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G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G299" s="1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G38"/>
  <c r="DK38" s="1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G37"/>
  <c r="DK37" s="1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G12"/>
  <c r="G148" s="1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FT12"/>
  <c r="FU12"/>
  <c r="FX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P37"/>
  <c r="FT37"/>
  <c r="FU37"/>
  <c r="FV37"/>
  <c r="FX37"/>
  <c r="FZ37"/>
  <c r="GB37"/>
  <c r="K38"/>
  <c r="DO38"/>
  <c r="DP38"/>
  <c r="FT38"/>
  <c r="FU38"/>
  <c r="FV38"/>
  <c r="FX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2"/>
  <c r="DP12" s="1"/>
  <c r="FV12" s="1"/>
  <c r="FV63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5"/>
  <c r="FY95" s="1"/>
  <c r="DK148"/>
  <c r="DP148" s="1"/>
  <c r="FV148" s="1"/>
  <c r="DY152"/>
  <c r="DS38"/>
  <c r="FY38" s="1"/>
  <c r="DS37"/>
  <c r="FY37" s="1"/>
  <c r="DS34"/>
  <c r="FY34" s="1"/>
  <c r="DS12"/>
  <c r="FY12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<sst xmlns="http://schemas.openxmlformats.org/spreadsheetml/2006/main" count="1005" uniqueCount="267">
  <si>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</si>
  <si>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</si>
  <si>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</si>
  <si>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</si>
  <si>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</si>
  <si>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</si>
  <si>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</si>
  <si>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</si>
  <si>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</si>
  <si>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</si>
  <si>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</si>
  <si>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</si>
  <si>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</si>
  <si>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</si>
  <si>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</si>
  <si>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</si>
  <si>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</si>
  <si>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</si>
  <si>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</si>
  <si>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</si>
  <si>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</si>
  <si>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</si>
  <si>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</si>
  <si>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</si>
  <si>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</si>
  <si>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</si>
  <si>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</si>
  <si>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</si>
  <si>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</si>
  <si>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</si>
  <si>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</si>
  <si>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</si>
  <si>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</si>
  <si>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</si>
  <si>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</si>
  <si>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</si>
  <si>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</si>
  <si>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</si>
  <si>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</si>
  <si>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</si>
  <si>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</si>
  <si>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</si>
  <si>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</si>
  <si>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</si>
  <si>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</si>
  <si>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</si>
  <si>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</si>
  <si>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</si>
  <si>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</si>
  <si>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</si>
  <si>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</si>
  <si>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</si>
  <si>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</si>
  <si>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</si>
  <si>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B</t>
    <phoneticPr fontId="1" type="noConversion"/>
  </si>
  <si>
    <t>95g果肉杂果</t>
    <phoneticPr fontId="1" type="noConversion"/>
  </si>
  <si>
    <t>气泡、挂杯、杂物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</si>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</sst>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20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48">
          <cell r="J148">
            <v>14189.845000000001</v>
          </cell>
          <cell r="K148">
            <v>0.12896546791032601</v>
          </cell>
          <cell r="L148">
            <v>0</v>
          </cell>
          <cell r="M148">
            <v>0.56280783898626097</v>
          </cell>
          <cell r="P148">
            <v>7.0472933284331143E-2</v>
          </cell>
          <cell r="Q148">
            <v>0.40865805792804644</v>
          </cell>
        </row>
        <row r="299">
          <cell r="J299">
            <v>14557.869999999999</v>
          </cell>
          <cell r="K299">
            <v>0.29331213975670895</v>
          </cell>
          <cell r="L299">
            <v>0</v>
          </cell>
          <cell r="M299">
            <v>0.48930015173923114</v>
          </cell>
          <cell r="P299">
            <v>0.27476547049808797</v>
          </cell>
          <cell r="Q299">
            <v>0.39618474405939891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L6">
            <v>3729.6000000000004</v>
          </cell>
        </row>
        <row r="29">
          <cell r="L29">
            <v>5254</v>
          </cell>
        </row>
        <row r="34">
          <cell r="L34">
            <v>2519.5</v>
          </cell>
        </row>
        <row r="35">
          <cell r="L35">
            <v>2519.5</v>
          </cell>
        </row>
        <row r="54">
          <cell r="L54">
            <v>3438.9</v>
          </cell>
        </row>
        <row r="78">
          <cell r="L78">
            <v>4888</v>
          </cell>
        </row>
        <row r="79">
          <cell r="L79">
            <v>4888</v>
          </cell>
        </row>
        <row r="80">
          <cell r="L80">
            <v>5938</v>
          </cell>
        </row>
        <row r="107">
          <cell r="L107">
            <v>1505.2</v>
          </cell>
        </row>
        <row r="111">
          <cell r="L111">
            <v>2164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4" sqref="F4:G4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0"/>
      <c r="E2" s="81" t="s">
        <v>26</v>
      </c>
      <c r="F2" s="82" t="s">
        <v>27</v>
      </c>
      <c r="G2" s="83"/>
      <c r="H2" s="86" t="s">
        <v>28</v>
      </c>
      <c r="I2" s="87"/>
      <c r="J2" s="87"/>
      <c r="K2" s="87"/>
      <c r="L2" s="87"/>
      <c r="M2" s="87"/>
      <c r="N2" s="88"/>
    </row>
    <row r="3" spans="1:14" s="17" customFormat="1" ht="33.75" customHeight="1">
      <c r="A3" s="12" t="s">
        <v>29</v>
      </c>
      <c r="B3" s="15">
        <f>+'[1]13'!$J$148</f>
        <v>14189.845000000001</v>
      </c>
      <c r="C3" s="15">
        <f>+'[1]13'!$J$299</f>
        <v>14557.869999999999</v>
      </c>
      <c r="D3" s="80"/>
      <c r="E3" s="81"/>
      <c r="F3" s="84"/>
      <c r="G3" s="85"/>
      <c r="H3" s="55" t="s">
        <v>30</v>
      </c>
      <c r="I3" s="55" t="s">
        <v>31</v>
      </c>
      <c r="J3" s="77" t="s">
        <v>32</v>
      </c>
      <c r="K3" s="78"/>
      <c r="L3" s="55" t="s">
        <v>33</v>
      </c>
      <c r="M3" s="77" t="s">
        <v>34</v>
      </c>
      <c r="N3" s="78"/>
    </row>
    <row r="4" spans="1:14" s="17" customFormat="1" ht="33" customHeight="1">
      <c r="A4" s="13" t="s">
        <v>35</v>
      </c>
      <c r="B4" s="15">
        <f>+'[1]13'!$M$148</f>
        <v>0.56280783898626097</v>
      </c>
      <c r="C4" s="15">
        <f>+'[1]13'!$M$299</f>
        <v>0.48930015173923114</v>
      </c>
      <c r="D4" s="80"/>
      <c r="E4" s="72" t="s">
        <v>54</v>
      </c>
      <c r="F4" s="77" t="s">
        <v>55</v>
      </c>
      <c r="G4" s="78"/>
      <c r="H4" s="55">
        <v>1.2</v>
      </c>
      <c r="I4" s="55">
        <v>1.26</v>
      </c>
      <c r="J4" s="77" t="s">
        <v>56</v>
      </c>
      <c r="K4" s="78"/>
      <c r="L4" s="55">
        <v>0</v>
      </c>
      <c r="M4" s="77"/>
      <c r="N4" s="78"/>
    </row>
    <row r="5" spans="1:14" s="17" customFormat="1" ht="33" customHeight="1">
      <c r="A5" s="13" t="s">
        <v>31</v>
      </c>
      <c r="B5" s="15">
        <f>+'[1]13'!$K$148</f>
        <v>0.12896546791032601</v>
      </c>
      <c r="C5" s="15">
        <f>+'[1]13'!$K$299</f>
        <v>0.29331213975670895</v>
      </c>
      <c r="D5" s="80"/>
      <c r="F5" s="89"/>
      <c r="G5" s="90"/>
      <c r="H5" s="18"/>
      <c r="I5" s="18"/>
      <c r="J5" s="77"/>
      <c r="K5" s="78"/>
      <c r="L5" s="18"/>
      <c r="M5" s="77"/>
      <c r="N5" s="78"/>
    </row>
    <row r="6" spans="1:14" s="17" customFormat="1" ht="33" customHeight="1">
      <c r="A6" s="13" t="s">
        <v>36</v>
      </c>
      <c r="B6" s="15">
        <f>+'[1]13'!$L$148</f>
        <v>0</v>
      </c>
      <c r="C6" s="15">
        <f>+'[1]13'!$L$299</f>
        <v>0</v>
      </c>
      <c r="D6" s="80"/>
      <c r="E6" s="72"/>
      <c r="F6" s="89"/>
      <c r="G6" s="90"/>
      <c r="H6" s="18"/>
      <c r="I6" s="18"/>
      <c r="J6" s="77"/>
      <c r="K6" s="78"/>
      <c r="L6" s="18"/>
      <c r="M6" s="77"/>
      <c r="N6" s="78"/>
    </row>
    <row r="7" spans="1:14" s="17" customFormat="1" ht="33" customHeight="1">
      <c r="A7" s="13" t="s">
        <v>37</v>
      </c>
      <c r="B7" s="15">
        <f>+B5+B6</f>
        <v>0.12896546791032601</v>
      </c>
      <c r="C7" s="15">
        <f>+C5+C6</f>
        <v>0.29331213975670895</v>
      </c>
      <c r="D7" s="80"/>
      <c r="F7" s="91"/>
      <c r="G7" s="91"/>
      <c r="H7" s="18"/>
      <c r="I7" s="18"/>
      <c r="J7" s="77"/>
      <c r="K7" s="78"/>
      <c r="L7" s="18"/>
      <c r="M7" s="77"/>
      <c r="N7" s="78"/>
    </row>
    <row r="8" spans="1:14" s="17" customFormat="1" ht="33" customHeight="1">
      <c r="A8" s="13" t="s">
        <v>38</v>
      </c>
      <c r="B8" s="16">
        <f>+B7-B4</f>
        <v>-0.43384237107593493</v>
      </c>
      <c r="C8" s="16">
        <f>+C7-C4</f>
        <v>-0.19598801198252219</v>
      </c>
      <c r="D8" s="80"/>
      <c r="E8" s="71"/>
      <c r="F8" s="92"/>
      <c r="G8" s="93"/>
      <c r="H8" s="18"/>
      <c r="I8" s="18"/>
      <c r="J8" s="77"/>
      <c r="K8" s="78"/>
      <c r="L8" s="18"/>
      <c r="M8" s="77"/>
      <c r="N8" s="78"/>
    </row>
    <row r="9" spans="1:14" s="17" customFormat="1" ht="33" customHeight="1">
      <c r="A9" s="12" t="s">
        <v>39</v>
      </c>
      <c r="B9" s="16">
        <f>+'[1]13'!$Q$148</f>
        <v>0.40865805792804644</v>
      </c>
      <c r="C9" s="16">
        <f>+'[1]13'!$Q$299</f>
        <v>0.39618474405939891</v>
      </c>
      <c r="D9" s="80"/>
      <c r="E9" s="71"/>
      <c r="F9" s="92"/>
      <c r="G9" s="93"/>
      <c r="H9" s="18"/>
      <c r="I9" s="18"/>
      <c r="J9" s="77"/>
      <c r="K9" s="78"/>
      <c r="L9" s="18"/>
      <c r="M9" s="77"/>
      <c r="N9" s="78"/>
    </row>
    <row r="10" spans="1:14" s="17" customFormat="1" ht="33" customHeight="1">
      <c r="A10" s="12" t="s">
        <v>43</v>
      </c>
      <c r="B10" s="16">
        <f>+'[1]13'!$P$148</f>
        <v>7.0472933284331143E-2</v>
      </c>
      <c r="C10" s="16">
        <f>+'[1]13'!$P$299</f>
        <v>0.27476547049808797</v>
      </c>
      <c r="D10" s="80"/>
      <c r="E10" s="70"/>
      <c r="F10" s="92"/>
      <c r="G10" s="93"/>
      <c r="H10" s="18"/>
      <c r="I10" s="18"/>
      <c r="J10" s="77"/>
      <c r="K10" s="78"/>
      <c r="L10" s="55"/>
      <c r="M10" s="77"/>
      <c r="N10" s="78"/>
    </row>
    <row r="11" spans="1:14" s="17" customFormat="1" ht="33" customHeight="1">
      <c r="A11" s="51"/>
      <c r="B11" s="51"/>
      <c r="C11" s="51"/>
      <c r="D11" s="80"/>
      <c r="E11" s="68"/>
      <c r="F11" s="92"/>
      <c r="G11" s="93"/>
      <c r="H11" s="18"/>
      <c r="I11" s="18"/>
      <c r="J11" s="77"/>
      <c r="K11" s="78"/>
      <c r="L11" s="55"/>
      <c r="M11" s="77"/>
      <c r="N11" s="78"/>
    </row>
    <row r="12" spans="1:14" s="17" customFormat="1" ht="33" customHeight="1">
      <c r="A12" s="12"/>
      <c r="B12" s="16"/>
      <c r="C12" s="16"/>
      <c r="D12" s="80"/>
      <c r="E12" s="68"/>
      <c r="F12" s="92"/>
      <c r="G12" s="93"/>
      <c r="H12" s="18"/>
      <c r="I12" s="18"/>
      <c r="J12" s="77"/>
      <c r="K12" s="78"/>
      <c r="L12" s="55"/>
      <c r="M12" s="77"/>
      <c r="N12" s="78"/>
    </row>
    <row r="13" spans="1:14" s="17" customFormat="1" ht="33" customHeight="1">
      <c r="A13" s="14"/>
      <c r="B13" s="16"/>
      <c r="C13" s="16"/>
      <c r="D13" s="80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0"/>
      <c r="E14" s="19" t="s">
        <v>41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0"/>
      <c r="E15" s="19" t="s">
        <v>42</v>
      </c>
      <c r="F15" s="20">
        <v>3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20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150" sqref="D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70" width="9.5" bestFit="1" customWidth="1"/>
    <col min="71" max="71" width="9.625" bestFit="1" customWidth="1"/>
    <col min="72" max="72" width="9.5" bestFit="1" customWidth="1"/>
    <col min="73" max="73" width="9.625" bestFit="1" customWidth="1"/>
    <col min="74" max="74" width="9.5" bestFit="1" customWidth="1"/>
    <col min="75" max="75" width="9.625" bestFit="1" customWidth="1"/>
    <col min="76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5" max="115" width="9.5" bestFit="1" customWidth="1"/>
    <col min="116" max="116" width="10.125" customWidth="1"/>
    <col min="117" max="117" width="9.75" customWidth="1"/>
    <col min="118" max="118" width="10" customWidth="1"/>
    <col min="119" max="127" width="9.125" bestFit="1" customWidth="1"/>
    <col min="128" max="128" width="9" customWidth="1"/>
    <col min="129" max="129" width="13.125" customWidth="1"/>
    <col min="130" max="137" width="9.125" bestFit="1" customWidth="1"/>
    <col min="138" max="138" width="12.5" customWidth="1"/>
    <col min="139" max="176" width="9.125" bestFit="1" customWidth="1"/>
    <col min="177" max="177" width="9.5" bestFit="1" customWidth="1"/>
    <col min="179" max="186" width="9.125" bestFit="1" customWidth="1"/>
    <col min="194" max="195" width="9.125" bestFit="1" customWidth="1"/>
    <col min="198" max="198" width="9.125" bestFit="1" customWidth="1"/>
    <col min="207" max="207" width="9.125" bestFit="1" customWidth="1"/>
  </cols>
  <sheetData>
    <row r="1" spans="1:215" ht="51" customHeight="1">
      <c r="A1" s="130" t="s">
        <v>57</v>
      </c>
      <c r="B1" s="130"/>
      <c r="C1" s="130"/>
      <c r="D1" s="130"/>
      <c r="BN1" t="s">
        <v>58</v>
      </c>
      <c r="DE1" s="130" t="s">
        <v>59</v>
      </c>
      <c r="DF1" s="130"/>
      <c r="DG1" s="130"/>
      <c r="DH1" s="130"/>
      <c r="FR1" t="s">
        <v>58</v>
      </c>
    </row>
    <row r="2" spans="1:215" s="33" customFormat="1" ht="26.25" customHeight="1">
      <c r="A2" s="131" t="s">
        <v>60</v>
      </c>
      <c r="B2" s="133" t="s">
        <v>0</v>
      </c>
      <c r="C2" s="135" t="s">
        <v>1</v>
      </c>
      <c r="D2" s="137" t="s">
        <v>2</v>
      </c>
      <c r="E2" s="122" t="s">
        <v>3</v>
      </c>
      <c r="F2" s="109" t="s">
        <v>61</v>
      </c>
      <c r="G2" s="109" t="s">
        <v>62</v>
      </c>
      <c r="H2" s="124" t="s">
        <v>63</v>
      </c>
      <c r="I2" s="124" t="s">
        <v>64</v>
      </c>
      <c r="J2" s="124" t="s">
        <v>4</v>
      </c>
      <c r="K2" s="126" t="s">
        <v>65</v>
      </c>
      <c r="L2" s="111" t="s">
        <v>66</v>
      </c>
      <c r="M2" s="128" t="s">
        <v>5</v>
      </c>
      <c r="N2" s="107" t="s">
        <v>6</v>
      </c>
      <c r="O2" s="109" t="s">
        <v>7</v>
      </c>
      <c r="P2" s="111" t="s">
        <v>10</v>
      </c>
      <c r="Q2" s="113" t="s">
        <v>9</v>
      </c>
      <c r="R2" s="115" t="s">
        <v>8</v>
      </c>
      <c r="S2" s="117" t="s">
        <v>11</v>
      </c>
      <c r="T2" s="118"/>
      <c r="U2" s="118"/>
      <c r="V2" s="118"/>
      <c r="W2" s="118"/>
      <c r="X2" s="118"/>
      <c r="Y2" s="118"/>
      <c r="Z2" s="118"/>
      <c r="AA2" s="119"/>
      <c r="AB2" s="120" t="s">
        <v>67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0" t="s">
        <v>68</v>
      </c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00" t="s">
        <v>69</v>
      </c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 t="s">
        <v>70</v>
      </c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E2" s="131" t="s">
        <v>60</v>
      </c>
      <c r="DF2" s="133" t="s">
        <v>0</v>
      </c>
      <c r="DG2" s="135" t="s">
        <v>1</v>
      </c>
      <c r="DH2" s="137" t="s">
        <v>2</v>
      </c>
      <c r="DI2" s="109" t="s">
        <v>3</v>
      </c>
      <c r="DJ2" s="109" t="s">
        <v>61</v>
      </c>
      <c r="DK2" s="109" t="s">
        <v>62</v>
      </c>
      <c r="DL2" s="124" t="s">
        <v>63</v>
      </c>
      <c r="DM2" s="124" t="s">
        <v>64</v>
      </c>
      <c r="DN2" s="124" t="s">
        <v>4</v>
      </c>
      <c r="DO2" s="126" t="s">
        <v>65</v>
      </c>
      <c r="DP2" s="111" t="s">
        <v>66</v>
      </c>
      <c r="DQ2" s="128" t="s">
        <v>5</v>
      </c>
      <c r="DR2" s="107" t="s">
        <v>6</v>
      </c>
      <c r="DS2" s="109" t="s">
        <v>7</v>
      </c>
      <c r="DT2" s="111" t="s">
        <v>10</v>
      </c>
      <c r="DU2" s="113" t="s">
        <v>9</v>
      </c>
      <c r="DV2" s="115" t="s">
        <v>8</v>
      </c>
      <c r="DW2" s="117" t="s">
        <v>11</v>
      </c>
      <c r="DX2" s="118"/>
      <c r="DY2" s="118"/>
      <c r="DZ2" s="118"/>
      <c r="EA2" s="118"/>
      <c r="EB2" s="118"/>
      <c r="EC2" s="118"/>
      <c r="ED2" s="118"/>
      <c r="EE2" s="119"/>
      <c r="EF2" s="120" t="s">
        <v>67</v>
      </c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0" t="s">
        <v>68</v>
      </c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00" t="s">
        <v>69</v>
      </c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 t="s">
        <v>70</v>
      </c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</row>
    <row r="3" spans="1:215" s="33" customFormat="1" ht="36" customHeight="1">
      <c r="A3" s="132"/>
      <c r="B3" s="134"/>
      <c r="C3" s="136"/>
      <c r="D3" s="138"/>
      <c r="E3" s="123"/>
      <c r="F3" s="110"/>
      <c r="G3" s="110"/>
      <c r="H3" s="125"/>
      <c r="I3" s="125"/>
      <c r="J3" s="125"/>
      <c r="K3" s="127"/>
      <c r="L3" s="112"/>
      <c r="M3" s="129"/>
      <c r="N3" s="108"/>
      <c r="O3" s="110"/>
      <c r="P3" s="112"/>
      <c r="Q3" s="114"/>
      <c r="R3" s="116"/>
      <c r="S3" s="34" t="s">
        <v>12</v>
      </c>
      <c r="T3" s="34" t="s">
        <v>13</v>
      </c>
      <c r="U3" s="34" t="s">
        <v>71</v>
      </c>
      <c r="V3" s="34" t="s">
        <v>72</v>
      </c>
      <c r="W3" s="34" t="s">
        <v>73</v>
      </c>
      <c r="X3" s="34" t="s">
        <v>74</v>
      </c>
      <c r="Y3" s="34" t="s">
        <v>75</v>
      </c>
      <c r="Z3" s="34" t="s">
        <v>76</v>
      </c>
      <c r="AA3" s="34" t="s">
        <v>77</v>
      </c>
      <c r="AB3" s="35" t="s">
        <v>78</v>
      </c>
      <c r="AC3" s="25" t="s">
        <v>79</v>
      </c>
      <c r="AD3" s="25" t="s">
        <v>80</v>
      </c>
      <c r="AE3" s="25" t="s">
        <v>81</v>
      </c>
      <c r="AF3" s="35" t="s">
        <v>82</v>
      </c>
      <c r="AG3" s="25" t="s">
        <v>83</v>
      </c>
      <c r="AH3" s="25" t="s">
        <v>84</v>
      </c>
      <c r="AI3" s="35" t="s">
        <v>85</v>
      </c>
      <c r="AJ3" s="35" t="s">
        <v>86</v>
      </c>
      <c r="AK3" s="35" t="s">
        <v>87</v>
      </c>
      <c r="AL3" s="26" t="s">
        <v>88</v>
      </c>
      <c r="AM3" s="25" t="s">
        <v>89</v>
      </c>
      <c r="AN3" s="25" t="s">
        <v>90</v>
      </c>
      <c r="AO3" s="25" t="s">
        <v>91</v>
      </c>
      <c r="AP3" s="35" t="s">
        <v>92</v>
      </c>
      <c r="AQ3" s="36" t="s">
        <v>93</v>
      </c>
      <c r="AR3" s="35" t="s">
        <v>94</v>
      </c>
      <c r="AS3" s="35" t="s">
        <v>95</v>
      </c>
      <c r="AT3" s="35" t="s">
        <v>96</v>
      </c>
      <c r="AU3" s="35" t="s">
        <v>97</v>
      </c>
      <c r="AV3" s="25" t="s">
        <v>98</v>
      </c>
      <c r="AW3" s="25" t="s">
        <v>99</v>
      </c>
      <c r="AX3" s="25" t="s">
        <v>100</v>
      </c>
      <c r="AY3" s="25" t="s">
        <v>101</v>
      </c>
      <c r="AZ3" s="25" t="s">
        <v>102</v>
      </c>
      <c r="BA3" s="25" t="s">
        <v>103</v>
      </c>
      <c r="BB3" s="27" t="s">
        <v>79</v>
      </c>
      <c r="BC3" s="37" t="s">
        <v>80</v>
      </c>
      <c r="BD3" s="37" t="s">
        <v>81</v>
      </c>
      <c r="BE3" s="37" t="s">
        <v>104</v>
      </c>
      <c r="BF3" s="37" t="s">
        <v>90</v>
      </c>
      <c r="BG3" s="37" t="s">
        <v>82</v>
      </c>
      <c r="BH3" s="37" t="s">
        <v>84</v>
      </c>
      <c r="BI3" s="37" t="s">
        <v>105</v>
      </c>
      <c r="BJ3" s="37" t="s">
        <v>86</v>
      </c>
      <c r="BK3" s="37" t="s">
        <v>106</v>
      </c>
      <c r="BL3" s="37" t="s">
        <v>107</v>
      </c>
      <c r="BM3" s="37" t="s">
        <v>83</v>
      </c>
      <c r="BN3" s="37" t="s">
        <v>108</v>
      </c>
      <c r="BO3" s="37" t="s">
        <v>109</v>
      </c>
      <c r="BP3" s="35" t="s">
        <v>78</v>
      </c>
      <c r="BQ3" s="25" t="s">
        <v>79</v>
      </c>
      <c r="BR3" s="25" t="s">
        <v>80</v>
      </c>
      <c r="BS3" s="25" t="s">
        <v>81</v>
      </c>
      <c r="BT3" s="35" t="s">
        <v>82</v>
      </c>
      <c r="BU3" s="25" t="s">
        <v>83</v>
      </c>
      <c r="BV3" s="25" t="s">
        <v>84</v>
      </c>
      <c r="BW3" s="35" t="s">
        <v>85</v>
      </c>
      <c r="BX3" s="35" t="s">
        <v>86</v>
      </c>
      <c r="BY3" s="35" t="s">
        <v>87</v>
      </c>
      <c r="BZ3" s="26" t="s">
        <v>88</v>
      </c>
      <c r="CA3" s="25" t="s">
        <v>89</v>
      </c>
      <c r="CB3" s="25" t="s">
        <v>90</v>
      </c>
      <c r="CC3" s="25" t="s">
        <v>91</v>
      </c>
      <c r="CD3" s="35" t="s">
        <v>92</v>
      </c>
      <c r="CE3" s="36" t="s">
        <v>93</v>
      </c>
      <c r="CF3" s="35" t="s">
        <v>94</v>
      </c>
      <c r="CG3" s="35" t="s">
        <v>95</v>
      </c>
      <c r="CH3" s="35" t="s">
        <v>96</v>
      </c>
      <c r="CI3" s="35" t="s">
        <v>97</v>
      </c>
      <c r="CJ3" s="25" t="s">
        <v>98</v>
      </c>
      <c r="CK3" s="25" t="s">
        <v>99</v>
      </c>
      <c r="CL3" s="25" t="s">
        <v>100</v>
      </c>
      <c r="CM3" s="25" t="s">
        <v>101</v>
      </c>
      <c r="CN3" s="25" t="s">
        <v>102</v>
      </c>
      <c r="CO3" s="25" t="s">
        <v>103</v>
      </c>
      <c r="CP3" s="27" t="s">
        <v>79</v>
      </c>
      <c r="CQ3" s="37" t="s">
        <v>80</v>
      </c>
      <c r="CR3" s="37" t="s">
        <v>81</v>
      </c>
      <c r="CS3" s="37" t="s">
        <v>104</v>
      </c>
      <c r="CT3" s="37" t="s">
        <v>90</v>
      </c>
      <c r="CU3" s="37" t="s">
        <v>82</v>
      </c>
      <c r="CV3" s="37" t="s">
        <v>84</v>
      </c>
      <c r="CW3" s="37" t="s">
        <v>105</v>
      </c>
      <c r="CX3" s="37" t="s">
        <v>86</v>
      </c>
      <c r="CY3" s="37" t="s">
        <v>106</v>
      </c>
      <c r="CZ3" s="37" t="s">
        <v>107</v>
      </c>
      <c r="DA3" s="37" t="s">
        <v>83</v>
      </c>
      <c r="DB3" s="37" t="s">
        <v>108</v>
      </c>
      <c r="DC3" s="37" t="s">
        <v>109</v>
      </c>
      <c r="DE3" s="132"/>
      <c r="DF3" s="134"/>
      <c r="DG3" s="136"/>
      <c r="DH3" s="138"/>
      <c r="DI3" s="110"/>
      <c r="DJ3" s="110"/>
      <c r="DK3" s="110"/>
      <c r="DL3" s="125"/>
      <c r="DM3" s="125"/>
      <c r="DN3" s="125"/>
      <c r="DO3" s="127"/>
      <c r="DP3" s="112"/>
      <c r="DQ3" s="129"/>
      <c r="DR3" s="108"/>
      <c r="DS3" s="110"/>
      <c r="DT3" s="112"/>
      <c r="DU3" s="114"/>
      <c r="DV3" s="116"/>
      <c r="DW3" s="34" t="s">
        <v>12</v>
      </c>
      <c r="DX3" s="34" t="s">
        <v>13</v>
      </c>
      <c r="DY3" s="34" t="s">
        <v>110</v>
      </c>
      <c r="DZ3" s="34" t="s">
        <v>111</v>
      </c>
      <c r="EA3" s="34" t="s">
        <v>73</v>
      </c>
      <c r="EB3" s="34" t="s">
        <v>74</v>
      </c>
      <c r="EC3" s="34" t="s">
        <v>75</v>
      </c>
      <c r="ED3" s="34" t="s">
        <v>76</v>
      </c>
      <c r="EE3" s="34" t="s">
        <v>77</v>
      </c>
      <c r="EF3" s="35" t="s">
        <v>78</v>
      </c>
      <c r="EG3" s="25" t="s">
        <v>79</v>
      </c>
      <c r="EH3" s="25" t="s">
        <v>80</v>
      </c>
      <c r="EI3" s="25" t="s">
        <v>81</v>
      </c>
      <c r="EJ3" s="35" t="s">
        <v>82</v>
      </c>
      <c r="EK3" s="25" t="s">
        <v>83</v>
      </c>
      <c r="EL3" s="25" t="s">
        <v>84</v>
      </c>
      <c r="EM3" s="35" t="s">
        <v>85</v>
      </c>
      <c r="EN3" s="35" t="s">
        <v>86</v>
      </c>
      <c r="EO3" s="35" t="s">
        <v>87</v>
      </c>
      <c r="EP3" s="26" t="s">
        <v>88</v>
      </c>
      <c r="EQ3" s="25" t="s">
        <v>89</v>
      </c>
      <c r="ER3" s="25" t="s">
        <v>90</v>
      </c>
      <c r="ES3" s="25" t="s">
        <v>91</v>
      </c>
      <c r="ET3" s="35" t="s">
        <v>92</v>
      </c>
      <c r="EU3" s="36" t="s">
        <v>93</v>
      </c>
      <c r="EV3" s="35" t="s">
        <v>94</v>
      </c>
      <c r="EW3" s="35" t="s">
        <v>95</v>
      </c>
      <c r="EX3" s="35" t="s">
        <v>96</v>
      </c>
      <c r="EY3" s="35" t="s">
        <v>97</v>
      </c>
      <c r="EZ3" s="25" t="s">
        <v>98</v>
      </c>
      <c r="FA3" s="25" t="s">
        <v>99</v>
      </c>
      <c r="FB3" s="25" t="s">
        <v>100</v>
      </c>
      <c r="FC3" s="25" t="s">
        <v>101</v>
      </c>
      <c r="FD3" s="25" t="s">
        <v>102</v>
      </c>
      <c r="FE3" s="25" t="s">
        <v>103</v>
      </c>
      <c r="FF3" s="27" t="s">
        <v>79</v>
      </c>
      <c r="FG3" s="37" t="s">
        <v>80</v>
      </c>
      <c r="FH3" s="37" t="s">
        <v>81</v>
      </c>
      <c r="FI3" s="37" t="s">
        <v>104</v>
      </c>
      <c r="FJ3" s="37" t="s">
        <v>90</v>
      </c>
      <c r="FK3" s="37" t="s">
        <v>82</v>
      </c>
      <c r="FL3" s="37" t="s">
        <v>84</v>
      </c>
      <c r="FM3" s="37" t="s">
        <v>105</v>
      </c>
      <c r="FN3" s="37" t="s">
        <v>86</v>
      </c>
      <c r="FO3" s="37" t="s">
        <v>106</v>
      </c>
      <c r="FP3" s="37" t="s">
        <v>107</v>
      </c>
      <c r="FQ3" s="37" t="s">
        <v>83</v>
      </c>
      <c r="FR3" s="37" t="s">
        <v>108</v>
      </c>
      <c r="FS3" s="37" t="s">
        <v>95</v>
      </c>
      <c r="FT3" s="35" t="s">
        <v>78</v>
      </c>
      <c r="FU3" s="25" t="s">
        <v>79</v>
      </c>
      <c r="FV3" s="25" t="s">
        <v>80</v>
      </c>
      <c r="FW3" s="25" t="s">
        <v>81</v>
      </c>
      <c r="FX3" s="35" t="s">
        <v>82</v>
      </c>
      <c r="FY3" s="25" t="s">
        <v>83</v>
      </c>
      <c r="FZ3" s="25" t="s">
        <v>84</v>
      </c>
      <c r="GA3" s="35" t="s">
        <v>85</v>
      </c>
      <c r="GB3" s="35" t="s">
        <v>86</v>
      </c>
      <c r="GC3" s="35" t="s">
        <v>87</v>
      </c>
      <c r="GD3" s="26" t="s">
        <v>88</v>
      </c>
      <c r="GE3" s="25" t="s">
        <v>89</v>
      </c>
      <c r="GF3" s="25" t="s">
        <v>90</v>
      </c>
      <c r="GG3" s="25" t="s">
        <v>91</v>
      </c>
      <c r="GH3" s="35" t="s">
        <v>92</v>
      </c>
      <c r="GI3" s="36" t="s">
        <v>93</v>
      </c>
      <c r="GJ3" s="35" t="s">
        <v>94</v>
      </c>
      <c r="GK3" s="35" t="s">
        <v>95</v>
      </c>
      <c r="GL3" s="35" t="s">
        <v>96</v>
      </c>
      <c r="GM3" s="35" t="s">
        <v>97</v>
      </c>
      <c r="GN3" s="25" t="s">
        <v>98</v>
      </c>
      <c r="GO3" s="25" t="s">
        <v>99</v>
      </c>
      <c r="GP3" s="25" t="s">
        <v>100</v>
      </c>
      <c r="GQ3" s="25" t="s">
        <v>101</v>
      </c>
      <c r="GR3" s="25" t="s">
        <v>102</v>
      </c>
      <c r="GS3" s="25" t="s">
        <v>103</v>
      </c>
      <c r="GT3" s="27" t="s">
        <v>79</v>
      </c>
      <c r="GU3" s="37" t="s">
        <v>80</v>
      </c>
      <c r="GV3" s="37" t="s">
        <v>81</v>
      </c>
      <c r="GW3" s="37" t="s">
        <v>104</v>
      </c>
      <c r="GX3" s="37" t="s">
        <v>90</v>
      </c>
      <c r="GY3" s="37" t="s">
        <v>82</v>
      </c>
      <c r="GZ3" s="37" t="s">
        <v>84</v>
      </c>
      <c r="HA3" s="37" t="s">
        <v>105</v>
      </c>
      <c r="HB3" s="37" t="s">
        <v>86</v>
      </c>
      <c r="HC3" s="37" t="s">
        <v>106</v>
      </c>
      <c r="HD3" s="37" t="s">
        <v>107</v>
      </c>
      <c r="HE3" s="37" t="s">
        <v>83</v>
      </c>
      <c r="HF3" s="37" t="s">
        <v>108</v>
      </c>
      <c r="HG3" s="37" t="s">
        <v>95</v>
      </c>
    </row>
    <row r="4" spans="1:215" s="1" customFormat="1" ht="15" hidden="1" customHeight="1">
      <c r="A4" s="60">
        <v>30100012</v>
      </c>
      <c r="B4" s="94" t="s">
        <v>112</v>
      </c>
      <c r="C4" s="73" t="s">
        <v>113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114</v>
      </c>
      <c r="DG4" s="73" t="s">
        <v>113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5"/>
      <c r="C5" s="73" t="s">
        <v>115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5"/>
      <c r="DG5" s="73" t="s">
        <v>115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34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5"/>
      <c r="C6" s="73" t="s">
        <v>116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5"/>
      <c r="DG6" s="73" t="s">
        <v>116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5"/>
      <c r="C7" s="73" t="s">
        <v>117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5"/>
      <c r="DG7" s="73" t="s">
        <v>117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3" t="s">
        <v>118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3" t="s">
        <v>118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119</v>
      </c>
      <c r="C9" s="73" t="s">
        <v>120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119</v>
      </c>
      <c r="DG9" s="73" t="s">
        <v>120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5"/>
      <c r="C10" s="73" t="s">
        <v>121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5"/>
      <c r="DG10" s="73" t="s">
        <v>121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3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3" t="s">
        <v>122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customHeight="1">
      <c r="A12" s="60">
        <v>30100031</v>
      </c>
      <c r="B12" s="103" t="s">
        <v>123</v>
      </c>
      <c r="C12" s="73" t="s">
        <v>118</v>
      </c>
      <c r="D12" s="5">
        <v>1012</v>
      </c>
      <c r="E12" s="22">
        <v>5.03</v>
      </c>
      <c r="F12" s="23">
        <f t="shared" si="0"/>
        <v>5090.3600000000006</v>
      </c>
      <c r="G12" s="23">
        <f>+'[2]13'!$L$29</f>
        <v>5254</v>
      </c>
      <c r="H12" s="23">
        <f t="shared" si="1"/>
        <v>7.5</v>
      </c>
      <c r="I12" s="23">
        <f t="shared" si="2"/>
        <v>0</v>
      </c>
      <c r="J12" s="23">
        <f t="shared" si="3"/>
        <v>5097.8600000000006</v>
      </c>
      <c r="K12" s="23">
        <f t="shared" si="4"/>
        <v>0.14712055646879277</v>
      </c>
      <c r="L12" s="23">
        <f t="shared" si="5"/>
        <v>0</v>
      </c>
      <c r="M12" s="10">
        <v>0.35</v>
      </c>
      <c r="N12" s="23">
        <f t="shared" si="6"/>
        <v>17.842510000000001</v>
      </c>
      <c r="O12" s="23">
        <f t="shared" si="7"/>
        <v>0.20287944353120721</v>
      </c>
      <c r="P12" s="23">
        <f t="shared" si="8"/>
        <v>0</v>
      </c>
      <c r="Q12" s="7">
        <v>0.3</v>
      </c>
      <c r="R12" s="6">
        <f t="shared" si="9"/>
        <v>1.5293580000000002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>
        <v>7.5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</v>
      </c>
      <c r="BQ12" s="4">
        <f t="shared" si="10"/>
        <v>5097.8600000000006</v>
      </c>
      <c r="BR12" s="4" t="str">
        <f t="shared" si="10"/>
        <v/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>
        <f t="shared" si="11"/>
        <v>0</v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123</v>
      </c>
      <c r="DG12" s="73" t="s">
        <v>118</v>
      </c>
      <c r="DH12" s="5">
        <f t="shared" si="30"/>
        <v>1012</v>
      </c>
      <c r="DI12" s="24">
        <v>5.03</v>
      </c>
      <c r="DJ12" s="23">
        <f t="shared" si="13"/>
        <v>5090.3600000000006</v>
      </c>
      <c r="DK12" s="23">
        <f t="shared" si="31"/>
        <v>5254</v>
      </c>
      <c r="DL12" s="23">
        <f t="shared" si="14"/>
        <v>7.5</v>
      </c>
      <c r="DM12" s="23">
        <f t="shared" si="15"/>
        <v>0</v>
      </c>
      <c r="DN12" s="23">
        <f t="shared" si="16"/>
        <v>5097.8600000000006</v>
      </c>
      <c r="DO12" s="23">
        <f t="shared" si="17"/>
        <v>0.14712055646879277</v>
      </c>
      <c r="DP12" s="23">
        <f t="shared" si="18"/>
        <v>0</v>
      </c>
      <c r="DQ12" s="10">
        <v>0.35</v>
      </c>
      <c r="DR12" s="23">
        <f t="shared" si="19"/>
        <v>17.842510000000001</v>
      </c>
      <c r="DS12" s="23">
        <f t="shared" si="20"/>
        <v>0.20287944353120721</v>
      </c>
      <c r="DT12" s="23">
        <f t="shared" si="21"/>
        <v>0</v>
      </c>
      <c r="DU12" s="7">
        <v>0.3</v>
      </c>
      <c r="DV12" s="6">
        <f t="shared" si="22"/>
        <v>1.5293580000000002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7.5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>
        <f t="shared" si="27"/>
        <v>0</v>
      </c>
      <c r="FU12" s="4">
        <f t="shared" si="27"/>
        <v>5097.8600000000006</v>
      </c>
      <c r="FV12" s="4" t="str">
        <f t="shared" si="27"/>
        <v/>
      </c>
      <c r="FW12" s="4">
        <f t="shared" si="27"/>
        <v>0</v>
      </c>
      <c r="FX12" s="4">
        <f t="shared" si="27"/>
        <v>0</v>
      </c>
      <c r="FY12" s="4">
        <f t="shared" si="27"/>
        <v>0</v>
      </c>
      <c r="FZ12" s="4" t="str">
        <f t="shared" si="27"/>
        <v/>
      </c>
      <c r="GA12" s="4">
        <f t="shared" si="27"/>
        <v>0</v>
      </c>
      <c r="GB12" s="4">
        <f t="shared" si="27"/>
        <v>0</v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>
        <f t="shared" si="28"/>
        <v>0</v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3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3" t="s">
        <v>124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3" t="s">
        <v>125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3" t="s">
        <v>125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3" t="s">
        <v>126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3" t="s">
        <v>126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customHeight="1">
      <c r="A16" s="60">
        <v>30100035</v>
      </c>
      <c r="B16" s="94" t="s">
        <v>127</v>
      </c>
      <c r="C16" s="73" t="s">
        <v>126</v>
      </c>
      <c r="D16" s="5">
        <v>40</v>
      </c>
      <c r="E16" s="22">
        <v>5.03</v>
      </c>
      <c r="F16" s="23">
        <f t="shared" si="0"/>
        <v>201.20000000000002</v>
      </c>
      <c r="G16" s="23"/>
      <c r="H16" s="23">
        <f t="shared" si="1"/>
        <v>0</v>
      </c>
      <c r="I16" s="23">
        <f t="shared" si="2"/>
        <v>0</v>
      </c>
      <c r="J16" s="23">
        <f t="shared" si="3"/>
        <v>201.20000000000002</v>
      </c>
      <c r="K16" s="23">
        <f t="shared" si="4"/>
        <v>0</v>
      </c>
      <c r="L16" s="23" t="str">
        <f t="shared" si="5"/>
        <v>0</v>
      </c>
      <c r="M16" s="10">
        <v>0.4</v>
      </c>
      <c r="N16" s="23">
        <f t="shared" si="6"/>
        <v>0.80480000000000018</v>
      </c>
      <c r="O16" s="23">
        <f t="shared" si="7"/>
        <v>0.4</v>
      </c>
      <c r="P16" s="23">
        <f t="shared" si="8"/>
        <v>0</v>
      </c>
      <c r="Q16" s="7">
        <v>0.3</v>
      </c>
      <c r="R16" s="6">
        <f t="shared" si="9"/>
        <v>6.0359999999999997E-2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127</v>
      </c>
      <c r="DG16" s="73" t="s">
        <v>126</v>
      </c>
      <c r="DH16" s="5">
        <f t="shared" si="30"/>
        <v>40</v>
      </c>
      <c r="DI16" s="24">
        <v>5.03</v>
      </c>
      <c r="DJ16" s="23">
        <f t="shared" si="13"/>
        <v>201.20000000000002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201.20000000000002</v>
      </c>
      <c r="DO16" s="23">
        <f t="shared" si="17"/>
        <v>0</v>
      </c>
      <c r="DP16" s="23" t="str">
        <f t="shared" si="18"/>
        <v/>
      </c>
      <c r="DQ16" s="10">
        <v>0.4</v>
      </c>
      <c r="DR16" s="23">
        <f t="shared" si="19"/>
        <v>0.80480000000000018</v>
      </c>
      <c r="DS16" s="23" t="str">
        <f t="shared" si="20"/>
        <v/>
      </c>
      <c r="DT16" s="23">
        <f t="shared" si="21"/>
        <v>0</v>
      </c>
      <c r="DU16" s="7">
        <v>0.3</v>
      </c>
      <c r="DV16" s="6">
        <f t="shared" si="22"/>
        <v>6.0359999999999997E-2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>
        <f t="shared" si="27"/>
        <v>0</v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>
        <f t="shared" si="27"/>
        <v>0</v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>
        <f t="shared" si="27"/>
        <v>0</v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5"/>
      <c r="C17" s="73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5"/>
      <c r="DG17" s="73" t="s">
        <v>128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3" t="s">
        <v>116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3" t="s">
        <v>116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129</v>
      </c>
      <c r="C19" s="73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5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129</v>
      </c>
      <c r="DG19" s="73" t="s">
        <v>130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6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5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5"/>
      <c r="C20" s="73" t="s">
        <v>131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7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5"/>
      <c r="DG20" s="73" t="s">
        <v>131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36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73" si="39">BN20+BN171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7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5"/>
      <c r="C21" s="73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5"/>
      <c r="DG21" s="73" t="s">
        <v>132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3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3" t="s">
        <v>133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6" t="s">
        <v>134</v>
      </c>
      <c r="C23" s="73" t="s">
        <v>135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134</v>
      </c>
      <c r="DG23" s="73" t="s">
        <v>135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136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136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137</v>
      </c>
      <c r="C26" s="73" t="s">
        <v>138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137</v>
      </c>
      <c r="DG26" s="73" t="s">
        <v>138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3" t="s">
        <v>116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3" t="s">
        <v>116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3" t="s">
        <v>128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3" t="s">
        <v>128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3" t="s">
        <v>126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3" t="s">
        <v>126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139</v>
      </c>
      <c r="C30" s="73" t="s">
        <v>117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139</v>
      </c>
      <c r="DG30" s="73" t="s">
        <v>117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5"/>
      <c r="C31" s="73" t="s">
        <v>140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5"/>
      <c r="DG31" s="73" t="s">
        <v>140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5"/>
      <c r="C32" s="73" t="s">
        <v>128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5"/>
      <c r="DG32" s="73" t="s">
        <v>128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3" t="s">
        <v>141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3" t="s">
        <v>141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0">
        <v>30100048</v>
      </c>
      <c r="B34" s="94" t="s">
        <v>142</v>
      </c>
      <c r="C34" s="73" t="s">
        <v>124</v>
      </c>
      <c r="D34" s="5">
        <v>649</v>
      </c>
      <c r="E34" s="22">
        <v>5.03</v>
      </c>
      <c r="F34" s="23">
        <f t="shared" si="0"/>
        <v>3264.4700000000003</v>
      </c>
      <c r="G34" s="23">
        <f>+'[2]13'!$L$54</f>
        <v>3438.9</v>
      </c>
      <c r="H34" s="23">
        <f t="shared" si="1"/>
        <v>4</v>
      </c>
      <c r="I34" s="23">
        <f t="shared" si="2"/>
        <v>0</v>
      </c>
      <c r="J34" s="23">
        <f t="shared" si="3"/>
        <v>3268.4700000000003</v>
      </c>
      <c r="K34" s="23">
        <f t="shared" si="4"/>
        <v>0.12238142005280757</v>
      </c>
      <c r="L34" s="23">
        <f t="shared" si="5"/>
        <v>0</v>
      </c>
      <c r="M34" s="10">
        <v>0.5</v>
      </c>
      <c r="N34" s="23">
        <f t="shared" si="6"/>
        <v>16.34235</v>
      </c>
      <c r="O34" s="23">
        <f t="shared" si="7"/>
        <v>0.37761857994719245</v>
      </c>
      <c r="P34" s="23">
        <f t="shared" si="8"/>
        <v>0.30595355013201891</v>
      </c>
      <c r="Q34" s="7">
        <v>1</v>
      </c>
      <c r="R34" s="6">
        <f t="shared" si="9"/>
        <v>3.2684700000000002</v>
      </c>
      <c r="S34" s="5">
        <v>1</v>
      </c>
      <c r="T34" s="5"/>
      <c r="U34" s="5"/>
      <c r="V34" s="5"/>
      <c r="W34" s="5"/>
      <c r="X34" s="5"/>
      <c r="Y34" s="5"/>
      <c r="Z34" s="5"/>
      <c r="AA34" s="5"/>
      <c r="AB34" s="4">
        <v>0.4</v>
      </c>
      <c r="AC34" s="4">
        <v>1.6</v>
      </c>
      <c r="AD34" s="4"/>
      <c r="AE34" s="4"/>
      <c r="AF34" s="4">
        <v>2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6"/>
        <v>1.2238142005280757E-2</v>
      </c>
      <c r="BQ34" s="4">
        <f t="shared" si="36"/>
        <v>1307.3880000000004</v>
      </c>
      <c r="BR34" s="4" t="str">
        <f t="shared" si="36"/>
        <v/>
      </c>
      <c r="BS34" s="4">
        <f t="shared" si="36"/>
        <v>0</v>
      </c>
      <c r="BT34" s="4">
        <f t="shared" si="36"/>
        <v>12.238142005280759</v>
      </c>
      <c r="BU34" s="4">
        <f t="shared" si="36"/>
        <v>0</v>
      </c>
      <c r="BV34" s="4">
        <f t="shared" si="36"/>
        <v>0</v>
      </c>
      <c r="BW34" s="4">
        <f t="shared" si="36"/>
        <v>0</v>
      </c>
      <c r="BX34" s="4">
        <f t="shared" si="36"/>
        <v>0</v>
      </c>
      <c r="BY34" s="4">
        <f t="shared" si="36"/>
        <v>0</v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>
        <f t="shared" si="33"/>
        <v>0</v>
      </c>
      <c r="CI34" s="4">
        <f t="shared" si="33"/>
        <v>0</v>
      </c>
      <c r="CJ34" s="4" t="str">
        <f t="shared" si="33"/>
        <v/>
      </c>
      <c r="CK34" s="4" t="str">
        <f t="shared" si="33"/>
        <v/>
      </c>
      <c r="CL34" s="4">
        <f t="shared" si="33"/>
        <v>0</v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142</v>
      </c>
      <c r="DG34" s="73" t="s">
        <v>124</v>
      </c>
      <c r="DH34" s="5">
        <f t="shared" si="30"/>
        <v>649</v>
      </c>
      <c r="DI34" s="24">
        <v>5.03</v>
      </c>
      <c r="DJ34" s="23">
        <f t="shared" si="13"/>
        <v>3264.4700000000003</v>
      </c>
      <c r="DK34" s="23">
        <f t="shared" si="31"/>
        <v>3438.9</v>
      </c>
      <c r="DL34" s="23">
        <f t="shared" si="14"/>
        <v>4</v>
      </c>
      <c r="DM34" s="23">
        <f t="shared" si="15"/>
        <v>0</v>
      </c>
      <c r="DN34" s="23">
        <f t="shared" si="16"/>
        <v>3268.4700000000003</v>
      </c>
      <c r="DO34" s="23">
        <f t="shared" si="17"/>
        <v>0.12238142005280757</v>
      </c>
      <c r="DP34" s="23">
        <f t="shared" si="18"/>
        <v>0</v>
      </c>
      <c r="DQ34" s="10">
        <v>0.5</v>
      </c>
      <c r="DR34" s="23">
        <f t="shared" si="19"/>
        <v>16.34235</v>
      </c>
      <c r="DS34" s="23">
        <f t="shared" si="20"/>
        <v>0.37761857994719245</v>
      </c>
      <c r="DT34" s="23">
        <f t="shared" si="21"/>
        <v>0.30595355013201891</v>
      </c>
      <c r="DU34" s="7">
        <v>1</v>
      </c>
      <c r="DV34" s="6">
        <f t="shared" si="22"/>
        <v>3.2684700000000002</v>
      </c>
      <c r="DW34" s="5">
        <f t="shared" si="32"/>
        <v>1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0.4</v>
      </c>
      <c r="EG34" s="54">
        <f t="shared" si="32"/>
        <v>1.6</v>
      </c>
      <c r="EH34" s="54">
        <f t="shared" si="32"/>
        <v>0</v>
      </c>
      <c r="EI34" s="54">
        <f t="shared" si="32"/>
        <v>0</v>
      </c>
      <c r="EJ34" s="54">
        <f t="shared" si="32"/>
        <v>2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>
        <f t="shared" si="40"/>
        <v>1.2238142005280757E-2</v>
      </c>
      <c r="FU34" s="4">
        <f t="shared" si="40"/>
        <v>1307.3880000000004</v>
      </c>
      <c r="FV34" s="4" t="str">
        <f t="shared" si="40"/>
        <v/>
      </c>
      <c r="FW34" s="4">
        <f t="shared" si="40"/>
        <v>0</v>
      </c>
      <c r="FX34" s="4">
        <f t="shared" si="40"/>
        <v>12.238142005280759</v>
      </c>
      <c r="FY34" s="4">
        <f t="shared" si="40"/>
        <v>0</v>
      </c>
      <c r="FZ34" s="4">
        <f t="shared" si="40"/>
        <v>0</v>
      </c>
      <c r="GA34" s="4">
        <f t="shared" si="40"/>
        <v>0</v>
      </c>
      <c r="GB34" s="4">
        <f t="shared" si="40"/>
        <v>0</v>
      </c>
      <c r="GC34" s="4">
        <f t="shared" si="40"/>
        <v>0</v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>
        <f t="shared" si="35"/>
        <v>0</v>
      </c>
      <c r="GM34" s="4">
        <f t="shared" si="35"/>
        <v>0</v>
      </c>
      <c r="GN34" s="4" t="str">
        <f t="shared" si="35"/>
        <v/>
      </c>
      <c r="GO34" s="4" t="str">
        <f t="shared" si="35"/>
        <v/>
      </c>
      <c r="GP34" s="4">
        <f t="shared" si="35"/>
        <v>0</v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3" t="s">
        <v>143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53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3" t="s">
        <v>143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53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4" t="s">
        <v>144</v>
      </c>
      <c r="C36" s="73" t="s">
        <v>145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2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4" t="s">
        <v>144</v>
      </c>
      <c r="DG36" s="73" t="s">
        <v>145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58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57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2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146</v>
      </c>
      <c r="C37" s="73" t="s">
        <v>122</v>
      </c>
      <c r="D37" s="5"/>
      <c r="E37" s="22">
        <v>5.0449999999999999</v>
      </c>
      <c r="F37" s="23">
        <f t="shared" si="0"/>
        <v>0</v>
      </c>
      <c r="G37" s="23">
        <f>+'[2]13'!$L$34</f>
        <v>2519.5</v>
      </c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146</v>
      </c>
      <c r="DG37" s="73" t="s">
        <v>122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2519.5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>
        <f t="shared" si="18"/>
        <v>0</v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55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5"/>
      <c r="C38" s="73" t="s">
        <v>147</v>
      </c>
      <c r="D38" s="5"/>
      <c r="E38" s="22">
        <v>5.0449999999999999</v>
      </c>
      <c r="F38" s="23">
        <f t="shared" si="0"/>
        <v>0</v>
      </c>
      <c r="G38" s="23">
        <f>+'[2]13'!$L$35</f>
        <v>2519.5</v>
      </c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5"/>
      <c r="DG38" s="73" t="s">
        <v>147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2519.5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>
        <f t="shared" si="18"/>
        <v>0</v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5"/>
      <c r="C39" s="73" t="s">
        <v>148</v>
      </c>
      <c r="D39" s="5">
        <v>217</v>
      </c>
      <c r="E39" s="22">
        <v>5.0449999999999999</v>
      </c>
      <c r="F39" s="23">
        <f t="shared" si="0"/>
        <v>1094.7649999999999</v>
      </c>
      <c r="G39" s="23"/>
      <c r="H39" s="23">
        <f t="shared" si="1"/>
        <v>0</v>
      </c>
      <c r="I39" s="23">
        <f t="shared" si="2"/>
        <v>0</v>
      </c>
      <c r="J39" s="23">
        <f t="shared" si="3"/>
        <v>1094.7649999999999</v>
      </c>
      <c r="K39" s="23">
        <f t="shared" si="4"/>
        <v>0</v>
      </c>
      <c r="L39" s="23" t="str">
        <f t="shared" si="5"/>
        <v>0</v>
      </c>
      <c r="M39" s="10">
        <v>0.4</v>
      </c>
      <c r="N39" s="23">
        <f t="shared" si="6"/>
        <v>4.3790599999999991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0.32842949999999999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5"/>
      <c r="DG39" s="73" t="s">
        <v>148</v>
      </c>
      <c r="DH39" s="5">
        <f t="shared" si="30"/>
        <v>217</v>
      </c>
      <c r="DI39" s="24">
        <v>5.0449999999999999</v>
      </c>
      <c r="DJ39" s="23">
        <f t="shared" si="13"/>
        <v>1094.7649999999999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1094.7649999999999</v>
      </c>
      <c r="DO39" s="23">
        <f t="shared" si="17"/>
        <v>0</v>
      </c>
      <c r="DP39" s="23" t="str">
        <f t="shared" si="18"/>
        <v/>
      </c>
      <c r="DQ39" s="10">
        <v>0.4</v>
      </c>
      <c r="DR39" s="23">
        <f t="shared" si="19"/>
        <v>4.3790599999999991</v>
      </c>
      <c r="DS39" s="23" t="str">
        <f t="shared" si="20"/>
        <v/>
      </c>
      <c r="DT39" s="23">
        <f t="shared" si="21"/>
        <v>0</v>
      </c>
      <c r="DU39" s="7">
        <v>0.3</v>
      </c>
      <c r="DV39" s="6">
        <f t="shared" si="22"/>
        <v>0.32842949999999999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5"/>
      <c r="C40" s="73" t="s">
        <v>121</v>
      </c>
      <c r="D40" s="5">
        <v>158</v>
      </c>
      <c r="E40" s="22">
        <v>5.0449999999999999</v>
      </c>
      <c r="F40" s="23">
        <f t="shared" si="0"/>
        <v>797.11</v>
      </c>
      <c r="G40" s="23"/>
      <c r="H40" s="23">
        <f t="shared" si="1"/>
        <v>0</v>
      </c>
      <c r="I40" s="23">
        <f t="shared" si="2"/>
        <v>0</v>
      </c>
      <c r="J40" s="23">
        <f t="shared" si="3"/>
        <v>797.11</v>
      </c>
      <c r="K40" s="23">
        <f t="shared" si="4"/>
        <v>0</v>
      </c>
      <c r="L40" s="23" t="str">
        <f t="shared" si="5"/>
        <v>0</v>
      </c>
      <c r="M40" s="10">
        <v>0.4</v>
      </c>
      <c r="N40" s="23">
        <f t="shared" si="6"/>
        <v>3.1884400000000004</v>
      </c>
      <c r="O40" s="23">
        <f t="shared" si="7"/>
        <v>0.4</v>
      </c>
      <c r="P40" s="23">
        <f t="shared" si="8"/>
        <v>0</v>
      </c>
      <c r="Q40" s="7">
        <v>0.3</v>
      </c>
      <c r="R40" s="6">
        <f t="shared" si="9"/>
        <v>0.23913299999999998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5"/>
      <c r="DG40" s="73" t="s">
        <v>121</v>
      </c>
      <c r="DH40" s="5">
        <f t="shared" si="30"/>
        <v>158</v>
      </c>
      <c r="DI40" s="24">
        <v>5.0449999999999999</v>
      </c>
      <c r="DJ40" s="23">
        <f t="shared" si="13"/>
        <v>797.11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797.11</v>
      </c>
      <c r="DO40" s="23">
        <f t="shared" si="17"/>
        <v>0</v>
      </c>
      <c r="DP40" s="23" t="str">
        <f t="shared" si="18"/>
        <v/>
      </c>
      <c r="DQ40" s="10">
        <v>0.4</v>
      </c>
      <c r="DR40" s="23">
        <f t="shared" si="19"/>
        <v>3.1884400000000004</v>
      </c>
      <c r="DS40" s="23" t="str">
        <f t="shared" si="20"/>
        <v/>
      </c>
      <c r="DT40" s="23">
        <f t="shared" si="21"/>
        <v>0</v>
      </c>
      <c r="DU40" s="7">
        <v>0.3</v>
      </c>
      <c r="DV40" s="6">
        <f t="shared" si="22"/>
        <v>0.23913299999999998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>
        <f t="shared" si="48"/>
        <v>0</v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149</v>
      </c>
      <c r="C41" s="73" t="s">
        <v>150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149</v>
      </c>
      <c r="DG41" s="73" t="s">
        <v>150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5"/>
      <c r="C42" s="73" t="s">
        <v>126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5"/>
      <c r="DG42" s="73" t="s">
        <v>126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151</v>
      </c>
      <c r="C43" s="73" t="s">
        <v>126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151</v>
      </c>
      <c r="DG43" s="73" t="s">
        <v>126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3" t="s">
        <v>124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3" t="s">
        <v>124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5" t="s">
        <v>152</v>
      </c>
      <c r="C45" s="73" t="s">
        <v>141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5" t="s">
        <v>152</v>
      </c>
      <c r="DG45" s="73" t="s">
        <v>141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3" t="s">
        <v>153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3" t="s">
        <v>153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5" t="s">
        <v>154</v>
      </c>
      <c r="C47" s="73" t="s">
        <v>141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98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5" t="s">
        <v>154</v>
      </c>
      <c r="DG47" s="73" t="s">
        <v>141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98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3" t="s">
        <v>153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88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3" t="s">
        <v>153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88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5" t="s">
        <v>155</v>
      </c>
      <c r="C49" s="73" t="s">
        <v>156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5" t="s">
        <v>155</v>
      </c>
      <c r="DG49" s="73" t="s">
        <v>156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91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157</v>
      </c>
      <c r="C51" s="73" t="s">
        <v>158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157</v>
      </c>
      <c r="DG51" s="73" t="s">
        <v>158</v>
      </c>
      <c r="DH51" s="5">
        <f t="shared" si="30"/>
        <v>313</v>
      </c>
      <c r="DI51" s="24">
        <v>5.05</v>
      </c>
      <c r="DJ51" s="23">
        <f t="shared" si="13"/>
        <v>1580.6499999999999</v>
      </c>
      <c r="DK51" s="23">
        <f t="shared" si="31"/>
        <v>1505.2</v>
      </c>
      <c r="DL51" s="23">
        <f t="shared" si="14"/>
        <v>20.2</v>
      </c>
      <c r="DM51" s="23">
        <f t="shared" si="15"/>
        <v>0</v>
      </c>
      <c r="DN51" s="23">
        <f t="shared" si="16"/>
        <v>1600.85</v>
      </c>
      <c r="DO51" s="23">
        <f t="shared" si="17"/>
        <v>1.2618296529968454</v>
      </c>
      <c r="DP51" s="23">
        <f t="shared" si="18"/>
        <v>0</v>
      </c>
      <c r="DQ51" s="10">
        <v>1.2</v>
      </c>
      <c r="DR51" s="23">
        <f t="shared" si="19"/>
        <v>19.210199999999997</v>
      </c>
      <c r="DS51" s="23">
        <f t="shared" si="20"/>
        <v>-6.1829652996845397E-2</v>
      </c>
      <c r="DT51" s="23">
        <f t="shared" si="21"/>
        <v>1.2493362900958864</v>
      </c>
      <c r="DU51" s="7">
        <v>1</v>
      </c>
      <c r="DV51" s="6">
        <f t="shared" si="22"/>
        <v>1.6008499999999999</v>
      </c>
      <c r="DW51" s="5">
        <f t="shared" ref="DW51:EK67" si="55">S51+S202</f>
        <v>1</v>
      </c>
      <c r="DX51" s="5">
        <f t="shared" si="55"/>
        <v>1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4.3</v>
      </c>
      <c r="EG51" s="54">
        <f t="shared" si="55"/>
        <v>7.9</v>
      </c>
      <c r="EH51" s="54">
        <f t="shared" si="55"/>
        <v>0</v>
      </c>
      <c r="EI51" s="54">
        <f t="shared" si="55"/>
        <v>0</v>
      </c>
      <c r="EJ51" s="54">
        <f t="shared" si="55"/>
        <v>5.2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2.8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>
        <f t="shared" si="48"/>
        <v>0.26860730237061564</v>
      </c>
      <c r="FU51" s="4">
        <f t="shared" si="48"/>
        <v>626.07500000000005</v>
      </c>
      <c r="FV51" s="4" t="str">
        <f t="shared" si="48"/>
        <v/>
      </c>
      <c r="FW51" s="4">
        <f t="shared" si="48"/>
        <v>0</v>
      </c>
      <c r="FX51" s="4">
        <f t="shared" si="48"/>
        <v>27.068952952077545</v>
      </c>
      <c r="FY51" s="4">
        <f t="shared" si="48"/>
        <v>0</v>
      </c>
      <c r="FZ51" s="4">
        <f t="shared" si="48"/>
        <v>0</v>
      </c>
      <c r="GA51" s="4">
        <f t="shared" si="48"/>
        <v>0</v>
      </c>
      <c r="GB51" s="4">
        <f t="shared" si="48"/>
        <v>0</v>
      </c>
      <c r="GC51" s="4">
        <f t="shared" si="48"/>
        <v>0</v>
      </c>
      <c r="GD51" s="4">
        <f t="shared" si="48"/>
        <v>0</v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>
        <f t="shared" si="44"/>
        <v>0</v>
      </c>
      <c r="GM51" s="4">
        <f t="shared" si="44"/>
        <v>0</v>
      </c>
      <c r="GN51" s="4" t="str">
        <f t="shared" si="44"/>
        <v/>
      </c>
      <c r="GO51" s="4" t="str">
        <f t="shared" si="44"/>
        <v/>
      </c>
      <c r="GP51" s="4">
        <f t="shared" si="44"/>
        <v>0</v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>
        <f t="shared" si="53"/>
        <v>0</v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3" t="s">
        <v>150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67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3" t="s">
        <v>150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67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159</v>
      </c>
      <c r="C53" s="73" t="s">
        <v>160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82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78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159</v>
      </c>
      <c r="DG53" s="73" t="s">
        <v>160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82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78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3" t="s">
        <v>161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3" t="s">
        <v>161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6" t="s">
        <v>162</v>
      </c>
      <c r="C55" s="73" t="s">
        <v>158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6" t="s">
        <v>162</v>
      </c>
      <c r="DG55" s="73" t="s">
        <v>158</v>
      </c>
      <c r="DH55" s="5">
        <f t="shared" si="30"/>
        <v>626</v>
      </c>
      <c r="DI55" s="24">
        <v>5.0599999999999996</v>
      </c>
      <c r="DJ55" s="23">
        <f t="shared" si="13"/>
        <v>3167.56</v>
      </c>
      <c r="DK55" s="23">
        <f t="shared" si="31"/>
        <v>2164</v>
      </c>
      <c r="DL55" s="23">
        <f t="shared" si="14"/>
        <v>22.5</v>
      </c>
      <c r="DM55" s="23">
        <f t="shared" si="15"/>
        <v>0</v>
      </c>
      <c r="DN55" s="23">
        <f t="shared" si="16"/>
        <v>3190.06</v>
      </c>
      <c r="DO55" s="23">
        <f t="shared" si="17"/>
        <v>0.70531588747547069</v>
      </c>
      <c r="DP55" s="23">
        <f t="shared" si="18"/>
        <v>0</v>
      </c>
      <c r="DQ55" s="10">
        <v>1</v>
      </c>
      <c r="DR55" s="23">
        <f t="shared" si="19"/>
        <v>31.900600000000001</v>
      </c>
      <c r="DS55" s="23">
        <f t="shared" si="20"/>
        <v>0.29468411252452931</v>
      </c>
      <c r="DT55" s="23">
        <f t="shared" si="21"/>
        <v>0</v>
      </c>
      <c r="DU55" s="7">
        <v>1</v>
      </c>
      <c r="DV55" s="6">
        <f t="shared" si="22"/>
        <v>3.1900599999999999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4.8</v>
      </c>
      <c r="EG55" s="54">
        <f t="shared" si="55"/>
        <v>11</v>
      </c>
      <c r="EH55" s="54">
        <f t="shared" si="55"/>
        <v>0</v>
      </c>
      <c r="EI55" s="54">
        <f t="shared" si="55"/>
        <v>0</v>
      </c>
      <c r="EJ55" s="54">
        <f t="shared" si="55"/>
        <v>6.7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72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0.15046738932810041</v>
      </c>
      <c r="FU55" s="4">
        <f t="shared" si="60"/>
        <v>1559.5848888888888</v>
      </c>
      <c r="FV55" s="4" t="str">
        <f t="shared" si="60"/>
        <v/>
      </c>
      <c r="FW55" s="4">
        <f t="shared" si="57"/>
        <v>0</v>
      </c>
      <c r="FX55" s="4">
        <f t="shared" si="57"/>
        <v>21.002739760380681</v>
      </c>
      <c r="FY55" s="4">
        <f t="shared" si="57"/>
        <v>0</v>
      </c>
      <c r="FZ55" s="4" t="str">
        <f t="shared" si="57"/>
        <v/>
      </c>
      <c r="GA55" s="4">
        <f t="shared" si="57"/>
        <v>0</v>
      </c>
      <c r="GB55" s="4">
        <f t="shared" si="57"/>
        <v>0</v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163</v>
      </c>
      <c r="C56" s="73" t="s">
        <v>150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163</v>
      </c>
      <c r="DG56" s="73" t="s">
        <v>150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3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3" t="s">
        <v>158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93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164</v>
      </c>
      <c r="C58" s="73" t="s">
        <v>150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164</v>
      </c>
      <c r="DG58" s="73" t="s">
        <v>150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87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3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3" t="s">
        <v>158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165</v>
      </c>
      <c r="C60" s="73" t="s">
        <v>124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165</v>
      </c>
      <c r="DG60" s="73" t="s">
        <v>124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5"/>
      <c r="C61" s="73" t="s">
        <v>141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5"/>
      <c r="DG61" s="73" t="s">
        <v>141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5"/>
      <c r="C62" s="76" t="s">
        <v>116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5"/>
      <c r="DG62" s="76" t="s">
        <v>116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6" t="s">
        <v>148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6" t="s">
        <v>148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166</v>
      </c>
      <c r="C64" s="73" t="s">
        <v>156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166</v>
      </c>
      <c r="DG64" s="73" t="s">
        <v>156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7" t="s">
        <v>167</v>
      </c>
      <c r="C66" s="73" t="s">
        <v>124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7" t="s">
        <v>167</v>
      </c>
      <c r="DG66" s="73" t="s">
        <v>124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98"/>
      <c r="C67" s="73" t="s">
        <v>147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98"/>
      <c r="DG67" s="73" t="s">
        <v>147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99"/>
      <c r="C68" s="73" t="s">
        <v>160</v>
      </c>
      <c r="D68" s="5"/>
      <c r="E68" s="22">
        <v>5.03</v>
      </c>
      <c r="F68" s="23">
        <f t="shared" si="0"/>
        <v>0</v>
      </c>
      <c r="G68" s="23"/>
      <c r="H68" s="23">
        <f t="shared" ref="H68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07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99"/>
      <c r="DG68" s="73" t="s">
        <v>160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84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07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168</v>
      </c>
      <c r="C69" s="38" t="s">
        <v>116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168</v>
      </c>
      <c r="DG69" s="38" t="s">
        <v>116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5"/>
      <c r="C70" s="38" t="s">
        <v>124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5"/>
      <c r="DG70" s="38" t="s">
        <v>124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5"/>
      <c r="C71" s="38" t="s">
        <v>169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5"/>
      <c r="DG71" s="38" t="s">
        <v>169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170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170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14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171</v>
      </c>
      <c r="C73" s="38" t="s">
        <v>116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171</v>
      </c>
      <c r="DG73" s="38" t="s">
        <v>116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4888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>
        <f t="shared" si="79"/>
        <v>0</v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5"/>
      <c r="C74" s="38" t="s">
        <v>124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5"/>
      <c r="DG74" s="38" t="s">
        <v>124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0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 t="str">
        <f t="shared" si="79"/>
        <v/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5"/>
      <c r="C75" s="38" t="s">
        <v>169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5"/>
      <c r="DG75" s="38" t="s">
        <v>169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0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 t="str">
        <f t="shared" si="79"/>
        <v/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170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170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4888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>
        <f t="shared" si="79"/>
        <v>0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6" t="s">
        <v>172</v>
      </c>
      <c r="C77" s="38" t="s">
        <v>173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4" t="s">
        <v>172</v>
      </c>
      <c r="DG77" s="38" t="s">
        <v>173</v>
      </c>
      <c r="DH77" s="5">
        <f t="shared" si="86"/>
        <v>918</v>
      </c>
      <c r="DI77" s="39">
        <v>10</v>
      </c>
      <c r="DJ77" s="23">
        <f t="shared" si="74"/>
        <v>9180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9180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18.36</v>
      </c>
      <c r="DS77" s="23" t="str">
        <f t="shared" si="81"/>
        <v/>
      </c>
      <c r="DT77" s="23">
        <f t="shared" si="82"/>
        <v>0.21786492374727667</v>
      </c>
      <c r="DU77" s="7">
        <v>0.1</v>
      </c>
      <c r="DV77" s="6">
        <f t="shared" si="90"/>
        <v>0.91800000000000004</v>
      </c>
      <c r="DW77" s="5">
        <f t="shared" si="83"/>
        <v>2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>
        <f t="shared" si="60"/>
        <v>0</v>
      </c>
      <c r="GA77" s="4">
        <f t="shared" si="60"/>
        <v>0</v>
      </c>
      <c r="GB77" s="4">
        <f t="shared" si="60"/>
        <v>0</v>
      </c>
      <c r="GC77" s="4">
        <f t="shared" si="60"/>
        <v>0</v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4" t="s">
        <v>174</v>
      </c>
      <c r="C78" s="38" t="s">
        <v>173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06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4" t="s">
        <v>174</v>
      </c>
      <c r="DG78" s="38" t="s">
        <v>173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06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175</v>
      </c>
      <c r="C79" s="76" t="s">
        <v>128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175</v>
      </c>
      <c r="DG79" s="76" t="s">
        <v>128</v>
      </c>
      <c r="DH79" s="5">
        <f t="shared" si="86"/>
        <v>116</v>
      </c>
      <c r="DI79" s="24">
        <v>5.0599999999999996</v>
      </c>
      <c r="DJ79" s="23">
        <f t="shared" si="74"/>
        <v>586.95999999999992</v>
      </c>
      <c r="DK79" s="23">
        <f t="shared" si="87"/>
        <v>5938</v>
      </c>
      <c r="DL79" s="23">
        <f t="shared" si="75"/>
        <v>0</v>
      </c>
      <c r="DM79" s="23">
        <f t="shared" si="76"/>
        <v>0</v>
      </c>
      <c r="DN79" s="23">
        <f t="shared" si="77"/>
        <v>586.95999999999992</v>
      </c>
      <c r="DO79" s="23">
        <f t="shared" si="78"/>
        <v>0</v>
      </c>
      <c r="DP79" s="23">
        <f t="shared" si="79"/>
        <v>0</v>
      </c>
      <c r="DQ79" s="10">
        <v>0.3</v>
      </c>
      <c r="DR79" s="23">
        <f t="shared" si="80"/>
        <v>1.7608799999999996</v>
      </c>
      <c r="DS79" s="23">
        <f t="shared" si="81"/>
        <v>0.3</v>
      </c>
      <c r="DT79" s="23">
        <f t="shared" si="82"/>
        <v>0</v>
      </c>
      <c r="DU79" s="7">
        <v>0.1</v>
      </c>
      <c r="DV79" s="6">
        <f t="shared" si="90"/>
        <v>5.8695999999999998E-2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>
        <f t="shared" si="60"/>
        <v>0</v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>
        <f t="shared" si="60"/>
        <v>0</v>
      </c>
      <c r="FY79" s="4">
        <f t="shared" si="60"/>
        <v>0</v>
      </c>
      <c r="FZ79" s="4" t="str">
        <f t="shared" si="60"/>
        <v/>
      </c>
      <c r="GA79" s="4">
        <f t="shared" si="60"/>
        <v>0</v>
      </c>
      <c r="GB79" s="4">
        <f t="shared" si="60"/>
        <v>0</v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3" t="s">
        <v>156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3" t="s">
        <v>156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176</v>
      </c>
      <c r="C81" s="73" t="s">
        <v>124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176</v>
      </c>
      <c r="DG81" s="73" t="s">
        <v>124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5"/>
      <c r="C82" s="73" t="s">
        <v>116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11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5"/>
      <c r="DG82" s="73" t="s">
        <v>116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11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3" t="s">
        <v>141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0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3" t="s">
        <v>141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0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177</v>
      </c>
      <c r="C84" s="73" t="s">
        <v>170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177</v>
      </c>
      <c r="DG84" s="73" t="s">
        <v>170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5"/>
      <c r="C85" s="73" t="s">
        <v>124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5"/>
      <c r="DG85" s="73" t="s">
        <v>124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01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5"/>
      <c r="C86" s="73" t="s">
        <v>141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5"/>
      <c r="DG86" s="73" t="s">
        <v>141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3" t="s">
        <v>116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3" t="s">
        <v>116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21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178</v>
      </c>
      <c r="C88" s="73" t="s">
        <v>156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178</v>
      </c>
      <c r="DG88" s="73" t="s">
        <v>156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5"/>
      <c r="C89" s="73" t="s">
        <v>116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5"/>
      <c r="DG89" s="73" t="s">
        <v>116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5"/>
      <c r="C90" s="73" t="s">
        <v>140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5"/>
      <c r="DG90" s="73" t="s">
        <v>140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5"/>
      <c r="C91" s="73" t="s">
        <v>179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5"/>
      <c r="DG91" s="73" t="s">
        <v>179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16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5"/>
      <c r="C92" s="73" t="s">
        <v>122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5"/>
      <c r="DG92" s="73" t="s">
        <v>122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21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5"/>
      <c r="C93" s="73" t="s">
        <v>180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5"/>
      <c r="DG93" s="73" t="s">
        <v>180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43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5"/>
      <c r="C94" s="73" t="s">
        <v>141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5"/>
      <c r="DG94" s="73" t="s">
        <v>141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customHeight="1">
      <c r="A95" s="60">
        <v>30100027</v>
      </c>
      <c r="B95" s="96"/>
      <c r="C95" s="73" t="s">
        <v>124</v>
      </c>
      <c r="D95" s="5">
        <v>733</v>
      </c>
      <c r="E95" s="22">
        <v>5.08</v>
      </c>
      <c r="F95" s="23">
        <f t="shared" si="88"/>
        <v>3723.64</v>
      </c>
      <c r="G95" s="23">
        <f>+'[2]13'!$L$6</f>
        <v>3729.6000000000004</v>
      </c>
      <c r="H95" s="23">
        <f t="shared" si="85"/>
        <v>6.8</v>
      </c>
      <c r="I95" s="23">
        <f t="shared" si="66"/>
        <v>0</v>
      </c>
      <c r="J95" s="23">
        <f t="shared" si="67"/>
        <v>3730.44</v>
      </c>
      <c r="K95" s="23">
        <f t="shared" si="68"/>
        <v>0.18228412734154684</v>
      </c>
      <c r="L95" s="23">
        <f t="shared" si="69"/>
        <v>0</v>
      </c>
      <c r="M95" s="10">
        <v>1</v>
      </c>
      <c r="N95" s="23">
        <f t="shared" si="70"/>
        <v>37.304400000000001</v>
      </c>
      <c r="O95" s="23">
        <f t="shared" si="71"/>
        <v>0.81771587265845314</v>
      </c>
      <c r="P95" s="23">
        <f t="shared" si="72"/>
        <v>0</v>
      </c>
      <c r="Q95" s="7">
        <v>0.1</v>
      </c>
      <c r="R95" s="6">
        <f t="shared" si="89"/>
        <v>0.37304400000000004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6.8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6"/>
        <v>0</v>
      </c>
      <c r="BQ95" s="4">
        <f t="shared" si="96"/>
        <v>0</v>
      </c>
      <c r="BR95" s="4" t="str">
        <f t="shared" si="96"/>
        <v/>
      </c>
      <c r="BS95" s="4">
        <f t="shared" si="96"/>
        <v>0</v>
      </c>
      <c r="BT95" s="4">
        <f t="shared" si="96"/>
        <v>0</v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>
        <f t="shared" si="96"/>
        <v>0</v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>
        <f t="shared" si="73"/>
        <v>0</v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6"/>
      <c r="DG95" s="73" t="s">
        <v>124</v>
      </c>
      <c r="DH95" s="5">
        <f t="shared" si="86"/>
        <v>733</v>
      </c>
      <c r="DI95" s="24">
        <v>5.08</v>
      </c>
      <c r="DJ95" s="23">
        <f t="shared" si="74"/>
        <v>3723.64</v>
      </c>
      <c r="DK95" s="23">
        <f t="shared" si="87"/>
        <v>3729.6000000000004</v>
      </c>
      <c r="DL95" s="23">
        <f t="shared" si="75"/>
        <v>6.8</v>
      </c>
      <c r="DM95" s="23">
        <f t="shared" si="76"/>
        <v>0</v>
      </c>
      <c r="DN95" s="23">
        <f t="shared" si="77"/>
        <v>3730.44</v>
      </c>
      <c r="DO95" s="23">
        <f t="shared" si="78"/>
        <v>0.18228412734154684</v>
      </c>
      <c r="DP95" s="23">
        <f t="shared" si="79"/>
        <v>0</v>
      </c>
      <c r="DQ95" s="10">
        <v>1</v>
      </c>
      <c r="DR95" s="23">
        <f t="shared" si="80"/>
        <v>37.304400000000001</v>
      </c>
      <c r="DS95" s="23">
        <f t="shared" si="81"/>
        <v>0.81771587265845314</v>
      </c>
      <c r="DT95" s="23">
        <f t="shared" si="82"/>
        <v>0</v>
      </c>
      <c r="DU95" s="7">
        <v>0.1</v>
      </c>
      <c r="DV95" s="6">
        <f t="shared" si="90"/>
        <v>0.37304400000000004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6.8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>
        <f t="shared" si="97"/>
        <v>0</v>
      </c>
      <c r="FU95" s="4">
        <f t="shared" si="97"/>
        <v>0</v>
      </c>
      <c r="FV95" s="4" t="str">
        <f t="shared" si="97"/>
        <v/>
      </c>
      <c r="FW95" s="4">
        <f t="shared" si="97"/>
        <v>0</v>
      </c>
      <c r="FX95" s="4">
        <f t="shared" si="97"/>
        <v>0</v>
      </c>
      <c r="FY95" s="4">
        <f t="shared" si="97"/>
        <v>0</v>
      </c>
      <c r="FZ95" s="4" t="str">
        <f t="shared" si="97"/>
        <v/>
      </c>
      <c r="GA95" s="4">
        <f t="shared" si="97"/>
        <v>0</v>
      </c>
      <c r="GB95" s="4">
        <f t="shared" si="97"/>
        <v>0</v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>
        <f t="shared" si="84"/>
        <v>0</v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181</v>
      </c>
      <c r="C96" s="29" t="s">
        <v>147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181</v>
      </c>
      <c r="DG96" s="29" t="s">
        <v>147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5"/>
      <c r="C97" s="73" t="s">
        <v>141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5"/>
      <c r="DG97" s="73" t="s">
        <v>141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5"/>
      <c r="C98" s="29" t="s">
        <v>182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47" si="103">IF(ISERROR(BO98/AW98*100),"",(BO98/AW98*100))</f>
        <v/>
      </c>
      <c r="DE98" s="61">
        <v>30100057</v>
      </c>
      <c r="DF98" s="95"/>
      <c r="DG98" s="29" t="s">
        <v>182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48" si="104">IF(ISERROR(FS98/FA98*100),"",(FS98/FA98*100))</f>
        <v/>
      </c>
    </row>
    <row r="99" spans="1:215" s="9" customFormat="1" ht="15" hidden="1" customHeight="1">
      <c r="A99" s="60">
        <v>30100058</v>
      </c>
      <c r="B99" s="96"/>
      <c r="C99" s="29" t="s">
        <v>122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6"/>
      <c r="DG99" s="29" t="s">
        <v>122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183</v>
      </c>
      <c r="C100" s="29" t="s">
        <v>184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183</v>
      </c>
      <c r="DG100" s="29" t="s">
        <v>184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5"/>
      <c r="C101" s="29" t="s">
        <v>185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5"/>
      <c r="DG101" s="29" t="s">
        <v>185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5"/>
      <c r="C102" s="29" t="s">
        <v>186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5"/>
      <c r="DG102" s="29" t="s">
        <v>186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18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6"/>
      <c r="C103" s="29" t="s">
        <v>187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6"/>
      <c r="DG103" s="29" t="s">
        <v>187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188</v>
      </c>
      <c r="C104" s="29" t="s">
        <v>184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188</v>
      </c>
      <c r="DG104" s="29" t="s">
        <v>184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5"/>
      <c r="C105" s="29" t="s">
        <v>185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5"/>
      <c r="DG105" s="29" t="s">
        <v>185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5"/>
      <c r="C106" s="29" t="s">
        <v>186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5"/>
      <c r="DG106" s="29" t="s">
        <v>186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6"/>
      <c r="C107" s="29" t="s">
        <v>187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25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44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6"/>
      <c r="DG107" s="29" t="s">
        <v>187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25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44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189</v>
      </c>
      <c r="C108" s="29" t="s">
        <v>190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38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189</v>
      </c>
      <c r="DG108" s="29" t="s">
        <v>190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38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6"/>
      <c r="C109" s="29" t="s">
        <v>161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6"/>
      <c r="DG109" s="29" t="s">
        <v>161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191</v>
      </c>
      <c r="C110" s="29" t="s">
        <v>148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191</v>
      </c>
      <c r="DG110" s="29" t="s">
        <v>148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5"/>
      <c r="C111" s="29" t="s">
        <v>130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38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5"/>
      <c r="DG111" s="29" t="s">
        <v>130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38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6"/>
      <c r="C112" s="29" t="s">
        <v>192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6"/>
      <c r="DG112" s="29" t="s">
        <v>192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193</v>
      </c>
      <c r="C113" s="29" t="s">
        <v>148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193</v>
      </c>
      <c r="DG113" s="29" t="s">
        <v>148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5"/>
      <c r="C114" s="29" t="s">
        <v>147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5"/>
      <c r="DG114" s="29" t="s">
        <v>147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4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6"/>
      <c r="C115" s="29" t="s">
        <v>192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6"/>
      <c r="DG115" s="29" t="s">
        <v>192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194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194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5"/>
      <c r="C117" s="29" t="s">
        <v>195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5"/>
      <c r="DG117" s="29" t="s">
        <v>195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6"/>
      <c r="C118" s="29" t="s">
        <v>121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6"/>
      <c r="DG118" s="29" t="s">
        <v>121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37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196</v>
      </c>
      <c r="C119" s="29" t="s">
        <v>145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196</v>
      </c>
      <c r="DG119" s="29" t="s">
        <v>145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47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5"/>
      <c r="C120" s="29" t="s">
        <v>122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5"/>
      <c r="DG120" s="29" t="s">
        <v>122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5"/>
      <c r="C121" s="29" t="s">
        <v>148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5"/>
      <c r="DG121" s="29" t="s">
        <v>148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46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47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6"/>
      <c r="C122" s="29" t="s">
        <v>197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6"/>
      <c r="DG122" s="29" t="s">
        <v>197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198</v>
      </c>
      <c r="C123" s="29" t="s">
        <v>199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198</v>
      </c>
      <c r="DG123" s="29" t="s">
        <v>199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5"/>
      <c r="C124" s="29" t="s">
        <v>200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5"/>
      <c r="DG124" s="29" t="s">
        <v>200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5"/>
      <c r="C125" s="29" t="s">
        <v>131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44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5"/>
      <c r="DG125" s="29" t="s">
        <v>131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44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6"/>
      <c r="C126" s="29" t="s">
        <v>197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6"/>
      <c r="DG126" s="29" t="s">
        <v>197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201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201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5"/>
      <c r="C128" s="29" t="s">
        <v>195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5"/>
      <c r="DG128" s="29" t="s">
        <v>195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6"/>
      <c r="C129" s="29" t="s">
        <v>121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6"/>
      <c r="DG129" s="29" t="s">
        <v>121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202</v>
      </c>
      <c r="C130" s="29" t="s">
        <v>147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202</v>
      </c>
      <c r="DG130" s="29" t="s">
        <v>147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6"/>
      <c r="C131" s="29" t="s">
        <v>122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6"/>
      <c r="DG131" s="29" t="s">
        <v>122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203</v>
      </c>
      <c r="C132" s="29" t="s">
        <v>121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47" si="122">SUM(BB132:BO132)</f>
        <v>0</v>
      </c>
      <c r="J132" s="23">
        <f t="shared" ref="J132:J147" si="123">F132+H132</f>
        <v>0</v>
      </c>
      <c r="K132" s="23" t="str">
        <f t="shared" ref="K132:K147" si="124">IF(ISERROR(H132/J132*100),"0",(H132/J132*100))</f>
        <v>0</v>
      </c>
      <c r="L132" s="23" t="str">
        <f t="shared" ref="L132:L147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203</v>
      </c>
      <c r="DG132" s="29" t="s">
        <v>121</v>
      </c>
      <c r="DH132" s="5">
        <f t="shared" si="86"/>
        <v>0</v>
      </c>
      <c r="DI132" s="22">
        <v>5.53</v>
      </c>
      <c r="DJ132" s="23">
        <f t="shared" ref="DJ132:DJ147" si="129">DI132*DH132</f>
        <v>0</v>
      </c>
      <c r="DK132" s="23">
        <f t="shared" si="87"/>
        <v>0</v>
      </c>
      <c r="DL132" s="23">
        <f t="shared" ref="DL132:DL147" si="130">SUM(EF132:FE132)</f>
        <v>0</v>
      </c>
      <c r="DM132" s="23">
        <f t="shared" ref="DM132:DM147" si="131">SUM(FF132:FS132)</f>
        <v>0</v>
      </c>
      <c r="DN132" s="23">
        <f t="shared" ref="DN132:DN147" si="132">DJ132+DL132</f>
        <v>0</v>
      </c>
      <c r="DO132" s="23" t="str">
        <f t="shared" ref="DO132:DO147" si="133">IF(ISERROR(DL132/DN132*100),"",(DL132/DN132*100))</f>
        <v/>
      </c>
      <c r="DP132" s="23" t="str">
        <f t="shared" ref="DP132:DP147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5"/>
      <c r="C133" s="29" t="s">
        <v>204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5"/>
      <c r="DG133" s="29" t="s">
        <v>204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5"/>
      <c r="C134" s="29" t="s">
        <v>147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5"/>
      <c r="DG134" s="29" t="s">
        <v>147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6"/>
      <c r="C135" s="29" t="s">
        <v>205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6"/>
      <c r="DG135" s="29" t="s">
        <v>205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 t="s">
        <v>206</v>
      </c>
      <c r="B136" s="30" t="s">
        <v>207</v>
      </c>
      <c r="C136" s="30" t="s">
        <v>208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207</v>
      </c>
      <c r="DG136" s="30" t="s">
        <v>208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209</v>
      </c>
      <c r="C137" s="30" t="s">
        <v>210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209</v>
      </c>
      <c r="DG137" s="30" t="s">
        <v>210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147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211</v>
      </c>
      <c r="C138" s="30" t="s">
        <v>212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147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211</v>
      </c>
      <c r="DG138" s="30" t="s">
        <v>212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148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213</v>
      </c>
      <c r="C139" s="30" t="s">
        <v>214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147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213</v>
      </c>
      <c r="DG139" s="30" t="s">
        <v>214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148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216</v>
      </c>
      <c r="C140" s="30" t="s">
        <v>217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216</v>
      </c>
      <c r="DG140" s="30" t="s">
        <v>217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219</v>
      </c>
      <c r="C141" s="30" t="s">
        <v>217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219</v>
      </c>
      <c r="DG141" s="30" t="s">
        <v>217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221</v>
      </c>
      <c r="C142" s="30" t="s">
        <v>217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221</v>
      </c>
      <c r="DG142" s="30" t="s">
        <v>217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223</v>
      </c>
      <c r="C143" s="30" t="s">
        <v>225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223</v>
      </c>
      <c r="DG143" s="30" t="s">
        <v>225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227</v>
      </c>
      <c r="C144" s="30" t="s">
        <v>228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47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227</v>
      </c>
      <c r="DG144" s="30" t="s">
        <v>228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4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229</v>
      </c>
      <c r="C145" s="30" t="s">
        <v>228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229</v>
      </c>
      <c r="DG145" s="30" t="s">
        <v>228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5" t="s">
        <v>231</v>
      </c>
      <c r="C146" s="29" t="s">
        <v>233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5" t="s">
        <v>231</v>
      </c>
      <c r="DG146" s="29" t="s">
        <v>233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47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5" t="s">
        <v>235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5" t="s">
        <v>235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2809</v>
      </c>
      <c r="E148" s="43"/>
      <c r="F148" s="44">
        <f>SUM(F4:F147)</f>
        <v>14171.545</v>
      </c>
      <c r="G148" s="44">
        <f>SUM(G4:G147)</f>
        <v>17461.5</v>
      </c>
      <c r="H148" s="44">
        <f>SUM(H4:H147)</f>
        <v>18.3</v>
      </c>
      <c r="I148" s="44">
        <f>SUM(I4:I147)</f>
        <v>0</v>
      </c>
      <c r="J148" s="44">
        <f>SUM(J4:J147)</f>
        <v>14189.845000000001</v>
      </c>
      <c r="K148" s="44">
        <f>IF(ISERROR(H148/J148*100),"0",(H148/J148*100))</f>
        <v>0.12896546791032601</v>
      </c>
      <c r="L148" s="44">
        <f>IF(ISERROR(I148/G148*100),"0",(I148/G148*100))</f>
        <v>0</v>
      </c>
      <c r="M148" s="45">
        <f>IF(ISERROR(N148/J148*100),"",(N148/J148*100))</f>
        <v>0.56280783898626097</v>
      </c>
      <c r="N148" s="44">
        <f>SUM(N4:N147)</f>
        <v>79.861559999999997</v>
      </c>
      <c r="O148" s="44">
        <f>IF(ISERROR(M148-K148-L148),"0",(M148-K148-L148))</f>
        <v>0.43384237107593493</v>
      </c>
      <c r="P148" s="44">
        <f>(S148+T148+U148+V148+W148+X148+Y148+Z148+AA148)/J148*1000</f>
        <v>7.0472933284331143E-2</v>
      </c>
      <c r="Q148" s="46">
        <f>IF(ISERROR(R148/J148*1000),"",(R148/J148*1000))</f>
        <v>0.40865805792804644</v>
      </c>
      <c r="R148" s="44">
        <f t="shared" ref="R148:AW148" si="152">SUM(R4:R147)</f>
        <v>5.7987945000000005</v>
      </c>
      <c r="S148" s="44">
        <f t="shared" si="152"/>
        <v>1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0.4</v>
      </c>
      <c r="AC148" s="44">
        <f t="shared" si="152"/>
        <v>9.1</v>
      </c>
      <c r="AD148" s="44">
        <f t="shared" si="152"/>
        <v>6.8</v>
      </c>
      <c r="AE148" s="44">
        <f t="shared" si="152"/>
        <v>0</v>
      </c>
      <c r="AF148" s="44">
        <f t="shared" si="152"/>
        <v>2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0</v>
      </c>
      <c r="BC148" s="44">
        <f t="shared" si="153"/>
        <v>0</v>
      </c>
      <c r="BD148" s="44">
        <f t="shared" si="153"/>
        <v>0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2.8189173313732459E-3</v>
      </c>
      <c r="BQ148" s="47">
        <f t="shared" ref="BQ148:CO148" si="154">IF(ISERROR(AC148/$J$148*100),"",(AC148/$J$148*100))</f>
        <v>6.4130369288741343E-2</v>
      </c>
      <c r="BR148" s="47">
        <f t="shared" si="154"/>
        <v>4.792159463334518E-2</v>
      </c>
      <c r="BS148" s="47">
        <f t="shared" si="154"/>
        <v>0</v>
      </c>
      <c r="BT148" s="47">
        <f t="shared" si="154"/>
        <v>1.4094586656866231E-2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0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4782</v>
      </c>
      <c r="DI148" s="40"/>
      <c r="DJ148" s="40">
        <f>SUM(DJ4:DJ147)</f>
        <v>28686.714999999997</v>
      </c>
      <c r="DK148" s="40">
        <f>SUM(DK4:DK147)</f>
        <v>36844.699999999997</v>
      </c>
      <c r="DL148" s="40">
        <f>SUM(DL4:DL147)</f>
        <v>61</v>
      </c>
      <c r="DM148" s="40">
        <f>SUM(DM4:DM147)</f>
        <v>0</v>
      </c>
      <c r="DN148" s="40">
        <f>SUM(DN4:DN147)</f>
        <v>28747.715</v>
      </c>
      <c r="DO148" s="40">
        <f>IF(ISERROR(DL148/DN148*100),"",(DL148/DN148*100))</f>
        <v>0.21219077759745425</v>
      </c>
      <c r="DP148" s="40">
        <f>IF(ISERROR(DM148/DK148*100),"",(DM148/DK148*100))</f>
        <v>0</v>
      </c>
      <c r="DQ148" s="41">
        <f>IF(ISERROR(DR148/DN148*100),"",(DR148/DN148*100))</f>
        <v>0.52558347680850448</v>
      </c>
      <c r="DR148" s="40">
        <f>SUM(DR4:DR147)</f>
        <v>151.09323999999998</v>
      </c>
      <c r="DS148" s="40">
        <f>IF(ISERROR(DQ148-DO148-DP148),"",(DQ148-DO148-DP148))</f>
        <v>0.31339269921105023</v>
      </c>
      <c r="DT148" s="40">
        <f t="shared" si="137"/>
        <v>0.17392686688315923</v>
      </c>
      <c r="DU148" s="42">
        <f>IF(ISERROR(DV148/DN148*1000),"",(DV148/DN148*1000))</f>
        <v>0.40234156001616123</v>
      </c>
      <c r="DV148" s="40">
        <f t="shared" ref="DV148:FA148" si="169">SUM(DV4:DV147)</f>
        <v>11.566400499999999</v>
      </c>
      <c r="DW148" s="40">
        <f t="shared" si="169"/>
        <v>4</v>
      </c>
      <c r="DX148" s="40">
        <f t="shared" si="169"/>
        <v>1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0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9.5</v>
      </c>
      <c r="EG148" s="40">
        <f t="shared" si="169"/>
        <v>28</v>
      </c>
      <c r="EH148" s="40">
        <f t="shared" si="169"/>
        <v>6.8</v>
      </c>
      <c r="EI148" s="40">
        <f t="shared" si="169"/>
        <v>0</v>
      </c>
      <c r="EJ148" s="40">
        <f t="shared" si="169"/>
        <v>13.9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0</v>
      </c>
      <c r="EO148" s="40">
        <f t="shared" si="169"/>
        <v>0</v>
      </c>
      <c r="EP148" s="40">
        <f t="shared" si="169"/>
        <v>0</v>
      </c>
      <c r="EQ148" s="40">
        <f t="shared" si="169"/>
        <v>0</v>
      </c>
      <c r="ER148" s="40">
        <f t="shared" si="169"/>
        <v>0</v>
      </c>
      <c r="ES148" s="40">
        <f t="shared" si="169"/>
        <v>2.8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0</v>
      </c>
      <c r="FG148" s="40">
        <f t="shared" si="170"/>
        <v>0</v>
      </c>
      <c r="FH148" s="40">
        <f t="shared" si="170"/>
        <v>0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3.3046104707800256E-2</v>
      </c>
      <c r="FU148" s="45">
        <f t="shared" si="150"/>
        <v>13195.672459016396</v>
      </c>
      <c r="FV148" s="45" t="str">
        <f t="shared" si="150"/>
        <v/>
      </c>
      <c r="FW148" s="45">
        <f t="shared" si="150"/>
        <v>0</v>
      </c>
      <c r="FX148" s="45">
        <f t="shared" si="150"/>
        <v>9.1996174018109631</v>
      </c>
      <c r="FY148" s="45">
        <f t="shared" si="150"/>
        <v>0</v>
      </c>
      <c r="FZ148" s="45">
        <f t="shared" si="150"/>
        <v>0</v>
      </c>
      <c r="GA148" s="45">
        <f t="shared" si="150"/>
        <v>0</v>
      </c>
      <c r="GB148" s="45">
        <f t="shared" si="150"/>
        <v>0</v>
      </c>
      <c r="GC148" s="45">
        <f t="shared" si="150"/>
        <v>0</v>
      </c>
      <c r="GD148" s="45">
        <f t="shared" si="150"/>
        <v>0</v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 t="str">
        <f t="shared" si="146"/>
        <v/>
      </c>
      <c r="GU148" s="45" t="str">
        <f t="shared" si="146"/>
        <v/>
      </c>
      <c r="GV148" s="45" t="str">
        <f t="shared" si="146"/>
        <v/>
      </c>
      <c r="GW148" s="45" t="str">
        <f t="shared" si="146"/>
        <v/>
      </c>
      <c r="GX148" s="45" t="str">
        <f t="shared" si="146"/>
        <v/>
      </c>
      <c r="GY148" s="45">
        <f t="shared" si="146"/>
        <v>0</v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5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0" t="s">
        <v>236</v>
      </c>
      <c r="B152" s="130"/>
      <c r="C152" s="130"/>
      <c r="D152" s="130"/>
      <c r="BN152" t="s">
        <v>237</v>
      </c>
      <c r="DW152" s="34" t="s">
        <v>12</v>
      </c>
      <c r="DX152" s="66">
        <f>+DW148</f>
        <v>4</v>
      </c>
      <c r="DY152" s="56">
        <f>+DX152/DW149</f>
        <v>0.8</v>
      </c>
      <c r="EA152" s="67" t="s">
        <v>238</v>
      </c>
      <c r="EB152" s="67" t="s">
        <v>239</v>
      </c>
      <c r="EC152" s="67" t="s">
        <v>240</v>
      </c>
      <c r="ED152" s="67" t="s">
        <v>241</v>
      </c>
      <c r="EE152" s="67" t="s">
        <v>242</v>
      </c>
      <c r="EF152" s="67" t="s">
        <v>243</v>
      </c>
    </row>
    <row r="153" spans="1:215" s="33" customFormat="1" ht="26.25" customHeight="1">
      <c r="A153" s="131" t="s">
        <v>244</v>
      </c>
      <c r="B153" s="133" t="s">
        <v>0</v>
      </c>
      <c r="C153" s="135" t="s">
        <v>1</v>
      </c>
      <c r="D153" s="137" t="s">
        <v>2</v>
      </c>
      <c r="E153" s="122" t="s">
        <v>3</v>
      </c>
      <c r="F153" s="109" t="s">
        <v>245</v>
      </c>
      <c r="G153" s="109" t="s">
        <v>246</v>
      </c>
      <c r="H153" s="124" t="s">
        <v>247</v>
      </c>
      <c r="I153" s="124" t="s">
        <v>248</v>
      </c>
      <c r="J153" s="124" t="s">
        <v>4</v>
      </c>
      <c r="K153" s="126" t="s">
        <v>249</v>
      </c>
      <c r="L153" s="111" t="s">
        <v>250</v>
      </c>
      <c r="M153" s="128" t="s">
        <v>5</v>
      </c>
      <c r="N153" s="107" t="s">
        <v>6</v>
      </c>
      <c r="O153" s="109" t="s">
        <v>7</v>
      </c>
      <c r="P153" s="111" t="s">
        <v>10</v>
      </c>
      <c r="Q153" s="113" t="s">
        <v>9</v>
      </c>
      <c r="R153" s="115" t="s">
        <v>8</v>
      </c>
      <c r="S153" s="117" t="s">
        <v>11</v>
      </c>
      <c r="T153" s="118"/>
      <c r="U153" s="118"/>
      <c r="V153" s="118"/>
      <c r="W153" s="118"/>
      <c r="X153" s="118"/>
      <c r="Y153" s="118"/>
      <c r="Z153" s="118"/>
      <c r="AA153" s="119"/>
      <c r="AB153" s="120" t="s">
        <v>251</v>
      </c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0" t="s">
        <v>252</v>
      </c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00" t="s">
        <v>253</v>
      </c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 t="s">
        <v>254</v>
      </c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W153" s="34" t="s">
        <v>13</v>
      </c>
      <c r="DX153" s="66">
        <f>+DX148</f>
        <v>1</v>
      </c>
      <c r="DY153" s="56">
        <f>+DX153/DW149</f>
        <v>0.2</v>
      </c>
      <c r="EA153" s="58">
        <v>1</v>
      </c>
      <c r="EB153" s="58" t="s">
        <v>47</v>
      </c>
      <c r="EC153" s="67" t="s">
        <v>255</v>
      </c>
      <c r="ED153" s="23">
        <f>+DN148</f>
        <v>28747.715</v>
      </c>
      <c r="EE153" s="23">
        <f>+EG148</f>
        <v>28</v>
      </c>
      <c r="EF153" s="59">
        <f>+EE153/ED153</f>
        <v>9.7399045454569177E-4</v>
      </c>
    </row>
    <row r="154" spans="1:215" s="33" customFormat="1" ht="36" customHeight="1">
      <c r="A154" s="132"/>
      <c r="B154" s="134"/>
      <c r="C154" s="136"/>
      <c r="D154" s="138"/>
      <c r="E154" s="123"/>
      <c r="F154" s="110"/>
      <c r="G154" s="110"/>
      <c r="H154" s="125"/>
      <c r="I154" s="125"/>
      <c r="J154" s="125"/>
      <c r="K154" s="127"/>
      <c r="L154" s="112"/>
      <c r="M154" s="129"/>
      <c r="N154" s="108"/>
      <c r="O154" s="110"/>
      <c r="P154" s="112"/>
      <c r="Q154" s="114"/>
      <c r="R154" s="116"/>
      <c r="S154" s="34" t="s">
        <v>12</v>
      </c>
      <c r="T154" s="34" t="s">
        <v>13</v>
      </c>
      <c r="U154" s="34" t="s">
        <v>110</v>
      </c>
      <c r="V154" s="34" t="s">
        <v>111</v>
      </c>
      <c r="W154" s="34" t="s">
        <v>73</v>
      </c>
      <c r="X154" s="34" t="s">
        <v>74</v>
      </c>
      <c r="Y154" s="34" t="s">
        <v>75</v>
      </c>
      <c r="Z154" s="34" t="s">
        <v>76</v>
      </c>
      <c r="AA154" s="34" t="s">
        <v>77</v>
      </c>
      <c r="AB154" s="35" t="s">
        <v>78</v>
      </c>
      <c r="AC154" s="25" t="s">
        <v>79</v>
      </c>
      <c r="AD154" s="25" t="s">
        <v>80</v>
      </c>
      <c r="AE154" s="25" t="s">
        <v>81</v>
      </c>
      <c r="AF154" s="35" t="s">
        <v>82</v>
      </c>
      <c r="AG154" s="25" t="s">
        <v>83</v>
      </c>
      <c r="AH154" s="25" t="s">
        <v>84</v>
      </c>
      <c r="AI154" s="35" t="s">
        <v>85</v>
      </c>
      <c r="AJ154" s="35" t="s">
        <v>86</v>
      </c>
      <c r="AK154" s="35" t="s">
        <v>87</v>
      </c>
      <c r="AL154" s="26" t="s">
        <v>88</v>
      </c>
      <c r="AM154" s="25" t="s">
        <v>89</v>
      </c>
      <c r="AN154" s="25" t="s">
        <v>90</v>
      </c>
      <c r="AO154" s="25" t="s">
        <v>91</v>
      </c>
      <c r="AP154" s="35" t="s">
        <v>92</v>
      </c>
      <c r="AQ154" s="36" t="s">
        <v>93</v>
      </c>
      <c r="AR154" s="35" t="s">
        <v>94</v>
      </c>
      <c r="AS154" s="35" t="s">
        <v>95</v>
      </c>
      <c r="AT154" s="35" t="s">
        <v>96</v>
      </c>
      <c r="AU154" s="35" t="s">
        <v>97</v>
      </c>
      <c r="AV154" s="25" t="s">
        <v>98</v>
      </c>
      <c r="AW154" s="25" t="s">
        <v>99</v>
      </c>
      <c r="AX154" s="25" t="s">
        <v>100</v>
      </c>
      <c r="AY154" s="25" t="s">
        <v>101</v>
      </c>
      <c r="AZ154" s="25" t="s">
        <v>102</v>
      </c>
      <c r="BA154" s="25" t="s">
        <v>103</v>
      </c>
      <c r="BB154" s="27" t="s">
        <v>79</v>
      </c>
      <c r="BC154" s="37" t="s">
        <v>80</v>
      </c>
      <c r="BD154" s="37" t="s">
        <v>81</v>
      </c>
      <c r="BE154" s="37" t="s">
        <v>104</v>
      </c>
      <c r="BF154" s="37" t="s">
        <v>90</v>
      </c>
      <c r="BG154" s="37" t="s">
        <v>82</v>
      </c>
      <c r="BH154" s="37" t="s">
        <v>84</v>
      </c>
      <c r="BI154" s="37" t="s">
        <v>105</v>
      </c>
      <c r="BJ154" s="37" t="s">
        <v>86</v>
      </c>
      <c r="BK154" s="37" t="s">
        <v>106</v>
      </c>
      <c r="BL154" s="37" t="s">
        <v>107</v>
      </c>
      <c r="BM154" s="37" t="s">
        <v>83</v>
      </c>
      <c r="BN154" s="37" t="s">
        <v>108</v>
      </c>
      <c r="BO154" s="37" t="s">
        <v>95</v>
      </c>
      <c r="BP154" s="35" t="s">
        <v>78</v>
      </c>
      <c r="BQ154" s="25" t="s">
        <v>79</v>
      </c>
      <c r="BR154" s="25" t="s">
        <v>80</v>
      </c>
      <c r="BS154" s="25" t="s">
        <v>81</v>
      </c>
      <c r="BT154" s="35" t="s">
        <v>82</v>
      </c>
      <c r="BU154" s="25" t="s">
        <v>83</v>
      </c>
      <c r="BV154" s="25" t="s">
        <v>84</v>
      </c>
      <c r="BW154" s="35" t="s">
        <v>85</v>
      </c>
      <c r="BX154" s="35" t="s">
        <v>86</v>
      </c>
      <c r="BY154" s="35" t="s">
        <v>87</v>
      </c>
      <c r="BZ154" s="26" t="s">
        <v>88</v>
      </c>
      <c r="CA154" s="25" t="s">
        <v>89</v>
      </c>
      <c r="CB154" s="25" t="s">
        <v>90</v>
      </c>
      <c r="CC154" s="25" t="s">
        <v>91</v>
      </c>
      <c r="CD154" s="35" t="s">
        <v>92</v>
      </c>
      <c r="CE154" s="36" t="s">
        <v>93</v>
      </c>
      <c r="CF154" s="35" t="s">
        <v>94</v>
      </c>
      <c r="CG154" s="35" t="s">
        <v>95</v>
      </c>
      <c r="CH154" s="35" t="s">
        <v>96</v>
      </c>
      <c r="CI154" s="35" t="s">
        <v>97</v>
      </c>
      <c r="CJ154" s="25" t="s">
        <v>98</v>
      </c>
      <c r="CK154" s="25" t="s">
        <v>99</v>
      </c>
      <c r="CL154" s="25" t="s">
        <v>100</v>
      </c>
      <c r="CM154" s="25" t="s">
        <v>101</v>
      </c>
      <c r="CN154" s="25" t="s">
        <v>102</v>
      </c>
      <c r="CO154" s="25" t="s">
        <v>103</v>
      </c>
      <c r="CP154" s="27" t="s">
        <v>79</v>
      </c>
      <c r="CQ154" s="37" t="s">
        <v>80</v>
      </c>
      <c r="CR154" s="37" t="s">
        <v>81</v>
      </c>
      <c r="CS154" s="37" t="s">
        <v>104</v>
      </c>
      <c r="CT154" s="37" t="s">
        <v>90</v>
      </c>
      <c r="CU154" s="37" t="s">
        <v>82</v>
      </c>
      <c r="CV154" s="37" t="s">
        <v>84</v>
      </c>
      <c r="CW154" s="37" t="s">
        <v>105</v>
      </c>
      <c r="CX154" s="37" t="s">
        <v>86</v>
      </c>
      <c r="CY154" s="37" t="s">
        <v>106</v>
      </c>
      <c r="CZ154" s="37" t="s">
        <v>107</v>
      </c>
      <c r="DA154" s="37" t="s">
        <v>83</v>
      </c>
      <c r="DB154" s="37" t="s">
        <v>108</v>
      </c>
      <c r="DC154" s="37" t="s">
        <v>95</v>
      </c>
      <c r="DW154" s="34" t="s">
        <v>46</v>
      </c>
      <c r="DX154" s="66">
        <f>+EA148</f>
        <v>0</v>
      </c>
      <c r="DY154" s="56">
        <f>+DX154/DW149</f>
        <v>0</v>
      </c>
      <c r="EA154" s="58">
        <v>2</v>
      </c>
      <c r="EB154" s="58" t="s">
        <v>48</v>
      </c>
      <c r="EC154" s="67" t="s">
        <v>256</v>
      </c>
      <c r="ED154" s="23">
        <f>+DN23+DN34+DN44+DN51+DN55+DN57+DN59</f>
        <v>8059.3799999999992</v>
      </c>
      <c r="EE154" s="23">
        <f>+EJ148</f>
        <v>13.9</v>
      </c>
      <c r="EF154" s="59">
        <f t="shared" ref="EF154:EF158" si="171">+EE154/ED154</f>
        <v>1.7246984259335087E-3</v>
      </c>
      <c r="EH154" s="57"/>
    </row>
    <row r="155" spans="1:215" s="1" customFormat="1" ht="15.75" hidden="1" customHeight="1">
      <c r="A155" s="60">
        <v>30100012</v>
      </c>
      <c r="B155" s="94" t="s">
        <v>112</v>
      </c>
      <c r="C155" s="73" t="s">
        <v>140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257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258</v>
      </c>
      <c r="ED155" s="23">
        <f>+DN24+DN25+DN43+DN44+DN47+DN48</f>
        <v>0</v>
      </c>
      <c r="EE155" s="23">
        <f>+EN148+EO148</f>
        <v>0</v>
      </c>
      <c r="EF155" s="59" t="e">
        <f t="shared" si="171"/>
        <v>#DIV/0!</v>
      </c>
    </row>
    <row r="156" spans="1:215" s="1" customFormat="1" ht="15.75" hidden="1" customHeight="1">
      <c r="A156" s="60">
        <v>30100014</v>
      </c>
      <c r="B156" s="95"/>
      <c r="C156" s="73" t="s">
        <v>156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259</v>
      </c>
      <c r="DX156" s="66">
        <f>+DW149-DW148-DX148-EA148-DZ148</f>
        <v>0</v>
      </c>
      <c r="DY156" s="56">
        <f>+DX156/DW149</f>
        <v>0</v>
      </c>
      <c r="EA156" s="58">
        <v>4</v>
      </c>
      <c r="EB156" s="58" t="s">
        <v>50</v>
      </c>
      <c r="EC156" s="69" t="s">
        <v>260</v>
      </c>
      <c r="ED156" s="23">
        <f>+DN51+DN52+DN5+DN53+DN54+DN55+DN56+DN57+DN58+DN59</f>
        <v>4790.91</v>
      </c>
      <c r="EE156" s="23">
        <f>+EQ148</f>
        <v>0</v>
      </c>
      <c r="EF156" s="59">
        <f t="shared" si="171"/>
        <v>0</v>
      </c>
    </row>
    <row r="157" spans="1:215" s="1" customFormat="1" ht="15.75" hidden="1" customHeight="1">
      <c r="A157" s="60">
        <v>30100010</v>
      </c>
      <c r="B157" s="95"/>
      <c r="C157" s="73" t="s">
        <v>116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5</v>
      </c>
      <c r="DY157" s="56">
        <f>+DX157/DW149</f>
        <v>1</v>
      </c>
      <c r="EA157" s="58">
        <v>5</v>
      </c>
      <c r="EB157" s="58" t="s">
        <v>51</v>
      </c>
      <c r="EC157" s="67" t="s">
        <v>255</v>
      </c>
      <c r="ED157" s="23">
        <f>+DN148</f>
        <v>28747.715</v>
      </c>
      <c r="EE157" s="23">
        <f>+EF148</f>
        <v>9.5</v>
      </c>
      <c r="EF157" s="59">
        <f t="shared" si="171"/>
        <v>3.3046104707800257E-4</v>
      </c>
    </row>
    <row r="158" spans="1:215" s="1" customFormat="1" ht="15.75" hidden="1" customHeight="1">
      <c r="A158" s="60">
        <v>30100013</v>
      </c>
      <c r="B158" s="95"/>
      <c r="C158" s="73" t="s">
        <v>117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259</v>
      </c>
      <c r="EC158" s="67" t="s">
        <v>255</v>
      </c>
      <c r="ED158" s="23">
        <f>+DN148</f>
        <v>28747.715</v>
      </c>
      <c r="EE158" s="23">
        <f>+DL148-EG148-EJ148-EN148-EO148-EQ148-EF148</f>
        <v>9.6000000000000014</v>
      </c>
      <c r="EF158" s="59">
        <f t="shared" si="171"/>
        <v>3.3393958441566577E-4</v>
      </c>
    </row>
    <row r="159" spans="1:215" s="1" customFormat="1" ht="15.75" hidden="1" customHeight="1">
      <c r="A159" s="60">
        <v>30100011</v>
      </c>
      <c r="B159" s="96"/>
      <c r="C159" s="73" t="s">
        <v>118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01" t="s">
        <v>261</v>
      </c>
      <c r="EC159" s="102"/>
      <c r="ED159" s="23">
        <f>+DN148</f>
        <v>28747.715</v>
      </c>
      <c r="EE159" s="23">
        <f>+DL148</f>
        <v>61</v>
      </c>
      <c r="EF159" s="59">
        <f>+EE159/ED159</f>
        <v>2.1219077759745426E-3</v>
      </c>
    </row>
    <row r="160" spans="1:215" s="1" customFormat="1" ht="15.75" hidden="1" customHeight="1">
      <c r="A160" s="60">
        <v>30100016</v>
      </c>
      <c r="B160" s="94" t="s">
        <v>119</v>
      </c>
      <c r="C160" s="73" t="s">
        <v>120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30100017</v>
      </c>
      <c r="B161" s="95"/>
      <c r="C161" s="73" t="s">
        <v>121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30100015</v>
      </c>
      <c r="B162" s="96"/>
      <c r="C162" s="73" t="s">
        <v>122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30100031</v>
      </c>
      <c r="B163" s="103" t="s">
        <v>123</v>
      </c>
      <c r="C163" s="73" t="s">
        <v>118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30100033</v>
      </c>
      <c r="B164" s="103"/>
      <c r="C164" s="73" t="s">
        <v>124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30100062</v>
      </c>
      <c r="B165" s="103"/>
      <c r="C165" s="73" t="s">
        <v>125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30100032</v>
      </c>
      <c r="B166" s="103"/>
      <c r="C166" s="73" t="s">
        <v>126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30100035</v>
      </c>
      <c r="B167" s="94" t="s">
        <v>127</v>
      </c>
      <c r="C167" s="73" t="s">
        <v>126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30100036</v>
      </c>
      <c r="B168" s="95"/>
      <c r="C168" s="73" t="s">
        <v>128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30100034</v>
      </c>
      <c r="B169" s="96"/>
      <c r="C169" s="73" t="s">
        <v>116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>
      <c r="A170" s="60">
        <v>30100019</v>
      </c>
      <c r="B170" s="94" t="s">
        <v>129</v>
      </c>
      <c r="C170" s="73" t="s">
        <v>130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186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>
      <c r="A171" s="60">
        <v>30100020</v>
      </c>
      <c r="B171" s="95"/>
      <c r="C171" s="73" t="s">
        <v>131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187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198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30100021</v>
      </c>
      <c r="B172" s="95"/>
      <c r="C172" s="73" t="s">
        <v>132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30100018</v>
      </c>
      <c r="B173" s="96"/>
      <c r="C173" s="73" t="s">
        <v>133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30100030</v>
      </c>
      <c r="B174" s="76" t="s">
        <v>134</v>
      </c>
      <c r="C174" s="73" t="s">
        <v>135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30100038</v>
      </c>
      <c r="B175" s="103" t="s">
        <v>136</v>
      </c>
      <c r="C175" s="73" t="s">
        <v>14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0.8</v>
      </c>
      <c r="N175" s="23">
        <f t="shared" si="178"/>
        <v>0</v>
      </c>
      <c r="O175" s="23">
        <f t="shared" si="179"/>
        <v>0.8</v>
      </c>
      <c r="P175" s="23" t="str">
        <f t="shared" si="180"/>
        <v/>
      </c>
      <c r="Q175" s="7">
        <v>0.5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30100037</v>
      </c>
      <c r="B176" s="103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30100040</v>
      </c>
      <c r="B177" s="104" t="s">
        <v>137</v>
      </c>
      <c r="C177" s="73" t="s">
        <v>138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30100039</v>
      </c>
      <c r="B178" s="105"/>
      <c r="C178" s="73" t="s">
        <v>116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30100042</v>
      </c>
      <c r="B179" s="105"/>
      <c r="C179" s="73" t="s">
        <v>128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30100041</v>
      </c>
      <c r="B180" s="106"/>
      <c r="C180" s="73" t="s">
        <v>126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30100046</v>
      </c>
      <c r="B181" s="94" t="s">
        <v>139</v>
      </c>
      <c r="C181" s="73" t="s">
        <v>117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30100045</v>
      </c>
      <c r="B182" s="95"/>
      <c r="C182" s="73" t="s">
        <v>140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30100044</v>
      </c>
      <c r="B183" s="95"/>
      <c r="C183" s="73" t="s">
        <v>128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30100043</v>
      </c>
      <c r="B184" s="96"/>
      <c r="C184" s="73" t="s">
        <v>141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30100048</v>
      </c>
      <c r="B185" s="94" t="s">
        <v>142</v>
      </c>
      <c r="C185" s="73" t="s">
        <v>124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>
      <c r="A186" s="60">
        <v>30100047</v>
      </c>
      <c r="B186" s="96"/>
      <c r="C186" s="73" t="s">
        <v>143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04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>
      <c r="A187" s="60">
        <v>30100064</v>
      </c>
      <c r="B187" s="74" t="s">
        <v>144</v>
      </c>
      <c r="C187" s="73" t="s">
        <v>145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03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146</v>
      </c>
      <c r="C188" s="73" t="s">
        <v>122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5"/>
      <c r="C189" s="73" t="s">
        <v>147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5"/>
      <c r="C190" s="73" t="s">
        <v>148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5"/>
      <c r="C191" s="73" t="s">
        <v>121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30100049</v>
      </c>
      <c r="B192" s="94" t="s">
        <v>149</v>
      </c>
      <c r="C192" s="73" t="s">
        <v>150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5"/>
      <c r="C193" s="73" t="s">
        <v>126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4" t="s">
        <v>151</v>
      </c>
      <c r="C194" s="73" t="s">
        <v>126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6"/>
      <c r="C195" s="73" t="s">
        <v>124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5" t="s">
        <v>152</v>
      </c>
      <c r="C196" s="73" t="s">
        <v>141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6"/>
      <c r="C197" s="73" t="s">
        <v>153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5" t="s">
        <v>154</v>
      </c>
      <c r="C198" s="73" t="s">
        <v>141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49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6"/>
      <c r="C199" s="73" t="s">
        <v>153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39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5" t="s">
        <v>155</v>
      </c>
      <c r="C200" s="73" t="s">
        <v>156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6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>
      <c r="A202" s="60">
        <v>30200006</v>
      </c>
      <c r="B202" s="94" t="s">
        <v>157</v>
      </c>
      <c r="C202" s="73" t="s">
        <v>158</v>
      </c>
      <c r="D202" s="5">
        <v>313</v>
      </c>
      <c r="E202" s="22">
        <v>5.05</v>
      </c>
      <c r="F202" s="23">
        <f t="shared" si="172"/>
        <v>1580.6499999999999</v>
      </c>
      <c r="G202" s="23">
        <f>+'[2]13'!$L$107</f>
        <v>1505.2</v>
      </c>
      <c r="H202" s="23">
        <f t="shared" si="185"/>
        <v>20.2</v>
      </c>
      <c r="I202" s="23">
        <f t="shared" si="186"/>
        <v>0</v>
      </c>
      <c r="J202" s="23">
        <f t="shared" si="175"/>
        <v>1600.85</v>
      </c>
      <c r="K202" s="23">
        <f t="shared" si="176"/>
        <v>1.2618296529968454</v>
      </c>
      <c r="L202" s="23">
        <f t="shared" si="177"/>
        <v>0</v>
      </c>
      <c r="M202" s="10">
        <v>1.2</v>
      </c>
      <c r="N202" s="23">
        <f t="shared" si="178"/>
        <v>19.210199999999997</v>
      </c>
      <c r="O202" s="23">
        <f t="shared" si="179"/>
        <v>-6.1829652996845397E-2</v>
      </c>
      <c r="P202" s="23">
        <f t="shared" si="180"/>
        <v>1.2493362900958864</v>
      </c>
      <c r="Q202" s="7">
        <v>1</v>
      </c>
      <c r="R202" s="6">
        <f t="shared" si="181"/>
        <v>1.6008499999999999</v>
      </c>
      <c r="S202" s="5">
        <v>1</v>
      </c>
      <c r="T202" s="5">
        <v>1</v>
      </c>
      <c r="U202" s="5"/>
      <c r="V202" s="5"/>
      <c r="W202" s="5"/>
      <c r="X202" s="5"/>
      <c r="Y202" s="5"/>
      <c r="Z202" s="5"/>
      <c r="AA202" s="5"/>
      <c r="AB202" s="4">
        <v>4.3</v>
      </c>
      <c r="AC202" s="4">
        <v>7.9</v>
      </c>
      <c r="AD202" s="4"/>
      <c r="AE202" s="4"/>
      <c r="AF202" s="4">
        <v>5.2</v>
      </c>
      <c r="AG202" s="4"/>
      <c r="AH202" s="4"/>
      <c r="AI202" s="4"/>
      <c r="AJ202" s="4"/>
      <c r="AK202" s="4"/>
      <c r="AL202" s="4"/>
      <c r="AM202" s="4"/>
      <c r="AN202" s="4"/>
      <c r="AO202" s="4">
        <v>2.8</v>
      </c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1"/>
        <v>0.26860730237061564</v>
      </c>
      <c r="BQ202" s="4">
        <f t="shared" si="191"/>
        <v>626.07500000000005</v>
      </c>
      <c r="BR202" s="4" t="str">
        <f t="shared" si="191"/>
        <v/>
      </c>
      <c r="BS202" s="4">
        <f t="shared" si="191"/>
        <v>0</v>
      </c>
      <c r="BT202" s="4">
        <f t="shared" si="191"/>
        <v>27.068952952077545</v>
      </c>
      <c r="BU202" s="4">
        <f t="shared" si="191"/>
        <v>0</v>
      </c>
      <c r="BV202" s="4">
        <f t="shared" si="191"/>
        <v>0</v>
      </c>
      <c r="BW202" s="4">
        <f t="shared" si="191"/>
        <v>0</v>
      </c>
      <c r="BX202" s="4">
        <f t="shared" si="191"/>
        <v>0</v>
      </c>
      <c r="BY202" s="4">
        <f t="shared" si="191"/>
        <v>0</v>
      </c>
      <c r="BZ202" s="4">
        <f t="shared" si="191"/>
        <v>0</v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>
        <f t="shared" si="190"/>
        <v>0</v>
      </c>
      <c r="CI202" s="4">
        <f t="shared" si="190"/>
        <v>0</v>
      </c>
      <c r="CJ202" s="4" t="str">
        <f t="shared" si="190"/>
        <v/>
      </c>
      <c r="CK202" s="4" t="str">
        <f t="shared" si="190"/>
        <v/>
      </c>
      <c r="CL202" s="4">
        <f t="shared" si="190"/>
        <v>0</v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>
        <f t="shared" si="193"/>
        <v>0</v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6"/>
      <c r="C203" s="73" t="s">
        <v>150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18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159</v>
      </c>
      <c r="C204" s="73" t="s">
        <v>160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33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29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6"/>
      <c r="C205" s="73" t="s">
        <v>161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>
      <c r="A206" s="60">
        <v>30200001</v>
      </c>
      <c r="B206" s="76" t="s">
        <v>162</v>
      </c>
      <c r="C206" s="73" t="s">
        <v>158</v>
      </c>
      <c r="D206" s="5">
        <v>626</v>
      </c>
      <c r="E206" s="22">
        <v>5.0599999999999996</v>
      </c>
      <c r="F206" s="23">
        <f t="shared" si="172"/>
        <v>3167.56</v>
      </c>
      <c r="G206" s="23">
        <f>+'[2]13'!$L$111</f>
        <v>2164</v>
      </c>
      <c r="H206" s="23">
        <f t="shared" si="185"/>
        <v>22.5</v>
      </c>
      <c r="I206" s="23">
        <f t="shared" si="186"/>
        <v>0</v>
      </c>
      <c r="J206" s="23">
        <f t="shared" si="175"/>
        <v>3190.06</v>
      </c>
      <c r="K206" s="23">
        <f t="shared" si="176"/>
        <v>0.70531588747547069</v>
      </c>
      <c r="L206" s="23">
        <f t="shared" si="177"/>
        <v>0</v>
      </c>
      <c r="M206" s="10">
        <v>1</v>
      </c>
      <c r="N206" s="23">
        <f t="shared" si="178"/>
        <v>31.900600000000001</v>
      </c>
      <c r="O206" s="23">
        <f t="shared" si="179"/>
        <v>0.29468411252452931</v>
      </c>
      <c r="P206" s="23">
        <f t="shared" si="180"/>
        <v>0</v>
      </c>
      <c r="Q206" s="7">
        <v>1</v>
      </c>
      <c r="R206" s="6">
        <f t="shared" si="181"/>
        <v>3.1900599999999999</v>
      </c>
      <c r="S206" s="5"/>
      <c r="T206" s="5"/>
      <c r="U206" s="5"/>
      <c r="V206" s="5"/>
      <c r="W206" s="5"/>
      <c r="X206" s="5"/>
      <c r="Y206" s="5"/>
      <c r="Z206" s="5"/>
      <c r="AA206" s="5"/>
      <c r="AB206" s="4">
        <v>4.8</v>
      </c>
      <c r="AC206" s="4">
        <v>11</v>
      </c>
      <c r="AD206" s="4"/>
      <c r="AE206" s="4"/>
      <c r="AF206" s="4">
        <v>6.7</v>
      </c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>
        <f t="shared" si="195"/>
        <v>0.15046738932810041</v>
      </c>
      <c r="BQ206" s="4">
        <f t="shared" si="195"/>
        <v>1559.5848888888888</v>
      </c>
      <c r="BR206" s="4" t="str">
        <f t="shared" si="195"/>
        <v/>
      </c>
      <c r="BS206" s="4">
        <f t="shared" si="194"/>
        <v>0</v>
      </c>
      <c r="BT206" s="4">
        <f t="shared" si="194"/>
        <v>21.002739760380681</v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>
        <f t="shared" si="194"/>
        <v>0</v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>
        <f t="shared" si="194"/>
        <v>0</v>
      </c>
      <c r="CI206" s="4">
        <f t="shared" si="196"/>
        <v>0</v>
      </c>
      <c r="CJ206" s="4" t="str">
        <f t="shared" si="196"/>
        <v/>
      </c>
      <c r="CK206" s="4" t="str">
        <f t="shared" si="196"/>
        <v/>
      </c>
      <c r="CL206" s="4">
        <f t="shared" si="196"/>
        <v>0</v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4" t="s">
        <v>163</v>
      </c>
      <c r="C207" s="73" t="s">
        <v>150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6"/>
      <c r="C208" s="73" t="s">
        <v>158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164</v>
      </c>
      <c r="C209" s="73" t="s">
        <v>150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6"/>
      <c r="C210" s="73" t="s">
        <v>158</v>
      </c>
      <c r="D210" s="5"/>
      <c r="E210" s="22">
        <v>5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1.2</v>
      </c>
      <c r="N210" s="23">
        <f t="shared" si="178"/>
        <v>0</v>
      </c>
      <c r="O210" s="23">
        <f t="shared" si="179"/>
        <v>1.2</v>
      </c>
      <c r="P210" s="23" t="str">
        <f t="shared" si="180"/>
        <v/>
      </c>
      <c r="Q210" s="7">
        <v>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165</v>
      </c>
      <c r="C211" s="73" t="s">
        <v>124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5"/>
      <c r="C212" s="73" t="s">
        <v>141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5"/>
      <c r="C213" s="76" t="s">
        <v>116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6"/>
      <c r="C214" s="76" t="s">
        <v>148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4" t="s">
        <v>166</v>
      </c>
      <c r="C215" s="73" t="s">
        <v>156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7" t="s">
        <v>167</v>
      </c>
      <c r="C217" s="73" t="s">
        <v>124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98"/>
      <c r="C218" s="73" t="s">
        <v>147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99"/>
      <c r="C219" s="73" t="s">
        <v>160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58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4" t="s">
        <v>168</v>
      </c>
      <c r="C220" s="38" t="s">
        <v>116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5"/>
      <c r="C221" s="38" t="s">
        <v>124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5"/>
      <c r="C222" s="38" t="s">
        <v>169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6"/>
      <c r="C223" s="38" t="s">
        <v>170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171</v>
      </c>
      <c r="C224" s="38" t="s">
        <v>116</v>
      </c>
      <c r="D224" s="5"/>
      <c r="E224" s="53">
        <v>10</v>
      </c>
      <c r="F224" s="23">
        <f t="shared" si="205"/>
        <v>0</v>
      </c>
      <c r="G224" s="23">
        <f>+'[2]13'!$L$78</f>
        <v>4888</v>
      </c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5"/>
      <c r="C225" s="38" t="s">
        <v>124</v>
      </c>
      <c r="D225" s="5"/>
      <c r="E225" s="53">
        <v>10</v>
      </c>
      <c r="F225" s="23">
        <f t="shared" si="205"/>
        <v>0</v>
      </c>
      <c r="G225" s="23"/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 t="str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5"/>
      <c r="C226" s="38" t="s">
        <v>169</v>
      </c>
      <c r="D226" s="5"/>
      <c r="E226" s="53">
        <v>10</v>
      </c>
      <c r="F226" s="23">
        <f t="shared" si="205"/>
        <v>0</v>
      </c>
      <c r="G226" s="23"/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 t="str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6"/>
      <c r="C227" s="38" t="s">
        <v>170</v>
      </c>
      <c r="D227" s="5"/>
      <c r="E227" s="53">
        <v>10</v>
      </c>
      <c r="F227" s="23">
        <f t="shared" si="205"/>
        <v>0</v>
      </c>
      <c r="G227" s="23">
        <f>+'[2]13'!$L$79</f>
        <v>4888</v>
      </c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6" t="s">
        <v>172</v>
      </c>
      <c r="C228" s="38" t="s">
        <v>173</v>
      </c>
      <c r="D228" s="5">
        <v>918</v>
      </c>
      <c r="E228" s="53">
        <v>10</v>
      </c>
      <c r="F228" s="23">
        <f t="shared" si="205"/>
        <v>9180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9180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18.36</v>
      </c>
      <c r="O228" s="23">
        <f t="shared" si="201"/>
        <v>0.2</v>
      </c>
      <c r="P228" s="23">
        <f t="shared" si="206"/>
        <v>0.21786492374727667</v>
      </c>
      <c r="Q228" s="7">
        <v>0.1</v>
      </c>
      <c r="R228" s="6">
        <f t="shared" si="207"/>
        <v>0.91800000000000004</v>
      </c>
      <c r="S228" s="5">
        <v>2</v>
      </c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>
        <f t="shared" si="195"/>
        <v>0</v>
      </c>
      <c r="BW228" s="4">
        <f t="shared" si="195"/>
        <v>0</v>
      </c>
      <c r="BX228" s="4">
        <f t="shared" si="195"/>
        <v>0</v>
      </c>
      <c r="BY228" s="4">
        <f t="shared" si="195"/>
        <v>0</v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4" t="s">
        <v>174</v>
      </c>
      <c r="C229" s="38" t="s">
        <v>173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57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customHeight="1">
      <c r="A230" s="60">
        <v>30400001</v>
      </c>
      <c r="B230" s="94" t="s">
        <v>175</v>
      </c>
      <c r="C230" s="76" t="s">
        <v>128</v>
      </c>
      <c r="D230" s="5">
        <v>116</v>
      </c>
      <c r="E230" s="22">
        <v>5.0599999999999996</v>
      </c>
      <c r="F230" s="23">
        <f t="shared" si="205"/>
        <v>586.95999999999992</v>
      </c>
      <c r="G230" s="23">
        <f>+'[2]13'!$L$80</f>
        <v>5938</v>
      </c>
      <c r="H230" s="23">
        <f t="shared" si="203"/>
        <v>0</v>
      </c>
      <c r="I230" s="23">
        <f t="shared" si="204"/>
        <v>0</v>
      </c>
      <c r="J230" s="23">
        <f t="shared" si="197"/>
        <v>586.95999999999992</v>
      </c>
      <c r="K230" s="23">
        <f t="shared" si="198"/>
        <v>0</v>
      </c>
      <c r="L230" s="23">
        <f t="shared" si="199"/>
        <v>0</v>
      </c>
      <c r="M230" s="10">
        <v>0.3</v>
      </c>
      <c r="N230" s="23">
        <f t="shared" si="200"/>
        <v>1.7608799999999996</v>
      </c>
      <c r="O230" s="23">
        <f t="shared" si="201"/>
        <v>0.3</v>
      </c>
      <c r="P230" s="23">
        <f t="shared" si="206"/>
        <v>0</v>
      </c>
      <c r="Q230" s="7">
        <v>0.1</v>
      </c>
      <c r="R230" s="6">
        <f t="shared" si="207"/>
        <v>5.8695999999999998E-2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5"/>
        <v>0</v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>
        <f t="shared" si="195"/>
        <v>0</v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>
        <f t="shared" si="195"/>
        <v>0</v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6"/>
      <c r="C231" s="73" t="s">
        <v>156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176</v>
      </c>
      <c r="C232" s="73" t="s">
        <v>124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5"/>
      <c r="C233" s="73" t="s">
        <v>116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62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6"/>
      <c r="C234" s="73" t="s">
        <v>141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5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177</v>
      </c>
      <c r="C235" s="73" t="s">
        <v>170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5"/>
      <c r="C236" s="73" t="s">
        <v>124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5"/>
      <c r="C237" s="73" t="s">
        <v>141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6"/>
      <c r="C238" s="73" t="s">
        <v>116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178</v>
      </c>
      <c r="C239" s="73" t="s">
        <v>156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5"/>
      <c r="C240" s="73" t="s">
        <v>116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5"/>
      <c r="C241" s="73" t="s">
        <v>140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5"/>
      <c r="C242" s="73" t="s">
        <v>179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5"/>
      <c r="C243" s="73" t="s">
        <v>122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5"/>
      <c r="C244" s="73" t="s">
        <v>180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5"/>
      <c r="C245" s="73" t="s">
        <v>141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3" t="s">
        <v>124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181</v>
      </c>
      <c r="C247" s="29" t="s">
        <v>147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5"/>
      <c r="C248" s="73" t="s">
        <v>141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5"/>
      <c r="C249" s="29" t="s">
        <v>182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298" si="211">IF(ISERROR(BO249/AW249*100),"",(BO249/AW249*100))</f>
        <v/>
      </c>
    </row>
    <row r="250" spans="1:215" s="9" customFormat="1" ht="14.25" hidden="1">
      <c r="A250" s="60">
        <v>30100058</v>
      </c>
      <c r="B250" s="96"/>
      <c r="C250" s="29" t="s">
        <v>122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183</v>
      </c>
      <c r="C251" s="29" t="s">
        <v>184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5"/>
      <c r="C252" s="29" t="s">
        <v>185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5"/>
      <c r="C253" s="29" t="s">
        <v>186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6"/>
      <c r="C254" s="29" t="s">
        <v>187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188</v>
      </c>
      <c r="C255" s="29" t="s">
        <v>184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5"/>
      <c r="C256" s="29" t="s">
        <v>185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2">
        <v>30700003</v>
      </c>
      <c r="B257" s="95"/>
      <c r="C257" s="29" t="s">
        <v>186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2">
        <v>30700004</v>
      </c>
      <c r="B258" s="96"/>
      <c r="C258" s="29" t="s">
        <v>187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276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295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30600009</v>
      </c>
      <c r="B259" s="94" t="s">
        <v>189</v>
      </c>
      <c r="C259" s="29" t="s">
        <v>190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289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>
      <c r="A260" s="60">
        <v>30600010</v>
      </c>
      <c r="B260" s="96"/>
      <c r="C260" s="29" t="s">
        <v>161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>
      <c r="A261" s="60">
        <v>30400026</v>
      </c>
      <c r="B261" s="94" t="s">
        <v>191</v>
      </c>
      <c r="C261" s="29" t="s">
        <v>148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>
      <c r="A262" s="60">
        <v>30400027</v>
      </c>
      <c r="B262" s="95"/>
      <c r="C262" s="29" t="s">
        <v>130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289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30400028</v>
      </c>
      <c r="B263" s="96"/>
      <c r="C263" s="29" t="s">
        <v>192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193</v>
      </c>
      <c r="C264" s="29" t="s">
        <v>148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5"/>
      <c r="C265" s="29" t="s">
        <v>147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6"/>
      <c r="C266" s="29" t="s">
        <v>192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>
      <c r="A267" s="60">
        <v>30300005</v>
      </c>
      <c r="B267" s="94" t="s">
        <v>194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>
      <c r="A268" s="60">
        <v>30300004</v>
      </c>
      <c r="B268" s="95"/>
      <c r="C268" s="29" t="s">
        <v>195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>
      <c r="A269" s="60">
        <v>30300006</v>
      </c>
      <c r="B269" s="96"/>
      <c r="C269" s="29" t="s">
        <v>121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196</v>
      </c>
      <c r="C270" s="29" t="s">
        <v>145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5"/>
      <c r="C271" s="29" t="s">
        <v>122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5"/>
      <c r="C272" s="29" t="s">
        <v>148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6"/>
      <c r="C273" s="29" t="s">
        <v>197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198</v>
      </c>
      <c r="C274" s="29" t="s">
        <v>199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5"/>
      <c r="C275" s="29" t="s">
        <v>200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5"/>
      <c r="C276" s="29" t="s">
        <v>131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295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6"/>
      <c r="C277" s="29" t="s">
        <v>197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201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5"/>
      <c r="C279" s="29" t="s">
        <v>195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121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202</v>
      </c>
      <c r="C281" s="29" t="s">
        <v>147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122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203</v>
      </c>
      <c r="C283" s="29" t="s">
        <v>121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298" si="217">F283+H283</f>
        <v>0</v>
      </c>
      <c r="K283" s="23" t="str">
        <f t="shared" ref="K283:K298" si="218">IF(ISERROR(H283/J283*100),"0",(H283/J283*100))</f>
        <v>0</v>
      </c>
      <c r="L283" s="23" t="str">
        <f t="shared" ref="L283:L298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5"/>
      <c r="C284" s="29" t="s">
        <v>204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5"/>
      <c r="C285" s="29" t="s">
        <v>147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205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207</v>
      </c>
      <c r="C287" s="30" t="s">
        <v>208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209</v>
      </c>
      <c r="C288" s="30" t="s">
        <v>210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211</v>
      </c>
      <c r="C289" s="30" t="s">
        <v>212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298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262</v>
      </c>
      <c r="C290" s="30" t="s">
        <v>263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298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215</v>
      </c>
      <c r="C291" s="30" t="s">
        <v>264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218</v>
      </c>
      <c r="C292" s="30" t="s">
        <v>264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220</v>
      </c>
      <c r="C293" s="30" t="s">
        <v>264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222</v>
      </c>
      <c r="C294" s="30" t="s">
        <v>224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226</v>
      </c>
      <c r="C295" s="30" t="s">
        <v>265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298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266</v>
      </c>
      <c r="C296" s="30" t="s">
        <v>265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5" t="s">
        <v>230</v>
      </c>
      <c r="C297" s="29" t="s">
        <v>232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5" t="s">
        <v>234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1973</v>
      </c>
      <c r="E299" s="43"/>
      <c r="F299" s="44">
        <f>SUM(F155:F298)</f>
        <v>14515.169999999998</v>
      </c>
      <c r="G299" s="44">
        <f>SUM(G155:G298)</f>
        <v>19383.2</v>
      </c>
      <c r="H299" s="44">
        <f>SUM(H155:H298)</f>
        <v>42.7</v>
      </c>
      <c r="I299" s="44">
        <f>SUM(I155:I298)</f>
        <v>0</v>
      </c>
      <c r="J299" s="44">
        <f>SUM(J155:J298)</f>
        <v>14557.869999999999</v>
      </c>
      <c r="K299" s="44">
        <f>IF(ISERROR(H299/J299*100),"0",(H299/J299*100))</f>
        <v>0.29331213975670895</v>
      </c>
      <c r="L299" s="44">
        <f>IF(ISERROR(I299/G299*100),"0",(I299/G299*100))</f>
        <v>0</v>
      </c>
      <c r="M299" s="45">
        <f>IF(ISERROR(N299/J299*100),"",(N299/J299*100))</f>
        <v>0.48930015173923114</v>
      </c>
      <c r="N299" s="44">
        <f>SUM(N155:N298)</f>
        <v>71.231679999999997</v>
      </c>
      <c r="O299" s="44">
        <f>IF(ISERROR(M299-K299-L299),"0",(M299-K299-L299))</f>
        <v>0.19598801198252219</v>
      </c>
      <c r="P299" s="44">
        <f>(S299+T299+U299+V299+W299+X299+Y299+Z299+AA299)/J299*1000</f>
        <v>0.27476547049808797</v>
      </c>
      <c r="Q299" s="46">
        <f>IF(ISERROR(R299/J299*1000),"",(R299/J299*1000))</f>
        <v>0.39618474405939891</v>
      </c>
      <c r="R299" s="44">
        <f t="shared" ref="R299:AW299" si="230">SUM(R155:R298)</f>
        <v>5.7676060000000007</v>
      </c>
      <c r="S299" s="44">
        <f t="shared" si="230"/>
        <v>3</v>
      </c>
      <c r="T299" s="44">
        <f t="shared" si="230"/>
        <v>1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0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9.1</v>
      </c>
      <c r="AC299" s="44">
        <f t="shared" si="230"/>
        <v>18.899999999999999</v>
      </c>
      <c r="AD299" s="44">
        <f t="shared" si="230"/>
        <v>0</v>
      </c>
      <c r="AE299" s="44">
        <f t="shared" si="230"/>
        <v>0</v>
      </c>
      <c r="AF299" s="44">
        <f t="shared" si="230"/>
        <v>11.9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0</v>
      </c>
      <c r="AK299" s="44">
        <f t="shared" si="230"/>
        <v>0</v>
      </c>
      <c r="AL299" s="44">
        <f t="shared" si="230"/>
        <v>0</v>
      </c>
      <c r="AM299" s="44">
        <f t="shared" si="230"/>
        <v>0</v>
      </c>
      <c r="AN299" s="44">
        <f t="shared" si="230"/>
        <v>0</v>
      </c>
      <c r="AO299" s="44">
        <f t="shared" si="230"/>
        <v>2.8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6.250914453831502E-2</v>
      </c>
      <c r="BQ299" s="47">
        <f>IF(ISERROR(AC299/$J$299*100),"",(AC299/$J$299*100))</f>
        <v>0.12982668481034657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8.174272747318119E-2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0</v>
      </c>
      <c r="BY299" s="47">
        <f t="shared" si="232"/>
        <v>0</v>
      </c>
      <c r="BZ299" s="47">
        <f t="shared" si="232"/>
        <v>0</v>
      </c>
      <c r="CA299" s="47">
        <f t="shared" si="232"/>
        <v>0</v>
      </c>
      <c r="CB299" s="47">
        <f t="shared" si="232"/>
        <v>0</v>
      </c>
      <c r="CC299" s="47">
        <f t="shared" si="232"/>
        <v>1.9233582934866156E-2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203" priority="204" stopIfTrue="1" operator="equal">
      <formula>0</formula>
    </cfRule>
  </conditionalFormatting>
  <conditionalFormatting sqref="S6:BO151 S161:BO306 DW4:FS151">
    <cfRule type="cellIs" dxfId="202" priority="203" operator="greaterThan">
      <formula>0</formula>
    </cfRule>
  </conditionalFormatting>
  <conditionalFormatting sqref="E154:G157 E2:G2 DI2:DK2">
    <cfRule type="cellIs" dxfId="201" priority="202" stopIfTrue="1" operator="equal">
      <formula>0</formula>
    </cfRule>
  </conditionalFormatting>
  <conditionalFormatting sqref="S6:BO151 S161:BO306 DW4:FS151">
    <cfRule type="cellIs" dxfId="200" priority="201" operator="greaterThan">
      <formula>0</formula>
    </cfRule>
  </conditionalFormatting>
  <conditionalFormatting sqref="E154:G157 E2:G2 DI2:DK2">
    <cfRule type="cellIs" dxfId="199" priority="200" stopIfTrue="1" operator="equal">
      <formula>0</formula>
    </cfRule>
  </conditionalFormatting>
  <conditionalFormatting sqref="S6:BO151 S161:BO306 DW4:FS151">
    <cfRule type="cellIs" dxfId="198" priority="199" operator="greaterThan">
      <formula>0</formula>
    </cfRule>
  </conditionalFormatting>
  <conditionalFormatting sqref="E154:G157 E2:G2 DI2:DK2">
    <cfRule type="cellIs" dxfId="197" priority="198" stopIfTrue="1" operator="equal">
      <formula>0</formula>
    </cfRule>
  </conditionalFormatting>
  <conditionalFormatting sqref="S6:BO151 S161:BO306 DW4:FS151">
    <cfRule type="cellIs" dxfId="196" priority="197" operator="greaterThan">
      <formula>0</formula>
    </cfRule>
  </conditionalFormatting>
  <conditionalFormatting sqref="E154:G157 E2:G2 DI2:DK2">
    <cfRule type="cellIs" dxfId="195" priority="196" stopIfTrue="1" operator="equal">
      <formula>0</formula>
    </cfRule>
  </conditionalFormatting>
  <conditionalFormatting sqref="S6:BO151 S161:BO306 DW4:FS151">
    <cfRule type="cellIs" dxfId="194" priority="195" operator="greaterThan">
      <formula>0</formula>
    </cfRule>
  </conditionalFormatting>
  <conditionalFormatting sqref="E154:G157 E2:G2 DI2:DK2">
    <cfRule type="cellIs" dxfId="193" priority="194" stopIfTrue="1" operator="equal">
      <formula>0</formula>
    </cfRule>
  </conditionalFormatting>
  <conditionalFormatting sqref="S6:BO151 S161:BO306 DW4:FS151">
    <cfRule type="cellIs" dxfId="192" priority="193" operator="greaterThan">
      <formula>0</formula>
    </cfRule>
  </conditionalFormatting>
  <conditionalFormatting sqref="E154:G157 E2:G2 DI2:DK2">
    <cfRule type="cellIs" dxfId="191" priority="192" stopIfTrue="1" operator="equal">
      <formula>0</formula>
    </cfRule>
  </conditionalFormatting>
  <conditionalFormatting sqref="S6:BO151 S161:BO306 DW4:FS151">
    <cfRule type="cellIs" dxfId="190" priority="191" operator="greaterThan">
      <formula>0</formula>
    </cfRule>
  </conditionalFormatting>
  <conditionalFormatting sqref="E154:G157 E2:G2 DI2:DK2">
    <cfRule type="cellIs" dxfId="189" priority="190" stopIfTrue="1" operator="equal">
      <formula>0</formula>
    </cfRule>
  </conditionalFormatting>
  <conditionalFormatting sqref="S6:BO151 S161:BO306 DW4:FS151">
    <cfRule type="cellIs" dxfId="188" priority="189" operator="greaterThan">
      <formula>0</formula>
    </cfRule>
  </conditionalFormatting>
  <conditionalFormatting sqref="E154:G157 E2:G2 DI2:DK2">
    <cfRule type="cellIs" dxfId="187" priority="188" stopIfTrue="1" operator="equal">
      <formula>0</formula>
    </cfRule>
  </conditionalFormatting>
  <conditionalFormatting sqref="S6:BO151 S161:BO306 DW4:FS151">
    <cfRule type="cellIs" dxfId="186" priority="187" operator="greaterThan">
      <formula>0</formula>
    </cfRule>
  </conditionalFormatting>
  <conditionalFormatting sqref="E154:G157 E2:G2 DI2:DK2">
    <cfRule type="cellIs" dxfId="185" priority="186" stopIfTrue="1" operator="equal">
      <formula>0</formula>
    </cfRule>
  </conditionalFormatting>
  <conditionalFormatting sqref="S6:BO151 S161:BO306 DW4:FS151">
    <cfRule type="cellIs" dxfId="184" priority="185" operator="greaterThan">
      <formula>0</formula>
    </cfRule>
  </conditionalFormatting>
  <conditionalFormatting sqref="E154:G157 E2:G2 DI2:DK2">
    <cfRule type="cellIs" dxfId="183" priority="184" stopIfTrue="1" operator="equal">
      <formula>0</formula>
    </cfRule>
  </conditionalFormatting>
  <conditionalFormatting sqref="S6:BO151 S161:BO306 DW4:FS151">
    <cfRule type="cellIs" dxfId="182" priority="183" operator="greaterThan">
      <formula>0</formula>
    </cfRule>
  </conditionalFormatting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48:G151 E2:G2 DI2:DK2">
    <cfRule type="cellIs" dxfId="55" priority="56" stopIfTrue="1" operator="equal">
      <formula>0</formula>
    </cfRule>
  </conditionalFormatting>
  <conditionalFormatting sqref="S153:BO294 S4:BO145 DW4:FS145">
    <cfRule type="cellIs" dxfId="54" priority="55" operator="greaterThan">
      <formula>0</formula>
    </cfRule>
  </conditionalFormatting>
  <conditionalFormatting sqref="E148:G151 E2:G2 DI2:DK2">
    <cfRule type="cellIs" dxfId="53" priority="54" stopIfTrue="1" operator="equal">
      <formula>0</formula>
    </cfRule>
  </conditionalFormatting>
  <conditionalFormatting sqref="S153:BO294 S4:BO145 DW4:FS145">
    <cfRule type="cellIs" dxfId="52" priority="53" operator="greaterThan">
      <formula>0</formula>
    </cfRule>
  </conditionalFormatting>
  <conditionalFormatting sqref="E148:G151 E2:G2 DI2:DK2">
    <cfRule type="cellIs" dxfId="51" priority="52" stopIfTrue="1" operator="equal">
      <formula>0</formula>
    </cfRule>
  </conditionalFormatting>
  <conditionalFormatting sqref="S153:BO294 S4:BO145 DW4:FS145">
    <cfRule type="cellIs" dxfId="50" priority="51" operator="greaterThan">
      <formula>0</formula>
    </cfRule>
  </conditionalFormatting>
  <conditionalFormatting sqref="E148:G151 E2:G2 DI2:DK2">
    <cfRule type="cellIs" dxfId="49" priority="50" stopIfTrue="1" operator="equal">
      <formula>0</formula>
    </cfRule>
  </conditionalFormatting>
  <conditionalFormatting sqref="S153:BO294 S4:BO145 DW4:FS145">
    <cfRule type="cellIs" dxfId="48" priority="49" operator="greaterThan">
      <formula>0</formula>
    </cfRule>
  </conditionalFormatting>
  <conditionalFormatting sqref="E148:G151 E2:G2 DI2:DK2">
    <cfRule type="cellIs" dxfId="47" priority="48" stopIfTrue="1" operator="equal">
      <formula>0</formula>
    </cfRule>
  </conditionalFormatting>
  <conditionalFormatting sqref="S153:BO294 S4:BO145 DW4:FS145">
    <cfRule type="cellIs" dxfId="46" priority="47" operator="greaterThan">
      <formula>0</formula>
    </cfRule>
  </conditionalFormatting>
  <conditionalFormatting sqref="E148:G151 E2:G2 DI2:DK2">
    <cfRule type="cellIs" dxfId="45" priority="46" stopIfTrue="1" operator="equal">
      <formula>0</formula>
    </cfRule>
  </conditionalFormatting>
  <conditionalFormatting sqref="S153:BO294 S4:BO145 DW4:FS145">
    <cfRule type="cellIs" dxfId="44" priority="45" operator="greaterThan">
      <formula>0</formula>
    </cfRule>
  </conditionalFormatting>
  <conditionalFormatting sqref="E148:G151 E2:G2 DI2:DK2">
    <cfRule type="cellIs" dxfId="43" priority="44" stopIfTrue="1" operator="equal">
      <formula>0</formula>
    </cfRule>
  </conditionalFormatting>
  <conditionalFormatting sqref="S153:BO294 S4:BO145 DW4:FS145">
    <cfRule type="cellIs" dxfId="42" priority="43" operator="greaterThan">
      <formula>0</formula>
    </cfRule>
  </conditionalFormatting>
  <conditionalFormatting sqref="E148:G151 E2:G2 DI2:DK2">
    <cfRule type="cellIs" dxfId="41" priority="42" stopIfTrue="1" operator="equal">
      <formula>0</formula>
    </cfRule>
  </conditionalFormatting>
  <conditionalFormatting sqref="S153:BO294 S4:BO145 DW4:FS145">
    <cfRule type="cellIs" dxfId="40" priority="41" operator="greaterThan">
      <formula>0</formula>
    </cfRule>
  </conditionalFormatting>
  <conditionalFormatting sqref="E148:G151 E2:G2 DI2:DK2">
    <cfRule type="cellIs" dxfId="39" priority="40" stopIfTrue="1" operator="equal">
      <formula>0</formula>
    </cfRule>
  </conditionalFormatting>
  <conditionalFormatting sqref="S153:BO294 S4:BO145 DW4:FS145">
    <cfRule type="cellIs" dxfId="38" priority="39" operator="greaterThan">
      <formula>0</formula>
    </cfRule>
  </conditionalFormatting>
  <conditionalFormatting sqref="E148:G151 E2:G2 DI2:DK2">
    <cfRule type="cellIs" dxfId="37" priority="38" stopIfTrue="1" operator="equal">
      <formula>0</formula>
    </cfRule>
  </conditionalFormatting>
  <conditionalFormatting sqref="S153:BO294 S4:BO145 DW4:FS145">
    <cfRule type="cellIs" dxfId="36" priority="37" operator="greaterThan">
      <formula>0</formula>
    </cfRule>
  </conditionalFormatting>
  <conditionalFormatting sqref="E148:G151 E2:G2 DI2:DK2">
    <cfRule type="cellIs" dxfId="35" priority="36" stopIfTrue="1" operator="equal">
      <formula>0</formula>
    </cfRule>
  </conditionalFormatting>
  <conditionalFormatting sqref="S153:BO294 S4:BO145 DW4:FS145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50:G153 E2:G2 DI2:DK2">
    <cfRule type="cellIs" dxfId="13" priority="14" stopIfTrue="1" operator="equal">
      <formula>0</formula>
    </cfRule>
  </conditionalFormatting>
  <conditionalFormatting sqref="S4:BO147 S155:BO298 DW4:FS147">
    <cfRule type="cellIs" dxfId="12" priority="13" operator="greaterThan">
      <formula>0</formula>
    </cfRule>
  </conditionalFormatting>
  <conditionalFormatting sqref="E150:G153 E2:G2 DI2:DK2">
    <cfRule type="cellIs" dxfId="11" priority="12" stopIfTrue="1" operator="equal">
      <formula>0</formula>
    </cfRule>
  </conditionalFormatting>
  <conditionalFormatting sqref="S4:BO147 S155:BO298 DW4:FS147">
    <cfRule type="cellIs" dxfId="10" priority="11" operator="greaterThan">
      <formula>0</formula>
    </cfRule>
  </conditionalFormatting>
  <conditionalFormatting sqref="E150:G153 E2:G2 DI2:DK2">
    <cfRule type="cellIs" dxfId="9" priority="10" stopIfTrue="1" operator="equal">
      <formula>0</formula>
    </cfRule>
  </conditionalFormatting>
  <conditionalFormatting sqref="S4:BO147 S155:BO298 DW4:FS147">
    <cfRule type="cellIs" dxfId="8" priority="9" operator="greaterThan">
      <formula>0</formula>
    </cfRule>
  </conditionalFormatting>
  <conditionalFormatting sqref="E150:G153 E2:G2 DI2:DK2">
    <cfRule type="cellIs" dxfId="7" priority="8" stopIfTrue="1" operator="equal">
      <formula>0</formula>
    </cfRule>
  </conditionalFormatting>
  <conditionalFormatting sqref="S4:BO147 S155:BO298 DW4:FS147">
    <cfRule type="cellIs" dxfId="6" priority="7" operator="greaterThan">
      <formula>0</formula>
    </cfRule>
  </conditionalFormatting>
  <conditionalFormatting sqref="E150:G153 E2:G2 DI2:DK2">
    <cfRule type="cellIs" dxfId="5" priority="6" stopIfTrue="1" operator="equal">
      <formula>0</formula>
    </cfRule>
  </conditionalFormatting>
  <conditionalFormatting sqref="S4:BO147 S155:BO298 DW4:FS147">
    <cfRule type="cellIs" dxfId="4" priority="5" operator="greaterThan">
      <formula>0</formula>
    </cfRule>
  </conditionalFormatting>
  <conditionalFormatting sqref="E150:G153 E2:G2 DI2:DK2">
    <cfRule type="cellIs" dxfId="3" priority="4" stopIfTrue="1" operator="equal">
      <formula>0</formula>
    </cfRule>
  </conditionalFormatting>
  <conditionalFormatting sqref="S4:BO147 S155:BO298 DW4:FS147">
    <cfRule type="cellIs" dxfId="2" priority="3" operator="greaterThan">
      <formula>0</formula>
    </cfRule>
  </conditionalFormatting>
  <conditionalFormatting sqref="E150:G153 E2:G2 DI2:DK2">
    <cfRule type="cellIs" dxfId="1" priority="2" stopIfTrue="1" operator="equal">
      <formula>0</formula>
    </cfRule>
  </conditionalFormatting>
  <conditionalFormatting sqref="S4:BO147 S155:BO298 DW4:FS14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2017-06-14T02:29:53Z</dcterms:modified>
</cp:coreProperties>
</file>