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G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G175"/>
  <c r="G299" s="1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G88"/>
  <c r="DK88" s="1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G148" s="1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FT23"/>
  <c r="FU23"/>
  <c r="FX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23"/>
  <c r="DP23" s="1"/>
  <c r="FV23" s="1"/>
  <c r="FV63"/>
  <c r="FX63"/>
  <c r="FY63"/>
  <c r="FZ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P88"/>
  <c r="FT88"/>
  <c r="FU88"/>
  <c r="FV88"/>
  <c r="FX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88"/>
  <c r="FY88" s="1"/>
  <c r="DK148"/>
  <c r="DP148" s="1"/>
  <c r="FV148" s="1"/>
  <c r="DY152"/>
  <c r="DS23"/>
  <c r="FY23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C7" i="86"/>
  <c r="C8" s="1"/>
  <c r="B7"/>
  <c r="B8" s="1"/>
  <c r="DS4" i="87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DU148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<sst xmlns="http://schemas.openxmlformats.org/spreadsheetml/2006/main" count="1007" uniqueCount="239">
  <si>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</si>
  <si>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</si>
  <si>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</si>
  <si>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</si>
  <si>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</si>
  <si>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</si>
  <si>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</si>
  <si>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</si>
  <si>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</si>
  <si>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</si>
  <si>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</si>
  <si>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</si>
  <si>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</si>
  <si>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</si>
  <si>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</si>
  <si>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</si>
  <si>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</si>
  <si>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</si>
  <si>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</si>
  <si>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</si>
  <si>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</si>
  <si>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</si>
  <si>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</si>
  <si>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</si>
  <si>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</si>
  <si>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</si>
  <si>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</si>
  <si>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</si>
  <si>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</si>
  <si>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</si>
  <si>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</si>
  <si>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</si>
  <si>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</si>
  <si>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</si>
  <si>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</si>
  <si>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</si>
  <si>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</si>
  <si>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</si>
  <si>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</si>
  <si>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</si>
  <si>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</si>
  <si>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</si>
  <si>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</si>
  <si>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</si>
  <si>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</si>
  <si>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</si>
  <si>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</si>
  <si>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</si>
  <si>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</si>
  <si>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</si>
  <si>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</si>
  <si>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</si>
  <si>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</si>
  <si>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</si>
  <si>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B</t>
    <phoneticPr fontId="1" type="noConversion"/>
  </si>
  <si>
    <t>36g情人心语层层红毛丹</t>
    <phoneticPr fontId="1" type="noConversion"/>
  </si>
  <si>
    <t>气泡、翻料、杂物</t>
    <phoneticPr fontId="1" type="noConversion"/>
  </si>
  <si>
    <t>200g什锦杂果</t>
    <phoneticPr fontId="1" type="noConversion"/>
  </si>
  <si>
    <t>杂物、气泡、挂杯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</si>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</sst>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9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(&#33258;&#21160;&#20445;&#23384;&#303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样表"/>
    </sheetNames>
    <sheetDataSet>
      <sheetData sheetId="0"/>
      <sheetData sheetId="1"/>
      <sheetData sheetId="2"/>
      <sheetData sheetId="3"/>
      <sheetData sheetId="4">
        <row r="148">
          <cell r="J148">
            <v>6287.2350000000006</v>
          </cell>
          <cell r="K148">
            <v>4.2944155896829053E-2</v>
          </cell>
          <cell r="L148">
            <v>0.24421186171899781</v>
          </cell>
          <cell r="M148">
            <v>0.75400410514319893</v>
          </cell>
          <cell r="P148">
            <v>0</v>
          </cell>
          <cell r="Q148">
            <v>0.19861266518588852</v>
          </cell>
        </row>
        <row r="299">
          <cell r="J299">
            <v>16811.07</v>
          </cell>
          <cell r="K299">
            <v>0.41222837094842862</v>
          </cell>
          <cell r="L299">
            <v>0</v>
          </cell>
          <cell r="M299">
            <v>0.62696746845977092</v>
          </cell>
          <cell r="P299">
            <v>0.11896922682494333</v>
          </cell>
          <cell r="Q299">
            <v>0.49743014573135436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L13">
            <v>3624</v>
          </cell>
        </row>
        <row r="30">
          <cell r="L30">
            <v>2682</v>
          </cell>
        </row>
        <row r="40">
          <cell r="L40">
            <v>2834.64</v>
          </cell>
        </row>
        <row r="76">
          <cell r="L76">
            <v>4888</v>
          </cell>
        </row>
        <row r="77">
          <cell r="L77">
            <v>3910.4</v>
          </cell>
        </row>
        <row r="128">
          <cell r="L128">
            <v>5032.8</v>
          </cell>
        </row>
        <row r="129">
          <cell r="L129">
            <v>1236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4"/>
      <c r="E2" s="85" t="s">
        <v>26</v>
      </c>
      <c r="F2" s="86" t="s">
        <v>27</v>
      </c>
      <c r="G2" s="87"/>
      <c r="H2" s="90" t="s">
        <v>28</v>
      </c>
      <c r="I2" s="91"/>
      <c r="J2" s="91"/>
      <c r="K2" s="91"/>
      <c r="L2" s="91"/>
      <c r="M2" s="91"/>
      <c r="N2" s="92"/>
    </row>
    <row r="3" spans="1:14" s="17" customFormat="1" ht="33.75" customHeight="1">
      <c r="A3" s="12" t="s">
        <v>29</v>
      </c>
      <c r="B3" s="15">
        <f>+'[1]8'!$J$148</f>
        <v>6287.2350000000006</v>
      </c>
      <c r="C3" s="15">
        <f>+'[1]8'!$J$299</f>
        <v>16811.07</v>
      </c>
      <c r="D3" s="84"/>
      <c r="E3" s="85"/>
      <c r="F3" s="88"/>
      <c r="G3" s="89"/>
      <c r="H3" s="55" t="s">
        <v>30</v>
      </c>
      <c r="I3" s="55" t="s">
        <v>31</v>
      </c>
      <c r="J3" s="79" t="s">
        <v>32</v>
      </c>
      <c r="K3" s="80"/>
      <c r="L3" s="55" t="s">
        <v>33</v>
      </c>
      <c r="M3" s="79" t="s">
        <v>34</v>
      </c>
      <c r="N3" s="80"/>
    </row>
    <row r="4" spans="1:14" s="17" customFormat="1" ht="33" customHeight="1">
      <c r="A4" s="13" t="s">
        <v>35</v>
      </c>
      <c r="B4" s="15">
        <f>+'[1]8'!$M$148</f>
        <v>0.75400410514319893</v>
      </c>
      <c r="C4" s="15">
        <f>+'[1]8'!$M$299</f>
        <v>0.62696746845977092</v>
      </c>
      <c r="D4" s="84"/>
      <c r="E4" s="74" t="s">
        <v>54</v>
      </c>
      <c r="F4" s="79" t="s">
        <v>55</v>
      </c>
      <c r="G4" s="80"/>
      <c r="H4" s="55">
        <v>0.8</v>
      </c>
      <c r="I4" s="55">
        <v>0.85</v>
      </c>
      <c r="J4" s="79" t="s">
        <v>56</v>
      </c>
      <c r="K4" s="80"/>
      <c r="L4" s="55">
        <v>0</v>
      </c>
      <c r="M4" s="79"/>
      <c r="N4" s="80"/>
    </row>
    <row r="5" spans="1:14" s="17" customFormat="1" ht="33" customHeight="1">
      <c r="A5" s="13" t="s">
        <v>31</v>
      </c>
      <c r="B5" s="15">
        <f>+'[1]8'!$K$148</f>
        <v>4.2944155896829053E-2</v>
      </c>
      <c r="C5" s="15">
        <f>+'[1]8'!$K$299</f>
        <v>0.41222837094842862</v>
      </c>
      <c r="D5" s="84"/>
      <c r="E5" s="73" t="s">
        <v>54</v>
      </c>
      <c r="F5" s="93" t="s">
        <v>57</v>
      </c>
      <c r="G5" s="94"/>
      <c r="H5" s="18">
        <v>1.2</v>
      </c>
      <c r="I5" s="18">
        <v>1.34</v>
      </c>
      <c r="J5" s="79" t="s">
        <v>58</v>
      </c>
      <c r="K5" s="80"/>
      <c r="L5" s="18">
        <v>0</v>
      </c>
      <c r="M5" s="79"/>
      <c r="N5" s="80"/>
    </row>
    <row r="6" spans="1:14" s="17" customFormat="1" ht="33" customHeight="1">
      <c r="A6" s="13" t="s">
        <v>36</v>
      </c>
      <c r="B6" s="15">
        <f>+'[1]8'!$L$148</f>
        <v>0.24421186171899781</v>
      </c>
      <c r="C6" s="15">
        <f>+'[1]8'!$L$299</f>
        <v>0</v>
      </c>
      <c r="D6" s="84"/>
      <c r="E6" s="73"/>
      <c r="F6" s="93"/>
      <c r="G6" s="94"/>
      <c r="H6" s="18"/>
      <c r="I6" s="18"/>
      <c r="J6" s="79"/>
      <c r="K6" s="80"/>
      <c r="L6" s="18"/>
      <c r="M6" s="79"/>
      <c r="N6" s="80"/>
    </row>
    <row r="7" spans="1:14" s="17" customFormat="1" ht="33" customHeight="1">
      <c r="A7" s="13" t="s">
        <v>37</v>
      </c>
      <c r="B7" s="15">
        <f>+B5+B6</f>
        <v>0.28715601761582688</v>
      </c>
      <c r="C7" s="15">
        <f>+C5+C6</f>
        <v>0.41222837094842862</v>
      </c>
      <c r="D7" s="84"/>
      <c r="E7" s="72"/>
      <c r="F7" s="95"/>
      <c r="G7" s="95"/>
      <c r="H7" s="18"/>
      <c r="I7" s="18"/>
      <c r="J7" s="79"/>
      <c r="K7" s="80"/>
      <c r="L7" s="18"/>
      <c r="M7" s="79"/>
      <c r="N7" s="80"/>
    </row>
    <row r="8" spans="1:14" s="17" customFormat="1" ht="33" customHeight="1">
      <c r="A8" s="13" t="s">
        <v>38</v>
      </c>
      <c r="B8" s="16">
        <f>+B7-B4</f>
        <v>-0.46684808752737206</v>
      </c>
      <c r="C8" s="16">
        <f>+C7-C4</f>
        <v>-0.21473909751134229</v>
      </c>
      <c r="D8" s="84"/>
      <c r="E8" s="71"/>
      <c r="F8" s="81"/>
      <c r="G8" s="82"/>
      <c r="H8" s="18"/>
      <c r="I8" s="18"/>
      <c r="J8" s="79"/>
      <c r="K8" s="80"/>
      <c r="L8" s="18"/>
      <c r="M8" s="79"/>
      <c r="N8" s="80"/>
    </row>
    <row r="9" spans="1:14" s="17" customFormat="1" ht="33" customHeight="1">
      <c r="A9" s="12" t="s">
        <v>39</v>
      </c>
      <c r="B9" s="16">
        <f>+'[1]8'!$Q$148</f>
        <v>0.19861266518588852</v>
      </c>
      <c r="C9" s="16">
        <f>+'[1]8'!$Q$299</f>
        <v>0.49743014573135436</v>
      </c>
      <c r="D9" s="84"/>
      <c r="E9" s="71"/>
      <c r="F9" s="81"/>
      <c r="G9" s="82"/>
      <c r="H9" s="18"/>
      <c r="I9" s="18"/>
      <c r="J9" s="79"/>
      <c r="K9" s="80"/>
      <c r="L9" s="18"/>
      <c r="M9" s="79"/>
      <c r="N9" s="80"/>
    </row>
    <row r="10" spans="1:14" s="17" customFormat="1" ht="33" customHeight="1">
      <c r="A10" s="12" t="s">
        <v>43</v>
      </c>
      <c r="B10" s="16">
        <f>+'[1]8'!$P$148</f>
        <v>0</v>
      </c>
      <c r="C10" s="16">
        <f>+'[1]8'!$P$299</f>
        <v>0.11896922682494333</v>
      </c>
      <c r="D10" s="84"/>
      <c r="E10" s="70"/>
      <c r="F10" s="81"/>
      <c r="G10" s="82"/>
      <c r="H10" s="18"/>
      <c r="I10" s="18"/>
      <c r="J10" s="79"/>
      <c r="K10" s="80"/>
      <c r="L10" s="55"/>
      <c r="M10" s="79"/>
      <c r="N10" s="80"/>
    </row>
    <row r="11" spans="1:14" s="17" customFormat="1" ht="33" customHeight="1">
      <c r="A11" s="51"/>
      <c r="B11" s="51"/>
      <c r="C11" s="51"/>
      <c r="D11" s="84"/>
      <c r="E11" s="68"/>
      <c r="F11" s="81"/>
      <c r="G11" s="82"/>
      <c r="H11" s="18"/>
      <c r="I11" s="18"/>
      <c r="J11" s="79"/>
      <c r="K11" s="80"/>
      <c r="L11" s="55"/>
      <c r="M11" s="79"/>
      <c r="N11" s="80"/>
    </row>
    <row r="12" spans="1:14" s="17" customFormat="1" ht="33" customHeight="1">
      <c r="A12" s="12"/>
      <c r="B12" s="16"/>
      <c r="C12" s="16"/>
      <c r="D12" s="84"/>
      <c r="E12" s="68"/>
      <c r="F12" s="81"/>
      <c r="G12" s="82"/>
      <c r="H12" s="18"/>
      <c r="I12" s="18"/>
      <c r="J12" s="79"/>
      <c r="K12" s="80"/>
      <c r="L12" s="55"/>
      <c r="M12" s="79"/>
      <c r="N12" s="80"/>
    </row>
    <row r="13" spans="1:14" s="17" customFormat="1" ht="33" customHeight="1">
      <c r="A13" s="14"/>
      <c r="B13" s="16"/>
      <c r="C13" s="16"/>
      <c r="D13" s="84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4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4"/>
      <c r="E15" s="19" t="s">
        <v>42</v>
      </c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  <mergeCell ref="F8:G8"/>
    <mergeCell ref="M6:N6"/>
    <mergeCell ref="J7:K7"/>
    <mergeCell ref="M8:N8"/>
    <mergeCell ref="M7:N7"/>
    <mergeCell ref="J8:K8"/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9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tabSelected="1" workbookViewId="0">
      <selection activeCell="D150" sqref="D15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9" t="s">
        <v>59</v>
      </c>
      <c r="B1" s="99"/>
      <c r="C1" s="99"/>
      <c r="D1" s="99"/>
      <c r="BN1" t="s">
        <v>60</v>
      </c>
      <c r="DE1" s="99" t="s">
        <v>61</v>
      </c>
      <c r="DF1" s="99"/>
      <c r="DG1" s="99"/>
      <c r="DH1" s="99"/>
      <c r="FR1" t="s">
        <v>60</v>
      </c>
    </row>
    <row r="2" spans="1:215" s="33" customFormat="1" ht="26.25" customHeight="1">
      <c r="A2" s="100" t="s">
        <v>62</v>
      </c>
      <c r="B2" s="102" t="s">
        <v>0</v>
      </c>
      <c r="C2" s="104" t="s">
        <v>1</v>
      </c>
      <c r="D2" s="106" t="s">
        <v>2</v>
      </c>
      <c r="E2" s="108" t="s">
        <v>3</v>
      </c>
      <c r="F2" s="110" t="s">
        <v>63</v>
      </c>
      <c r="G2" s="110" t="s">
        <v>64</v>
      </c>
      <c r="H2" s="112" t="s">
        <v>65</v>
      </c>
      <c r="I2" s="112" t="s">
        <v>66</v>
      </c>
      <c r="J2" s="112" t="s">
        <v>4</v>
      </c>
      <c r="K2" s="126" t="s">
        <v>67</v>
      </c>
      <c r="L2" s="117" t="s">
        <v>68</v>
      </c>
      <c r="M2" s="128" t="s">
        <v>5</v>
      </c>
      <c r="N2" s="130" t="s">
        <v>6</v>
      </c>
      <c r="O2" s="110" t="s">
        <v>7</v>
      </c>
      <c r="P2" s="117" t="s">
        <v>10</v>
      </c>
      <c r="Q2" s="119" t="s">
        <v>9</v>
      </c>
      <c r="R2" s="121" t="s">
        <v>8</v>
      </c>
      <c r="S2" s="123" t="s">
        <v>11</v>
      </c>
      <c r="T2" s="124"/>
      <c r="U2" s="124"/>
      <c r="V2" s="124"/>
      <c r="W2" s="124"/>
      <c r="X2" s="124"/>
      <c r="Y2" s="124"/>
      <c r="Z2" s="124"/>
      <c r="AA2" s="125"/>
      <c r="AB2" s="114" t="s">
        <v>69</v>
      </c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4" t="s">
        <v>70</v>
      </c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6" t="s">
        <v>71</v>
      </c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 t="s">
        <v>72</v>
      </c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E2" s="100" t="s">
        <v>62</v>
      </c>
      <c r="DF2" s="102" t="s">
        <v>0</v>
      </c>
      <c r="DG2" s="104" t="s">
        <v>1</v>
      </c>
      <c r="DH2" s="106" t="s">
        <v>2</v>
      </c>
      <c r="DI2" s="110" t="s">
        <v>3</v>
      </c>
      <c r="DJ2" s="110" t="s">
        <v>63</v>
      </c>
      <c r="DK2" s="110" t="s">
        <v>64</v>
      </c>
      <c r="DL2" s="112" t="s">
        <v>65</v>
      </c>
      <c r="DM2" s="112" t="s">
        <v>66</v>
      </c>
      <c r="DN2" s="112" t="s">
        <v>4</v>
      </c>
      <c r="DO2" s="126" t="s">
        <v>67</v>
      </c>
      <c r="DP2" s="117" t="s">
        <v>68</v>
      </c>
      <c r="DQ2" s="128" t="s">
        <v>5</v>
      </c>
      <c r="DR2" s="130" t="s">
        <v>6</v>
      </c>
      <c r="DS2" s="110" t="s">
        <v>7</v>
      </c>
      <c r="DT2" s="117" t="s">
        <v>10</v>
      </c>
      <c r="DU2" s="119" t="s">
        <v>9</v>
      </c>
      <c r="DV2" s="121" t="s">
        <v>8</v>
      </c>
      <c r="DW2" s="123" t="s">
        <v>11</v>
      </c>
      <c r="DX2" s="124"/>
      <c r="DY2" s="124"/>
      <c r="DZ2" s="124"/>
      <c r="EA2" s="124"/>
      <c r="EB2" s="124"/>
      <c r="EC2" s="124"/>
      <c r="ED2" s="124"/>
      <c r="EE2" s="125"/>
      <c r="EF2" s="114" t="s">
        <v>69</v>
      </c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4" t="s">
        <v>70</v>
      </c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6" t="s">
        <v>71</v>
      </c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 t="s">
        <v>72</v>
      </c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</row>
    <row r="3" spans="1:215" s="33" customFormat="1" ht="36" customHeight="1">
      <c r="A3" s="101"/>
      <c r="B3" s="103"/>
      <c r="C3" s="105"/>
      <c r="D3" s="107"/>
      <c r="E3" s="109"/>
      <c r="F3" s="111"/>
      <c r="G3" s="111"/>
      <c r="H3" s="113"/>
      <c r="I3" s="113"/>
      <c r="J3" s="113"/>
      <c r="K3" s="127"/>
      <c r="L3" s="118"/>
      <c r="M3" s="129"/>
      <c r="N3" s="131"/>
      <c r="O3" s="111"/>
      <c r="P3" s="118"/>
      <c r="Q3" s="120"/>
      <c r="R3" s="122"/>
      <c r="S3" s="34" t="s">
        <v>12</v>
      </c>
      <c r="T3" s="34" t="s">
        <v>13</v>
      </c>
      <c r="U3" s="34" t="s">
        <v>73</v>
      </c>
      <c r="V3" s="34" t="s">
        <v>74</v>
      </c>
      <c r="W3" s="34" t="s">
        <v>75</v>
      </c>
      <c r="X3" s="34" t="s">
        <v>76</v>
      </c>
      <c r="Y3" s="34" t="s">
        <v>77</v>
      </c>
      <c r="Z3" s="34" t="s">
        <v>78</v>
      </c>
      <c r="AA3" s="34" t="s">
        <v>79</v>
      </c>
      <c r="AB3" s="35" t="s">
        <v>80</v>
      </c>
      <c r="AC3" s="25" t="s">
        <v>81</v>
      </c>
      <c r="AD3" s="25" t="s">
        <v>82</v>
      </c>
      <c r="AE3" s="25" t="s">
        <v>83</v>
      </c>
      <c r="AF3" s="35" t="s">
        <v>84</v>
      </c>
      <c r="AG3" s="25" t="s">
        <v>85</v>
      </c>
      <c r="AH3" s="25" t="s">
        <v>86</v>
      </c>
      <c r="AI3" s="35" t="s">
        <v>87</v>
      </c>
      <c r="AJ3" s="35" t="s">
        <v>88</v>
      </c>
      <c r="AK3" s="35" t="s">
        <v>89</v>
      </c>
      <c r="AL3" s="26" t="s">
        <v>90</v>
      </c>
      <c r="AM3" s="25" t="s">
        <v>91</v>
      </c>
      <c r="AN3" s="25" t="s">
        <v>92</v>
      </c>
      <c r="AO3" s="25" t="s">
        <v>93</v>
      </c>
      <c r="AP3" s="35" t="s">
        <v>94</v>
      </c>
      <c r="AQ3" s="36" t="s">
        <v>95</v>
      </c>
      <c r="AR3" s="35" t="s">
        <v>96</v>
      </c>
      <c r="AS3" s="35" t="s">
        <v>97</v>
      </c>
      <c r="AT3" s="35" t="s">
        <v>98</v>
      </c>
      <c r="AU3" s="35" t="s">
        <v>99</v>
      </c>
      <c r="AV3" s="25" t="s">
        <v>100</v>
      </c>
      <c r="AW3" s="25" t="s">
        <v>101</v>
      </c>
      <c r="AX3" s="25" t="s">
        <v>102</v>
      </c>
      <c r="AY3" s="25" t="s">
        <v>103</v>
      </c>
      <c r="AZ3" s="25" t="s">
        <v>104</v>
      </c>
      <c r="BA3" s="25" t="s">
        <v>105</v>
      </c>
      <c r="BB3" s="27" t="s">
        <v>81</v>
      </c>
      <c r="BC3" s="37" t="s">
        <v>82</v>
      </c>
      <c r="BD3" s="37" t="s">
        <v>83</v>
      </c>
      <c r="BE3" s="37" t="s">
        <v>106</v>
      </c>
      <c r="BF3" s="37" t="s">
        <v>92</v>
      </c>
      <c r="BG3" s="37" t="s">
        <v>84</v>
      </c>
      <c r="BH3" s="37" t="s">
        <v>86</v>
      </c>
      <c r="BI3" s="37" t="s">
        <v>107</v>
      </c>
      <c r="BJ3" s="37" t="s">
        <v>88</v>
      </c>
      <c r="BK3" s="37" t="s">
        <v>108</v>
      </c>
      <c r="BL3" s="37" t="s">
        <v>109</v>
      </c>
      <c r="BM3" s="37" t="s">
        <v>85</v>
      </c>
      <c r="BN3" s="37" t="s">
        <v>110</v>
      </c>
      <c r="BO3" s="37" t="s">
        <v>111</v>
      </c>
      <c r="BP3" s="35" t="s">
        <v>80</v>
      </c>
      <c r="BQ3" s="25" t="s">
        <v>81</v>
      </c>
      <c r="BR3" s="25" t="s">
        <v>82</v>
      </c>
      <c r="BS3" s="25" t="s">
        <v>83</v>
      </c>
      <c r="BT3" s="35" t="s">
        <v>84</v>
      </c>
      <c r="BU3" s="25" t="s">
        <v>85</v>
      </c>
      <c r="BV3" s="25" t="s">
        <v>86</v>
      </c>
      <c r="BW3" s="35" t="s">
        <v>87</v>
      </c>
      <c r="BX3" s="35" t="s">
        <v>88</v>
      </c>
      <c r="BY3" s="35" t="s">
        <v>89</v>
      </c>
      <c r="BZ3" s="26" t="s">
        <v>90</v>
      </c>
      <c r="CA3" s="25" t="s">
        <v>91</v>
      </c>
      <c r="CB3" s="25" t="s">
        <v>92</v>
      </c>
      <c r="CC3" s="25" t="s">
        <v>93</v>
      </c>
      <c r="CD3" s="35" t="s">
        <v>94</v>
      </c>
      <c r="CE3" s="36" t="s">
        <v>95</v>
      </c>
      <c r="CF3" s="35" t="s">
        <v>96</v>
      </c>
      <c r="CG3" s="35" t="s">
        <v>97</v>
      </c>
      <c r="CH3" s="35" t="s">
        <v>98</v>
      </c>
      <c r="CI3" s="35" t="s">
        <v>99</v>
      </c>
      <c r="CJ3" s="25" t="s">
        <v>100</v>
      </c>
      <c r="CK3" s="25" t="s">
        <v>101</v>
      </c>
      <c r="CL3" s="25" t="s">
        <v>102</v>
      </c>
      <c r="CM3" s="25" t="s">
        <v>103</v>
      </c>
      <c r="CN3" s="25" t="s">
        <v>104</v>
      </c>
      <c r="CO3" s="25" t="s">
        <v>105</v>
      </c>
      <c r="CP3" s="27" t="s">
        <v>81</v>
      </c>
      <c r="CQ3" s="37" t="s">
        <v>82</v>
      </c>
      <c r="CR3" s="37" t="s">
        <v>83</v>
      </c>
      <c r="CS3" s="37" t="s">
        <v>106</v>
      </c>
      <c r="CT3" s="37" t="s">
        <v>92</v>
      </c>
      <c r="CU3" s="37" t="s">
        <v>84</v>
      </c>
      <c r="CV3" s="37" t="s">
        <v>86</v>
      </c>
      <c r="CW3" s="37" t="s">
        <v>107</v>
      </c>
      <c r="CX3" s="37" t="s">
        <v>88</v>
      </c>
      <c r="CY3" s="37" t="s">
        <v>108</v>
      </c>
      <c r="CZ3" s="37" t="s">
        <v>109</v>
      </c>
      <c r="DA3" s="37" t="s">
        <v>85</v>
      </c>
      <c r="DB3" s="37" t="s">
        <v>110</v>
      </c>
      <c r="DC3" s="37" t="s">
        <v>111</v>
      </c>
      <c r="DE3" s="101"/>
      <c r="DF3" s="103"/>
      <c r="DG3" s="105"/>
      <c r="DH3" s="107"/>
      <c r="DI3" s="111"/>
      <c r="DJ3" s="111"/>
      <c r="DK3" s="111"/>
      <c r="DL3" s="113"/>
      <c r="DM3" s="113"/>
      <c r="DN3" s="113"/>
      <c r="DO3" s="127"/>
      <c r="DP3" s="118"/>
      <c r="DQ3" s="129"/>
      <c r="DR3" s="131"/>
      <c r="DS3" s="111"/>
      <c r="DT3" s="118"/>
      <c r="DU3" s="120"/>
      <c r="DV3" s="122"/>
      <c r="DW3" s="34" t="s">
        <v>12</v>
      </c>
      <c r="DX3" s="34" t="s">
        <v>13</v>
      </c>
      <c r="DY3" s="34" t="s">
        <v>73</v>
      </c>
      <c r="DZ3" s="34" t="s">
        <v>74</v>
      </c>
      <c r="EA3" s="34" t="s">
        <v>75</v>
      </c>
      <c r="EB3" s="34" t="s">
        <v>76</v>
      </c>
      <c r="EC3" s="34" t="s">
        <v>77</v>
      </c>
      <c r="ED3" s="34" t="s">
        <v>78</v>
      </c>
      <c r="EE3" s="34" t="s">
        <v>79</v>
      </c>
      <c r="EF3" s="35" t="s">
        <v>80</v>
      </c>
      <c r="EG3" s="25" t="s">
        <v>81</v>
      </c>
      <c r="EH3" s="25" t="s">
        <v>82</v>
      </c>
      <c r="EI3" s="25" t="s">
        <v>83</v>
      </c>
      <c r="EJ3" s="35" t="s">
        <v>84</v>
      </c>
      <c r="EK3" s="25" t="s">
        <v>85</v>
      </c>
      <c r="EL3" s="25" t="s">
        <v>86</v>
      </c>
      <c r="EM3" s="35" t="s">
        <v>87</v>
      </c>
      <c r="EN3" s="35" t="s">
        <v>88</v>
      </c>
      <c r="EO3" s="35" t="s">
        <v>89</v>
      </c>
      <c r="EP3" s="26" t="s">
        <v>90</v>
      </c>
      <c r="EQ3" s="25" t="s">
        <v>91</v>
      </c>
      <c r="ER3" s="25" t="s">
        <v>92</v>
      </c>
      <c r="ES3" s="25" t="s">
        <v>93</v>
      </c>
      <c r="ET3" s="35" t="s">
        <v>94</v>
      </c>
      <c r="EU3" s="36" t="s">
        <v>95</v>
      </c>
      <c r="EV3" s="35" t="s">
        <v>96</v>
      </c>
      <c r="EW3" s="35" t="s">
        <v>97</v>
      </c>
      <c r="EX3" s="35" t="s">
        <v>98</v>
      </c>
      <c r="EY3" s="35" t="s">
        <v>99</v>
      </c>
      <c r="EZ3" s="25" t="s">
        <v>100</v>
      </c>
      <c r="FA3" s="25" t="s">
        <v>101</v>
      </c>
      <c r="FB3" s="25" t="s">
        <v>102</v>
      </c>
      <c r="FC3" s="25" t="s">
        <v>103</v>
      </c>
      <c r="FD3" s="25" t="s">
        <v>104</v>
      </c>
      <c r="FE3" s="25" t="s">
        <v>105</v>
      </c>
      <c r="FF3" s="27" t="s">
        <v>81</v>
      </c>
      <c r="FG3" s="37" t="s">
        <v>82</v>
      </c>
      <c r="FH3" s="37" t="s">
        <v>83</v>
      </c>
      <c r="FI3" s="37" t="s">
        <v>106</v>
      </c>
      <c r="FJ3" s="37" t="s">
        <v>92</v>
      </c>
      <c r="FK3" s="37" t="s">
        <v>84</v>
      </c>
      <c r="FL3" s="37" t="s">
        <v>86</v>
      </c>
      <c r="FM3" s="37" t="s">
        <v>107</v>
      </c>
      <c r="FN3" s="37" t="s">
        <v>88</v>
      </c>
      <c r="FO3" s="37" t="s">
        <v>108</v>
      </c>
      <c r="FP3" s="37" t="s">
        <v>109</v>
      </c>
      <c r="FQ3" s="37" t="s">
        <v>85</v>
      </c>
      <c r="FR3" s="37" t="s">
        <v>110</v>
      </c>
      <c r="FS3" s="37" t="s">
        <v>97</v>
      </c>
      <c r="FT3" s="35" t="s">
        <v>80</v>
      </c>
      <c r="FU3" s="25" t="s">
        <v>81</v>
      </c>
      <c r="FV3" s="25" t="s">
        <v>82</v>
      </c>
      <c r="FW3" s="25" t="s">
        <v>83</v>
      </c>
      <c r="FX3" s="35" t="s">
        <v>84</v>
      </c>
      <c r="FY3" s="25" t="s">
        <v>85</v>
      </c>
      <c r="FZ3" s="25" t="s">
        <v>86</v>
      </c>
      <c r="GA3" s="35" t="s">
        <v>87</v>
      </c>
      <c r="GB3" s="35" t="s">
        <v>88</v>
      </c>
      <c r="GC3" s="35" t="s">
        <v>89</v>
      </c>
      <c r="GD3" s="26" t="s">
        <v>90</v>
      </c>
      <c r="GE3" s="25" t="s">
        <v>91</v>
      </c>
      <c r="GF3" s="25" t="s">
        <v>92</v>
      </c>
      <c r="GG3" s="25" t="s">
        <v>93</v>
      </c>
      <c r="GH3" s="35" t="s">
        <v>94</v>
      </c>
      <c r="GI3" s="36" t="s">
        <v>95</v>
      </c>
      <c r="GJ3" s="35" t="s">
        <v>96</v>
      </c>
      <c r="GK3" s="35" t="s">
        <v>97</v>
      </c>
      <c r="GL3" s="35" t="s">
        <v>98</v>
      </c>
      <c r="GM3" s="35" t="s">
        <v>99</v>
      </c>
      <c r="GN3" s="25" t="s">
        <v>100</v>
      </c>
      <c r="GO3" s="25" t="s">
        <v>101</v>
      </c>
      <c r="GP3" s="25" t="s">
        <v>102</v>
      </c>
      <c r="GQ3" s="25" t="s">
        <v>103</v>
      </c>
      <c r="GR3" s="25" t="s">
        <v>104</v>
      </c>
      <c r="GS3" s="25" t="s">
        <v>105</v>
      </c>
      <c r="GT3" s="27" t="s">
        <v>81</v>
      </c>
      <c r="GU3" s="37" t="s">
        <v>82</v>
      </c>
      <c r="GV3" s="37" t="s">
        <v>83</v>
      </c>
      <c r="GW3" s="37" t="s">
        <v>106</v>
      </c>
      <c r="GX3" s="37" t="s">
        <v>92</v>
      </c>
      <c r="GY3" s="37" t="s">
        <v>84</v>
      </c>
      <c r="GZ3" s="37" t="s">
        <v>86</v>
      </c>
      <c r="HA3" s="37" t="s">
        <v>107</v>
      </c>
      <c r="HB3" s="37" t="s">
        <v>88</v>
      </c>
      <c r="HC3" s="37" t="s">
        <v>108</v>
      </c>
      <c r="HD3" s="37" t="s">
        <v>109</v>
      </c>
      <c r="HE3" s="37" t="s">
        <v>85</v>
      </c>
      <c r="HF3" s="37" t="s">
        <v>110</v>
      </c>
      <c r="HG3" s="37" t="s">
        <v>97</v>
      </c>
    </row>
    <row r="4" spans="1:215" s="1" customFormat="1" ht="15" hidden="1" customHeight="1">
      <c r="A4" s="60">
        <v>30100012</v>
      </c>
      <c r="B4" s="96" t="s">
        <v>112</v>
      </c>
      <c r="C4" s="75" t="s">
        <v>113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6" t="s">
        <v>114</v>
      </c>
      <c r="DG4" s="75" t="s">
        <v>113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8"/>
      <c r="C5" s="75" t="s">
        <v>115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8"/>
      <c r="DG5" s="75" t="s">
        <v>115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8"/>
      <c r="C6" s="75" t="s">
        <v>116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8"/>
      <c r="DG6" s="75" t="s">
        <v>116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8"/>
      <c r="C7" s="75" t="s">
        <v>117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8"/>
      <c r="DG7" s="75" t="s">
        <v>117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7"/>
      <c r="C8" s="75" t="s">
        <v>118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7"/>
      <c r="DG8" s="75" t="s">
        <v>118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6" t="s">
        <v>119</v>
      </c>
      <c r="C9" s="75" t="s">
        <v>120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6" t="s">
        <v>119</v>
      </c>
      <c r="DG9" s="75" t="s">
        <v>120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8"/>
      <c r="C10" s="75" t="s">
        <v>121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8"/>
      <c r="DG10" s="75" t="s">
        <v>121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7"/>
      <c r="C11" s="75" t="s">
        <v>122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7"/>
      <c r="DG11" s="75" t="s">
        <v>122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32" t="s">
        <v>123</v>
      </c>
      <c r="C12" s="75" t="s">
        <v>118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32" t="s">
        <v>123</v>
      </c>
      <c r="DG12" s="75" t="s">
        <v>118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32"/>
      <c r="C13" s="75" t="s">
        <v>124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32"/>
      <c r="DG13" s="75" t="s">
        <v>124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32"/>
      <c r="C14" s="75" t="s">
        <v>125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32"/>
      <c r="DG14" s="75" t="s">
        <v>125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32"/>
      <c r="C15" s="75" t="s">
        <v>126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32"/>
      <c r="DG15" s="75" t="s">
        <v>126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6" t="s">
        <v>127</v>
      </c>
      <c r="C16" s="75" t="s">
        <v>126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6" t="s">
        <v>127</v>
      </c>
      <c r="DG16" s="75" t="s">
        <v>126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8"/>
      <c r="C17" s="75" t="s">
        <v>128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8"/>
      <c r="DG17" s="75" t="s">
        <v>128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7"/>
      <c r="C18" s="75" t="s">
        <v>116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7"/>
      <c r="DG18" s="75" t="s">
        <v>116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6" t="s">
        <v>129</v>
      </c>
      <c r="C19" s="75" t="s">
        <v>130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6" t="s">
        <v>129</v>
      </c>
      <c r="DG19" s="75" t="s">
        <v>130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8"/>
      <c r="C20" s="75" t="s">
        <v>131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8"/>
      <c r="DG20" s="75" t="s">
        <v>131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8"/>
      <c r="C21" s="75" t="s">
        <v>132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8"/>
      <c r="DG21" s="75" t="s">
        <v>132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7"/>
      <c r="C22" s="75" t="s">
        <v>133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7"/>
      <c r="DG22" s="75" t="s">
        <v>133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0">
        <v>30100030</v>
      </c>
      <c r="B23" s="78" t="s">
        <v>134</v>
      </c>
      <c r="C23" s="75" t="s">
        <v>135</v>
      </c>
      <c r="D23" s="5">
        <v>89</v>
      </c>
      <c r="E23" s="22">
        <v>5.03</v>
      </c>
      <c r="F23" s="23">
        <f t="shared" si="0"/>
        <v>447.67</v>
      </c>
      <c r="G23" s="23">
        <f>+'[2]8'!$L$30</f>
        <v>2682</v>
      </c>
      <c r="H23" s="23">
        <f t="shared" si="1"/>
        <v>0</v>
      </c>
      <c r="I23" s="23">
        <f t="shared" si="2"/>
        <v>10</v>
      </c>
      <c r="J23" s="23">
        <f t="shared" si="3"/>
        <v>447.67</v>
      </c>
      <c r="K23" s="23">
        <f t="shared" si="4"/>
        <v>0</v>
      </c>
      <c r="L23" s="23">
        <f t="shared" si="5"/>
        <v>0.37285607755406414</v>
      </c>
      <c r="M23" s="10">
        <v>0.5</v>
      </c>
      <c r="N23" s="23">
        <f t="shared" si="6"/>
        <v>2.2383500000000001</v>
      </c>
      <c r="O23" s="23">
        <f t="shared" si="7"/>
        <v>0.12714392244593586</v>
      </c>
      <c r="P23" s="23">
        <f t="shared" si="8"/>
        <v>0</v>
      </c>
      <c r="Q23" s="7">
        <v>0.5</v>
      </c>
      <c r="R23" s="6">
        <f t="shared" si="9"/>
        <v>0.22383500000000001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>
        <v>5</v>
      </c>
      <c r="BC23" s="4"/>
      <c r="BD23" s="4">
        <v>5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6"/>
        <v>0</v>
      </c>
      <c r="BQ23" s="4" t="str">
        <f t="shared" si="36"/>
        <v/>
      </c>
      <c r="BR23" s="4">
        <f t="shared" si="36"/>
        <v>0</v>
      </c>
      <c r="BS23" s="4">
        <f t="shared" si="36"/>
        <v>0</v>
      </c>
      <c r="BT23" s="4">
        <f t="shared" si="36"/>
        <v>0</v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>
        <f t="shared" si="36"/>
        <v>0</v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134</v>
      </c>
      <c r="DG23" s="75" t="s">
        <v>135</v>
      </c>
      <c r="DH23" s="5">
        <f t="shared" si="30"/>
        <v>89</v>
      </c>
      <c r="DI23" s="24">
        <v>5.03</v>
      </c>
      <c r="DJ23" s="23">
        <f t="shared" si="13"/>
        <v>447.67</v>
      </c>
      <c r="DK23" s="23">
        <f t="shared" si="31"/>
        <v>2682</v>
      </c>
      <c r="DL23" s="23">
        <f t="shared" si="14"/>
        <v>0</v>
      </c>
      <c r="DM23" s="23">
        <f t="shared" si="15"/>
        <v>10</v>
      </c>
      <c r="DN23" s="23">
        <f t="shared" si="16"/>
        <v>447.67</v>
      </c>
      <c r="DO23" s="23">
        <f t="shared" si="17"/>
        <v>0</v>
      </c>
      <c r="DP23" s="23">
        <f t="shared" si="18"/>
        <v>0.37285607755406414</v>
      </c>
      <c r="DQ23" s="10">
        <v>0.5</v>
      </c>
      <c r="DR23" s="23">
        <f t="shared" si="19"/>
        <v>2.2383500000000001</v>
      </c>
      <c r="DS23" s="23">
        <f t="shared" si="20"/>
        <v>0.12714392244593586</v>
      </c>
      <c r="DT23" s="23">
        <f t="shared" si="21"/>
        <v>0</v>
      </c>
      <c r="DU23" s="7">
        <v>0.5</v>
      </c>
      <c r="DV23" s="6">
        <f t="shared" si="22"/>
        <v>0.22383500000000001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5</v>
      </c>
      <c r="FG23" s="54">
        <f t="shared" si="34"/>
        <v>0</v>
      </c>
      <c r="FH23" s="54">
        <f t="shared" si="34"/>
        <v>5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>
        <f t="shared" si="40"/>
        <v>0</v>
      </c>
      <c r="FU23" s="4" t="str">
        <f t="shared" si="40"/>
        <v/>
      </c>
      <c r="FV23" s="4">
        <f t="shared" si="40"/>
        <v>0</v>
      </c>
      <c r="FW23" s="4">
        <f t="shared" si="40"/>
        <v>0</v>
      </c>
      <c r="FX23" s="4">
        <f t="shared" si="40"/>
        <v>0</v>
      </c>
      <c r="FY23" s="4">
        <f t="shared" si="40"/>
        <v>0</v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32" t="s">
        <v>136</v>
      </c>
      <c r="C24" s="75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32" t="s">
        <v>136</v>
      </c>
      <c r="DG24" s="75" t="s">
        <v>14</v>
      </c>
      <c r="DH24" s="5">
        <f t="shared" si="30"/>
        <v>488</v>
      </c>
      <c r="DI24" s="24">
        <v>5.03</v>
      </c>
      <c r="DJ24" s="23">
        <f t="shared" si="13"/>
        <v>2454.6400000000003</v>
      </c>
      <c r="DK24" s="23">
        <f t="shared" si="31"/>
        <v>2834.64</v>
      </c>
      <c r="DL24" s="23">
        <f t="shared" si="14"/>
        <v>21</v>
      </c>
      <c r="DM24" s="23">
        <f t="shared" si="15"/>
        <v>0</v>
      </c>
      <c r="DN24" s="23">
        <f t="shared" si="16"/>
        <v>2475.6400000000003</v>
      </c>
      <c r="DO24" s="23">
        <f t="shared" si="17"/>
        <v>0.84826549902247483</v>
      </c>
      <c r="DP24" s="23">
        <f t="shared" si="18"/>
        <v>0</v>
      </c>
      <c r="DQ24" s="10">
        <v>0.8</v>
      </c>
      <c r="DR24" s="23">
        <f t="shared" si="19"/>
        <v>19.805120000000002</v>
      </c>
      <c r="DS24" s="23">
        <f t="shared" si="20"/>
        <v>-4.8265499022474789E-2</v>
      </c>
      <c r="DT24" s="23">
        <f t="shared" si="21"/>
        <v>0</v>
      </c>
      <c r="DU24" s="7">
        <v>0.5</v>
      </c>
      <c r="DV24" s="6">
        <f t="shared" si="22"/>
        <v>1.2378200000000001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3</v>
      </c>
      <c r="EG24" s="54">
        <f t="shared" si="32"/>
        <v>10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8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0.12118078557463927</v>
      </c>
      <c r="FU24" s="4">
        <f t="shared" si="40"/>
        <v>1178.8761904761907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646.29752306474279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>
        <f t="shared" si="35"/>
        <v>0</v>
      </c>
      <c r="GM24" s="4">
        <f t="shared" si="35"/>
        <v>0</v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32"/>
      <c r="C25" s="75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32"/>
      <c r="DG25" s="75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33" t="s">
        <v>137</v>
      </c>
      <c r="C26" s="75" t="s">
        <v>138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33" t="s">
        <v>137</v>
      </c>
      <c r="DG26" s="75" t="s">
        <v>138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34"/>
      <c r="C27" s="75" t="s">
        <v>116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34"/>
      <c r="DG27" s="75" t="s">
        <v>116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34"/>
      <c r="C28" s="75" t="s">
        <v>128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34"/>
      <c r="DG28" s="75" t="s">
        <v>128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35"/>
      <c r="C29" s="75" t="s">
        <v>126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5"/>
      <c r="DG29" s="75" t="s">
        <v>126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6" t="s">
        <v>139</v>
      </c>
      <c r="C30" s="75" t="s">
        <v>117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6" t="s">
        <v>139</v>
      </c>
      <c r="DG30" s="75" t="s">
        <v>117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8"/>
      <c r="C31" s="75" t="s">
        <v>113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8"/>
      <c r="DG31" s="75" t="s">
        <v>113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8"/>
      <c r="C32" s="75" t="s">
        <v>128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8"/>
      <c r="DG32" s="75" t="s">
        <v>128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7"/>
      <c r="C33" s="75" t="s">
        <v>140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7"/>
      <c r="DG33" s="75" t="s">
        <v>140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6" t="s">
        <v>141</v>
      </c>
      <c r="C34" s="75" t="s">
        <v>124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6" t="s">
        <v>141</v>
      </c>
      <c r="DG34" s="75" t="s">
        <v>124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7"/>
      <c r="C35" s="75" t="s">
        <v>142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7"/>
      <c r="DG35" s="75" t="s">
        <v>142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6" t="s">
        <v>143</v>
      </c>
      <c r="C36" s="75" t="s">
        <v>144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6" t="s">
        <v>143</v>
      </c>
      <c r="DG36" s="75" t="s">
        <v>144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6" t="s">
        <v>145</v>
      </c>
      <c r="C37" s="75" t="s">
        <v>122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6" t="s">
        <v>145</v>
      </c>
      <c r="DG37" s="75" t="s">
        <v>122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8"/>
      <c r="C38" s="75" t="s">
        <v>146</v>
      </c>
      <c r="D38" s="5">
        <v>216</v>
      </c>
      <c r="E38" s="22">
        <v>5.0449999999999999</v>
      </c>
      <c r="F38" s="23">
        <f t="shared" si="0"/>
        <v>1089.72</v>
      </c>
      <c r="G38" s="23"/>
      <c r="H38" s="23">
        <f t="shared" si="1"/>
        <v>0</v>
      </c>
      <c r="I38" s="23">
        <f t="shared" si="2"/>
        <v>0</v>
      </c>
      <c r="J38" s="23">
        <f t="shared" si="3"/>
        <v>1089.72</v>
      </c>
      <c r="K38" s="23">
        <f t="shared" si="4"/>
        <v>0</v>
      </c>
      <c r="L38" s="23" t="str">
        <f t="shared" si="5"/>
        <v>0</v>
      </c>
      <c r="M38" s="10">
        <v>0.4</v>
      </c>
      <c r="N38" s="23">
        <f t="shared" si="6"/>
        <v>4.3588800000000001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0.32691599999999998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5"/>
        <v>0</v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>
        <f t="shared" si="45"/>
        <v>0</v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>
        <f t="shared" si="45"/>
        <v>0</v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8"/>
      <c r="DG38" s="75" t="s">
        <v>146</v>
      </c>
      <c r="DH38" s="5">
        <f t="shared" si="30"/>
        <v>216</v>
      </c>
      <c r="DI38" s="24">
        <v>5.0449999999999999</v>
      </c>
      <c r="DJ38" s="23">
        <f t="shared" si="13"/>
        <v>1089.72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1089.72</v>
      </c>
      <c r="DO38" s="23">
        <f t="shared" si="17"/>
        <v>0</v>
      </c>
      <c r="DP38" s="23" t="str">
        <f t="shared" si="18"/>
        <v/>
      </c>
      <c r="DQ38" s="10">
        <v>0.4</v>
      </c>
      <c r="DR38" s="23">
        <f t="shared" si="19"/>
        <v>4.3588800000000001</v>
      </c>
      <c r="DS38" s="23" t="str">
        <f t="shared" si="20"/>
        <v/>
      </c>
      <c r="DT38" s="23">
        <f t="shared" si="21"/>
        <v>0</v>
      </c>
      <c r="DU38" s="7">
        <v>0.3</v>
      </c>
      <c r="DV38" s="6">
        <f t="shared" si="22"/>
        <v>0.32691599999999998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8"/>
      <c r="C39" s="75" t="s">
        <v>147</v>
      </c>
      <c r="D39" s="5">
        <v>221</v>
      </c>
      <c r="E39" s="22">
        <v>5.0449999999999999</v>
      </c>
      <c r="F39" s="23">
        <f t="shared" si="0"/>
        <v>1114.9449999999999</v>
      </c>
      <c r="G39" s="23"/>
      <c r="H39" s="23">
        <f t="shared" si="1"/>
        <v>0</v>
      </c>
      <c r="I39" s="23">
        <f t="shared" si="2"/>
        <v>0</v>
      </c>
      <c r="J39" s="23">
        <f t="shared" si="3"/>
        <v>1114.9449999999999</v>
      </c>
      <c r="K39" s="23">
        <f t="shared" si="4"/>
        <v>0</v>
      </c>
      <c r="L39" s="23" t="str">
        <f t="shared" si="5"/>
        <v>0</v>
      </c>
      <c r="M39" s="10">
        <v>0.4</v>
      </c>
      <c r="N39" s="23">
        <f t="shared" si="6"/>
        <v>4.4597800000000003</v>
      </c>
      <c r="O39" s="23">
        <f t="shared" si="7"/>
        <v>0.4</v>
      </c>
      <c r="P39" s="23">
        <f t="shared" si="8"/>
        <v>0</v>
      </c>
      <c r="Q39" s="7">
        <v>0.3</v>
      </c>
      <c r="R39" s="6">
        <f t="shared" si="9"/>
        <v>0.33448349999999999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8"/>
      <c r="DG39" s="75" t="s">
        <v>147</v>
      </c>
      <c r="DH39" s="5">
        <f t="shared" si="30"/>
        <v>221</v>
      </c>
      <c r="DI39" s="24">
        <v>5.0449999999999999</v>
      </c>
      <c r="DJ39" s="23">
        <f t="shared" si="13"/>
        <v>1114.9449999999999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1114.9449999999999</v>
      </c>
      <c r="DO39" s="23">
        <f t="shared" si="17"/>
        <v>0</v>
      </c>
      <c r="DP39" s="23" t="str">
        <f t="shared" si="18"/>
        <v/>
      </c>
      <c r="DQ39" s="10">
        <v>0.4</v>
      </c>
      <c r="DR39" s="23">
        <f t="shared" si="19"/>
        <v>4.4597800000000003</v>
      </c>
      <c r="DS39" s="23" t="str">
        <f t="shared" si="20"/>
        <v/>
      </c>
      <c r="DT39" s="23">
        <f t="shared" si="21"/>
        <v>0</v>
      </c>
      <c r="DU39" s="7">
        <v>0.3</v>
      </c>
      <c r="DV39" s="6">
        <f t="shared" si="22"/>
        <v>0.33448349999999999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>
        <f t="shared" si="48"/>
        <v>0</v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8"/>
      <c r="C40" s="75" t="s">
        <v>121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8"/>
      <c r="DG40" s="75" t="s">
        <v>121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6" t="s">
        <v>148</v>
      </c>
      <c r="C41" s="75" t="s">
        <v>149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6" t="s">
        <v>148</v>
      </c>
      <c r="DG41" s="75" t="s">
        <v>149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8"/>
      <c r="C42" s="75" t="s">
        <v>126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8"/>
      <c r="DG42" s="75" t="s">
        <v>126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6" t="s">
        <v>150</v>
      </c>
      <c r="C43" s="75" t="s">
        <v>126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6" t="s">
        <v>150</v>
      </c>
      <c r="DG43" s="75" t="s">
        <v>126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7"/>
      <c r="C44" s="75" t="s">
        <v>124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7"/>
      <c r="DG44" s="75" t="s">
        <v>124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8" t="s">
        <v>151</v>
      </c>
      <c r="C45" s="75" t="s">
        <v>140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8" t="s">
        <v>151</v>
      </c>
      <c r="DG45" s="75" t="s">
        <v>140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7"/>
      <c r="C46" s="75" t="s">
        <v>152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7"/>
      <c r="DG46" s="75" t="s">
        <v>152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8" t="s">
        <v>153</v>
      </c>
      <c r="C47" s="75" t="s">
        <v>140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8" t="s">
        <v>153</v>
      </c>
      <c r="DG47" s="75" t="s">
        <v>140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7"/>
      <c r="C48" s="75" t="s">
        <v>152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7"/>
      <c r="DG48" s="75" t="s">
        <v>152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8" t="s">
        <v>154</v>
      </c>
      <c r="C49" s="75" t="s">
        <v>115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8" t="s">
        <v>154</v>
      </c>
      <c r="DG49" s="75" t="s">
        <v>115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7"/>
      <c r="C50" s="75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7"/>
      <c r="DG50" s="75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6" t="s">
        <v>155</v>
      </c>
      <c r="C51" s="75" t="s">
        <v>156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6" t="s">
        <v>155</v>
      </c>
      <c r="DG51" s="75" t="s">
        <v>156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114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7"/>
      <c r="C52" s="75" t="s">
        <v>149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7"/>
      <c r="DG52" s="75" t="s">
        <v>149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6" t="s">
        <v>157</v>
      </c>
      <c r="C53" s="75" t="s">
        <v>158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6" t="s">
        <v>157</v>
      </c>
      <c r="DG53" s="75" t="s">
        <v>158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7"/>
      <c r="C54" s="75" t="s">
        <v>159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7"/>
      <c r="DG54" s="75" t="s">
        <v>159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8" t="s">
        <v>160</v>
      </c>
      <c r="C55" s="75" t="s">
        <v>156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8" t="s">
        <v>160</v>
      </c>
      <c r="DG55" s="75" t="s">
        <v>156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6" t="s">
        <v>161</v>
      </c>
      <c r="C56" s="75" t="s">
        <v>149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6" t="s">
        <v>161</v>
      </c>
      <c r="DG56" s="75" t="s">
        <v>149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7"/>
      <c r="C57" s="75" t="s">
        <v>156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7"/>
      <c r="DG57" s="75" t="s">
        <v>156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6" t="s">
        <v>162</v>
      </c>
      <c r="C58" s="75" t="s">
        <v>149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6" t="s">
        <v>162</v>
      </c>
      <c r="DG58" s="75" t="s">
        <v>149</v>
      </c>
      <c r="DH58" s="5">
        <f t="shared" si="30"/>
        <v>985</v>
      </c>
      <c r="DI58" s="24">
        <v>5</v>
      </c>
      <c r="DJ58" s="23">
        <f t="shared" si="13"/>
        <v>4925</v>
      </c>
      <c r="DK58" s="23">
        <f t="shared" si="31"/>
        <v>5032.8</v>
      </c>
      <c r="DL58" s="23">
        <f t="shared" si="14"/>
        <v>29.9</v>
      </c>
      <c r="DM58" s="23">
        <f t="shared" si="15"/>
        <v>0</v>
      </c>
      <c r="DN58" s="23">
        <f t="shared" si="16"/>
        <v>4954.8999999999996</v>
      </c>
      <c r="DO58" s="23">
        <f t="shared" si="17"/>
        <v>0.60344305636844342</v>
      </c>
      <c r="DP58" s="23">
        <f t="shared" si="18"/>
        <v>0</v>
      </c>
      <c r="DQ58" s="10">
        <v>0.8</v>
      </c>
      <c r="DR58" s="23">
        <f t="shared" si="19"/>
        <v>39.639200000000002</v>
      </c>
      <c r="DS58" s="23">
        <f t="shared" si="20"/>
        <v>0.19655694363155662</v>
      </c>
      <c r="DT58" s="23">
        <f t="shared" si="21"/>
        <v>0.40364084038022968</v>
      </c>
      <c r="DU58" s="7">
        <v>1</v>
      </c>
      <c r="DV58" s="6">
        <f t="shared" si="22"/>
        <v>4.9548999999999994</v>
      </c>
      <c r="DW58" s="5">
        <f t="shared" si="55"/>
        <v>1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1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10</v>
      </c>
      <c r="EG58" s="54">
        <f t="shared" si="55"/>
        <v>8.6999999999999993</v>
      </c>
      <c r="EH58" s="54">
        <f t="shared" si="55"/>
        <v>0</v>
      </c>
      <c r="EI58" s="54">
        <f t="shared" si="55"/>
        <v>0</v>
      </c>
      <c r="EJ58" s="54">
        <f t="shared" si="55"/>
        <v>5.3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5.9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>
        <f t="shared" si="60"/>
        <v>0.20182042019011487</v>
      </c>
      <c r="FU58" s="4">
        <f t="shared" si="60"/>
        <v>1441.7267558528426</v>
      </c>
      <c r="FV58" s="4" t="str">
        <f t="shared" si="60"/>
        <v/>
      </c>
      <c r="FW58" s="4">
        <f t="shared" si="57"/>
        <v>0</v>
      </c>
      <c r="FX58" s="4">
        <f t="shared" si="57"/>
        <v>13.370602837595106</v>
      </c>
      <c r="FY58" s="4">
        <f t="shared" si="57"/>
        <v>0</v>
      </c>
      <c r="FZ58" s="4">
        <f t="shared" si="57"/>
        <v>0</v>
      </c>
      <c r="GA58" s="4">
        <f t="shared" si="57"/>
        <v>0</v>
      </c>
      <c r="GB58" s="4">
        <f t="shared" si="57"/>
        <v>0</v>
      </c>
      <c r="GC58" s="4">
        <f t="shared" si="57"/>
        <v>0</v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>
        <f t="shared" si="57"/>
        <v>0</v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>
        <f t="shared" si="57"/>
        <v>0</v>
      </c>
      <c r="GM58" s="4">
        <f t="shared" si="61"/>
        <v>0</v>
      </c>
      <c r="GN58" s="4" t="str">
        <f t="shared" si="61"/>
        <v/>
      </c>
      <c r="GO58" s="4" t="str">
        <f t="shared" si="61"/>
        <v/>
      </c>
      <c r="GP58" s="4">
        <f t="shared" si="61"/>
        <v>0</v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>
        <f t="shared" si="61"/>
        <v>0</v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7"/>
      <c r="C59" s="75" t="s">
        <v>156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7"/>
      <c r="DG59" s="75" t="s">
        <v>156</v>
      </c>
      <c r="DH59" s="5">
        <f t="shared" si="30"/>
        <v>270</v>
      </c>
      <c r="DI59" s="24">
        <v>5</v>
      </c>
      <c r="DJ59" s="23">
        <f t="shared" si="13"/>
        <v>1350</v>
      </c>
      <c r="DK59" s="23">
        <f t="shared" si="31"/>
        <v>1236</v>
      </c>
      <c r="DL59" s="23">
        <f t="shared" si="14"/>
        <v>18.399999999999999</v>
      </c>
      <c r="DM59" s="23">
        <f t="shared" si="15"/>
        <v>0</v>
      </c>
      <c r="DN59" s="23">
        <f t="shared" si="16"/>
        <v>1368.4</v>
      </c>
      <c r="DO59" s="23">
        <f t="shared" si="17"/>
        <v>1.3446360713241741</v>
      </c>
      <c r="DP59" s="23">
        <f t="shared" si="18"/>
        <v>0</v>
      </c>
      <c r="DQ59" s="10">
        <v>1.2</v>
      </c>
      <c r="DR59" s="23">
        <f t="shared" si="19"/>
        <v>16.4208</v>
      </c>
      <c r="DS59" s="23">
        <f t="shared" si="20"/>
        <v>-0.14463607132417411</v>
      </c>
      <c r="DT59" s="23">
        <f t="shared" si="21"/>
        <v>0</v>
      </c>
      <c r="DU59" s="7">
        <v>1</v>
      </c>
      <c r="DV59" s="6">
        <f t="shared" si="22"/>
        <v>1.3684000000000001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7.8</v>
      </c>
      <c r="EG59" s="54">
        <f t="shared" si="55"/>
        <v>4.9000000000000004</v>
      </c>
      <c r="EH59" s="54">
        <f t="shared" si="55"/>
        <v>0</v>
      </c>
      <c r="EI59" s="54">
        <f t="shared" si="55"/>
        <v>0</v>
      </c>
      <c r="EJ59" s="54">
        <f t="shared" si="55"/>
        <v>3.3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2.4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>
        <f t="shared" si="60"/>
        <v>0.57000876936568246</v>
      </c>
      <c r="FU59" s="4">
        <f t="shared" si="60"/>
        <v>364.41086956521747</v>
      </c>
      <c r="FV59" s="4" t="str">
        <f t="shared" si="60"/>
        <v/>
      </c>
      <c r="FW59" s="4">
        <f t="shared" si="57"/>
        <v>0</v>
      </c>
      <c r="FX59" s="4">
        <f t="shared" si="57"/>
        <v>20.096463022508036</v>
      </c>
      <c r="FY59" s="4">
        <f t="shared" si="57"/>
        <v>0</v>
      </c>
      <c r="FZ59" s="4" t="str">
        <f t="shared" si="57"/>
        <v/>
      </c>
      <c r="GA59" s="4">
        <f t="shared" si="57"/>
        <v>0</v>
      </c>
      <c r="GB59" s="4">
        <f t="shared" si="57"/>
        <v>0</v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>
        <f t="shared" si="57"/>
        <v>0</v>
      </c>
      <c r="GM59" s="4">
        <f t="shared" si="61"/>
        <v>0</v>
      </c>
      <c r="GN59" s="4" t="str">
        <f t="shared" si="61"/>
        <v/>
      </c>
      <c r="GO59" s="4" t="str">
        <f t="shared" si="61"/>
        <v/>
      </c>
      <c r="GP59" s="4">
        <f t="shared" si="61"/>
        <v>0</v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>
        <f t="shared" si="61"/>
        <v>0</v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6" t="s">
        <v>163</v>
      </c>
      <c r="C60" s="75" t="s">
        <v>124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6" t="s">
        <v>163</v>
      </c>
      <c r="DG60" s="75" t="s">
        <v>124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8"/>
      <c r="C61" s="75" t="s">
        <v>140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8"/>
      <c r="DG61" s="75" t="s">
        <v>140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8"/>
      <c r="C62" s="78" t="s">
        <v>116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8"/>
      <c r="DG62" s="78" t="s">
        <v>116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7"/>
      <c r="C63" s="78" t="s">
        <v>147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7"/>
      <c r="DG63" s="78" t="s">
        <v>147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6" t="s">
        <v>164</v>
      </c>
      <c r="C64" s="75" t="s">
        <v>115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6" t="s">
        <v>164</v>
      </c>
      <c r="DG64" s="75" t="s">
        <v>115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7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7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136" t="s">
        <v>165</v>
      </c>
      <c r="C66" s="75" t="s">
        <v>124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136" t="s">
        <v>165</v>
      </c>
      <c r="DG66" s="75" t="s">
        <v>124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137"/>
      <c r="C67" s="75" t="s">
        <v>146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137"/>
      <c r="DG67" s="75" t="s">
        <v>146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38"/>
      <c r="C68" s="75" t="s">
        <v>158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38"/>
      <c r="DG68" s="75" t="s">
        <v>158</v>
      </c>
      <c r="DH68" s="5">
        <f t="shared" si="30"/>
        <v>54</v>
      </c>
      <c r="DI68" s="24">
        <v>5.03</v>
      </c>
      <c r="DJ68" s="23">
        <f t="shared" ref="DJ68:DJ131" si="74">DI68*DH68</f>
        <v>271.62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271.62</v>
      </c>
      <c r="DO68" s="23">
        <f t="shared" ref="DO68:DO131" si="78">IF(ISERROR(DL68/DN68*100),"",(DL68/DN68*100))</f>
        <v>0</v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1.3581000000000001</v>
      </c>
      <c r="DS68" s="23" t="str">
        <f t="shared" ref="DS68:DS131" si="81">IF(ISERROR(DQ68-DO68-DP68),"",(DQ68-DO68-DP68))</f>
        <v/>
      </c>
      <c r="DT68" s="23">
        <f t="shared" ref="DT68:DT131" si="82">IF(ISERROR((DW68+DX68+DY68+DZ68+EA68+EB68+EC68+ED68+EE68)/DN68*1000),"",((DW68+DX68+DY68+DZ68+EA68+EB68+EC68+ED68+EE68)/DN68*1000))</f>
        <v>0</v>
      </c>
      <c r="DU68" s="7">
        <v>0.1</v>
      </c>
      <c r="DV68" s="6">
        <f t="shared" si="22"/>
        <v>2.7162000000000002E-2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>
        <f t="shared" si="60"/>
        <v>0</v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>
        <f t="shared" si="60"/>
        <v>0</v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>
        <f t="shared" si="60"/>
        <v>0</v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6" t="s">
        <v>166</v>
      </c>
      <c r="C69" s="38" t="s">
        <v>116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6" t="s">
        <v>166</v>
      </c>
      <c r="DG69" s="38" t="s">
        <v>116</v>
      </c>
      <c r="DH69" s="5">
        <f t="shared" ref="DH69:DH132" si="86">D69+D220</f>
        <v>66</v>
      </c>
      <c r="DI69" s="39">
        <v>5.03</v>
      </c>
      <c r="DJ69" s="23">
        <f t="shared" si="74"/>
        <v>331.98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331.98</v>
      </c>
      <c r="DO69" s="23">
        <f t="shared" si="78"/>
        <v>0</v>
      </c>
      <c r="DP69" s="23" t="str">
        <f t="shared" si="79"/>
        <v/>
      </c>
      <c r="DQ69" s="10">
        <v>0.2</v>
      </c>
      <c r="DR69" s="23">
        <f t="shared" si="80"/>
        <v>0.66395999999999999</v>
      </c>
      <c r="DS69" s="23" t="str">
        <f t="shared" si="81"/>
        <v/>
      </c>
      <c r="DT69" s="23">
        <f t="shared" si="82"/>
        <v>0</v>
      </c>
      <c r="DU69" s="7">
        <v>0.1</v>
      </c>
      <c r="DV69" s="6">
        <f t="shared" si="22"/>
        <v>3.3197999999999998E-2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>
        <f t="shared" si="60"/>
        <v>0</v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>
        <f t="shared" si="60"/>
        <v>0</v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>
        <f t="shared" si="60"/>
        <v>0</v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8"/>
      <c r="C70" s="38" t="s">
        <v>124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8"/>
      <c r="DG70" s="38" t="s">
        <v>124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8"/>
      <c r="C71" s="38" t="s">
        <v>167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8"/>
      <c r="DG71" s="38" t="s">
        <v>167</v>
      </c>
      <c r="DH71" s="5">
        <f t="shared" si="86"/>
        <v>86</v>
      </c>
      <c r="DI71" s="39">
        <v>5.03</v>
      </c>
      <c r="DJ71" s="23">
        <f t="shared" si="74"/>
        <v>432.58000000000004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432.58000000000004</v>
      </c>
      <c r="DO71" s="23">
        <f t="shared" si="78"/>
        <v>0</v>
      </c>
      <c r="DP71" s="23" t="str">
        <f t="shared" si="79"/>
        <v/>
      </c>
      <c r="DQ71" s="10">
        <v>0.2</v>
      </c>
      <c r="DR71" s="23">
        <f t="shared" si="80"/>
        <v>0.86516000000000015</v>
      </c>
      <c r="DS71" s="23" t="str">
        <f t="shared" si="81"/>
        <v/>
      </c>
      <c r="DT71" s="23">
        <f t="shared" si="82"/>
        <v>0</v>
      </c>
      <c r="DU71" s="7">
        <v>0.1</v>
      </c>
      <c r="DV71" s="6">
        <f t="shared" si="90"/>
        <v>4.3258000000000012E-2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>
        <f t="shared" si="60"/>
        <v>0</v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>
        <f t="shared" si="60"/>
        <v>0</v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>
        <f t="shared" si="60"/>
        <v>0</v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7"/>
      <c r="C72" s="38" t="s">
        <v>168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7"/>
      <c r="DG72" s="38" t="s">
        <v>168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6" t="s">
        <v>169</v>
      </c>
      <c r="C73" s="38" t="s">
        <v>116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6" t="s">
        <v>169</v>
      </c>
      <c r="DG73" s="38" t="s">
        <v>116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0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 t="str">
        <f t="shared" si="79"/>
        <v/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8"/>
      <c r="C74" s="38" t="s">
        <v>124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8"/>
      <c r="DG74" s="38" t="s">
        <v>124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4888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>
        <f t="shared" si="79"/>
        <v>0</v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8"/>
      <c r="C75" s="38" t="s">
        <v>167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8"/>
      <c r="DG75" s="38" t="s">
        <v>167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3910.4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>
        <f t="shared" si="79"/>
        <v>0</v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7"/>
      <c r="C76" s="38" t="s">
        <v>168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7"/>
      <c r="DG76" s="38" t="s">
        <v>168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0</v>
      </c>
      <c r="DL76" s="23">
        <f t="shared" si="75"/>
        <v>0</v>
      </c>
      <c r="DM76" s="23">
        <f t="shared" si="76"/>
        <v>0</v>
      </c>
      <c r="DN76" s="23">
        <f t="shared" si="77"/>
        <v>0</v>
      </c>
      <c r="DO76" s="23" t="str">
        <f t="shared" si="78"/>
        <v/>
      </c>
      <c r="DP76" s="23" t="str">
        <f t="shared" si="79"/>
        <v/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8" t="s">
        <v>170</v>
      </c>
      <c r="C77" s="38" t="s">
        <v>171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6" t="s">
        <v>170</v>
      </c>
      <c r="DG77" s="38" t="s">
        <v>171</v>
      </c>
      <c r="DH77" s="5">
        <f t="shared" si="86"/>
        <v>486</v>
      </c>
      <c r="DI77" s="39">
        <v>10</v>
      </c>
      <c r="DJ77" s="23">
        <f t="shared" si="74"/>
        <v>4860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4860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9.7200000000000006</v>
      </c>
      <c r="DS77" s="23" t="str">
        <f t="shared" si="81"/>
        <v/>
      </c>
      <c r="DT77" s="23">
        <f t="shared" si="82"/>
        <v>0</v>
      </c>
      <c r="DU77" s="7">
        <v>0.1</v>
      </c>
      <c r="DV77" s="6">
        <f t="shared" si="90"/>
        <v>0.48599999999999999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0"/>
        <v>0</v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>
        <f t="shared" si="60"/>
        <v>0</v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>
        <f t="shared" si="60"/>
        <v>0</v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6" t="s">
        <v>172</v>
      </c>
      <c r="C78" s="38" t="s">
        <v>171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6" t="s">
        <v>172</v>
      </c>
      <c r="DG78" s="38" t="s">
        <v>171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6" t="s">
        <v>173</v>
      </c>
      <c r="C79" s="78" t="s">
        <v>128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6" t="s">
        <v>173</v>
      </c>
      <c r="DG79" s="78" t="s">
        <v>128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7"/>
      <c r="C80" s="75" t="s">
        <v>115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7"/>
      <c r="DG80" s="75" t="s">
        <v>115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6" t="s">
        <v>174</v>
      </c>
      <c r="C81" s="75" t="s">
        <v>124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6" t="s">
        <v>174</v>
      </c>
      <c r="DG81" s="75" t="s">
        <v>124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8"/>
      <c r="C82" s="75" t="s">
        <v>116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8"/>
      <c r="DG82" s="75" t="s">
        <v>116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7"/>
      <c r="C83" s="75" t="s">
        <v>140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7"/>
      <c r="DG83" s="75" t="s">
        <v>140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7">IF(ISERROR(EF83/DN83*100),"",(EF83/DN83*100))</f>
        <v/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 t="str">
        <f t="shared" si="97"/>
        <v/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 t="str">
        <f t="shared" si="95"/>
        <v/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6" t="s">
        <v>175</v>
      </c>
      <c r="C84" s="75" t="s">
        <v>168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6" t="s">
        <v>175</v>
      </c>
      <c r="DG84" s="75" t="s">
        <v>168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7"/>
        <v/>
      </c>
      <c r="FU84" s="4" t="str">
        <f t="shared" si="97"/>
        <v/>
      </c>
      <c r="FV84" s="4" t="str">
        <f t="shared" si="97"/>
        <v/>
      </c>
      <c r="FW84" s="4">
        <f t="shared" si="97"/>
        <v>0</v>
      </c>
      <c r="FX84" s="4" t="str">
        <f t="shared" si="97"/>
        <v/>
      </c>
      <c r="FY84" s="4" t="str">
        <f t="shared" si="95"/>
        <v/>
      </c>
      <c r="FZ84" s="4" t="str">
        <f t="shared" si="95"/>
        <v/>
      </c>
      <c r="GA84" s="4">
        <f t="shared" si="95"/>
        <v>0</v>
      </c>
      <c r="GB84" s="4" t="str">
        <f t="shared" si="95"/>
        <v/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8"/>
      <c r="C85" s="75" t="s">
        <v>124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8"/>
      <c r="DG85" s="75" t="s">
        <v>124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8"/>
      <c r="C86" s="75" t="s">
        <v>140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8"/>
      <c r="DG86" s="75" t="s">
        <v>140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7"/>
      <c r="C87" s="75" t="s">
        <v>116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7"/>
      <c r="DG87" s="75" t="s">
        <v>116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7"/>
        <v/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 t="str">
        <f t="shared" si="97"/>
        <v/>
      </c>
      <c r="FY87" s="4" t="str">
        <f t="shared" si="95"/>
        <v/>
      </c>
      <c r="FZ87" s="4" t="str">
        <f t="shared" si="95"/>
        <v/>
      </c>
      <c r="GA87" s="4">
        <f t="shared" si="95"/>
        <v>0</v>
      </c>
      <c r="GB87" s="4" t="str">
        <f t="shared" si="95"/>
        <v/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customHeight="1">
      <c r="A88" s="60">
        <v>30100029</v>
      </c>
      <c r="B88" s="96" t="s">
        <v>176</v>
      </c>
      <c r="C88" s="75" t="s">
        <v>115</v>
      </c>
      <c r="D88" s="5">
        <v>715</v>
      </c>
      <c r="E88" s="22">
        <v>5.08</v>
      </c>
      <c r="F88" s="23">
        <f t="shared" si="88"/>
        <v>3632.2000000000003</v>
      </c>
      <c r="G88" s="23">
        <f>+'[2]8'!$L$13</f>
        <v>3624</v>
      </c>
      <c r="H88" s="23">
        <f t="shared" si="85"/>
        <v>2.7</v>
      </c>
      <c r="I88" s="23">
        <f t="shared" si="66"/>
        <v>5.4</v>
      </c>
      <c r="J88" s="23">
        <f t="shared" si="67"/>
        <v>3634.9</v>
      </c>
      <c r="K88" s="23">
        <f t="shared" si="68"/>
        <v>7.4279897658807673E-2</v>
      </c>
      <c r="L88" s="23">
        <f t="shared" si="69"/>
        <v>0.1490066225165563</v>
      </c>
      <c r="M88" s="10">
        <v>1</v>
      </c>
      <c r="N88" s="23">
        <f t="shared" si="70"/>
        <v>36.349000000000004</v>
      </c>
      <c r="O88" s="23">
        <f t="shared" si="71"/>
        <v>0.77671347982463601</v>
      </c>
      <c r="P88" s="23">
        <f t="shared" si="72"/>
        <v>0</v>
      </c>
      <c r="Q88" s="7">
        <v>0.1</v>
      </c>
      <c r="R88" s="6">
        <f t="shared" si="89"/>
        <v>0.36349000000000004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>
        <v>1.2</v>
      </c>
      <c r="AE88" s="4"/>
      <c r="AF88" s="4"/>
      <c r="AG88" s="4">
        <v>1.5</v>
      </c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>
        <v>5.4</v>
      </c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96"/>
        <v>0</v>
      </c>
      <c r="BQ88" s="4">
        <f t="shared" si="96"/>
        <v>0</v>
      </c>
      <c r="BR88" s="4">
        <f t="shared" si="96"/>
        <v>805.33333333333326</v>
      </c>
      <c r="BS88" s="4">
        <f t="shared" si="96"/>
        <v>0</v>
      </c>
      <c r="BT88" s="4">
        <f t="shared" si="96"/>
        <v>0</v>
      </c>
      <c r="BU88" s="4">
        <f t="shared" si="94"/>
        <v>193.12140692326668</v>
      </c>
      <c r="BV88" s="4" t="str">
        <f t="shared" si="94"/>
        <v/>
      </c>
      <c r="BW88" s="4">
        <f t="shared" si="94"/>
        <v>0</v>
      </c>
      <c r="BX88" s="4">
        <f t="shared" si="94"/>
        <v>0</v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>
        <f t="shared" si="73"/>
        <v>0</v>
      </c>
      <c r="CK88" s="4" t="str">
        <f t="shared" si="92"/>
        <v/>
      </c>
      <c r="CL88" s="4" t="str">
        <f t="shared" si="92"/>
        <v/>
      </c>
      <c r="CM88" s="4">
        <f t="shared" si="92"/>
        <v>0</v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6" t="s">
        <v>176</v>
      </c>
      <c r="DG88" s="75" t="s">
        <v>115</v>
      </c>
      <c r="DH88" s="5">
        <f t="shared" si="86"/>
        <v>715</v>
      </c>
      <c r="DI88" s="24">
        <v>5.08</v>
      </c>
      <c r="DJ88" s="23">
        <f t="shared" si="74"/>
        <v>3632.2000000000003</v>
      </c>
      <c r="DK88" s="23">
        <f t="shared" si="87"/>
        <v>3624</v>
      </c>
      <c r="DL88" s="23">
        <f t="shared" si="75"/>
        <v>2.7</v>
      </c>
      <c r="DM88" s="23">
        <f t="shared" si="76"/>
        <v>5.4</v>
      </c>
      <c r="DN88" s="23">
        <f t="shared" si="77"/>
        <v>3634.9</v>
      </c>
      <c r="DO88" s="23">
        <f t="shared" si="78"/>
        <v>7.4279897658807673E-2</v>
      </c>
      <c r="DP88" s="23">
        <f t="shared" si="79"/>
        <v>0.1490066225165563</v>
      </c>
      <c r="DQ88" s="10">
        <v>1</v>
      </c>
      <c r="DR88" s="23">
        <f t="shared" si="80"/>
        <v>36.349000000000004</v>
      </c>
      <c r="DS88" s="23">
        <f t="shared" si="81"/>
        <v>0.77671347982463601</v>
      </c>
      <c r="DT88" s="23">
        <f t="shared" si="82"/>
        <v>0</v>
      </c>
      <c r="DU88" s="7">
        <v>0.1</v>
      </c>
      <c r="DV88" s="6">
        <f t="shared" si="90"/>
        <v>0.36349000000000004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1.2</v>
      </c>
      <c r="EI88" s="54">
        <f t="shared" si="98"/>
        <v>0</v>
      </c>
      <c r="EJ88" s="54">
        <f t="shared" si="98"/>
        <v>0</v>
      </c>
      <c r="EK88" s="54">
        <f t="shared" si="98"/>
        <v>1.5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5.4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>
        <f t="shared" si="97"/>
        <v>0</v>
      </c>
      <c r="FU88" s="4">
        <f t="shared" si="97"/>
        <v>0</v>
      </c>
      <c r="FV88" s="4">
        <f t="shared" si="97"/>
        <v>805.33333333333326</v>
      </c>
      <c r="FW88" s="4">
        <f t="shared" si="97"/>
        <v>0</v>
      </c>
      <c r="FX88" s="4">
        <f t="shared" si="97"/>
        <v>0</v>
      </c>
      <c r="FY88" s="4">
        <f t="shared" si="95"/>
        <v>193.12140692326668</v>
      </c>
      <c r="FZ88" s="4" t="str">
        <f t="shared" si="95"/>
        <v/>
      </c>
      <c r="GA88" s="4">
        <f t="shared" si="95"/>
        <v>0</v>
      </c>
      <c r="GB88" s="4">
        <f t="shared" si="95"/>
        <v>0</v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>
        <f t="shared" si="84"/>
        <v>0</v>
      </c>
      <c r="GO88" s="4" t="str">
        <f t="shared" si="93"/>
        <v/>
      </c>
      <c r="GP88" s="4" t="str">
        <f t="shared" si="93"/>
        <v/>
      </c>
      <c r="GQ88" s="4">
        <f t="shared" si="93"/>
        <v>0</v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8"/>
      <c r="C89" s="75" t="s">
        <v>116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8"/>
      <c r="DG89" s="75" t="s">
        <v>116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8"/>
      <c r="C90" s="75" t="s">
        <v>113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6"/>
        <v/>
      </c>
      <c r="BQ90" s="4" t="str">
        <f t="shared" si="96"/>
        <v/>
      </c>
      <c r="BR90" s="4" t="str">
        <f t="shared" si="96"/>
        <v/>
      </c>
      <c r="BS90" s="4">
        <f t="shared" si="96"/>
        <v>0</v>
      </c>
      <c r="BT90" s="4" t="str">
        <f t="shared" si="96"/>
        <v/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 t="str">
        <f t="shared" si="94"/>
        <v/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 t="str">
        <f t="shared" si="73"/>
        <v/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8"/>
      <c r="DG90" s="75" t="s">
        <v>113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0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7"/>
        <v/>
      </c>
      <c r="FU90" s="4" t="str">
        <f t="shared" si="97"/>
        <v/>
      </c>
      <c r="FV90" s="4" t="str">
        <f t="shared" si="97"/>
        <v/>
      </c>
      <c r="FW90" s="4">
        <f t="shared" si="97"/>
        <v>0</v>
      </c>
      <c r="FX90" s="4" t="str">
        <f t="shared" si="97"/>
        <v/>
      </c>
      <c r="FY90" s="4" t="str">
        <f t="shared" si="95"/>
        <v/>
      </c>
      <c r="FZ90" s="4" t="str">
        <f t="shared" si="95"/>
        <v/>
      </c>
      <c r="GA90" s="4">
        <f t="shared" si="95"/>
        <v>0</v>
      </c>
      <c r="GB90" s="4" t="str">
        <f t="shared" si="95"/>
        <v/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 t="str">
        <f t="shared" si="84"/>
        <v/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30100028</v>
      </c>
      <c r="B91" s="98"/>
      <c r="C91" s="75" t="s">
        <v>177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6"/>
        <v/>
      </c>
      <c r="BQ91" s="4" t="str">
        <f t="shared" si="96"/>
        <v/>
      </c>
      <c r="BR91" s="4" t="str">
        <f t="shared" si="96"/>
        <v/>
      </c>
      <c r="BS91" s="4">
        <f t="shared" si="96"/>
        <v>0</v>
      </c>
      <c r="BT91" s="4" t="str">
        <f t="shared" si="96"/>
        <v/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 t="str">
        <f t="shared" si="94"/>
        <v/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 t="str">
        <f t="shared" si="73"/>
        <v/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8"/>
      <c r="DG91" s="75" t="s">
        <v>177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0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0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7"/>
        <v/>
      </c>
      <c r="FU91" s="4" t="str">
        <f t="shared" si="97"/>
        <v/>
      </c>
      <c r="FV91" s="4" t="str">
        <f t="shared" si="97"/>
        <v/>
      </c>
      <c r="FW91" s="4">
        <f t="shared" si="97"/>
        <v>0</v>
      </c>
      <c r="FX91" s="4" t="str">
        <f t="shared" si="97"/>
        <v/>
      </c>
      <c r="FY91" s="4" t="str">
        <f t="shared" si="95"/>
        <v/>
      </c>
      <c r="FZ91" s="4" t="str">
        <f t="shared" si="95"/>
        <v/>
      </c>
      <c r="GA91" s="4">
        <f t="shared" si="95"/>
        <v>0</v>
      </c>
      <c r="GB91" s="4" t="str">
        <f t="shared" si="95"/>
        <v/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 t="str">
        <f t="shared" si="84"/>
        <v/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8"/>
      <c r="C92" s="75" t="s">
        <v>122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8"/>
      <c r="DG92" s="75" t="s">
        <v>122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8"/>
      <c r="C93" s="75" t="s">
        <v>178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8"/>
      <c r="DG93" s="75" t="s">
        <v>178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hidden="1" customHeight="1">
      <c r="A94" s="60">
        <v>30100023</v>
      </c>
      <c r="B94" s="98"/>
      <c r="C94" s="75" t="s">
        <v>140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6"/>
        <v/>
      </c>
      <c r="BQ94" s="4" t="str">
        <f t="shared" si="96"/>
        <v/>
      </c>
      <c r="BR94" s="4" t="str">
        <f t="shared" si="96"/>
        <v/>
      </c>
      <c r="BS94" s="4">
        <f t="shared" si="96"/>
        <v>0</v>
      </c>
      <c r="BT94" s="4" t="str">
        <f t="shared" si="96"/>
        <v/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 t="str">
        <f t="shared" si="96"/>
        <v/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8"/>
      <c r="DG94" s="75" t="s">
        <v>140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0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0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 t="str">
        <f t="shared" si="97"/>
        <v/>
      </c>
      <c r="FU94" s="4" t="str">
        <f t="shared" si="97"/>
        <v/>
      </c>
      <c r="FV94" s="4" t="str">
        <f t="shared" si="97"/>
        <v/>
      </c>
      <c r="FW94" s="4">
        <f t="shared" si="97"/>
        <v>0</v>
      </c>
      <c r="FX94" s="4" t="str">
        <f t="shared" si="97"/>
        <v/>
      </c>
      <c r="FY94" s="4" t="str">
        <f t="shared" si="97"/>
        <v/>
      </c>
      <c r="FZ94" s="4" t="str">
        <f t="shared" si="97"/>
        <v/>
      </c>
      <c r="GA94" s="4">
        <f t="shared" si="97"/>
        <v>0</v>
      </c>
      <c r="GB94" s="4" t="str">
        <f t="shared" si="97"/>
        <v/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hidden="1" customHeight="1">
      <c r="A95" s="60">
        <v>30100027</v>
      </c>
      <c r="B95" s="97"/>
      <c r="C95" s="75" t="s">
        <v>124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6"/>
        <v/>
      </c>
      <c r="BQ95" s="4" t="str">
        <f t="shared" si="96"/>
        <v/>
      </c>
      <c r="BR95" s="4" t="str">
        <f t="shared" si="96"/>
        <v/>
      </c>
      <c r="BS95" s="4">
        <f t="shared" si="96"/>
        <v>0</v>
      </c>
      <c r="BT95" s="4" t="str">
        <f t="shared" si="96"/>
        <v/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 t="str">
        <f t="shared" si="96"/>
        <v/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 t="str">
        <f t="shared" si="73"/>
        <v/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7"/>
      <c r="DG95" s="75" t="s">
        <v>124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0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 t="str">
        <f t="shared" si="97"/>
        <v/>
      </c>
      <c r="FU95" s="4" t="str">
        <f t="shared" si="97"/>
        <v/>
      </c>
      <c r="FV95" s="4" t="str">
        <f t="shared" si="97"/>
        <v/>
      </c>
      <c r="FW95" s="4">
        <f t="shared" si="97"/>
        <v>0</v>
      </c>
      <c r="FX95" s="4" t="str">
        <f t="shared" si="97"/>
        <v/>
      </c>
      <c r="FY95" s="4" t="str">
        <f t="shared" si="97"/>
        <v/>
      </c>
      <c r="FZ95" s="4" t="str">
        <f t="shared" si="97"/>
        <v/>
      </c>
      <c r="GA95" s="4">
        <f t="shared" si="97"/>
        <v>0</v>
      </c>
      <c r="GB95" s="4" t="str">
        <f t="shared" si="97"/>
        <v/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 t="str">
        <f t="shared" si="84"/>
        <v/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6" t="s">
        <v>179</v>
      </c>
      <c r="C96" s="29" t="s">
        <v>146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6" t="s">
        <v>179</v>
      </c>
      <c r="DG96" s="29" t="s">
        <v>146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8"/>
      <c r="C97" s="75" t="s">
        <v>140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8"/>
      <c r="DG97" s="75" t="s">
        <v>140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8"/>
      <c r="C98" s="29" t="s">
        <v>180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8"/>
      <c r="DG98" s="29" t="s">
        <v>180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7"/>
      <c r="C99" s="29" t="s">
        <v>122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7"/>
      <c r="DG99" s="29" t="s">
        <v>122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6" t="s">
        <v>181</v>
      </c>
      <c r="C100" s="29" t="s">
        <v>182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6" t="s">
        <v>181</v>
      </c>
      <c r="DG100" s="29" t="s">
        <v>182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8"/>
      <c r="C101" s="29" t="s">
        <v>183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8"/>
      <c r="DG101" s="29" t="s">
        <v>183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8"/>
      <c r="C102" s="29" t="s">
        <v>184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8"/>
      <c r="DG102" s="29" t="s">
        <v>184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7"/>
      <c r="C103" s="29" t="s">
        <v>185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7"/>
      <c r="DG103" s="29" t="s">
        <v>185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6" t="s">
        <v>186</v>
      </c>
      <c r="C104" s="29" t="s">
        <v>182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6" t="s">
        <v>186</v>
      </c>
      <c r="DG104" s="29" t="s">
        <v>182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8"/>
      <c r="C105" s="29" t="s">
        <v>183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8"/>
      <c r="DG105" s="29" t="s">
        <v>183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8"/>
      <c r="C106" s="29" t="s">
        <v>184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8"/>
      <c r="DG106" s="29" t="s">
        <v>184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7"/>
      <c r="C107" s="29" t="s">
        <v>185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7"/>
      <c r="DG107" s="29" t="s">
        <v>185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6" t="s">
        <v>187</v>
      </c>
      <c r="C108" s="29" t="s">
        <v>188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6" t="s">
        <v>187</v>
      </c>
      <c r="DG108" s="29" t="s">
        <v>188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 t="str">
        <f t="shared" si="109"/>
        <v/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 t="str">
        <f t="shared" si="109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7"/>
      <c r="C109" s="29" t="s">
        <v>159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7"/>
      <c r="DG109" s="29" t="s">
        <v>159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 t="str">
        <f t="shared" si="109"/>
        <v/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 t="str">
        <f t="shared" si="109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6" t="s">
        <v>189</v>
      </c>
      <c r="C110" s="29" t="s">
        <v>147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6" t="s">
        <v>189</v>
      </c>
      <c r="DG110" s="29" t="s">
        <v>147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8"/>
      <c r="C111" s="29" t="s">
        <v>130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8"/>
      <c r="DG111" s="29" t="s">
        <v>130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7"/>
      <c r="C112" s="29" t="s">
        <v>190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7"/>
      <c r="DG112" s="29" t="s">
        <v>190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 t="str">
        <f t="shared" si="109"/>
        <v/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 t="str">
        <f t="shared" si="109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6" t="s">
        <v>191</v>
      </c>
      <c r="C113" s="29" t="s">
        <v>147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6" t="s">
        <v>191</v>
      </c>
      <c r="DG113" s="29" t="s">
        <v>147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8"/>
      <c r="C114" s="29" t="s">
        <v>146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8"/>
      <c r="DG114" s="29" t="s">
        <v>146</v>
      </c>
      <c r="DH114" s="5">
        <f t="shared" si="86"/>
        <v>94</v>
      </c>
      <c r="DI114" s="22">
        <v>5.5</v>
      </c>
      <c r="DJ114" s="23">
        <f t="shared" si="74"/>
        <v>517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517</v>
      </c>
      <c r="DO114" s="23">
        <f t="shared" si="78"/>
        <v>0</v>
      </c>
      <c r="DP114" s="23" t="str">
        <f t="shared" si="79"/>
        <v/>
      </c>
      <c r="DQ114" s="3">
        <v>0.8</v>
      </c>
      <c r="DR114" s="23">
        <f t="shared" si="80"/>
        <v>4.1360000000000001</v>
      </c>
      <c r="DS114" s="23" t="str">
        <f t="shared" si="81"/>
        <v/>
      </c>
      <c r="DT114" s="23">
        <f t="shared" si="82"/>
        <v>0</v>
      </c>
      <c r="DU114" s="2">
        <v>0.1</v>
      </c>
      <c r="DV114" s="6">
        <f t="shared" si="90"/>
        <v>5.1700000000000003E-2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>
        <f t="shared" si="109"/>
        <v>0</v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>
        <f t="shared" si="109"/>
        <v>0</v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>
        <f t="shared" si="109"/>
        <v>0</v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7"/>
      <c r="C115" s="29" t="s">
        <v>190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7"/>
      <c r="DG115" s="29" t="s">
        <v>190</v>
      </c>
      <c r="DH115" s="5">
        <f t="shared" si="86"/>
        <v>325</v>
      </c>
      <c r="DI115" s="22">
        <v>5.05</v>
      </c>
      <c r="DJ115" s="23">
        <f t="shared" si="74"/>
        <v>1641.25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1641.25</v>
      </c>
      <c r="DO115" s="23">
        <f t="shared" si="78"/>
        <v>0</v>
      </c>
      <c r="DP115" s="23" t="str">
        <f t="shared" si="79"/>
        <v/>
      </c>
      <c r="DQ115" s="3">
        <v>0.8</v>
      </c>
      <c r="DR115" s="23">
        <f t="shared" si="80"/>
        <v>13.13</v>
      </c>
      <c r="DS115" s="23" t="str">
        <f t="shared" si="81"/>
        <v/>
      </c>
      <c r="DT115" s="23">
        <f t="shared" si="82"/>
        <v>0</v>
      </c>
      <c r="DU115" s="2">
        <v>0.1</v>
      </c>
      <c r="DV115" s="6">
        <f t="shared" si="90"/>
        <v>0.16412499999999999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>
        <f t="shared" si="109"/>
        <v>0</v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>
        <f t="shared" si="109"/>
        <v>0</v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>
        <f t="shared" si="109"/>
        <v>0</v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6" t="s">
        <v>192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6" t="s">
        <v>192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8"/>
      <c r="C117" s="29" t="s">
        <v>193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8"/>
      <c r="DG117" s="29" t="s">
        <v>193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7"/>
      <c r="C118" s="29" t="s">
        <v>121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7"/>
      <c r="DG118" s="29" t="s">
        <v>121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6" t="s">
        <v>194</v>
      </c>
      <c r="C119" s="29" t="s">
        <v>144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6" t="s">
        <v>194</v>
      </c>
      <c r="DG119" s="29" t="s">
        <v>144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8"/>
      <c r="C120" s="29" t="s">
        <v>122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8"/>
      <c r="DG120" s="29" t="s">
        <v>122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8"/>
      <c r="C121" s="29" t="s">
        <v>147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8"/>
      <c r="DG121" s="29" t="s">
        <v>147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7"/>
      <c r="C122" s="29" t="s">
        <v>195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7"/>
      <c r="DG122" s="29" t="s">
        <v>195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6" t="s">
        <v>196</v>
      </c>
      <c r="C123" s="29" t="s">
        <v>197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6" t="s">
        <v>196</v>
      </c>
      <c r="DG123" s="29" t="s">
        <v>197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8"/>
      <c r="C124" s="29" t="s">
        <v>198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8"/>
      <c r="DG124" s="29" t="s">
        <v>198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8"/>
      <c r="C125" s="29" t="s">
        <v>131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8"/>
      <c r="DG125" s="29" t="s">
        <v>131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7"/>
      <c r="C126" s="29" t="s">
        <v>195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7"/>
      <c r="DG126" s="29" t="s">
        <v>195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6" t="s">
        <v>199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6" t="s">
        <v>199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8"/>
      <c r="C128" s="29" t="s">
        <v>193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8"/>
      <c r="DG128" s="29" t="s">
        <v>193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7"/>
      <c r="C129" s="29" t="s">
        <v>121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7"/>
      <c r="DG129" s="29" t="s">
        <v>121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6" t="s">
        <v>200</v>
      </c>
      <c r="C130" s="29" t="s">
        <v>146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6" t="s">
        <v>200</v>
      </c>
      <c r="DG130" s="29" t="s">
        <v>146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7"/>
      <c r="C131" s="29" t="s">
        <v>122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7"/>
      <c r="DG131" s="29" t="s">
        <v>122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6" t="s">
        <v>201</v>
      </c>
      <c r="C132" s="29" t="s">
        <v>121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6" t="s">
        <v>201</v>
      </c>
      <c r="DG132" s="29" t="s">
        <v>121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8"/>
      <c r="C133" s="29" t="s">
        <v>202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8"/>
      <c r="DG133" s="29" t="s">
        <v>202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8"/>
      <c r="C134" s="29" t="s">
        <v>146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8"/>
      <c r="DG134" s="29" t="s">
        <v>146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7"/>
      <c r="C135" s="29" t="s">
        <v>203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7"/>
      <c r="DG135" s="29" t="s">
        <v>203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204</v>
      </c>
      <c r="C136" s="30" t="s">
        <v>205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204</v>
      </c>
      <c r="DG136" s="30" t="s">
        <v>205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206</v>
      </c>
      <c r="C137" s="30" t="s">
        <v>207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206</v>
      </c>
      <c r="DG137" s="30" t="s">
        <v>207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208</v>
      </c>
      <c r="C138" s="30" t="s">
        <v>209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208</v>
      </c>
      <c r="DG138" s="30" t="s">
        <v>209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210</v>
      </c>
      <c r="C139" s="30" t="s">
        <v>211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210</v>
      </c>
      <c r="DG139" s="30" t="s">
        <v>211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212</v>
      </c>
      <c r="C140" s="30" t="s">
        <v>213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212</v>
      </c>
      <c r="DG140" s="30" t="s">
        <v>213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214</v>
      </c>
      <c r="C141" s="30" t="s">
        <v>213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214</v>
      </c>
      <c r="DG141" s="30" t="s">
        <v>213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215</v>
      </c>
      <c r="C142" s="30" t="s">
        <v>213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215</v>
      </c>
      <c r="DG142" s="30" t="s">
        <v>213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216</v>
      </c>
      <c r="C143" s="30" t="s">
        <v>217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216</v>
      </c>
      <c r="DG143" s="30" t="s">
        <v>217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30601015</v>
      </c>
      <c r="B144" s="30" t="s">
        <v>218</v>
      </c>
      <c r="C144" s="30" t="s">
        <v>219</v>
      </c>
      <c r="D144" s="5"/>
      <c r="E144" s="22">
        <v>6</v>
      </c>
      <c r="F144" s="23">
        <f t="shared" si="141"/>
        <v>0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0</v>
      </c>
      <c r="K144" s="23" t="str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</v>
      </c>
      <c r="O144" s="23">
        <f t="shared" si="127"/>
        <v>0.1</v>
      </c>
      <c r="P144" s="23" t="str">
        <f t="shared" si="128"/>
        <v/>
      </c>
      <c r="Q144" s="7">
        <v>0.1</v>
      </c>
      <c r="R144" s="6">
        <f t="shared" si="142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58" si="149">IF(ISERROR(AD144/L144*100),"",(AD144/L144*100))</f>
        <v/>
      </c>
      <c r="BS144" s="4">
        <f t="shared" si="149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218</v>
      </c>
      <c r="DG144" s="30" t="s">
        <v>219</v>
      </c>
      <c r="DH144" s="5">
        <f t="shared" si="139"/>
        <v>0</v>
      </c>
      <c r="DI144" s="24">
        <v>6</v>
      </c>
      <c r="DJ144" s="23">
        <f t="shared" si="129"/>
        <v>0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0</v>
      </c>
      <c r="DO144" s="23" t="str">
        <f t="shared" si="133"/>
        <v/>
      </c>
      <c r="DP144" s="23" t="str">
        <f t="shared" si="134"/>
        <v/>
      </c>
      <c r="DQ144" s="3">
        <v>0.1</v>
      </c>
      <c r="DR144" s="23">
        <f t="shared" si="135"/>
        <v>0</v>
      </c>
      <c r="DS144" s="23" t="str">
        <f t="shared" si="136"/>
        <v/>
      </c>
      <c r="DT144" s="23" t="str">
        <f t="shared" si="137"/>
        <v/>
      </c>
      <c r="DU144" s="7">
        <v>0.1</v>
      </c>
      <c r="DV144" s="6">
        <f t="shared" si="143"/>
        <v>0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58" si="150">IF(ISERROR(EH144/DP144*100),"",(EH144/DP144*100))</f>
        <v/>
      </c>
      <c r="FW144" s="4">
        <f t="shared" si="150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220</v>
      </c>
      <c r="C145" s="30" t="s">
        <v>219</v>
      </c>
      <c r="D145" s="5"/>
      <c r="E145" s="22">
        <v>6</v>
      </c>
      <c r="F145" s="23">
        <f t="shared" si="141"/>
        <v>0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0</v>
      </c>
      <c r="K145" s="23" t="str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</v>
      </c>
      <c r="O145" s="23">
        <f t="shared" si="127"/>
        <v>0.1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220</v>
      </c>
      <c r="DG145" s="30" t="s">
        <v>219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0</v>
      </c>
      <c r="DO145" s="23" t="str">
        <f t="shared" si="133"/>
        <v/>
      </c>
      <c r="DP145" s="23" t="str">
        <f t="shared" si="134"/>
        <v/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7" t="s">
        <v>221</v>
      </c>
      <c r="C146" s="29" t="s">
        <v>222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7" t="s">
        <v>221</v>
      </c>
      <c r="DG146" s="29" t="s">
        <v>222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7" t="s">
        <v>223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7" t="s">
        <v>223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1241</v>
      </c>
      <c r="E148" s="43"/>
      <c r="F148" s="44">
        <f>SUM(F4:F147)</f>
        <v>6284.5349999999999</v>
      </c>
      <c r="G148" s="44">
        <f>SUM(G4:G147)</f>
        <v>6306</v>
      </c>
      <c r="H148" s="44">
        <f>SUM(H4:H147)</f>
        <v>2.7</v>
      </c>
      <c r="I148" s="44">
        <f>SUM(I4:I147)</f>
        <v>15.4</v>
      </c>
      <c r="J148" s="44">
        <f>SUM(J4:J147)</f>
        <v>6287.2350000000006</v>
      </c>
      <c r="K148" s="44">
        <f>IF(ISERROR(H148/J148*100),"0",(H148/J148*100))</f>
        <v>4.2944155896829053E-2</v>
      </c>
      <c r="L148" s="44">
        <f>IF(ISERROR(I148/G148*100),"0",(I148/G148*100))</f>
        <v>0.24421186171899781</v>
      </c>
      <c r="M148" s="45">
        <f>IF(ISERROR(N148/J148*100),"",(N148/J148*100))</f>
        <v>0.75400410514319893</v>
      </c>
      <c r="N148" s="44">
        <f>SUM(N4:N147)</f>
        <v>47.406010000000002</v>
      </c>
      <c r="O148" s="44">
        <f>IF(ISERROR(M148-K148-L148),"0",(M148-K148-L148))</f>
        <v>0.46684808752737206</v>
      </c>
      <c r="P148" s="44">
        <f>(S148+T148+U148+V148+W148+X148+Y148+Z148+AA148)/J148*1000</f>
        <v>0</v>
      </c>
      <c r="Q148" s="46">
        <f>IF(ISERROR(R148/J148*1000),"",(R148/J148*1000))</f>
        <v>0.19861266518588852</v>
      </c>
      <c r="R148" s="44">
        <f t="shared" ref="R148:AW148" si="152">SUM(R4:R147)</f>
        <v>1.2487245</v>
      </c>
      <c r="S148" s="44">
        <f t="shared" si="152"/>
        <v>0</v>
      </c>
      <c r="T148" s="44">
        <f t="shared" si="152"/>
        <v>0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0</v>
      </c>
      <c r="AC148" s="44">
        <f t="shared" si="152"/>
        <v>0</v>
      </c>
      <c r="AD148" s="44">
        <f t="shared" si="152"/>
        <v>1.2</v>
      </c>
      <c r="AE148" s="44">
        <f t="shared" si="152"/>
        <v>0</v>
      </c>
      <c r="AF148" s="44">
        <f t="shared" si="152"/>
        <v>0</v>
      </c>
      <c r="AG148" s="44">
        <f t="shared" si="152"/>
        <v>1.5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5</v>
      </c>
      <c r="BC148" s="44">
        <f t="shared" si="153"/>
        <v>0</v>
      </c>
      <c r="BD148" s="44">
        <f t="shared" si="153"/>
        <v>10.4</v>
      </c>
      <c r="BE148" s="44">
        <f t="shared" si="153"/>
        <v>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0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0</v>
      </c>
      <c r="BQ148" s="47">
        <f t="shared" ref="BQ148:CO148" si="154">IF(ISERROR(AC148/$J$148*100),"",(AC148/$J$148*100))</f>
        <v>0</v>
      </c>
      <c r="BR148" s="47">
        <f t="shared" si="154"/>
        <v>1.9086291509701796E-2</v>
      </c>
      <c r="BS148" s="47">
        <f t="shared" si="154"/>
        <v>0</v>
      </c>
      <c r="BT148" s="47">
        <f t="shared" si="154"/>
        <v>0</v>
      </c>
      <c r="BU148" s="47">
        <f t="shared" si="154"/>
        <v>2.385786438712725E-2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7.9289565493181099E-2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0.16492229622581669</v>
      </c>
      <c r="CS148" s="48">
        <f t="shared" ref="CS148" si="158">IF(ISERROR(BE148/G148*100),"",(BE148/G148*100))</f>
        <v>0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0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4095</v>
      </c>
      <c r="DI148" s="40"/>
      <c r="DJ148" s="40">
        <f>SUM(DJ4:DJ147)</f>
        <v>23068.605</v>
      </c>
      <c r="DK148" s="40">
        <f>SUM(DK4:DK147)</f>
        <v>24207.84</v>
      </c>
      <c r="DL148" s="40">
        <f>SUM(DL4:DL147)</f>
        <v>72</v>
      </c>
      <c r="DM148" s="40">
        <f>SUM(DM4:DM147)</f>
        <v>15.4</v>
      </c>
      <c r="DN148" s="40">
        <f>SUM(DN4:DN147)</f>
        <v>23140.605000000003</v>
      </c>
      <c r="DO148" s="40">
        <f>IF(ISERROR(DL148/DN148*100),"",(DL148/DN148*100))</f>
        <v>0.31114138977783856</v>
      </c>
      <c r="DP148" s="40">
        <f>IF(ISERROR(DM148/DK148*100),"",(DM148/DK148*100))</f>
        <v>6.3615754234991648E-2</v>
      </c>
      <c r="DQ148" s="41">
        <f>IF(ISERROR(DR148/DN148*100),"",(DR148/DN148*100))</f>
        <v>0.66179924855032957</v>
      </c>
      <c r="DR148" s="40">
        <f>SUM(DR4:DR147)</f>
        <v>153.14435</v>
      </c>
      <c r="DS148" s="40">
        <f>IF(ISERROR(DQ148-DO148-DP148),"",(DQ148-DO148-DP148))</f>
        <v>0.28704210453749934</v>
      </c>
      <c r="DT148" s="40">
        <f t="shared" si="137"/>
        <v>8.6428163827177357E-2</v>
      </c>
      <c r="DU148" s="42">
        <f>IF(ISERROR(DV148/DN148*1000),"",(DV148/DN148*1000))</f>
        <v>0.41551582164770545</v>
      </c>
      <c r="DV148" s="40">
        <f t="shared" ref="DV148:FA148" si="169">SUM(DV4:DV147)</f>
        <v>9.6152875000000027</v>
      </c>
      <c r="DW148" s="40">
        <f t="shared" si="169"/>
        <v>1</v>
      </c>
      <c r="DX148" s="40">
        <f t="shared" si="169"/>
        <v>0</v>
      </c>
      <c r="DY148" s="40">
        <f t="shared" si="169"/>
        <v>0</v>
      </c>
      <c r="DZ148" s="40">
        <f t="shared" si="169"/>
        <v>0</v>
      </c>
      <c r="EA148" s="40">
        <f t="shared" si="169"/>
        <v>0</v>
      </c>
      <c r="EB148" s="40">
        <f t="shared" si="169"/>
        <v>1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20.8</v>
      </c>
      <c r="EG148" s="40">
        <f t="shared" si="169"/>
        <v>23.6</v>
      </c>
      <c r="EH148" s="40">
        <f t="shared" si="169"/>
        <v>1.2</v>
      </c>
      <c r="EI148" s="40">
        <f t="shared" si="169"/>
        <v>0</v>
      </c>
      <c r="EJ148" s="40">
        <f t="shared" si="169"/>
        <v>8.6</v>
      </c>
      <c r="EK148" s="40">
        <f t="shared" si="169"/>
        <v>1.5</v>
      </c>
      <c r="EL148" s="40">
        <f t="shared" si="169"/>
        <v>0</v>
      </c>
      <c r="EM148" s="40">
        <f t="shared" si="169"/>
        <v>0</v>
      </c>
      <c r="EN148" s="40">
        <f t="shared" si="169"/>
        <v>8</v>
      </c>
      <c r="EO148" s="40">
        <f t="shared" si="169"/>
        <v>0</v>
      </c>
      <c r="EP148" s="40">
        <f t="shared" si="169"/>
        <v>0</v>
      </c>
      <c r="EQ148" s="40">
        <f t="shared" si="169"/>
        <v>8.3000000000000007</v>
      </c>
      <c r="ER148" s="40">
        <f t="shared" si="169"/>
        <v>0</v>
      </c>
      <c r="ES148" s="40">
        <f t="shared" si="169"/>
        <v>0</v>
      </c>
      <c r="ET148" s="40">
        <f t="shared" si="169"/>
        <v>0</v>
      </c>
      <c r="EU148" s="40">
        <f t="shared" si="169"/>
        <v>0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5</v>
      </c>
      <c r="FG148" s="40">
        <f t="shared" si="170"/>
        <v>0</v>
      </c>
      <c r="FH148" s="40">
        <f t="shared" si="170"/>
        <v>10.4</v>
      </c>
      <c r="FI148" s="40">
        <f t="shared" si="170"/>
        <v>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0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8.9885290380264465E-2</v>
      </c>
      <c r="FU148" s="45">
        <f t="shared" si="150"/>
        <v>7584.976083333333</v>
      </c>
      <c r="FV148" s="45">
        <f t="shared" si="150"/>
        <v>1886.3251948051945</v>
      </c>
      <c r="FW148" s="45">
        <f t="shared" si="150"/>
        <v>0</v>
      </c>
      <c r="FX148" s="45">
        <f t="shared" si="150"/>
        <v>5.6156169000031664</v>
      </c>
      <c r="FY148" s="45">
        <f t="shared" si="150"/>
        <v>522.57141941489601</v>
      </c>
      <c r="FZ148" s="45">
        <f t="shared" si="150"/>
        <v>0</v>
      </c>
      <c r="GA148" s="45">
        <f t="shared" si="150"/>
        <v>0</v>
      </c>
      <c r="GB148" s="45">
        <f t="shared" si="150"/>
        <v>83.200840328487288</v>
      </c>
      <c r="GC148" s="45">
        <f t="shared" si="150"/>
        <v>0</v>
      </c>
      <c r="GD148" s="45" t="str">
        <f t="shared" si="150"/>
        <v/>
      </c>
      <c r="GE148" s="45" t="str">
        <f t="shared" si="150"/>
        <v/>
      </c>
      <c r="GF148" s="45" t="str">
        <f t="shared" si="150"/>
        <v/>
      </c>
      <c r="GG148" s="45" t="str">
        <f t="shared" si="148"/>
        <v/>
      </c>
      <c r="GH148" s="45">
        <f t="shared" si="148"/>
        <v>0</v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>
        <f t="shared" si="146"/>
        <v>0</v>
      </c>
      <c r="GR148" s="45" t="str">
        <f t="shared" si="146"/>
        <v/>
      </c>
      <c r="GS148" s="45" t="str">
        <f t="shared" si="146"/>
        <v/>
      </c>
      <c r="GT148" s="45">
        <f t="shared" si="146"/>
        <v>62.5</v>
      </c>
      <c r="GU148" s="45" t="str">
        <f t="shared" si="146"/>
        <v/>
      </c>
      <c r="GV148" s="45" t="str">
        <f t="shared" si="146"/>
        <v/>
      </c>
      <c r="GW148" s="45">
        <f t="shared" si="146"/>
        <v>0</v>
      </c>
      <c r="GX148" s="45" t="str">
        <f t="shared" si="146"/>
        <v/>
      </c>
      <c r="GY148" s="45" t="str">
        <f t="shared" si="146"/>
        <v/>
      </c>
      <c r="GZ148" s="45" t="str">
        <f t="shared" si="146"/>
        <v/>
      </c>
      <c r="HA148" s="45" t="str">
        <f t="shared" si="104"/>
        <v/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2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99" t="s">
        <v>224</v>
      </c>
      <c r="B152" s="99"/>
      <c r="C152" s="99"/>
      <c r="D152" s="99"/>
      <c r="BN152" t="s">
        <v>60</v>
      </c>
      <c r="DW152" s="34" t="s">
        <v>12</v>
      </c>
      <c r="DX152" s="66">
        <f>+DW148</f>
        <v>1</v>
      </c>
      <c r="DY152" s="56">
        <f>+DX152/DW149</f>
        <v>0.5</v>
      </c>
      <c r="EA152" s="67" t="s">
        <v>225</v>
      </c>
      <c r="EB152" s="67" t="s">
        <v>226</v>
      </c>
      <c r="EC152" s="67" t="s">
        <v>227</v>
      </c>
      <c r="ED152" s="67" t="s">
        <v>228</v>
      </c>
      <c r="EE152" s="67" t="s">
        <v>229</v>
      </c>
      <c r="EF152" s="67" t="s">
        <v>230</v>
      </c>
    </row>
    <row r="153" spans="1:215" s="33" customFormat="1" ht="26.25" customHeight="1">
      <c r="A153" s="100" t="s">
        <v>62</v>
      </c>
      <c r="B153" s="102" t="s">
        <v>0</v>
      </c>
      <c r="C153" s="104" t="s">
        <v>1</v>
      </c>
      <c r="D153" s="106" t="s">
        <v>2</v>
      </c>
      <c r="E153" s="108" t="s">
        <v>3</v>
      </c>
      <c r="F153" s="110" t="s">
        <v>63</v>
      </c>
      <c r="G153" s="110" t="s">
        <v>64</v>
      </c>
      <c r="H153" s="112" t="s">
        <v>65</v>
      </c>
      <c r="I153" s="112" t="s">
        <v>66</v>
      </c>
      <c r="J153" s="112" t="s">
        <v>4</v>
      </c>
      <c r="K153" s="126" t="s">
        <v>67</v>
      </c>
      <c r="L153" s="117" t="s">
        <v>68</v>
      </c>
      <c r="M153" s="128" t="s">
        <v>5</v>
      </c>
      <c r="N153" s="130" t="s">
        <v>6</v>
      </c>
      <c r="O153" s="110" t="s">
        <v>7</v>
      </c>
      <c r="P153" s="117" t="s">
        <v>10</v>
      </c>
      <c r="Q153" s="119" t="s">
        <v>9</v>
      </c>
      <c r="R153" s="121" t="s">
        <v>8</v>
      </c>
      <c r="S153" s="123" t="s">
        <v>11</v>
      </c>
      <c r="T153" s="124"/>
      <c r="U153" s="124"/>
      <c r="V153" s="124"/>
      <c r="W153" s="124"/>
      <c r="X153" s="124"/>
      <c r="Y153" s="124"/>
      <c r="Z153" s="124"/>
      <c r="AA153" s="125"/>
      <c r="AB153" s="114" t="s">
        <v>69</v>
      </c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4" t="s">
        <v>70</v>
      </c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6" t="s">
        <v>71</v>
      </c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 t="s">
        <v>72</v>
      </c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W153" s="34" t="s">
        <v>13</v>
      </c>
      <c r="DX153" s="66">
        <f>+DX148</f>
        <v>0</v>
      </c>
      <c r="DY153" s="56">
        <f>+DX153/DW149</f>
        <v>0</v>
      </c>
      <c r="EA153" s="58">
        <v>1</v>
      </c>
      <c r="EB153" s="58" t="s">
        <v>47</v>
      </c>
      <c r="EC153" s="67" t="s">
        <v>231</v>
      </c>
      <c r="ED153" s="23">
        <f>+DN148</f>
        <v>23140.605000000003</v>
      </c>
      <c r="EE153" s="23">
        <f>+EG148</f>
        <v>23.6</v>
      </c>
      <c r="EF153" s="59">
        <f>+EE153/ED153</f>
        <v>1.019852333160693E-3</v>
      </c>
    </row>
    <row r="154" spans="1:215" s="33" customFormat="1" ht="36" customHeight="1">
      <c r="A154" s="101"/>
      <c r="B154" s="103"/>
      <c r="C154" s="105"/>
      <c r="D154" s="107"/>
      <c r="E154" s="109"/>
      <c r="F154" s="111"/>
      <c r="G154" s="111"/>
      <c r="H154" s="113"/>
      <c r="I154" s="113"/>
      <c r="J154" s="113"/>
      <c r="K154" s="127"/>
      <c r="L154" s="118"/>
      <c r="M154" s="129"/>
      <c r="N154" s="131"/>
      <c r="O154" s="111"/>
      <c r="P154" s="118"/>
      <c r="Q154" s="120"/>
      <c r="R154" s="122"/>
      <c r="S154" s="34" t="s">
        <v>12</v>
      </c>
      <c r="T154" s="34" t="s">
        <v>13</v>
      </c>
      <c r="U154" s="34" t="s">
        <v>73</v>
      </c>
      <c r="V154" s="34" t="s">
        <v>74</v>
      </c>
      <c r="W154" s="34" t="s">
        <v>75</v>
      </c>
      <c r="X154" s="34" t="s">
        <v>76</v>
      </c>
      <c r="Y154" s="34" t="s">
        <v>77</v>
      </c>
      <c r="Z154" s="34" t="s">
        <v>78</v>
      </c>
      <c r="AA154" s="34" t="s">
        <v>79</v>
      </c>
      <c r="AB154" s="35" t="s">
        <v>80</v>
      </c>
      <c r="AC154" s="25" t="s">
        <v>81</v>
      </c>
      <c r="AD154" s="25" t="s">
        <v>82</v>
      </c>
      <c r="AE154" s="25" t="s">
        <v>83</v>
      </c>
      <c r="AF154" s="35" t="s">
        <v>84</v>
      </c>
      <c r="AG154" s="25" t="s">
        <v>85</v>
      </c>
      <c r="AH154" s="25" t="s">
        <v>86</v>
      </c>
      <c r="AI154" s="35" t="s">
        <v>87</v>
      </c>
      <c r="AJ154" s="35" t="s">
        <v>88</v>
      </c>
      <c r="AK154" s="35" t="s">
        <v>89</v>
      </c>
      <c r="AL154" s="26" t="s">
        <v>90</v>
      </c>
      <c r="AM154" s="25" t="s">
        <v>91</v>
      </c>
      <c r="AN154" s="25" t="s">
        <v>92</v>
      </c>
      <c r="AO154" s="25" t="s">
        <v>93</v>
      </c>
      <c r="AP154" s="35" t="s">
        <v>94</v>
      </c>
      <c r="AQ154" s="36" t="s">
        <v>95</v>
      </c>
      <c r="AR154" s="35" t="s">
        <v>96</v>
      </c>
      <c r="AS154" s="35" t="s">
        <v>97</v>
      </c>
      <c r="AT154" s="35" t="s">
        <v>98</v>
      </c>
      <c r="AU154" s="35" t="s">
        <v>99</v>
      </c>
      <c r="AV154" s="25" t="s">
        <v>100</v>
      </c>
      <c r="AW154" s="25" t="s">
        <v>101</v>
      </c>
      <c r="AX154" s="25" t="s">
        <v>102</v>
      </c>
      <c r="AY154" s="25" t="s">
        <v>103</v>
      </c>
      <c r="AZ154" s="25" t="s">
        <v>104</v>
      </c>
      <c r="BA154" s="25" t="s">
        <v>105</v>
      </c>
      <c r="BB154" s="27" t="s">
        <v>81</v>
      </c>
      <c r="BC154" s="37" t="s">
        <v>82</v>
      </c>
      <c r="BD154" s="37" t="s">
        <v>83</v>
      </c>
      <c r="BE154" s="37" t="s">
        <v>106</v>
      </c>
      <c r="BF154" s="37" t="s">
        <v>92</v>
      </c>
      <c r="BG154" s="37" t="s">
        <v>84</v>
      </c>
      <c r="BH154" s="37" t="s">
        <v>86</v>
      </c>
      <c r="BI154" s="37" t="s">
        <v>107</v>
      </c>
      <c r="BJ154" s="37" t="s">
        <v>88</v>
      </c>
      <c r="BK154" s="37" t="s">
        <v>108</v>
      </c>
      <c r="BL154" s="37" t="s">
        <v>109</v>
      </c>
      <c r="BM154" s="37" t="s">
        <v>85</v>
      </c>
      <c r="BN154" s="37" t="s">
        <v>110</v>
      </c>
      <c r="BO154" s="37" t="s">
        <v>97</v>
      </c>
      <c r="BP154" s="35" t="s">
        <v>80</v>
      </c>
      <c r="BQ154" s="25" t="s">
        <v>81</v>
      </c>
      <c r="BR154" s="25" t="s">
        <v>82</v>
      </c>
      <c r="BS154" s="25" t="s">
        <v>83</v>
      </c>
      <c r="BT154" s="35" t="s">
        <v>84</v>
      </c>
      <c r="BU154" s="25" t="s">
        <v>85</v>
      </c>
      <c r="BV154" s="25" t="s">
        <v>86</v>
      </c>
      <c r="BW154" s="35" t="s">
        <v>87</v>
      </c>
      <c r="BX154" s="35" t="s">
        <v>88</v>
      </c>
      <c r="BY154" s="35" t="s">
        <v>89</v>
      </c>
      <c r="BZ154" s="26" t="s">
        <v>90</v>
      </c>
      <c r="CA154" s="25" t="s">
        <v>91</v>
      </c>
      <c r="CB154" s="25" t="s">
        <v>92</v>
      </c>
      <c r="CC154" s="25" t="s">
        <v>93</v>
      </c>
      <c r="CD154" s="35" t="s">
        <v>94</v>
      </c>
      <c r="CE154" s="36" t="s">
        <v>95</v>
      </c>
      <c r="CF154" s="35" t="s">
        <v>96</v>
      </c>
      <c r="CG154" s="35" t="s">
        <v>97</v>
      </c>
      <c r="CH154" s="35" t="s">
        <v>98</v>
      </c>
      <c r="CI154" s="35" t="s">
        <v>99</v>
      </c>
      <c r="CJ154" s="25" t="s">
        <v>100</v>
      </c>
      <c r="CK154" s="25" t="s">
        <v>101</v>
      </c>
      <c r="CL154" s="25" t="s">
        <v>102</v>
      </c>
      <c r="CM154" s="25" t="s">
        <v>103</v>
      </c>
      <c r="CN154" s="25" t="s">
        <v>104</v>
      </c>
      <c r="CO154" s="25" t="s">
        <v>105</v>
      </c>
      <c r="CP154" s="27" t="s">
        <v>81</v>
      </c>
      <c r="CQ154" s="37" t="s">
        <v>82</v>
      </c>
      <c r="CR154" s="37" t="s">
        <v>83</v>
      </c>
      <c r="CS154" s="37" t="s">
        <v>106</v>
      </c>
      <c r="CT154" s="37" t="s">
        <v>92</v>
      </c>
      <c r="CU154" s="37" t="s">
        <v>84</v>
      </c>
      <c r="CV154" s="37" t="s">
        <v>86</v>
      </c>
      <c r="CW154" s="37" t="s">
        <v>107</v>
      </c>
      <c r="CX154" s="37" t="s">
        <v>88</v>
      </c>
      <c r="CY154" s="37" t="s">
        <v>108</v>
      </c>
      <c r="CZ154" s="37" t="s">
        <v>109</v>
      </c>
      <c r="DA154" s="37" t="s">
        <v>85</v>
      </c>
      <c r="DB154" s="37" t="s">
        <v>110</v>
      </c>
      <c r="DC154" s="37" t="s">
        <v>97</v>
      </c>
      <c r="DW154" s="34" t="s">
        <v>46</v>
      </c>
      <c r="DX154" s="66">
        <f>+EA148</f>
        <v>0</v>
      </c>
      <c r="DY154" s="56">
        <f>+DX154/DW149</f>
        <v>0</v>
      </c>
      <c r="EA154" s="58">
        <v>2</v>
      </c>
      <c r="EB154" s="58" t="s">
        <v>48</v>
      </c>
      <c r="EC154" s="67" t="s">
        <v>232</v>
      </c>
      <c r="ED154" s="23">
        <f>+DN23+DN34+DN44+DN51+DN55+DN57+DN59</f>
        <v>1816.0700000000002</v>
      </c>
      <c r="EE154" s="23">
        <f>+EJ148</f>
        <v>8.6</v>
      </c>
      <c r="EF154" s="59">
        <f t="shared" ref="EF154:EF158" si="171">+EE154/ED154</f>
        <v>4.7355002835793771E-3</v>
      </c>
      <c r="EH154" s="57"/>
    </row>
    <row r="155" spans="1:215" s="1" customFormat="1" ht="15.75" hidden="1" customHeight="1">
      <c r="A155" s="60">
        <v>30100012</v>
      </c>
      <c r="B155" s="96" t="s">
        <v>112</v>
      </c>
      <c r="C155" s="75" t="s">
        <v>113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233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234</v>
      </c>
      <c r="ED155" s="23">
        <f>+DN24+DN25+DN43+DN44+DN47+DN48</f>
        <v>2475.6400000000003</v>
      </c>
      <c r="EE155" s="23">
        <f>+EN148+EO148</f>
        <v>8</v>
      </c>
      <c r="EF155" s="59">
        <f t="shared" si="171"/>
        <v>3.2314876153237138E-3</v>
      </c>
    </row>
    <row r="156" spans="1:215" s="1" customFormat="1" ht="15.75" hidden="1" customHeight="1">
      <c r="A156" s="60">
        <v>30100014</v>
      </c>
      <c r="B156" s="98"/>
      <c r="C156" s="75" t="s">
        <v>115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235</v>
      </c>
      <c r="DX156" s="66">
        <f>+DW149-DW148-DX148-EA148-DZ148</f>
        <v>1</v>
      </c>
      <c r="DY156" s="56">
        <f>+DX156/DW149</f>
        <v>0.5</v>
      </c>
      <c r="EA156" s="58">
        <v>4</v>
      </c>
      <c r="EB156" s="58" t="s">
        <v>50</v>
      </c>
      <c r="EC156" s="69" t="s">
        <v>236</v>
      </c>
      <c r="ED156" s="23">
        <f>+DN51+DN52+DN5+DN53+DN54+DN55+DN56+DN57+DN58+DN59</f>
        <v>6323.2999999999993</v>
      </c>
      <c r="EE156" s="23">
        <f>+EQ148</f>
        <v>8.3000000000000007</v>
      </c>
      <c r="EF156" s="59">
        <f t="shared" si="171"/>
        <v>1.3126057596508155E-3</v>
      </c>
    </row>
    <row r="157" spans="1:215" s="1" customFormat="1" ht="15.75" hidden="1" customHeight="1">
      <c r="A157" s="60">
        <v>30100010</v>
      </c>
      <c r="B157" s="98"/>
      <c r="C157" s="75" t="s">
        <v>116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2</v>
      </c>
      <c r="DY157" s="56">
        <f>+DX157/DW149</f>
        <v>1</v>
      </c>
      <c r="EA157" s="58">
        <v>5</v>
      </c>
      <c r="EB157" s="58" t="s">
        <v>51</v>
      </c>
      <c r="EC157" s="67" t="s">
        <v>231</v>
      </c>
      <c r="ED157" s="23">
        <f>+DN148</f>
        <v>23140.605000000003</v>
      </c>
      <c r="EE157" s="23">
        <f>+EF148</f>
        <v>20.8</v>
      </c>
      <c r="EF157" s="59">
        <f t="shared" si="171"/>
        <v>8.988529038026446E-4</v>
      </c>
    </row>
    <row r="158" spans="1:215" s="1" customFormat="1" ht="15.75" hidden="1" customHeight="1">
      <c r="A158" s="60">
        <v>30100013</v>
      </c>
      <c r="B158" s="98"/>
      <c r="C158" s="75" t="s">
        <v>117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235</v>
      </c>
      <c r="EC158" s="67" t="s">
        <v>231</v>
      </c>
      <c r="ED158" s="23">
        <f>+DN148</f>
        <v>23140.605000000003</v>
      </c>
      <c r="EE158" s="23">
        <f>+DL148-EG148-EJ148-EN148-EO148-EQ148-EF148</f>
        <v>2.6999999999999957</v>
      </c>
      <c r="EF158" s="59">
        <f t="shared" si="171"/>
        <v>1.1667802116668926E-4</v>
      </c>
    </row>
    <row r="159" spans="1:215" s="1" customFormat="1" ht="15.75" hidden="1" customHeight="1">
      <c r="A159" s="60">
        <v>30100011</v>
      </c>
      <c r="B159" s="97"/>
      <c r="C159" s="75" t="s">
        <v>118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39" t="s">
        <v>237</v>
      </c>
      <c r="EC159" s="140"/>
      <c r="ED159" s="23">
        <f>+DN148</f>
        <v>23140.605000000003</v>
      </c>
      <c r="EE159" s="23">
        <f>+DL148</f>
        <v>72</v>
      </c>
      <c r="EF159" s="59">
        <f>+EE159/ED159</f>
        <v>3.1114138977783854E-3</v>
      </c>
    </row>
    <row r="160" spans="1:215" s="1" customFormat="1" ht="15.75" hidden="1" customHeight="1">
      <c r="A160" s="60">
        <v>30100016</v>
      </c>
      <c r="B160" s="96" t="s">
        <v>119</v>
      </c>
      <c r="C160" s="75" t="s">
        <v>120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30100017</v>
      </c>
      <c r="B161" s="98"/>
      <c r="C161" s="75" t="s">
        <v>121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30100015</v>
      </c>
      <c r="B162" s="97"/>
      <c r="C162" s="75" t="s">
        <v>122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30100031</v>
      </c>
      <c r="B163" s="132" t="s">
        <v>123</v>
      </c>
      <c r="C163" s="75" t="s">
        <v>118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30100033</v>
      </c>
      <c r="B164" s="132"/>
      <c r="C164" s="75" t="s">
        <v>124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30100062</v>
      </c>
      <c r="B165" s="132"/>
      <c r="C165" s="75" t="s">
        <v>125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30100032</v>
      </c>
      <c r="B166" s="132"/>
      <c r="C166" s="75" t="s">
        <v>126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30100035</v>
      </c>
      <c r="B167" s="96" t="s">
        <v>127</v>
      </c>
      <c r="C167" s="75" t="s">
        <v>126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30100036</v>
      </c>
      <c r="B168" s="98"/>
      <c r="C168" s="75" t="s">
        <v>128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30100034</v>
      </c>
      <c r="B169" s="97"/>
      <c r="C169" s="75" t="s">
        <v>116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 customHeight="1">
      <c r="A170" s="60">
        <v>30100019</v>
      </c>
      <c r="B170" s="96" t="s">
        <v>129</v>
      </c>
      <c r="C170" s="75" t="s">
        <v>130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 customHeight="1">
      <c r="A171" s="60">
        <v>30100020</v>
      </c>
      <c r="B171" s="98"/>
      <c r="C171" s="75" t="s">
        <v>131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30100021</v>
      </c>
      <c r="B172" s="98"/>
      <c r="C172" s="75" t="s">
        <v>132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 customHeight="1">
      <c r="A173" s="60">
        <v>30100018</v>
      </c>
      <c r="B173" s="97"/>
      <c r="C173" s="75" t="s">
        <v>133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30100030</v>
      </c>
      <c r="B174" s="78" t="s">
        <v>134</v>
      </c>
      <c r="C174" s="75" t="s">
        <v>135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>
      <c r="A175" s="60">
        <v>30100038</v>
      </c>
      <c r="B175" s="132" t="s">
        <v>136</v>
      </c>
      <c r="C175" s="75" t="s">
        <v>14</v>
      </c>
      <c r="D175" s="5">
        <v>488</v>
      </c>
      <c r="E175" s="22">
        <v>5.03</v>
      </c>
      <c r="F175" s="23">
        <f t="shared" si="172"/>
        <v>2454.6400000000003</v>
      </c>
      <c r="G175" s="23">
        <f>+'[2]8'!$L$40</f>
        <v>2834.64</v>
      </c>
      <c r="H175" s="23">
        <f t="shared" si="185"/>
        <v>21</v>
      </c>
      <c r="I175" s="23">
        <f t="shared" si="186"/>
        <v>0</v>
      </c>
      <c r="J175" s="23">
        <f t="shared" si="175"/>
        <v>2475.6400000000003</v>
      </c>
      <c r="K175" s="23">
        <f t="shared" si="176"/>
        <v>0.84826549902247483</v>
      </c>
      <c r="L175" s="23">
        <f t="shared" si="177"/>
        <v>0</v>
      </c>
      <c r="M175" s="10">
        <v>0.8</v>
      </c>
      <c r="N175" s="23">
        <f t="shared" si="178"/>
        <v>19.805120000000002</v>
      </c>
      <c r="O175" s="23">
        <f t="shared" si="179"/>
        <v>-4.8265499022474789E-2</v>
      </c>
      <c r="P175" s="23">
        <f t="shared" si="180"/>
        <v>0</v>
      </c>
      <c r="Q175" s="7">
        <v>0.5</v>
      </c>
      <c r="R175" s="6">
        <f t="shared" si="181"/>
        <v>1.2378200000000001</v>
      </c>
      <c r="S175" s="5"/>
      <c r="T175" s="5"/>
      <c r="U175" s="5"/>
      <c r="V175" s="5"/>
      <c r="W175" s="5"/>
      <c r="X175" s="5"/>
      <c r="Y175" s="5"/>
      <c r="Z175" s="5"/>
      <c r="AA175" s="5"/>
      <c r="AB175" s="4">
        <v>3</v>
      </c>
      <c r="AC175" s="4">
        <v>10</v>
      </c>
      <c r="AD175" s="4"/>
      <c r="AE175" s="4"/>
      <c r="AF175" s="4"/>
      <c r="AG175" s="4"/>
      <c r="AH175" s="4"/>
      <c r="AI175" s="4"/>
      <c r="AJ175" s="4">
        <v>8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>
        <f t="shared" si="188"/>
        <v>0.12118078557463927</v>
      </c>
      <c r="BQ175" s="4">
        <f t="shared" si="188"/>
        <v>1178.8761904761907</v>
      </c>
      <c r="BR175" s="4" t="str">
        <f t="shared" si="188"/>
        <v/>
      </c>
      <c r="BS175" s="4">
        <f t="shared" si="188"/>
        <v>0</v>
      </c>
      <c r="BT175" s="4">
        <f t="shared" si="188"/>
        <v>0</v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>
        <f t="shared" si="188"/>
        <v>646.29752306474279</v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>
        <f t="shared" si="187"/>
        <v>0</v>
      </c>
      <c r="CI175" s="4">
        <f t="shared" si="187"/>
        <v>0</v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>
        <f t="shared" si="187"/>
        <v>0</v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>
      <c r="A176" s="60">
        <v>30100037</v>
      </c>
      <c r="B176" s="132"/>
      <c r="C176" s="75" t="s">
        <v>15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0.8</v>
      </c>
      <c r="N176" s="23">
        <f t="shared" si="178"/>
        <v>0</v>
      </c>
      <c r="O176" s="23">
        <f t="shared" si="179"/>
        <v>0.8</v>
      </c>
      <c r="P176" s="23" t="str">
        <f t="shared" si="180"/>
        <v/>
      </c>
      <c r="Q176" s="7">
        <v>0.5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30100040</v>
      </c>
      <c r="B177" s="133" t="s">
        <v>137</v>
      </c>
      <c r="C177" s="75" t="s">
        <v>138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30100039</v>
      </c>
      <c r="B178" s="134"/>
      <c r="C178" s="75" t="s">
        <v>116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30100042</v>
      </c>
      <c r="B179" s="134"/>
      <c r="C179" s="75" t="s">
        <v>128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30100041</v>
      </c>
      <c r="B180" s="135"/>
      <c r="C180" s="75" t="s">
        <v>126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30100046</v>
      </c>
      <c r="B181" s="96" t="s">
        <v>139</v>
      </c>
      <c r="C181" s="75" t="s">
        <v>117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30100045</v>
      </c>
      <c r="B182" s="98"/>
      <c r="C182" s="75" t="s">
        <v>113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30100044</v>
      </c>
      <c r="B183" s="98"/>
      <c r="C183" s="75" t="s">
        <v>128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30100043</v>
      </c>
      <c r="B184" s="97"/>
      <c r="C184" s="75" t="s">
        <v>140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30100048</v>
      </c>
      <c r="B185" s="96" t="s">
        <v>141</v>
      </c>
      <c r="C185" s="75" t="s">
        <v>124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 customHeight="1">
      <c r="A186" s="60">
        <v>30100047</v>
      </c>
      <c r="B186" s="97"/>
      <c r="C186" s="75" t="s">
        <v>142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 customHeight="1">
      <c r="A187" s="60">
        <v>30100064</v>
      </c>
      <c r="B187" s="76" t="s">
        <v>143</v>
      </c>
      <c r="C187" s="75" t="s">
        <v>144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6" t="s">
        <v>145</v>
      </c>
      <c r="C188" s="75" t="s">
        <v>122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8"/>
      <c r="C189" s="75" t="s">
        <v>146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8"/>
      <c r="C190" s="75" t="s">
        <v>147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8"/>
      <c r="C191" s="75" t="s">
        <v>121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30100049</v>
      </c>
      <c r="B192" s="96" t="s">
        <v>148</v>
      </c>
      <c r="C192" s="75" t="s">
        <v>149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8"/>
      <c r="C193" s="75" t="s">
        <v>126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6" t="s">
        <v>150</v>
      </c>
      <c r="C194" s="75" t="s">
        <v>126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30100052</v>
      </c>
      <c r="B195" s="97"/>
      <c r="C195" s="75" t="s">
        <v>124</v>
      </c>
      <c r="D195" s="5"/>
      <c r="E195" s="22">
        <v>5.04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0.8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8" t="s">
        <v>151</v>
      </c>
      <c r="C196" s="75" t="s">
        <v>140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7"/>
      <c r="C197" s="75" t="s">
        <v>152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8" t="s">
        <v>153</v>
      </c>
      <c r="C198" s="75" t="s">
        <v>140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7"/>
      <c r="C199" s="75" t="s">
        <v>152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8" t="s">
        <v>154</v>
      </c>
      <c r="C200" s="75" t="s">
        <v>115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7"/>
      <c r="C201" s="75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30200006</v>
      </c>
      <c r="B202" s="96" t="s">
        <v>155</v>
      </c>
      <c r="C202" s="75" t="s">
        <v>156</v>
      </c>
      <c r="D202" s="5"/>
      <c r="E202" s="22">
        <v>5.05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1.2</v>
      </c>
      <c r="N202" s="23">
        <f t="shared" si="178"/>
        <v>0</v>
      </c>
      <c r="O202" s="23">
        <f t="shared" si="179"/>
        <v>1.2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1"/>
        <v/>
      </c>
      <c r="BQ202" s="4" t="str">
        <f t="shared" si="191"/>
        <v/>
      </c>
      <c r="BR202" s="4" t="str">
        <f t="shared" si="191"/>
        <v/>
      </c>
      <c r="BS202" s="4">
        <f t="shared" si="191"/>
        <v>0</v>
      </c>
      <c r="BT202" s="4" t="str">
        <f t="shared" si="191"/>
        <v/>
      </c>
      <c r="BU202" s="4">
        <f t="shared" si="191"/>
        <v>0</v>
      </c>
      <c r="BV202" s="4" t="str">
        <f t="shared" si="191"/>
        <v/>
      </c>
      <c r="BW202" s="4">
        <f t="shared" si="191"/>
        <v>0</v>
      </c>
      <c r="BX202" s="4" t="str">
        <f t="shared" si="191"/>
        <v/>
      </c>
      <c r="BY202" s="4" t="str">
        <f t="shared" si="191"/>
        <v/>
      </c>
      <c r="BZ202" s="4" t="str">
        <f t="shared" si="191"/>
        <v/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 t="str">
        <f t="shared" si="190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7"/>
      <c r="C203" s="75" t="s">
        <v>149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6" t="s">
        <v>157</v>
      </c>
      <c r="C204" s="75" t="s">
        <v>158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7"/>
      <c r="C205" s="75" t="s">
        <v>159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 hidden="1">
      <c r="A206" s="60">
        <v>30200001</v>
      </c>
      <c r="B206" s="78" t="s">
        <v>160</v>
      </c>
      <c r="C206" s="75" t="s">
        <v>156</v>
      </c>
      <c r="D206" s="5"/>
      <c r="E206" s="22">
        <v>5.0599999999999996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</v>
      </c>
      <c r="N206" s="23">
        <f t="shared" si="178"/>
        <v>0</v>
      </c>
      <c r="O206" s="23">
        <f t="shared" si="179"/>
        <v>1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6" t="s">
        <v>161</v>
      </c>
      <c r="C207" s="75" t="s">
        <v>149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7"/>
      <c r="C208" s="75" t="s">
        <v>156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>
      <c r="A209" s="60">
        <v>30100009</v>
      </c>
      <c r="B209" s="96" t="s">
        <v>162</v>
      </c>
      <c r="C209" s="75" t="s">
        <v>149</v>
      </c>
      <c r="D209" s="5">
        <v>985</v>
      </c>
      <c r="E209" s="22">
        <v>5</v>
      </c>
      <c r="F209" s="23">
        <f t="shared" si="172"/>
        <v>4925</v>
      </c>
      <c r="G209" s="23">
        <f>+'[2]8'!$L$128</f>
        <v>5032.8</v>
      </c>
      <c r="H209" s="23">
        <f t="shared" si="185"/>
        <v>29.9</v>
      </c>
      <c r="I209" s="23">
        <f t="shared" si="186"/>
        <v>0</v>
      </c>
      <c r="J209" s="23">
        <f t="shared" si="175"/>
        <v>4954.8999999999996</v>
      </c>
      <c r="K209" s="23">
        <f t="shared" si="176"/>
        <v>0.60344305636844342</v>
      </c>
      <c r="L209" s="23">
        <f t="shared" si="177"/>
        <v>0</v>
      </c>
      <c r="M209" s="10">
        <v>0.8</v>
      </c>
      <c r="N209" s="23">
        <f t="shared" si="178"/>
        <v>39.639200000000002</v>
      </c>
      <c r="O209" s="23">
        <f t="shared" si="179"/>
        <v>0.19655694363155662</v>
      </c>
      <c r="P209" s="23">
        <f t="shared" si="180"/>
        <v>0.40364084038022968</v>
      </c>
      <c r="Q209" s="7">
        <v>1</v>
      </c>
      <c r="R209" s="6">
        <f t="shared" si="181"/>
        <v>4.9548999999999994</v>
      </c>
      <c r="S209" s="5">
        <v>1</v>
      </c>
      <c r="T209" s="5"/>
      <c r="U209" s="5"/>
      <c r="V209" s="5"/>
      <c r="W209" s="5"/>
      <c r="X209" s="5">
        <v>1</v>
      </c>
      <c r="Y209" s="5"/>
      <c r="Z209" s="5"/>
      <c r="AA209" s="5"/>
      <c r="AB209" s="4">
        <v>10</v>
      </c>
      <c r="AC209" s="4">
        <v>8.6999999999999993</v>
      </c>
      <c r="AD209" s="4"/>
      <c r="AE209" s="4"/>
      <c r="AF209" s="4">
        <v>5.3</v>
      </c>
      <c r="AG209" s="4"/>
      <c r="AH209" s="4"/>
      <c r="AI209" s="4"/>
      <c r="AJ209" s="4"/>
      <c r="AK209" s="4"/>
      <c r="AL209" s="4"/>
      <c r="AM209" s="4">
        <v>5.9</v>
      </c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>
        <f t="shared" si="195"/>
        <v>0.20182042019011487</v>
      </c>
      <c r="BQ209" s="4">
        <f t="shared" si="195"/>
        <v>1441.7267558528426</v>
      </c>
      <c r="BR209" s="4" t="str">
        <f t="shared" si="195"/>
        <v/>
      </c>
      <c r="BS209" s="4">
        <f t="shared" si="194"/>
        <v>0</v>
      </c>
      <c r="BT209" s="4">
        <f t="shared" si="194"/>
        <v>13.370602837595106</v>
      </c>
      <c r="BU209" s="4">
        <f t="shared" si="194"/>
        <v>0</v>
      </c>
      <c r="BV209" s="4">
        <f t="shared" si="194"/>
        <v>0</v>
      </c>
      <c r="BW209" s="4">
        <f t="shared" si="194"/>
        <v>0</v>
      </c>
      <c r="BX209" s="4">
        <f t="shared" si="194"/>
        <v>0</v>
      </c>
      <c r="BY209" s="4">
        <f t="shared" si="194"/>
        <v>0</v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>
        <f t="shared" si="194"/>
        <v>0</v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>
        <f t="shared" si="194"/>
        <v>0</v>
      </c>
      <c r="CI209" s="4">
        <f t="shared" si="196"/>
        <v>0</v>
      </c>
      <c r="CJ209" s="4" t="str">
        <f t="shared" si="196"/>
        <v/>
      </c>
      <c r="CK209" s="4" t="str">
        <f t="shared" si="196"/>
        <v/>
      </c>
      <c r="CL209" s="4">
        <f t="shared" si="196"/>
        <v>0</v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>
        <f t="shared" si="196"/>
        <v>0</v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>
      <c r="A210" s="60">
        <v>30200004</v>
      </c>
      <c r="B210" s="97"/>
      <c r="C210" s="75" t="s">
        <v>156</v>
      </c>
      <c r="D210" s="5">
        <v>270</v>
      </c>
      <c r="E210" s="22">
        <v>5</v>
      </c>
      <c r="F210" s="23">
        <f t="shared" si="172"/>
        <v>1350</v>
      </c>
      <c r="G210" s="23">
        <f>+'[2]8'!$L$129</f>
        <v>1236</v>
      </c>
      <c r="H210" s="23">
        <f t="shared" si="185"/>
        <v>18.399999999999999</v>
      </c>
      <c r="I210" s="23">
        <f t="shared" si="186"/>
        <v>0</v>
      </c>
      <c r="J210" s="23">
        <f t="shared" si="175"/>
        <v>1368.4</v>
      </c>
      <c r="K210" s="23">
        <f t="shared" si="176"/>
        <v>1.3446360713241741</v>
      </c>
      <c r="L210" s="23">
        <f t="shared" si="177"/>
        <v>0</v>
      </c>
      <c r="M210" s="10">
        <v>1.2</v>
      </c>
      <c r="N210" s="23">
        <f t="shared" si="178"/>
        <v>16.4208</v>
      </c>
      <c r="O210" s="23">
        <f t="shared" si="179"/>
        <v>-0.14463607132417411</v>
      </c>
      <c r="P210" s="23">
        <f t="shared" si="180"/>
        <v>0</v>
      </c>
      <c r="Q210" s="7">
        <v>1</v>
      </c>
      <c r="R210" s="6">
        <f t="shared" si="181"/>
        <v>1.3684000000000001</v>
      </c>
      <c r="S210" s="5"/>
      <c r="T210" s="5"/>
      <c r="U210" s="5"/>
      <c r="V210" s="5"/>
      <c r="W210" s="5"/>
      <c r="X210" s="5"/>
      <c r="Y210" s="5"/>
      <c r="Z210" s="5"/>
      <c r="AA210" s="5"/>
      <c r="AB210" s="4">
        <v>7.8</v>
      </c>
      <c r="AC210" s="4">
        <v>4.9000000000000004</v>
      </c>
      <c r="AD210" s="4"/>
      <c r="AE210" s="4"/>
      <c r="AF210" s="4">
        <v>3.3</v>
      </c>
      <c r="AG210" s="4"/>
      <c r="AH210" s="4"/>
      <c r="AI210" s="4"/>
      <c r="AJ210" s="4"/>
      <c r="AK210" s="4"/>
      <c r="AL210" s="4"/>
      <c r="AM210" s="4">
        <v>2.4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>
        <f t="shared" si="195"/>
        <v>0.57000876936568246</v>
      </c>
      <c r="BQ210" s="4">
        <f t="shared" si="195"/>
        <v>364.41086956521747</v>
      </c>
      <c r="BR210" s="4" t="str">
        <f t="shared" si="195"/>
        <v/>
      </c>
      <c r="BS210" s="4">
        <f t="shared" si="194"/>
        <v>0</v>
      </c>
      <c r="BT210" s="4">
        <f t="shared" si="194"/>
        <v>20.096463022508036</v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>
        <f t="shared" si="194"/>
        <v>0</v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>
        <f t="shared" si="194"/>
        <v>0</v>
      </c>
      <c r="CI210" s="4">
        <f t="shared" si="196"/>
        <v>0</v>
      </c>
      <c r="CJ210" s="4" t="str">
        <f t="shared" si="196"/>
        <v/>
      </c>
      <c r="CK210" s="4" t="str">
        <f t="shared" si="196"/>
        <v/>
      </c>
      <c r="CL210" s="4">
        <f t="shared" si="196"/>
        <v>0</v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>
        <f t="shared" si="196"/>
        <v>0</v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6" t="s">
        <v>163</v>
      </c>
      <c r="C211" s="75" t="s">
        <v>124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0</v>
      </c>
      <c r="O211" s="23">
        <f t="shared" si="179"/>
        <v>0.3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8"/>
      <c r="C212" s="75" t="s">
        <v>140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8"/>
      <c r="C213" s="78" t="s">
        <v>116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7"/>
      <c r="C214" s="78" t="s">
        <v>147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30400013</v>
      </c>
      <c r="B215" s="96" t="s">
        <v>164</v>
      </c>
      <c r="C215" s="75" t="s">
        <v>115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7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136" t="s">
        <v>165</v>
      </c>
      <c r="C217" s="75" t="s">
        <v>124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137"/>
      <c r="C218" s="75" t="s">
        <v>146</v>
      </c>
      <c r="D218" s="5"/>
      <c r="E218" s="22">
        <v>5.03</v>
      </c>
      <c r="F218" s="23">
        <f t="shared" si="172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5"/>
        <v>0</v>
      </c>
      <c r="K218" s="23" t="str">
        <f t="shared" si="176"/>
        <v>0</v>
      </c>
      <c r="L218" s="23" t="str">
        <f t="shared" si="177"/>
        <v>0</v>
      </c>
      <c r="M218" s="10">
        <v>0.4</v>
      </c>
      <c r="N218" s="23">
        <f t="shared" si="178"/>
        <v>0</v>
      </c>
      <c r="O218" s="23">
        <f t="shared" si="179"/>
        <v>0.4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>
      <c r="A219" s="60">
        <v>30400017</v>
      </c>
      <c r="B219" s="138"/>
      <c r="C219" s="75" t="s">
        <v>158</v>
      </c>
      <c r="D219" s="5">
        <v>54</v>
      </c>
      <c r="E219" s="22">
        <v>5.03</v>
      </c>
      <c r="F219" s="23">
        <f t="shared" si="172"/>
        <v>271.62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271.62</v>
      </c>
      <c r="K219" s="23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1.3581000000000001</v>
      </c>
      <c r="O219" s="23">
        <f t="shared" ref="O219:O282" si="201">IF(ISERROR(M219-K219-L219),"",(M219-K219-L219))</f>
        <v>0.5</v>
      </c>
      <c r="P219" s="23">
        <f t="shared" si="180"/>
        <v>0</v>
      </c>
      <c r="Q219" s="7">
        <v>0.1</v>
      </c>
      <c r="R219" s="6">
        <f t="shared" si="181"/>
        <v>2.7162000000000002E-2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>
        <f t="shared" si="195"/>
        <v>0</v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>
        <f t="shared" si="195"/>
        <v>0</v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>
        <f t="shared" si="195"/>
        <v>0</v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customHeight="1">
      <c r="A220" s="60">
        <v>30600002</v>
      </c>
      <c r="B220" s="96" t="s">
        <v>166</v>
      </c>
      <c r="C220" s="38" t="s">
        <v>116</v>
      </c>
      <c r="D220" s="5">
        <v>66</v>
      </c>
      <c r="E220" s="53">
        <v>5.03</v>
      </c>
      <c r="F220" s="23">
        <f t="shared" si="172"/>
        <v>331.98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331.98</v>
      </c>
      <c r="K220" s="23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0.66395999999999999</v>
      </c>
      <c r="O220" s="23">
        <f t="shared" si="201"/>
        <v>0.2</v>
      </c>
      <c r="P220" s="23">
        <f t="shared" si="180"/>
        <v>0</v>
      </c>
      <c r="Q220" s="7">
        <v>0.1</v>
      </c>
      <c r="R220" s="6">
        <f t="shared" si="181"/>
        <v>3.3197999999999998E-2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5"/>
        <v>0</v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>
        <f t="shared" si="195"/>
        <v>0</v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>
        <f t="shared" si="195"/>
        <v>0</v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8"/>
      <c r="C221" s="38" t="s">
        <v>124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customHeight="1">
      <c r="A222" s="60">
        <v>30600003</v>
      </c>
      <c r="B222" s="98"/>
      <c r="C222" s="38" t="s">
        <v>167</v>
      </c>
      <c r="D222" s="5">
        <v>86</v>
      </c>
      <c r="E222" s="53">
        <v>5.03</v>
      </c>
      <c r="F222" s="23">
        <f t="shared" si="205"/>
        <v>432.58000000000004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432.58000000000004</v>
      </c>
      <c r="K222" s="23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0.86516000000000015</v>
      </c>
      <c r="O222" s="23">
        <f t="shared" si="201"/>
        <v>0.2</v>
      </c>
      <c r="P222" s="23">
        <f t="shared" si="206"/>
        <v>0</v>
      </c>
      <c r="Q222" s="7">
        <v>0.1</v>
      </c>
      <c r="R222" s="6">
        <f t="shared" si="207"/>
        <v>4.3258000000000012E-2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5"/>
        <v>0</v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>
        <f t="shared" si="195"/>
        <v>0</v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>
        <f t="shared" si="195"/>
        <v>0</v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7"/>
      <c r="C223" s="38" t="s">
        <v>168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30600006</v>
      </c>
      <c r="B224" s="96" t="s">
        <v>169</v>
      </c>
      <c r="C224" s="38" t="s">
        <v>116</v>
      </c>
      <c r="D224" s="5"/>
      <c r="E224" s="53">
        <v>10</v>
      </c>
      <c r="F224" s="23">
        <f t="shared" si="205"/>
        <v>0</v>
      </c>
      <c r="G224" s="23"/>
      <c r="H224" s="23">
        <f t="shared" si="203"/>
        <v>0</v>
      </c>
      <c r="I224" s="23">
        <f t="shared" si="204"/>
        <v>0</v>
      </c>
      <c r="J224" s="23">
        <f t="shared" si="197"/>
        <v>0</v>
      </c>
      <c r="K224" s="23" t="str">
        <f t="shared" si="198"/>
        <v>0</v>
      </c>
      <c r="L224" s="23" t="str">
        <f t="shared" si="199"/>
        <v>0</v>
      </c>
      <c r="M224" s="10">
        <v>0.2</v>
      </c>
      <c r="N224" s="23">
        <f t="shared" si="200"/>
        <v>0</v>
      </c>
      <c r="O224" s="23">
        <f t="shared" si="201"/>
        <v>0.2</v>
      </c>
      <c r="P224" s="23" t="str">
        <f t="shared" si="206"/>
        <v/>
      </c>
      <c r="Q224" s="7">
        <v>0.1</v>
      </c>
      <c r="R224" s="6">
        <f t="shared" si="20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30600008</v>
      </c>
      <c r="B225" s="98"/>
      <c r="C225" s="38" t="s">
        <v>124</v>
      </c>
      <c r="D225" s="5"/>
      <c r="E225" s="53">
        <v>10</v>
      </c>
      <c r="F225" s="23">
        <f t="shared" si="205"/>
        <v>0</v>
      </c>
      <c r="G225" s="23">
        <f>+'[2]8'!$L$76</f>
        <v>4888</v>
      </c>
      <c r="H225" s="23">
        <f t="shared" si="203"/>
        <v>0</v>
      </c>
      <c r="I225" s="23">
        <f t="shared" si="204"/>
        <v>0</v>
      </c>
      <c r="J225" s="23">
        <f t="shared" si="197"/>
        <v>0</v>
      </c>
      <c r="K225" s="23" t="str">
        <f t="shared" si="198"/>
        <v>0</v>
      </c>
      <c r="L225" s="23">
        <f t="shared" si="199"/>
        <v>0</v>
      </c>
      <c r="M225" s="10">
        <v>0.2</v>
      </c>
      <c r="N225" s="23">
        <f t="shared" si="200"/>
        <v>0</v>
      </c>
      <c r="O225" s="23">
        <f t="shared" si="201"/>
        <v>0.2</v>
      </c>
      <c r="P225" s="23" t="str">
        <f t="shared" si="206"/>
        <v/>
      </c>
      <c r="Q225" s="7">
        <v>0.1</v>
      </c>
      <c r="R225" s="6">
        <f t="shared" si="20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8"/>
      <c r="C226" s="38" t="s">
        <v>167</v>
      </c>
      <c r="D226" s="5"/>
      <c r="E226" s="53">
        <v>10</v>
      </c>
      <c r="F226" s="23">
        <f t="shared" si="205"/>
        <v>0</v>
      </c>
      <c r="G226" s="23">
        <f>+'[2]8'!$L$77</f>
        <v>3910.4</v>
      </c>
      <c r="H226" s="23">
        <f t="shared" si="203"/>
        <v>0</v>
      </c>
      <c r="I226" s="23">
        <f t="shared" si="204"/>
        <v>0</v>
      </c>
      <c r="J226" s="23">
        <f t="shared" si="197"/>
        <v>0</v>
      </c>
      <c r="K226" s="23" t="str">
        <f t="shared" si="198"/>
        <v>0</v>
      </c>
      <c r="L226" s="23">
        <f t="shared" si="199"/>
        <v>0</v>
      </c>
      <c r="M226" s="10">
        <v>0.2</v>
      </c>
      <c r="N226" s="23">
        <f t="shared" si="200"/>
        <v>0</v>
      </c>
      <c r="O226" s="23">
        <f t="shared" si="201"/>
        <v>0.2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30600005</v>
      </c>
      <c r="B227" s="97"/>
      <c r="C227" s="38" t="s">
        <v>168</v>
      </c>
      <c r="D227" s="5"/>
      <c r="E227" s="53">
        <v>10</v>
      </c>
      <c r="F227" s="23">
        <f t="shared" si="205"/>
        <v>0</v>
      </c>
      <c r="G227" s="23"/>
      <c r="H227" s="23">
        <f t="shared" si="203"/>
        <v>0</v>
      </c>
      <c r="I227" s="23">
        <f t="shared" si="204"/>
        <v>0</v>
      </c>
      <c r="J227" s="23">
        <f t="shared" si="197"/>
        <v>0</v>
      </c>
      <c r="K227" s="23" t="str">
        <f t="shared" si="198"/>
        <v>0</v>
      </c>
      <c r="L227" s="23" t="str">
        <f t="shared" si="199"/>
        <v>0</v>
      </c>
      <c r="M227" s="10">
        <v>0.2</v>
      </c>
      <c r="N227" s="23">
        <f t="shared" si="200"/>
        <v>0</v>
      </c>
      <c r="O227" s="23">
        <f t="shared" si="201"/>
        <v>0.2</v>
      </c>
      <c r="P227" s="23" t="str">
        <f t="shared" si="206"/>
        <v/>
      </c>
      <c r="Q227" s="7">
        <v>0.1</v>
      </c>
      <c r="R227" s="6">
        <f t="shared" si="20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customHeight="1">
      <c r="A228" s="60">
        <v>30700010</v>
      </c>
      <c r="B228" s="78" t="s">
        <v>170</v>
      </c>
      <c r="C228" s="38" t="s">
        <v>171</v>
      </c>
      <c r="D228" s="5">
        <v>486</v>
      </c>
      <c r="E228" s="53">
        <v>10</v>
      </c>
      <c r="F228" s="23">
        <f t="shared" si="205"/>
        <v>4860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4860</v>
      </c>
      <c r="K228" s="23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9.7200000000000006</v>
      </c>
      <c r="O228" s="23">
        <f t="shared" si="201"/>
        <v>0.2</v>
      </c>
      <c r="P228" s="23">
        <f t="shared" si="206"/>
        <v>0</v>
      </c>
      <c r="Q228" s="7">
        <v>0.1</v>
      </c>
      <c r="R228" s="6">
        <f t="shared" si="207"/>
        <v>0.48599999999999999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5"/>
        <v>0</v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>
        <f t="shared" si="195"/>
        <v>0</v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>
        <f t="shared" si="195"/>
        <v>0</v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2"/>
        <v/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6" t="s">
        <v>172</v>
      </c>
      <c r="C229" s="38" t="s">
        <v>171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30400001</v>
      </c>
      <c r="B230" s="96" t="s">
        <v>173</v>
      </c>
      <c r="C230" s="78" t="s">
        <v>128</v>
      </c>
      <c r="D230" s="5"/>
      <c r="E230" s="22">
        <v>5.0599999999999996</v>
      </c>
      <c r="F230" s="23">
        <f t="shared" si="205"/>
        <v>0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0</v>
      </c>
      <c r="K230" s="23" t="str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0</v>
      </c>
      <c r="O230" s="23">
        <f t="shared" si="201"/>
        <v>0.3</v>
      </c>
      <c r="P230" s="23" t="str">
        <f t="shared" si="206"/>
        <v/>
      </c>
      <c r="Q230" s="7">
        <v>0.1</v>
      </c>
      <c r="R230" s="6">
        <f t="shared" si="20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7"/>
      <c r="C231" s="75" t="s">
        <v>115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6" t="s">
        <v>174</v>
      </c>
      <c r="C232" s="75" t="s">
        <v>124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8"/>
      <c r="C233" s="75" t="s">
        <v>116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7"/>
      <c r="C234" s="75" t="s">
        <v>140</v>
      </c>
      <c r="D234" s="5"/>
      <c r="E234" s="22">
        <v>5.07</v>
      </c>
      <c r="F234" s="23">
        <f t="shared" si="205"/>
        <v>0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0</v>
      </c>
      <c r="K234" s="23" t="str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0</v>
      </c>
      <c r="O234" s="23">
        <f t="shared" si="201"/>
        <v>0.3</v>
      </c>
      <c r="P234" s="23" t="str">
        <f t="shared" si="206"/>
        <v/>
      </c>
      <c r="Q234" s="7">
        <v>0.1</v>
      </c>
      <c r="R234" s="6">
        <f t="shared" si="20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C297" si="210">IF(ISERROR(AB234/J234*100),"",(AB234/J234*100))</f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6" t="s">
        <v>175</v>
      </c>
      <c r="C235" s="75" t="s">
        <v>168</v>
      </c>
      <c r="D235" s="5"/>
      <c r="E235" s="22">
        <v>5.05</v>
      </c>
      <c r="F235" s="23">
        <f t="shared" si="205"/>
        <v>0</v>
      </c>
      <c r="G235" s="23"/>
      <c r="H235" s="23">
        <f t="shared" si="203"/>
        <v>0</v>
      </c>
      <c r="I235" s="23">
        <f t="shared" si="204"/>
        <v>0</v>
      </c>
      <c r="J235" s="23">
        <f t="shared" si="197"/>
        <v>0</v>
      </c>
      <c r="K235" s="23" t="str">
        <f t="shared" si="198"/>
        <v>0</v>
      </c>
      <c r="L235" s="23" t="str">
        <f t="shared" si="199"/>
        <v>0</v>
      </c>
      <c r="M235" s="10">
        <v>0.3</v>
      </c>
      <c r="N235" s="23">
        <f t="shared" si="200"/>
        <v>0</v>
      </c>
      <c r="O235" s="23">
        <f t="shared" si="201"/>
        <v>0.3</v>
      </c>
      <c r="P235" s="23" t="str">
        <f t="shared" si="206"/>
        <v/>
      </c>
      <c r="Q235" s="7">
        <v>0.1</v>
      </c>
      <c r="R235" s="6">
        <f t="shared" si="20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8"/>
      <c r="C236" s="75" t="s">
        <v>124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8"/>
      <c r="C237" s="75" t="s">
        <v>140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7"/>
      <c r="C238" s="75" t="s">
        <v>116</v>
      </c>
      <c r="D238" s="5"/>
      <c r="E238" s="22">
        <v>5.05</v>
      </c>
      <c r="F238" s="23">
        <f t="shared" si="205"/>
        <v>0</v>
      </c>
      <c r="G238" s="23"/>
      <c r="H238" s="23">
        <f t="shared" si="203"/>
        <v>0</v>
      </c>
      <c r="I238" s="23">
        <f t="shared" si="204"/>
        <v>0</v>
      </c>
      <c r="J238" s="23">
        <f t="shared" si="197"/>
        <v>0</v>
      </c>
      <c r="K238" s="23" t="str">
        <f t="shared" si="198"/>
        <v>0</v>
      </c>
      <c r="L238" s="23" t="str">
        <f t="shared" si="199"/>
        <v>0</v>
      </c>
      <c r="M238" s="10">
        <v>0.3</v>
      </c>
      <c r="N238" s="23">
        <f t="shared" si="200"/>
        <v>0</v>
      </c>
      <c r="O238" s="23">
        <f t="shared" si="201"/>
        <v>0.3</v>
      </c>
      <c r="P238" s="23" t="str">
        <f t="shared" si="206"/>
        <v/>
      </c>
      <c r="Q238" s="7">
        <v>0.1</v>
      </c>
      <c r="R238" s="6">
        <f t="shared" si="20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6" t="s">
        <v>176</v>
      </c>
      <c r="C239" s="75" t="s">
        <v>115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8"/>
      <c r="C240" s="75" t="s">
        <v>116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8"/>
      <c r="C241" s="75" t="s">
        <v>113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8"/>
      <c r="C242" s="75" t="s">
        <v>177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8"/>
      <c r="C243" s="75" t="s">
        <v>122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8"/>
      <c r="C244" s="75" t="s">
        <v>178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8"/>
      <c r="C245" s="75" t="s">
        <v>140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7"/>
      <c r="C246" s="75" t="s">
        <v>124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6" t="s">
        <v>179</v>
      </c>
      <c r="C247" s="29" t="s">
        <v>146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8"/>
      <c r="C248" s="75" t="s">
        <v>140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8"/>
      <c r="C249" s="29" t="s">
        <v>180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7"/>
      <c r="C250" s="29" t="s">
        <v>122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6" t="s">
        <v>181</v>
      </c>
      <c r="C251" s="29" t="s">
        <v>182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8"/>
      <c r="C252" s="29" t="s">
        <v>183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8"/>
      <c r="C253" s="29" t="s">
        <v>184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7"/>
      <c r="C254" s="29" t="s">
        <v>185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6" t="s">
        <v>186</v>
      </c>
      <c r="C255" s="29" t="s">
        <v>182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8"/>
      <c r="C256" s="29" t="s">
        <v>183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2">
        <v>30700003</v>
      </c>
      <c r="B257" s="98"/>
      <c r="C257" s="29" t="s">
        <v>184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2">
        <v>30700004</v>
      </c>
      <c r="B258" s="97"/>
      <c r="C258" s="29" t="s">
        <v>185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>
      <c r="A259" s="60">
        <v>30600009</v>
      </c>
      <c r="B259" s="96" t="s">
        <v>187</v>
      </c>
      <c r="C259" s="29" t="s">
        <v>188</v>
      </c>
      <c r="D259" s="5"/>
      <c r="E259" s="22">
        <v>5.05</v>
      </c>
      <c r="F259" s="23">
        <f t="shared" si="205"/>
        <v>0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0</v>
      </c>
      <c r="K259" s="23" t="str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0</v>
      </c>
      <c r="O259" s="23">
        <f t="shared" si="201"/>
        <v>0.4</v>
      </c>
      <c r="P259" s="23" t="str">
        <f t="shared" si="206"/>
        <v/>
      </c>
      <c r="Q259" s="2">
        <v>0.1</v>
      </c>
      <c r="R259" s="6">
        <f t="shared" si="20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hidden="1" customHeight="1">
      <c r="A260" s="60">
        <v>30600010</v>
      </c>
      <c r="B260" s="97"/>
      <c r="C260" s="29" t="s">
        <v>159</v>
      </c>
      <c r="D260" s="5"/>
      <c r="E260" s="22">
        <v>5.05</v>
      </c>
      <c r="F260" s="23">
        <f t="shared" si="205"/>
        <v>0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0</v>
      </c>
      <c r="K260" s="23" t="str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0</v>
      </c>
      <c r="O260" s="23">
        <f t="shared" si="201"/>
        <v>0.4</v>
      </c>
      <c r="P260" s="23" t="str">
        <f t="shared" si="206"/>
        <v/>
      </c>
      <c r="Q260" s="2">
        <v>0.1</v>
      </c>
      <c r="R260" s="6">
        <f t="shared" si="20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4.25" hidden="1" customHeight="1">
      <c r="A261" s="60">
        <v>30400026</v>
      </c>
      <c r="B261" s="96" t="s">
        <v>189</v>
      </c>
      <c r="C261" s="29" t="s">
        <v>147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 customHeight="1">
      <c r="A262" s="60">
        <v>30400027</v>
      </c>
      <c r="B262" s="98"/>
      <c r="C262" s="29" t="s">
        <v>130</v>
      </c>
      <c r="D262" s="5"/>
      <c r="E262" s="22">
        <v>5.05</v>
      </c>
      <c r="F262" s="23">
        <f t="shared" si="205"/>
        <v>0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30400028</v>
      </c>
      <c r="B263" s="97"/>
      <c r="C263" s="29" t="s">
        <v>190</v>
      </c>
      <c r="D263" s="5"/>
      <c r="E263" s="22">
        <v>5.05</v>
      </c>
      <c r="F263" s="23">
        <f t="shared" si="205"/>
        <v>0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0</v>
      </c>
      <c r="K263" s="23" t="str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0</v>
      </c>
      <c r="O263" s="23">
        <f t="shared" si="201"/>
        <v>0.8</v>
      </c>
      <c r="P263" s="23" t="str">
        <f t="shared" si="206"/>
        <v/>
      </c>
      <c r="Q263" s="2">
        <v>0.1</v>
      </c>
      <c r="R263" s="6">
        <f t="shared" si="20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6" t="s">
        <v>191</v>
      </c>
      <c r="C264" s="29" t="s">
        <v>147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customHeight="1">
      <c r="A265" s="60">
        <v>30400003</v>
      </c>
      <c r="B265" s="98"/>
      <c r="C265" s="29" t="s">
        <v>146</v>
      </c>
      <c r="D265" s="5">
        <v>94</v>
      </c>
      <c r="E265" s="22">
        <v>5.05</v>
      </c>
      <c r="F265" s="23">
        <f t="shared" si="205"/>
        <v>474.7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474.7</v>
      </c>
      <c r="K265" s="23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3.7976000000000001</v>
      </c>
      <c r="O265" s="23">
        <f t="shared" si="201"/>
        <v>0.8</v>
      </c>
      <c r="P265" s="23">
        <f t="shared" si="206"/>
        <v>0</v>
      </c>
      <c r="Q265" s="2">
        <v>0.1</v>
      </c>
      <c r="R265" s="6">
        <f t="shared" si="207"/>
        <v>4.7469999999999998E-2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>
        <f t="shared" si="212"/>
        <v>0</v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>
        <f t="shared" si="212"/>
        <v>0</v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>
        <f t="shared" si="212"/>
        <v>0</v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customHeight="1">
      <c r="A266" s="60">
        <v>30400005</v>
      </c>
      <c r="B266" s="97"/>
      <c r="C266" s="29" t="s">
        <v>190</v>
      </c>
      <c r="D266" s="5">
        <v>325</v>
      </c>
      <c r="E266" s="22">
        <v>5.05</v>
      </c>
      <c r="F266" s="23">
        <f t="shared" si="205"/>
        <v>1641.25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1641.25</v>
      </c>
      <c r="K266" s="23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13.13</v>
      </c>
      <c r="O266" s="23">
        <f t="shared" si="201"/>
        <v>0.8</v>
      </c>
      <c r="P266" s="23">
        <f t="shared" si="206"/>
        <v>0</v>
      </c>
      <c r="Q266" s="2">
        <v>0.1</v>
      </c>
      <c r="R266" s="6">
        <f t="shared" si="207"/>
        <v>0.16412499999999999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>
        <f t="shared" si="212"/>
        <v>0</v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>
        <f t="shared" si="212"/>
        <v>0</v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>
        <f t="shared" si="212"/>
        <v>0</v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 customHeight="1">
      <c r="A267" s="60">
        <v>30300005</v>
      </c>
      <c r="B267" s="96" t="s">
        <v>192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 customHeight="1">
      <c r="A268" s="60">
        <v>30300004</v>
      </c>
      <c r="B268" s="98"/>
      <c r="C268" s="29" t="s">
        <v>193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 customHeight="1">
      <c r="A269" s="60">
        <v>30300006</v>
      </c>
      <c r="B269" s="97"/>
      <c r="C269" s="29" t="s">
        <v>121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6" t="s">
        <v>194</v>
      </c>
      <c r="C270" s="29" t="s">
        <v>144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8"/>
      <c r="C271" s="29" t="s">
        <v>122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8"/>
      <c r="C272" s="29" t="s">
        <v>147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7"/>
      <c r="C273" s="29" t="s">
        <v>195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6" t="s">
        <v>196</v>
      </c>
      <c r="C274" s="29" t="s">
        <v>197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8"/>
      <c r="C275" s="29" t="s">
        <v>198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8"/>
      <c r="C276" s="29" t="s">
        <v>131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7"/>
      <c r="C277" s="29" t="s">
        <v>195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6" t="s">
        <v>199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8"/>
      <c r="C279" s="29" t="s">
        <v>193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7"/>
      <c r="C280" s="29" t="s">
        <v>121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6" t="s">
        <v>200</v>
      </c>
      <c r="C281" s="29" t="s">
        <v>146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7"/>
      <c r="C282" s="29" t="s">
        <v>122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6" t="s">
        <v>201</v>
      </c>
      <c r="C283" s="29" t="s">
        <v>121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8"/>
      <c r="C284" s="29" t="s">
        <v>202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8"/>
      <c r="C285" s="29" t="s">
        <v>146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7"/>
      <c r="C286" s="29" t="s">
        <v>203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204</v>
      </c>
      <c r="C287" s="30" t="s">
        <v>205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206</v>
      </c>
      <c r="C288" s="30" t="s">
        <v>207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208</v>
      </c>
      <c r="C289" s="30" t="s">
        <v>209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210</v>
      </c>
      <c r="C290" s="30" t="s">
        <v>211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212</v>
      </c>
      <c r="C291" s="30" t="s">
        <v>213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214</v>
      </c>
      <c r="C292" s="30" t="s">
        <v>213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215</v>
      </c>
      <c r="C293" s="30" t="s">
        <v>213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216</v>
      </c>
      <c r="C294" s="30" t="s">
        <v>217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218</v>
      </c>
      <c r="C295" s="30" t="s">
        <v>219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238</v>
      </c>
      <c r="C296" s="30" t="s">
        <v>219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7" t="s">
        <v>221</v>
      </c>
      <c r="C297" s="29" t="s">
        <v>222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7" t="s">
        <v>223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2854</v>
      </c>
      <c r="E299" s="43"/>
      <c r="F299" s="44">
        <f>SUM(F155:F298)</f>
        <v>16741.77</v>
      </c>
      <c r="G299" s="44">
        <f>SUM(G155:G298)</f>
        <v>17901.84</v>
      </c>
      <c r="H299" s="44">
        <f>SUM(H155:H298)</f>
        <v>69.3</v>
      </c>
      <c r="I299" s="44">
        <f>SUM(I155:I298)</f>
        <v>0</v>
      </c>
      <c r="J299" s="44">
        <f>SUM(J155:J298)</f>
        <v>16811.07</v>
      </c>
      <c r="K299" s="44">
        <f>IF(ISERROR(H299/J299*100),"0",(H299/J299*100))</f>
        <v>0.41222837094842862</v>
      </c>
      <c r="L299" s="44">
        <f>IF(ISERROR(I299/G299*100),"0",(I299/G299*100))</f>
        <v>0</v>
      </c>
      <c r="M299" s="45">
        <f>IF(ISERROR(N299/J299*100),"",(N299/J299*100))</f>
        <v>0.62696746845977092</v>
      </c>
      <c r="N299" s="44">
        <f>SUM(N155:N298)</f>
        <v>105.39994</v>
      </c>
      <c r="O299" s="44">
        <f>IF(ISERROR(M299-K299-L299),"0",(M299-K299-L299))</f>
        <v>0.21473909751134229</v>
      </c>
      <c r="P299" s="44">
        <f>(S299+T299+U299+V299+W299+X299+Y299+Z299+AA299)/J299*1000</f>
        <v>0.11896922682494333</v>
      </c>
      <c r="Q299" s="46">
        <f>IF(ISERROR(R299/J299*1000),"",(R299/J299*1000))</f>
        <v>0.49743014573135436</v>
      </c>
      <c r="R299" s="44">
        <f t="shared" ref="R299:AW299" si="230">SUM(R155:R298)</f>
        <v>8.3623329999999996</v>
      </c>
      <c r="S299" s="44">
        <f t="shared" si="230"/>
        <v>1</v>
      </c>
      <c r="T299" s="44">
        <f t="shared" si="230"/>
        <v>0</v>
      </c>
      <c r="U299" s="44">
        <f t="shared" si="230"/>
        <v>0</v>
      </c>
      <c r="V299" s="44">
        <f t="shared" si="230"/>
        <v>0</v>
      </c>
      <c r="W299" s="44">
        <f t="shared" si="230"/>
        <v>0</v>
      </c>
      <c r="X299" s="44">
        <f t="shared" si="230"/>
        <v>1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20.8</v>
      </c>
      <c r="AC299" s="44">
        <f t="shared" si="230"/>
        <v>23.6</v>
      </c>
      <c r="AD299" s="44">
        <f t="shared" si="230"/>
        <v>0</v>
      </c>
      <c r="AE299" s="44">
        <f t="shared" si="230"/>
        <v>0</v>
      </c>
      <c r="AF299" s="44">
        <f t="shared" si="230"/>
        <v>8.6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8</v>
      </c>
      <c r="AK299" s="44">
        <f t="shared" si="230"/>
        <v>0</v>
      </c>
      <c r="AL299" s="44">
        <f t="shared" si="230"/>
        <v>0</v>
      </c>
      <c r="AM299" s="44">
        <f t="shared" si="230"/>
        <v>8.3000000000000007</v>
      </c>
      <c r="AN299" s="44">
        <f t="shared" si="230"/>
        <v>0</v>
      </c>
      <c r="AO299" s="44">
        <f t="shared" si="230"/>
        <v>0</v>
      </c>
      <c r="AP299" s="44">
        <f t="shared" si="230"/>
        <v>0</v>
      </c>
      <c r="AQ299" s="44">
        <f t="shared" si="230"/>
        <v>0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0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0.12372799589794106</v>
      </c>
      <c r="BQ299" s="47">
        <f>IF(ISERROR(AC299/$J$299*100),"",(AC299/$J$299*100))</f>
        <v>0.14038368765343312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5.1156767534725631E-2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4.7587690729977331E-2</v>
      </c>
      <c r="BY299" s="47">
        <f t="shared" si="232"/>
        <v>0</v>
      </c>
      <c r="BZ299" s="47">
        <f t="shared" si="232"/>
        <v>0</v>
      </c>
      <c r="CA299" s="47">
        <f t="shared" si="232"/>
        <v>4.9372229132351481E-2</v>
      </c>
      <c r="CB299" s="47">
        <f t="shared" si="232"/>
        <v>0</v>
      </c>
      <c r="CC299" s="47">
        <f t="shared" si="232"/>
        <v>0</v>
      </c>
      <c r="CD299" s="47">
        <f t="shared" si="232"/>
        <v>0</v>
      </c>
      <c r="CE299" s="47">
        <f t="shared" si="232"/>
        <v>0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0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</mergeCells>
  <phoneticPr fontId="1" type="noConversion"/>
  <conditionalFormatting sqref="E154:G157 E2:G2 DI2:DK2">
    <cfRule type="cellIs" dxfId="197" priority="196" stopIfTrue="1" operator="equal">
      <formula>0</formula>
    </cfRule>
  </conditionalFormatting>
  <conditionalFormatting sqref="S6:BO151 S161:BO306 DW4:FS151">
    <cfRule type="cellIs" dxfId="196" priority="195" operator="greaterThan">
      <formula>0</formula>
    </cfRule>
  </conditionalFormatting>
  <conditionalFormatting sqref="E154:G157 E2:G2 DI2:DK2">
    <cfRule type="cellIs" dxfId="195" priority="194" stopIfTrue="1" operator="equal">
      <formula>0</formula>
    </cfRule>
  </conditionalFormatting>
  <conditionalFormatting sqref="S6:BO151 S161:BO306 DW4:FS151">
    <cfRule type="cellIs" dxfId="194" priority="193" operator="greaterThan">
      <formula>0</formula>
    </cfRule>
  </conditionalFormatting>
  <conditionalFormatting sqref="E154:G157 E2:G2 DI2:DK2">
    <cfRule type="cellIs" dxfId="193" priority="192" stopIfTrue="1" operator="equal">
      <formula>0</formula>
    </cfRule>
  </conditionalFormatting>
  <conditionalFormatting sqref="S6:BO151 S161:BO306 DW4:FS151">
    <cfRule type="cellIs" dxfId="192" priority="191" operator="greaterThan">
      <formula>0</formula>
    </cfRule>
  </conditionalFormatting>
  <conditionalFormatting sqref="E154:G157 E2:G2 DI2:DK2">
    <cfRule type="cellIs" dxfId="191" priority="190" stopIfTrue="1" operator="equal">
      <formula>0</formula>
    </cfRule>
  </conditionalFormatting>
  <conditionalFormatting sqref="S6:BO151 S161:BO306 DW4:FS151">
    <cfRule type="cellIs" dxfId="190" priority="189" operator="greaterThan">
      <formula>0</formula>
    </cfRule>
  </conditionalFormatting>
  <conditionalFormatting sqref="E154:G157 E2:G2 DI2:DK2">
    <cfRule type="cellIs" dxfId="189" priority="188" stopIfTrue="1" operator="equal">
      <formula>0</formula>
    </cfRule>
  </conditionalFormatting>
  <conditionalFormatting sqref="S6:BO151 S161:BO306 DW4:FS151">
    <cfRule type="cellIs" dxfId="188" priority="187" operator="greaterThan">
      <formula>0</formula>
    </cfRule>
  </conditionalFormatting>
  <conditionalFormatting sqref="E154:G157 E2:G2 DI2:DK2">
    <cfRule type="cellIs" dxfId="187" priority="186" stopIfTrue="1" operator="equal">
      <formula>0</formula>
    </cfRule>
  </conditionalFormatting>
  <conditionalFormatting sqref="S6:BO151 S161:BO306 DW4:FS151">
    <cfRule type="cellIs" dxfId="186" priority="185" operator="greaterThan">
      <formula>0</formula>
    </cfRule>
  </conditionalFormatting>
  <conditionalFormatting sqref="E154:G157 E2:G2 DI2:DK2">
    <cfRule type="cellIs" dxfId="185" priority="184" stopIfTrue="1" operator="equal">
      <formula>0</formula>
    </cfRule>
  </conditionalFormatting>
  <conditionalFormatting sqref="S6:BO151 S161:BO306 DW4:FS151">
    <cfRule type="cellIs" dxfId="184" priority="183" operator="greaterThan">
      <formula>0</formula>
    </cfRule>
  </conditionalFormatting>
  <conditionalFormatting sqref="E154:G157 E2:G2 DI2:DK2">
    <cfRule type="cellIs" dxfId="183" priority="182" stopIfTrue="1" operator="equal">
      <formula>0</formula>
    </cfRule>
  </conditionalFormatting>
  <conditionalFormatting sqref="S6:BO151 S161:BO306 DW4:FS151">
    <cfRule type="cellIs" dxfId="182" priority="181" operator="greaterThan">
      <formula>0</formula>
    </cfRule>
  </conditionalFormatting>
  <conditionalFormatting sqref="E154:G157 E2:G2 DI2:DK2">
    <cfRule type="cellIs" dxfId="181" priority="180" stopIfTrue="1" operator="equal">
      <formula>0</formula>
    </cfRule>
  </conditionalFormatting>
  <conditionalFormatting sqref="S6:BO151 S161:BO306 DW4:FS151">
    <cfRule type="cellIs" dxfId="180" priority="179" operator="greaterThan">
      <formula>0</formula>
    </cfRule>
  </conditionalFormatting>
  <conditionalFormatting sqref="E154:G157 E2:G2 DI2:DK2">
    <cfRule type="cellIs" dxfId="179" priority="178" stopIfTrue="1" operator="equal">
      <formula>0</formula>
    </cfRule>
  </conditionalFormatting>
  <conditionalFormatting sqref="S6:BO151 S161:BO306 DW4:FS151">
    <cfRule type="cellIs" dxfId="178" priority="177" operator="greaterThan">
      <formula>0</formula>
    </cfRule>
  </conditionalFormatting>
  <conditionalFormatting sqref="E154:G157 E2:G2 DI2:DK2">
    <cfRule type="cellIs" dxfId="177" priority="176" stopIfTrue="1" operator="equal">
      <formula>0</formula>
    </cfRule>
  </conditionalFormatting>
  <conditionalFormatting sqref="S6:BO151 S161:BO306 DW4:FS151">
    <cfRule type="cellIs" dxfId="176" priority="175" operator="greaterThan">
      <formula>0</formula>
    </cfRule>
  </conditionalFormatting>
  <conditionalFormatting sqref="E154:G157 E2:G2 DI2:DK2">
    <cfRule type="cellIs" dxfId="175" priority="174" stopIfTrue="1" operator="equal">
      <formula>0</formula>
    </cfRule>
  </conditionalFormatting>
  <conditionalFormatting sqref="S6:BO151 S161:BO306 DW4:FS151">
    <cfRule type="cellIs" dxfId="174" priority="173" operator="greaterThan">
      <formula>0</formula>
    </cfRule>
  </conditionalFormatting>
  <conditionalFormatting sqref="E154:G157 E2:G2 DI2:DK2">
    <cfRule type="cellIs" dxfId="173" priority="172" stopIfTrue="1" operator="equal">
      <formula>0</formula>
    </cfRule>
  </conditionalFormatting>
  <conditionalFormatting sqref="S6:BO151 S161:BO306 DW4:FS151">
    <cfRule type="cellIs" dxfId="172" priority="171" operator="greaterThan">
      <formula>0</formula>
    </cfRule>
  </conditionalFormatting>
  <conditionalFormatting sqref="E154:G157 E2:G2 DI2:DK2">
    <cfRule type="cellIs" dxfId="171" priority="170" stopIfTrue="1" operator="equal">
      <formula>0</formula>
    </cfRule>
  </conditionalFormatting>
  <conditionalFormatting sqref="S6:BO151 S161:BO306 DW4:FS151">
    <cfRule type="cellIs" dxfId="170" priority="169" operator="greaterThan">
      <formula>0</formula>
    </cfRule>
  </conditionalFormatting>
  <conditionalFormatting sqref="E154:G157 E2:G2 DI2:DK2">
    <cfRule type="cellIs" dxfId="169" priority="168" stopIfTrue="1" operator="equal">
      <formula>0</formula>
    </cfRule>
  </conditionalFormatting>
  <conditionalFormatting sqref="S6:BO151 S161:BO306 DW4:FS151">
    <cfRule type="cellIs" dxfId="168" priority="167" operator="greaterThan">
      <formula>0</formula>
    </cfRule>
  </conditionalFormatting>
  <conditionalFormatting sqref="E154:G157 E2:G2 DI2:DK2">
    <cfRule type="cellIs" dxfId="167" priority="166" stopIfTrue="1" operator="equal">
      <formula>0</formula>
    </cfRule>
  </conditionalFormatting>
  <conditionalFormatting sqref="S6:BO151 S161:BO306 DW4:FS151">
    <cfRule type="cellIs" dxfId="166" priority="165" operator="greaterThan">
      <formula>0</formula>
    </cfRule>
  </conditionalFormatting>
  <conditionalFormatting sqref="E154:G157 E2:G2 DI2:DK2">
    <cfRule type="cellIs" dxfId="165" priority="164" stopIfTrue="1" operator="equal">
      <formula>0</formula>
    </cfRule>
  </conditionalFormatting>
  <conditionalFormatting sqref="S6:BO151 S161:BO306 DW4:FS151">
    <cfRule type="cellIs" dxfId="164" priority="163" operator="greaterThan">
      <formula>0</formula>
    </cfRule>
  </conditionalFormatting>
  <conditionalFormatting sqref="E154:G157 E2:G2 DI2:DK2">
    <cfRule type="cellIs" dxfId="163" priority="162" stopIfTrue="1" operator="equal">
      <formula>0</formula>
    </cfRule>
  </conditionalFormatting>
  <conditionalFormatting sqref="S6:BO151 S161:BO306 DW4:FS151">
    <cfRule type="cellIs" dxfId="162" priority="161" operator="greaterThan">
      <formula>0</formula>
    </cfRule>
  </conditionalFormatting>
  <conditionalFormatting sqref="E154:G157 E2:G2 DI2:DK2">
    <cfRule type="cellIs" dxfId="161" priority="160" stopIfTrue="1" operator="equal">
      <formula>0</formula>
    </cfRule>
  </conditionalFormatting>
  <conditionalFormatting sqref="S6:BO151 S161:BO306 DW4:FS151">
    <cfRule type="cellIs" dxfId="160" priority="159" operator="greaterThan">
      <formula>0</formula>
    </cfRule>
  </conditionalFormatting>
  <conditionalFormatting sqref="E154:G157 E2:G2 DI2:DK2">
    <cfRule type="cellIs" dxfId="159" priority="158" stopIfTrue="1" operator="equal">
      <formula>0</formula>
    </cfRule>
  </conditionalFormatting>
  <conditionalFormatting sqref="S6:BO151 S161:BO306 DW4:FS151">
    <cfRule type="cellIs" dxfId="158" priority="157" operator="greaterThan">
      <formula>0</formula>
    </cfRule>
  </conditionalFormatting>
  <conditionalFormatting sqref="E154:G157 E2:G2 DI2:DK2">
    <cfRule type="cellIs" dxfId="157" priority="156" stopIfTrue="1" operator="equal">
      <formula>0</formula>
    </cfRule>
  </conditionalFormatting>
  <conditionalFormatting sqref="S6:BO151 S161:BO306 DW4:FS151">
    <cfRule type="cellIs" dxfId="156" priority="155" operator="greaterThan">
      <formula>0</formula>
    </cfRule>
  </conditionalFormatting>
  <conditionalFormatting sqref="E154:G157 E2:G2 DI2:DK2">
    <cfRule type="cellIs" dxfId="155" priority="154" stopIfTrue="1" operator="equal">
      <formula>0</formula>
    </cfRule>
  </conditionalFormatting>
  <conditionalFormatting sqref="S6:BO151 S161:BO306 DW4:FS151">
    <cfRule type="cellIs" dxfId="154" priority="153" operator="greaterThan">
      <formula>0</formula>
    </cfRule>
  </conditionalFormatting>
  <conditionalFormatting sqref="E154:G157 E2:G2 DI2:DK2">
    <cfRule type="cellIs" dxfId="153" priority="152" stopIfTrue="1" operator="equal">
      <formula>0</formula>
    </cfRule>
  </conditionalFormatting>
  <conditionalFormatting sqref="S6:BO151 S161:BO306 DW4:FS151">
    <cfRule type="cellIs" dxfId="152" priority="151" operator="greaterThan">
      <formula>0</formula>
    </cfRule>
  </conditionalFormatting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48:G151 E2:G2 DI2:DK2">
    <cfRule type="cellIs" dxfId="49" priority="48" stopIfTrue="1" operator="equal">
      <formula>0</formula>
    </cfRule>
  </conditionalFormatting>
  <conditionalFormatting sqref="S153:BO294 S4:BO145 DW4:FS145">
    <cfRule type="cellIs" dxfId="48" priority="47" operator="greaterThan">
      <formula>0</formula>
    </cfRule>
  </conditionalFormatting>
  <conditionalFormatting sqref="E148:G151 E2:G2 DI2:DK2">
    <cfRule type="cellIs" dxfId="47" priority="46" stopIfTrue="1" operator="equal">
      <formula>0</formula>
    </cfRule>
  </conditionalFormatting>
  <conditionalFormatting sqref="S153:BO294 S4:BO145 DW4:FS145">
    <cfRule type="cellIs" dxfId="46" priority="45" operator="greaterThan">
      <formula>0</formula>
    </cfRule>
  </conditionalFormatting>
  <conditionalFormatting sqref="E148:G151 E2:G2 DI2:DK2">
    <cfRule type="cellIs" dxfId="45" priority="44" stopIfTrue="1" operator="equal">
      <formula>0</formula>
    </cfRule>
  </conditionalFormatting>
  <conditionalFormatting sqref="S153:BO294 S4:BO145 DW4:FS145">
    <cfRule type="cellIs" dxfId="44" priority="43" operator="greaterThan">
      <formula>0</formula>
    </cfRule>
  </conditionalFormatting>
  <conditionalFormatting sqref="E148:G151 E2:G2 DI2:DK2">
    <cfRule type="cellIs" dxfId="43" priority="42" stopIfTrue="1" operator="equal">
      <formula>0</formula>
    </cfRule>
  </conditionalFormatting>
  <conditionalFormatting sqref="S153:BO294 S4:BO145 DW4:FS145">
    <cfRule type="cellIs" dxfId="42" priority="41" operator="greaterThan">
      <formula>0</formula>
    </cfRule>
  </conditionalFormatting>
  <conditionalFormatting sqref="E148:G151 E2:G2 DI2:DK2">
    <cfRule type="cellIs" dxfId="41" priority="40" stopIfTrue="1" operator="equal">
      <formula>0</formula>
    </cfRule>
  </conditionalFormatting>
  <conditionalFormatting sqref="S153:BO294 S4:BO145 DW4:FS145">
    <cfRule type="cellIs" dxfId="40" priority="39" operator="greaterThan">
      <formula>0</formula>
    </cfRule>
  </conditionalFormatting>
  <conditionalFormatting sqref="E148:G151 E2:G2 DI2:DK2">
    <cfRule type="cellIs" dxfId="39" priority="38" stopIfTrue="1" operator="equal">
      <formula>0</formula>
    </cfRule>
  </conditionalFormatting>
  <conditionalFormatting sqref="S153:BO294 S4:BO145 DW4:FS145">
    <cfRule type="cellIs" dxfId="38" priority="37" operator="greaterThan">
      <formula>0</formula>
    </cfRule>
  </conditionalFormatting>
  <conditionalFormatting sqref="E148:G151 E2:G2 DI2:DK2">
    <cfRule type="cellIs" dxfId="37" priority="36" stopIfTrue="1" operator="equal">
      <formula>0</formula>
    </cfRule>
  </conditionalFormatting>
  <conditionalFormatting sqref="S153:BO294 S4:BO145 DW4:FS145">
    <cfRule type="cellIs" dxfId="36" priority="35" operator="greaterThan">
      <formula>0</formula>
    </cfRule>
  </conditionalFormatting>
  <conditionalFormatting sqref="E148:G151 E2:G2 DI2:DK2">
    <cfRule type="cellIs" dxfId="35" priority="34" stopIfTrue="1" operator="equal">
      <formula>0</formula>
    </cfRule>
  </conditionalFormatting>
  <conditionalFormatting sqref="S153:BO294 S4:BO145 DW4:FS145">
    <cfRule type="cellIs" dxfId="34" priority="33" operator="greaterThan">
      <formula>0</formula>
    </cfRule>
  </conditionalFormatting>
  <conditionalFormatting sqref="E148:G151 E2:G2 DI2:DK2">
    <cfRule type="cellIs" dxfId="33" priority="32" stopIfTrue="1" operator="equal">
      <formula>0</formula>
    </cfRule>
  </conditionalFormatting>
  <conditionalFormatting sqref="S153:BO294 S4:BO145 DW4:FS145">
    <cfRule type="cellIs" dxfId="32" priority="31" operator="greaterThan">
      <formula>0</formula>
    </cfRule>
  </conditionalFormatting>
  <conditionalFormatting sqref="E148:G151 E2:G2 DI2:DK2">
    <cfRule type="cellIs" dxfId="31" priority="30" stopIfTrue="1" operator="equal">
      <formula>0</formula>
    </cfRule>
  </conditionalFormatting>
  <conditionalFormatting sqref="S153:BO294 S4:BO145 DW4:FS145">
    <cfRule type="cellIs" dxfId="30" priority="29" operator="greaterThan">
      <formula>0</formula>
    </cfRule>
  </conditionalFormatting>
  <conditionalFormatting sqref="E148:G151 E2:G2 DI2:DK2">
    <cfRule type="cellIs" dxfId="29" priority="28" stopIfTrue="1" operator="equal">
      <formula>0</formula>
    </cfRule>
  </conditionalFormatting>
  <conditionalFormatting sqref="S153:BO294 S4:BO145 DW4:FS145">
    <cfRule type="cellIs" dxfId="28" priority="27" operator="greaterThan">
      <formula>0</formula>
    </cfRule>
  </conditionalFormatting>
  <conditionalFormatting sqref="E148:G151 E2:G2 DI2:DK2">
    <cfRule type="cellIs" dxfId="27" priority="26" stopIfTrue="1" operator="equal">
      <formula>0</formula>
    </cfRule>
  </conditionalFormatting>
  <conditionalFormatting sqref="S153:BO294 S4:BO145 DW4:FS145">
    <cfRule type="cellIs" dxfId="26" priority="25" operator="greaterThan">
      <formula>0</formula>
    </cfRule>
  </conditionalFormatting>
  <conditionalFormatting sqref="E148:G151 E2:G2 DI2:DK2">
    <cfRule type="cellIs" dxfId="25" priority="24" stopIfTrue="1" operator="equal">
      <formula>0</formula>
    </cfRule>
  </conditionalFormatting>
  <conditionalFormatting sqref="S153:BO294 S4:BO145 DW4:FS145">
    <cfRule type="cellIs" dxfId="24" priority="23" operator="greaterThan">
      <formula>0</formula>
    </cfRule>
  </conditionalFormatting>
  <conditionalFormatting sqref="E148:G151 E2:G2 DI2:DK2">
    <cfRule type="cellIs" dxfId="23" priority="22" stopIfTrue="1" operator="equal">
      <formula>0</formula>
    </cfRule>
  </conditionalFormatting>
  <conditionalFormatting sqref="S153:BO294 S4:BO145 DW4:FS145">
    <cfRule type="cellIs" dxfId="22" priority="21" operator="greaterThan">
      <formula>0</formula>
    </cfRule>
  </conditionalFormatting>
  <conditionalFormatting sqref="E148:G151 E2:G2 DI2:DK2">
    <cfRule type="cellIs" dxfId="21" priority="20" stopIfTrue="1" operator="equal">
      <formula>0</formula>
    </cfRule>
  </conditionalFormatting>
  <conditionalFormatting sqref="S153:BO294 S4:BO145 DW4:FS145">
    <cfRule type="cellIs" dxfId="20" priority="19" operator="greaterThan">
      <formula>0</formula>
    </cfRule>
  </conditionalFormatting>
  <conditionalFormatting sqref="E148:G151 E2:G2 DI2:DK2">
    <cfRule type="cellIs" dxfId="19" priority="18" stopIfTrue="1" operator="equal">
      <formula>0</formula>
    </cfRule>
  </conditionalFormatting>
  <conditionalFormatting sqref="S153:BO294 S4:BO145 DW4:FS145">
    <cfRule type="cellIs" dxfId="18" priority="17" operator="greaterThan">
      <formula>0</formula>
    </cfRule>
  </conditionalFormatting>
  <conditionalFormatting sqref="E148:G151 E2:G2 DI2:DK2">
    <cfRule type="cellIs" dxfId="17" priority="16" stopIfTrue="1" operator="equal">
      <formula>0</formula>
    </cfRule>
  </conditionalFormatting>
  <conditionalFormatting sqref="S153:BO294 S4:BO145 DW4:FS145">
    <cfRule type="cellIs" dxfId="16" priority="15" operator="greaterThan">
      <formula>0</formula>
    </cfRule>
  </conditionalFormatting>
  <conditionalFormatting sqref="E148:G151 E2:G2 DI2:DK2">
    <cfRule type="cellIs" dxfId="15" priority="14" stopIfTrue="1" operator="equal">
      <formula>0</formula>
    </cfRule>
  </conditionalFormatting>
  <conditionalFormatting sqref="S153:BO294 S4:BO145 DW4:FS145">
    <cfRule type="cellIs" dxfId="14" priority="13" operator="greaterThan">
      <formula>0</formula>
    </cfRule>
  </conditionalFormatting>
  <conditionalFormatting sqref="E148:G151 E2:G2 DI2:DK2">
    <cfRule type="cellIs" dxfId="13" priority="12" stopIfTrue="1" operator="equal">
      <formula>0</formula>
    </cfRule>
  </conditionalFormatting>
  <conditionalFormatting sqref="S153:BO294 S4:BO145 DW4:FS145">
    <cfRule type="cellIs" dxfId="12" priority="11" operator="greaterThan">
      <formula>0</formula>
    </cfRule>
  </conditionalFormatting>
  <conditionalFormatting sqref="E148:G151 E2:G2 DI2:DK2">
    <cfRule type="cellIs" dxfId="11" priority="10" stopIfTrue="1" operator="equal">
      <formula>0</formula>
    </cfRule>
  </conditionalFormatting>
  <conditionalFormatting sqref="S153:BO294 S4:BO145 DW4:FS145">
    <cfRule type="cellIs" dxfId="10" priority="9" operator="greaterThan">
      <formula>0</formula>
    </cfRule>
  </conditionalFormatting>
  <conditionalFormatting sqref="E148:G151 E2:G2 DI2:DK2">
    <cfRule type="cellIs" dxfId="9" priority="8" stopIfTrue="1" operator="equal">
      <formula>0</formula>
    </cfRule>
  </conditionalFormatting>
  <conditionalFormatting sqref="S153:BO294 S4:BO145 DW4:FS145">
    <cfRule type="cellIs" dxfId="8" priority="7" operator="greaterThan">
      <formula>0</formula>
    </cfRule>
  </conditionalFormatting>
  <conditionalFormatting sqref="E150:G153 E2:G2 DI2:DK2">
    <cfRule type="cellIs" dxfId="7" priority="6" stopIfTrue="1" operator="equal">
      <formula>0</formula>
    </cfRule>
  </conditionalFormatting>
  <conditionalFormatting sqref="S4:BO147 S155:BO298 DW4:FS147">
    <cfRule type="cellIs" dxfId="6" priority="5" operator="greaterThan">
      <formula>0</formula>
    </cfRule>
  </conditionalFormatting>
  <conditionalFormatting sqref="E150:G153 E2:G2 DI2:DK2">
    <cfRule type="cellIs" dxfId="5" priority="4" stopIfTrue="1" operator="equal">
      <formula>0</formula>
    </cfRule>
  </conditionalFormatting>
  <conditionalFormatting sqref="S4:BO147 S155:BO298 DW4:FS147">
    <cfRule type="cellIs" dxfId="4" priority="3" operator="greaterThan">
      <formula>0</formula>
    </cfRule>
  </conditionalFormatting>
  <conditionalFormatting sqref="E150:G153 E2:G2 DI2:DK2">
    <cfRule type="cellIs" dxfId="3" priority="2" stopIfTrue="1" operator="equal">
      <formula>0</formula>
    </cfRule>
  </conditionalFormatting>
  <conditionalFormatting sqref="S4:BO147 S155:BO298 DW4:FS147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2017-06-09T06:19:33Z</dcterms:modified>
</cp:coreProperties>
</file>