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G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G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D233"/>
  <c r="F233" s="1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G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G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G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G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G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G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G203"/>
  <c r="CF203"/>
  <c r="CE203"/>
  <c r="CD203"/>
  <c r="CC203"/>
  <c r="CB203"/>
  <c r="CA203"/>
  <c r="BZ203"/>
  <c r="BY203"/>
  <c r="BW203"/>
  <c r="BS203"/>
  <c r="AC203"/>
  <c r="AC307" s="1"/>
  <c r="AB203"/>
  <c r="AB307" s="1"/>
  <c r="I203"/>
  <c r="L203" s="1"/>
  <c r="BR203" s="1"/>
  <c r="H203"/>
  <c r="G203"/>
  <c r="G307" s="1"/>
  <c r="D203"/>
  <c r="D307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FS151"/>
  <c r="HG151" s="1"/>
  <c r="FR151"/>
  <c r="HF151" s="1"/>
  <c r="FQ151"/>
  <c r="HE151" s="1"/>
  <c r="FP151"/>
  <c r="HD151" s="1"/>
  <c r="FO151"/>
  <c r="HC151" s="1"/>
  <c r="FN151"/>
  <c r="HB151" s="1"/>
  <c r="FM151"/>
  <c r="HA151" s="1"/>
  <c r="FL151"/>
  <c r="GZ151" s="1"/>
  <c r="FK151"/>
  <c r="GY151" s="1"/>
  <c r="FJ151"/>
  <c r="GX151" s="1"/>
  <c r="FI151"/>
  <c r="GW151" s="1"/>
  <c r="FH151"/>
  <c r="GV151" s="1"/>
  <c r="FG151"/>
  <c r="GU151" s="1"/>
  <c r="FF151"/>
  <c r="GT151" s="1"/>
  <c r="FE151"/>
  <c r="GS151" s="1"/>
  <c r="FD151"/>
  <c r="GR151" s="1"/>
  <c r="FC151"/>
  <c r="GQ151" s="1"/>
  <c r="FB151"/>
  <c r="GP151" s="1"/>
  <c r="FA151"/>
  <c r="GO151" s="1"/>
  <c r="EZ151"/>
  <c r="GN151" s="1"/>
  <c r="EY151"/>
  <c r="GM151" s="1"/>
  <c r="EX151"/>
  <c r="GL151" s="1"/>
  <c r="EW151"/>
  <c r="GK151" s="1"/>
  <c r="EV151"/>
  <c r="GJ151" s="1"/>
  <c r="EU151"/>
  <c r="GI151" s="1"/>
  <c r="ET151"/>
  <c r="GH151" s="1"/>
  <c r="ES151"/>
  <c r="GG151" s="1"/>
  <c r="ER151"/>
  <c r="GF151" s="1"/>
  <c r="EQ151"/>
  <c r="GE151" s="1"/>
  <c r="EP151"/>
  <c r="GD151" s="1"/>
  <c r="EO151"/>
  <c r="GC151" s="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P151" s="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HG150" s="1"/>
  <c r="FR150"/>
  <c r="HF150" s="1"/>
  <c r="FQ150"/>
  <c r="HE150" s="1"/>
  <c r="FP150"/>
  <c r="HD150" s="1"/>
  <c r="FO150"/>
  <c r="HC150" s="1"/>
  <c r="FN150"/>
  <c r="HB150" s="1"/>
  <c r="FM150"/>
  <c r="HA150" s="1"/>
  <c r="FL150"/>
  <c r="GZ150" s="1"/>
  <c r="FK150"/>
  <c r="GY150" s="1"/>
  <c r="FJ150"/>
  <c r="GX150" s="1"/>
  <c r="FI150"/>
  <c r="GW150" s="1"/>
  <c r="FH150"/>
  <c r="GV150" s="1"/>
  <c r="FG150"/>
  <c r="GU150" s="1"/>
  <c r="FF150"/>
  <c r="GT150" s="1"/>
  <c r="FE150"/>
  <c r="GS150" s="1"/>
  <c r="FD150"/>
  <c r="GR150" s="1"/>
  <c r="FC150"/>
  <c r="GQ150" s="1"/>
  <c r="FB150"/>
  <c r="GP150" s="1"/>
  <c r="FA150"/>
  <c r="GO150" s="1"/>
  <c r="EZ150"/>
  <c r="GN150" s="1"/>
  <c r="EY150"/>
  <c r="GM150" s="1"/>
  <c r="EX150"/>
  <c r="GL150" s="1"/>
  <c r="EW150"/>
  <c r="GK150" s="1"/>
  <c r="EV150"/>
  <c r="GJ150" s="1"/>
  <c r="EU150"/>
  <c r="GI150" s="1"/>
  <c r="ET150"/>
  <c r="GH150" s="1"/>
  <c r="ES150"/>
  <c r="GG150" s="1"/>
  <c r="ER150"/>
  <c r="GF150" s="1"/>
  <c r="EQ150"/>
  <c r="GE150" s="1"/>
  <c r="EP150"/>
  <c r="GD150" s="1"/>
  <c r="EO150"/>
  <c r="GC150" s="1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P150" s="1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HG149" s="1"/>
  <c r="FR149"/>
  <c r="HF149" s="1"/>
  <c r="FQ149"/>
  <c r="HE149" s="1"/>
  <c r="FP149"/>
  <c r="HD149" s="1"/>
  <c r="FO149"/>
  <c r="HC149" s="1"/>
  <c r="FN149"/>
  <c r="HB149" s="1"/>
  <c r="FM149"/>
  <c r="HA149" s="1"/>
  <c r="FL149"/>
  <c r="GZ149" s="1"/>
  <c r="FK149"/>
  <c r="GY149" s="1"/>
  <c r="FJ149"/>
  <c r="GX149" s="1"/>
  <c r="FI149"/>
  <c r="GW149" s="1"/>
  <c r="FH149"/>
  <c r="GV149" s="1"/>
  <c r="FG149"/>
  <c r="GU149" s="1"/>
  <c r="FF149"/>
  <c r="GT149" s="1"/>
  <c r="FE149"/>
  <c r="GS149" s="1"/>
  <c r="FD149"/>
  <c r="GR149" s="1"/>
  <c r="FC149"/>
  <c r="GQ149" s="1"/>
  <c r="FB149"/>
  <c r="GP149" s="1"/>
  <c r="FA149"/>
  <c r="GO149" s="1"/>
  <c r="EZ149"/>
  <c r="GN149" s="1"/>
  <c r="EY149"/>
  <c r="GM149" s="1"/>
  <c r="EX149"/>
  <c r="GL149" s="1"/>
  <c r="EW149"/>
  <c r="GK149" s="1"/>
  <c r="EV149"/>
  <c r="GJ149" s="1"/>
  <c r="EU149"/>
  <c r="GI149" s="1"/>
  <c r="ET149"/>
  <c r="GH149" s="1"/>
  <c r="ES149"/>
  <c r="GG149" s="1"/>
  <c r="ER149"/>
  <c r="GF149" s="1"/>
  <c r="EQ149"/>
  <c r="GE149" s="1"/>
  <c r="EP149"/>
  <c r="GD149" s="1"/>
  <c r="EO149"/>
  <c r="GC149" s="1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P149" s="1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HG148" s="1"/>
  <c r="FR148"/>
  <c r="HF148" s="1"/>
  <c r="FQ148"/>
  <c r="HE148" s="1"/>
  <c r="FP148"/>
  <c r="HD148" s="1"/>
  <c r="FO148"/>
  <c r="HC148" s="1"/>
  <c r="FN148"/>
  <c r="HB148" s="1"/>
  <c r="FM148"/>
  <c r="HA148" s="1"/>
  <c r="FL148"/>
  <c r="GZ148" s="1"/>
  <c r="FK148"/>
  <c r="GY148" s="1"/>
  <c r="FJ148"/>
  <c r="GX148" s="1"/>
  <c r="FI148"/>
  <c r="GW148" s="1"/>
  <c r="FH148"/>
  <c r="GV148" s="1"/>
  <c r="FG148"/>
  <c r="GU148" s="1"/>
  <c r="FF148"/>
  <c r="GT148" s="1"/>
  <c r="FE148"/>
  <c r="GS148" s="1"/>
  <c r="FD148"/>
  <c r="GR148" s="1"/>
  <c r="FC148"/>
  <c r="GQ148" s="1"/>
  <c r="FB148"/>
  <c r="GP148" s="1"/>
  <c r="FA148"/>
  <c r="GO148" s="1"/>
  <c r="EZ148"/>
  <c r="GN148" s="1"/>
  <c r="EY148"/>
  <c r="GM148" s="1"/>
  <c r="EX148"/>
  <c r="GL148" s="1"/>
  <c r="EW148"/>
  <c r="GK148" s="1"/>
  <c r="EV148"/>
  <c r="GJ148" s="1"/>
  <c r="EU148"/>
  <c r="GI148" s="1"/>
  <c r="ET148"/>
  <c r="GH148" s="1"/>
  <c r="ES148"/>
  <c r="GG148" s="1"/>
  <c r="ER148"/>
  <c r="GF148" s="1"/>
  <c r="EQ148"/>
  <c r="GE148" s="1"/>
  <c r="EP148"/>
  <c r="GD148" s="1"/>
  <c r="EO148"/>
  <c r="GC148" s="1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P148" s="1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HG147" s="1"/>
  <c r="FR147"/>
  <c r="HF147" s="1"/>
  <c r="FQ147"/>
  <c r="HE147" s="1"/>
  <c r="FP147"/>
  <c r="HD147" s="1"/>
  <c r="FO147"/>
  <c r="HC147" s="1"/>
  <c r="FN147"/>
  <c r="HB147" s="1"/>
  <c r="FM147"/>
  <c r="HA147" s="1"/>
  <c r="FL147"/>
  <c r="GZ147" s="1"/>
  <c r="FK147"/>
  <c r="GY147" s="1"/>
  <c r="FJ147"/>
  <c r="GX147" s="1"/>
  <c r="FI147"/>
  <c r="GW147" s="1"/>
  <c r="FH147"/>
  <c r="GV147" s="1"/>
  <c r="FG147"/>
  <c r="GU147" s="1"/>
  <c r="FF147"/>
  <c r="GT147" s="1"/>
  <c r="FE147"/>
  <c r="GS147" s="1"/>
  <c r="FD147"/>
  <c r="GR147" s="1"/>
  <c r="FC147"/>
  <c r="GQ147" s="1"/>
  <c r="FB147"/>
  <c r="GP147" s="1"/>
  <c r="FA147"/>
  <c r="GO147" s="1"/>
  <c r="EZ147"/>
  <c r="GN147" s="1"/>
  <c r="EY147"/>
  <c r="GM147" s="1"/>
  <c r="EX147"/>
  <c r="GL147" s="1"/>
  <c r="EW147"/>
  <c r="GK147" s="1"/>
  <c r="EV147"/>
  <c r="GJ147" s="1"/>
  <c r="EU147"/>
  <c r="GI147" s="1"/>
  <c r="ET147"/>
  <c r="GH147" s="1"/>
  <c r="ES147"/>
  <c r="GG147" s="1"/>
  <c r="ER147"/>
  <c r="GF147" s="1"/>
  <c r="EQ147"/>
  <c r="GE147" s="1"/>
  <c r="EP147"/>
  <c r="GD147" s="1"/>
  <c r="EO147"/>
  <c r="GC147" s="1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P147" s="1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HG146" s="1"/>
  <c r="FR146"/>
  <c r="HF146" s="1"/>
  <c r="FQ146"/>
  <c r="HE146" s="1"/>
  <c r="FP146"/>
  <c r="HD146" s="1"/>
  <c r="FO146"/>
  <c r="HC146" s="1"/>
  <c r="FN146"/>
  <c r="HB146" s="1"/>
  <c r="FM146"/>
  <c r="HA146" s="1"/>
  <c r="FL146"/>
  <c r="GZ146" s="1"/>
  <c r="FK146"/>
  <c r="GY146" s="1"/>
  <c r="FJ146"/>
  <c r="GX146" s="1"/>
  <c r="FI146"/>
  <c r="GW146" s="1"/>
  <c r="FH146"/>
  <c r="GV146" s="1"/>
  <c r="FG146"/>
  <c r="GU146" s="1"/>
  <c r="FF146"/>
  <c r="GT146" s="1"/>
  <c r="FE146"/>
  <c r="GS146" s="1"/>
  <c r="FD146"/>
  <c r="GR146" s="1"/>
  <c r="FC146"/>
  <c r="GQ146" s="1"/>
  <c r="FB146"/>
  <c r="GP146" s="1"/>
  <c r="FA146"/>
  <c r="GO146" s="1"/>
  <c r="EZ146"/>
  <c r="GN146" s="1"/>
  <c r="EY146"/>
  <c r="GM146" s="1"/>
  <c r="EX146"/>
  <c r="GL146" s="1"/>
  <c r="EW146"/>
  <c r="GK146" s="1"/>
  <c r="EV146"/>
  <c r="GJ146" s="1"/>
  <c r="EU146"/>
  <c r="GI146" s="1"/>
  <c r="ET146"/>
  <c r="GH146" s="1"/>
  <c r="ES146"/>
  <c r="GG146" s="1"/>
  <c r="ER146"/>
  <c r="GF146" s="1"/>
  <c r="EQ146"/>
  <c r="GE146" s="1"/>
  <c r="EP146"/>
  <c r="GD146" s="1"/>
  <c r="EO146"/>
  <c r="GC146" s="1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P146" s="1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D141"/>
  <c r="D152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HG129" s="1"/>
  <c r="FR129"/>
  <c r="HF129" s="1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HG122" s="1"/>
  <c r="FR122"/>
  <c r="HF122" s="1"/>
  <c r="FQ122"/>
  <c r="HE122" s="1"/>
  <c r="FP122"/>
  <c r="HD122" s="1"/>
  <c r="FO122"/>
  <c r="HC122" s="1"/>
  <c r="FN122"/>
  <c r="HB122" s="1"/>
  <c r="FM122"/>
  <c r="HA122" s="1"/>
  <c r="FL122"/>
  <c r="GZ122" s="1"/>
  <c r="FK122"/>
  <c r="GY122" s="1"/>
  <c r="FJ122"/>
  <c r="GX122" s="1"/>
  <c r="FI122"/>
  <c r="GW122" s="1"/>
  <c r="FH122"/>
  <c r="GV122" s="1"/>
  <c r="FG122"/>
  <c r="GU122" s="1"/>
  <c r="FF122"/>
  <c r="GT122" s="1"/>
  <c r="FE122"/>
  <c r="GS122" s="1"/>
  <c r="FD122"/>
  <c r="GR122" s="1"/>
  <c r="FC122"/>
  <c r="GQ122" s="1"/>
  <c r="FB122"/>
  <c r="GP122" s="1"/>
  <c r="FA122"/>
  <c r="GO122" s="1"/>
  <c r="EZ122"/>
  <c r="GN122" s="1"/>
  <c r="EY122"/>
  <c r="GM122" s="1"/>
  <c r="EX122"/>
  <c r="GL122" s="1"/>
  <c r="EW122"/>
  <c r="GK122" s="1"/>
  <c r="EV122"/>
  <c r="GJ122" s="1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HG115" s="1"/>
  <c r="FR115"/>
  <c r="HF115" s="1"/>
  <c r="FQ115"/>
  <c r="HE115" s="1"/>
  <c r="FP115"/>
  <c r="HD115" s="1"/>
  <c r="FO115"/>
  <c r="HC115" s="1"/>
  <c r="FN115"/>
  <c r="HB115" s="1"/>
  <c r="FM115"/>
  <c r="HA115" s="1"/>
  <c r="FL115"/>
  <c r="GZ115" s="1"/>
  <c r="FK115"/>
  <c r="GY115" s="1"/>
  <c r="FJ115"/>
  <c r="GX115" s="1"/>
  <c r="FI115"/>
  <c r="GW115" s="1"/>
  <c r="FH115"/>
  <c r="GV115" s="1"/>
  <c r="FG115"/>
  <c r="GU115" s="1"/>
  <c r="FF115"/>
  <c r="GT115" s="1"/>
  <c r="FE115"/>
  <c r="GS115" s="1"/>
  <c r="FD115"/>
  <c r="GR115" s="1"/>
  <c r="FC115"/>
  <c r="GQ115" s="1"/>
  <c r="FB115"/>
  <c r="GP115" s="1"/>
  <c r="FA115"/>
  <c r="GO115" s="1"/>
  <c r="EZ115"/>
  <c r="GN115" s="1"/>
  <c r="EY115"/>
  <c r="GM115" s="1"/>
  <c r="EX115"/>
  <c r="GL115" s="1"/>
  <c r="EW115"/>
  <c r="GK115" s="1"/>
  <c r="EV115"/>
  <c r="GJ115" s="1"/>
  <c r="EU115"/>
  <c r="GI115" s="1"/>
  <c r="ET115"/>
  <c r="GH115" s="1"/>
  <c r="ES115"/>
  <c r="GG115" s="1"/>
  <c r="ER115"/>
  <c r="GF115" s="1"/>
  <c r="EQ115"/>
  <c r="GE115" s="1"/>
  <c r="EP115"/>
  <c r="GD115" s="1"/>
  <c r="EO115"/>
  <c r="GC115" s="1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P115" s="1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HG114" s="1"/>
  <c r="FR114"/>
  <c r="HF114" s="1"/>
  <c r="FQ114"/>
  <c r="HE114" s="1"/>
  <c r="FP114"/>
  <c r="HD114" s="1"/>
  <c r="FO114"/>
  <c r="HC114" s="1"/>
  <c r="FN114"/>
  <c r="HB114" s="1"/>
  <c r="FM114"/>
  <c r="HA114" s="1"/>
  <c r="FL114"/>
  <c r="GZ114" s="1"/>
  <c r="FK114"/>
  <c r="GY114" s="1"/>
  <c r="FJ114"/>
  <c r="GX114" s="1"/>
  <c r="FI114"/>
  <c r="GW114" s="1"/>
  <c r="FH114"/>
  <c r="GV114" s="1"/>
  <c r="FG114"/>
  <c r="GU114" s="1"/>
  <c r="FF114"/>
  <c r="GT114" s="1"/>
  <c r="FE114"/>
  <c r="GS114" s="1"/>
  <c r="FD114"/>
  <c r="GR114" s="1"/>
  <c r="FC114"/>
  <c r="GQ114" s="1"/>
  <c r="FB114"/>
  <c r="GP114" s="1"/>
  <c r="FA114"/>
  <c r="GO114" s="1"/>
  <c r="EZ114"/>
  <c r="GN114" s="1"/>
  <c r="EY114"/>
  <c r="GM114" s="1"/>
  <c r="EX114"/>
  <c r="GL114" s="1"/>
  <c r="EW114"/>
  <c r="GK114" s="1"/>
  <c r="EV114"/>
  <c r="GJ114" s="1"/>
  <c r="EU114"/>
  <c r="GI114" s="1"/>
  <c r="ET114"/>
  <c r="GH114" s="1"/>
  <c r="ES114"/>
  <c r="GG114" s="1"/>
  <c r="ER114"/>
  <c r="GF114" s="1"/>
  <c r="EQ114"/>
  <c r="GE114" s="1"/>
  <c r="EP114"/>
  <c r="GD114" s="1"/>
  <c r="EO114"/>
  <c r="GC114" s="1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P114" s="1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HG113" s="1"/>
  <c r="FR113"/>
  <c r="HF113" s="1"/>
  <c r="FQ113"/>
  <c r="HE113" s="1"/>
  <c r="FP113"/>
  <c r="HD113" s="1"/>
  <c r="FO113"/>
  <c r="HC113" s="1"/>
  <c r="FN113"/>
  <c r="HB113" s="1"/>
  <c r="FM113"/>
  <c r="HA113" s="1"/>
  <c r="FL113"/>
  <c r="GZ113" s="1"/>
  <c r="FK113"/>
  <c r="GY113" s="1"/>
  <c r="FJ113"/>
  <c r="GX113" s="1"/>
  <c r="FI113"/>
  <c r="GW113" s="1"/>
  <c r="FH113"/>
  <c r="GV113" s="1"/>
  <c r="FG113"/>
  <c r="GU113" s="1"/>
  <c r="FF113"/>
  <c r="GT113" s="1"/>
  <c r="FE113"/>
  <c r="GS113" s="1"/>
  <c r="FD113"/>
  <c r="GR113" s="1"/>
  <c r="FC113"/>
  <c r="GQ113" s="1"/>
  <c r="FB113"/>
  <c r="GP113" s="1"/>
  <c r="FA113"/>
  <c r="GO113" s="1"/>
  <c r="EZ113"/>
  <c r="GN113" s="1"/>
  <c r="EY113"/>
  <c r="GM113" s="1"/>
  <c r="EX113"/>
  <c r="GL113" s="1"/>
  <c r="EW113"/>
  <c r="GK113" s="1"/>
  <c r="EV113"/>
  <c r="GJ113" s="1"/>
  <c r="EU113"/>
  <c r="GI113" s="1"/>
  <c r="ET113"/>
  <c r="GH113" s="1"/>
  <c r="ES113"/>
  <c r="GG113" s="1"/>
  <c r="ER113"/>
  <c r="GF113" s="1"/>
  <c r="EQ113"/>
  <c r="GE113" s="1"/>
  <c r="EP113"/>
  <c r="GD113" s="1"/>
  <c r="EO113"/>
  <c r="GC113" s="1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P113" s="1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HG112" s="1"/>
  <c r="FR112"/>
  <c r="HF112" s="1"/>
  <c r="FQ112"/>
  <c r="HE112" s="1"/>
  <c r="FP112"/>
  <c r="HD112" s="1"/>
  <c r="FO112"/>
  <c r="HC112" s="1"/>
  <c r="FN112"/>
  <c r="HB112" s="1"/>
  <c r="FM112"/>
  <c r="HA112" s="1"/>
  <c r="FL112"/>
  <c r="GZ112" s="1"/>
  <c r="FK112"/>
  <c r="GY112" s="1"/>
  <c r="FJ112"/>
  <c r="GX112" s="1"/>
  <c r="FI112"/>
  <c r="GW112" s="1"/>
  <c r="FH112"/>
  <c r="GV112" s="1"/>
  <c r="FG112"/>
  <c r="GU112" s="1"/>
  <c r="FF112"/>
  <c r="GT112" s="1"/>
  <c r="FE112"/>
  <c r="GS112" s="1"/>
  <c r="FD112"/>
  <c r="GR112" s="1"/>
  <c r="FC112"/>
  <c r="GQ112" s="1"/>
  <c r="FB112"/>
  <c r="GP112" s="1"/>
  <c r="FA112"/>
  <c r="GO112" s="1"/>
  <c r="EZ112"/>
  <c r="GN112" s="1"/>
  <c r="EY112"/>
  <c r="GM112" s="1"/>
  <c r="EX112"/>
  <c r="GL112" s="1"/>
  <c r="EW112"/>
  <c r="GK112" s="1"/>
  <c r="EV112"/>
  <c r="GJ112" s="1"/>
  <c r="EU112"/>
  <c r="GI112" s="1"/>
  <c r="ET112"/>
  <c r="GH112" s="1"/>
  <c r="ES112"/>
  <c r="GG112" s="1"/>
  <c r="ER112"/>
  <c r="GF112" s="1"/>
  <c r="EQ112"/>
  <c r="GE112" s="1"/>
  <c r="EP112"/>
  <c r="GD112" s="1"/>
  <c r="EO112"/>
  <c r="GC112" s="1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P112" s="1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HG111" s="1"/>
  <c r="FR111"/>
  <c r="HF111" s="1"/>
  <c r="FQ111"/>
  <c r="HE111" s="1"/>
  <c r="FP111"/>
  <c r="HD111" s="1"/>
  <c r="FO111"/>
  <c r="HC111" s="1"/>
  <c r="FN111"/>
  <c r="HB111" s="1"/>
  <c r="FM111"/>
  <c r="HA111" s="1"/>
  <c r="FL111"/>
  <c r="GZ111" s="1"/>
  <c r="FK111"/>
  <c r="GY111" s="1"/>
  <c r="FJ111"/>
  <c r="GX111" s="1"/>
  <c r="FI111"/>
  <c r="GW111" s="1"/>
  <c r="FH111"/>
  <c r="GV111" s="1"/>
  <c r="FG111"/>
  <c r="GU111" s="1"/>
  <c r="FF111"/>
  <c r="GT111" s="1"/>
  <c r="FE111"/>
  <c r="GS111" s="1"/>
  <c r="FD111"/>
  <c r="GR111" s="1"/>
  <c r="FC111"/>
  <c r="GQ111" s="1"/>
  <c r="FB111"/>
  <c r="GP111" s="1"/>
  <c r="FA111"/>
  <c r="GO111" s="1"/>
  <c r="EZ111"/>
  <c r="GN111" s="1"/>
  <c r="EY111"/>
  <c r="GM111" s="1"/>
  <c r="EX111"/>
  <c r="GL111" s="1"/>
  <c r="EW111"/>
  <c r="GK111" s="1"/>
  <c r="EV111"/>
  <c r="GJ111" s="1"/>
  <c r="EU111"/>
  <c r="GI111" s="1"/>
  <c r="ET111"/>
  <c r="GH111" s="1"/>
  <c r="ES111"/>
  <c r="GG111" s="1"/>
  <c r="ER111"/>
  <c r="GF111" s="1"/>
  <c r="EQ111"/>
  <c r="GE111" s="1"/>
  <c r="EP111"/>
  <c r="GD111" s="1"/>
  <c r="EO111"/>
  <c r="GC111" s="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P111" s="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HG110" s="1"/>
  <c r="FR110"/>
  <c r="HF110" s="1"/>
  <c r="FQ110"/>
  <c r="HE110" s="1"/>
  <c r="FP110"/>
  <c r="HD110" s="1"/>
  <c r="FO110"/>
  <c r="HC110" s="1"/>
  <c r="FN110"/>
  <c r="HB110" s="1"/>
  <c r="FM110"/>
  <c r="HA110" s="1"/>
  <c r="FL110"/>
  <c r="GZ110" s="1"/>
  <c r="FK110"/>
  <c r="GY110" s="1"/>
  <c r="FJ110"/>
  <c r="GX110" s="1"/>
  <c r="FI110"/>
  <c r="GW110" s="1"/>
  <c r="FH110"/>
  <c r="GV110" s="1"/>
  <c r="FG110"/>
  <c r="GU110" s="1"/>
  <c r="FF110"/>
  <c r="GT110" s="1"/>
  <c r="FE110"/>
  <c r="GS110" s="1"/>
  <c r="FD110"/>
  <c r="GR110" s="1"/>
  <c r="FC110"/>
  <c r="GQ110" s="1"/>
  <c r="FB110"/>
  <c r="GP110" s="1"/>
  <c r="FA110"/>
  <c r="GO110" s="1"/>
  <c r="EZ110"/>
  <c r="GN110" s="1"/>
  <c r="EY110"/>
  <c r="GM110" s="1"/>
  <c r="EX110"/>
  <c r="GL110" s="1"/>
  <c r="EW110"/>
  <c r="GK110" s="1"/>
  <c r="EV110"/>
  <c r="GJ110" s="1"/>
  <c r="EU110"/>
  <c r="GI110" s="1"/>
  <c r="ET110"/>
  <c r="GH110" s="1"/>
  <c r="ES110"/>
  <c r="GG110" s="1"/>
  <c r="ER110"/>
  <c r="GF110" s="1"/>
  <c r="EQ110"/>
  <c r="GE110" s="1"/>
  <c r="EP110"/>
  <c r="GD110" s="1"/>
  <c r="EO110"/>
  <c r="GC110" s="1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P110" s="1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HG109" s="1"/>
  <c r="FR109"/>
  <c r="HF109" s="1"/>
  <c r="FQ109"/>
  <c r="HE109" s="1"/>
  <c r="FP109"/>
  <c r="HD109" s="1"/>
  <c r="FO109"/>
  <c r="HC109" s="1"/>
  <c r="FN109"/>
  <c r="HB109" s="1"/>
  <c r="FM109"/>
  <c r="HA109" s="1"/>
  <c r="FL109"/>
  <c r="GZ109" s="1"/>
  <c r="FK109"/>
  <c r="GY109" s="1"/>
  <c r="FJ109"/>
  <c r="GX109" s="1"/>
  <c r="FI109"/>
  <c r="GW109" s="1"/>
  <c r="FH109"/>
  <c r="GV109" s="1"/>
  <c r="FG109"/>
  <c r="GU109" s="1"/>
  <c r="FF109"/>
  <c r="GT109" s="1"/>
  <c r="FE109"/>
  <c r="GS109" s="1"/>
  <c r="FD109"/>
  <c r="GR109" s="1"/>
  <c r="FC109"/>
  <c r="GQ109" s="1"/>
  <c r="FB109"/>
  <c r="GP109" s="1"/>
  <c r="FA109"/>
  <c r="GO109" s="1"/>
  <c r="EZ109"/>
  <c r="GN109" s="1"/>
  <c r="EY109"/>
  <c r="GM109" s="1"/>
  <c r="EX109"/>
  <c r="GL109" s="1"/>
  <c r="EW109"/>
  <c r="GK109" s="1"/>
  <c r="EV109"/>
  <c r="GJ109" s="1"/>
  <c r="EU109"/>
  <c r="GI109" s="1"/>
  <c r="ET109"/>
  <c r="GH109" s="1"/>
  <c r="ES109"/>
  <c r="GG109" s="1"/>
  <c r="ER109"/>
  <c r="GF109" s="1"/>
  <c r="EQ109"/>
  <c r="GE109" s="1"/>
  <c r="EP109"/>
  <c r="GD109" s="1"/>
  <c r="EO109"/>
  <c r="GC109" s="1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P109" s="1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HG108" s="1"/>
  <c r="FR108"/>
  <c r="HF108" s="1"/>
  <c r="FQ108"/>
  <c r="HE108" s="1"/>
  <c r="FP108"/>
  <c r="HD108" s="1"/>
  <c r="FO108"/>
  <c r="HC108" s="1"/>
  <c r="FN108"/>
  <c r="HB108" s="1"/>
  <c r="FM108"/>
  <c r="HA108" s="1"/>
  <c r="FL108"/>
  <c r="GZ108" s="1"/>
  <c r="FK108"/>
  <c r="GY108" s="1"/>
  <c r="FJ108"/>
  <c r="GX108" s="1"/>
  <c r="FI108"/>
  <c r="GW108" s="1"/>
  <c r="FH108"/>
  <c r="GV108" s="1"/>
  <c r="FG108"/>
  <c r="GU108" s="1"/>
  <c r="FF108"/>
  <c r="GT108" s="1"/>
  <c r="FE108"/>
  <c r="GS108" s="1"/>
  <c r="FD108"/>
  <c r="GR108" s="1"/>
  <c r="FC108"/>
  <c r="GQ108" s="1"/>
  <c r="FB108"/>
  <c r="GP108" s="1"/>
  <c r="FA108"/>
  <c r="GO108" s="1"/>
  <c r="EZ108"/>
  <c r="GN108" s="1"/>
  <c r="EY108"/>
  <c r="GM108" s="1"/>
  <c r="EX108"/>
  <c r="GL108" s="1"/>
  <c r="EW108"/>
  <c r="GK108" s="1"/>
  <c r="EV108"/>
  <c r="GJ108" s="1"/>
  <c r="EU108"/>
  <c r="GI108" s="1"/>
  <c r="ET108"/>
  <c r="GH108" s="1"/>
  <c r="ES108"/>
  <c r="GG108" s="1"/>
  <c r="ER108"/>
  <c r="GF108" s="1"/>
  <c r="EQ108"/>
  <c r="GE108" s="1"/>
  <c r="EP108"/>
  <c r="GD108" s="1"/>
  <c r="EO108"/>
  <c r="GC108" s="1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P108" s="1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P94" s="1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G93"/>
  <c r="DK93" s="1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G92"/>
  <c r="DK92" s="1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P90" s="1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H87"/>
  <c r="GV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P87" s="1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P68" s="1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HG63" s="1"/>
  <c r="FR63"/>
  <c r="HF63" s="1"/>
  <c r="FQ63"/>
  <c r="HE63" s="1"/>
  <c r="FP63"/>
  <c r="HD63" s="1"/>
  <c r="FO63"/>
  <c r="HC63" s="1"/>
  <c r="FN63"/>
  <c r="HB63" s="1"/>
  <c r="FM63"/>
  <c r="HA63" s="1"/>
  <c r="FL63"/>
  <c r="GZ63" s="1"/>
  <c r="FK63"/>
  <c r="GY63" s="1"/>
  <c r="FJ63"/>
  <c r="GX63" s="1"/>
  <c r="FI63"/>
  <c r="GW63" s="1"/>
  <c r="FH63"/>
  <c r="GV63" s="1"/>
  <c r="FG63"/>
  <c r="GU63" s="1"/>
  <c r="FF63"/>
  <c r="GT63" s="1"/>
  <c r="FE63"/>
  <c r="GS63" s="1"/>
  <c r="FD63"/>
  <c r="GR63" s="1"/>
  <c r="FC63"/>
  <c r="GQ63" s="1"/>
  <c r="FB63"/>
  <c r="GP63" s="1"/>
  <c r="FA63"/>
  <c r="GO63" s="1"/>
  <c r="EZ63"/>
  <c r="GN63" s="1"/>
  <c r="EY63"/>
  <c r="GM63" s="1"/>
  <c r="EX63"/>
  <c r="GL63" s="1"/>
  <c r="EW63"/>
  <c r="GK63" s="1"/>
  <c r="EV63"/>
  <c r="GJ63" s="1"/>
  <c r="EU63"/>
  <c r="GI63" s="1"/>
  <c r="ET63"/>
  <c r="GH63" s="1"/>
  <c r="ES63"/>
  <c r="GG63" s="1"/>
  <c r="ER63"/>
  <c r="GF63" s="1"/>
  <c r="EQ63"/>
  <c r="GE63" s="1"/>
  <c r="EP63"/>
  <c r="GD63" s="1"/>
  <c r="EO63"/>
  <c r="GC63" s="1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HG61" s="1"/>
  <c r="FR61"/>
  <c r="HF61" s="1"/>
  <c r="FQ61"/>
  <c r="HE61" s="1"/>
  <c r="FP61"/>
  <c r="HD61" s="1"/>
  <c r="FO61"/>
  <c r="HC61" s="1"/>
  <c r="FN61"/>
  <c r="HB61" s="1"/>
  <c r="FM61"/>
  <c r="HA61" s="1"/>
  <c r="FL61"/>
  <c r="GZ61" s="1"/>
  <c r="FK61"/>
  <c r="GY61" s="1"/>
  <c r="FJ61"/>
  <c r="GX61" s="1"/>
  <c r="FI61"/>
  <c r="GW61" s="1"/>
  <c r="FH61"/>
  <c r="GV61" s="1"/>
  <c r="FG61"/>
  <c r="GU61" s="1"/>
  <c r="FF61"/>
  <c r="GT61" s="1"/>
  <c r="FE61"/>
  <c r="GS61" s="1"/>
  <c r="FD61"/>
  <c r="GR61" s="1"/>
  <c r="FC61"/>
  <c r="GQ61" s="1"/>
  <c r="FB61"/>
  <c r="GP61" s="1"/>
  <c r="FA61"/>
  <c r="GO61" s="1"/>
  <c r="EZ61"/>
  <c r="GN61" s="1"/>
  <c r="EY61"/>
  <c r="GM61" s="1"/>
  <c r="EX61"/>
  <c r="GL61" s="1"/>
  <c r="EW61"/>
  <c r="GK61" s="1"/>
  <c r="EV61"/>
  <c r="GJ61" s="1"/>
  <c r="EU61"/>
  <c r="GI61" s="1"/>
  <c r="ET61"/>
  <c r="GH61" s="1"/>
  <c r="ES61"/>
  <c r="GG61" s="1"/>
  <c r="ER61"/>
  <c r="GF61" s="1"/>
  <c r="EQ61"/>
  <c r="GE61" s="1"/>
  <c r="EP61"/>
  <c r="GD61" s="1"/>
  <c r="EO61"/>
  <c r="GC61" s="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P61" s="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G42"/>
  <c r="DK42" s="1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G41"/>
  <c r="DK41" s="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P40" s="1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P39" s="1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P38" s="1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P37" s="1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P29" s="1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P28" s="1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P27" s="1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P24" s="1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P23" s="1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P22" s="1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P20" s="1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P19" s="1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P17" s="1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H10"/>
  <c r="GV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P10" s="1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G9"/>
  <c r="DK9" s="1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H8"/>
  <c r="GV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G8"/>
  <c r="DK8" s="1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L7"/>
  <c r="DH7"/>
  <c r="DJ7" s="1"/>
  <c r="DN7" s="1"/>
  <c r="DC7"/>
  <c r="DB7"/>
  <c r="DA7"/>
  <c r="CZ7"/>
  <c r="CY7"/>
  <c r="CX7"/>
  <c r="CW7"/>
  <c r="CV7"/>
  <c r="CU7"/>
  <c r="CT7"/>
  <c r="CS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BD7"/>
  <c r="BD152" s="1"/>
  <c r="I7"/>
  <c r="L7" s="1"/>
  <c r="BR7" s="1"/>
  <c r="H7"/>
  <c r="G7"/>
  <c r="DK7" s="1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H6"/>
  <c r="GV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G6"/>
  <c r="G152" s="1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H5"/>
  <c r="GV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P5" s="1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L4"/>
  <c r="DL152" s="1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C10" i="86"/>
  <c r="C9"/>
  <c r="C6"/>
  <c r="C5"/>
  <c r="C4"/>
  <c r="C3"/>
  <c r="B10"/>
  <c r="B9"/>
  <c r="B6"/>
  <c r="B5"/>
  <c r="B4"/>
  <c r="B3"/>
  <c r="BP5" i="87" l="1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FT6"/>
  <c r="FU6"/>
  <c r="FX6"/>
  <c r="FZ6"/>
  <c r="GB6"/>
  <c r="K7"/>
  <c r="DO7"/>
  <c r="FT7"/>
  <c r="FU7"/>
  <c r="FX7"/>
  <c r="FZ7"/>
  <c r="GB7"/>
  <c r="K8"/>
  <c r="DO8"/>
  <c r="DP8"/>
  <c r="FT8"/>
  <c r="FU8"/>
  <c r="FV8"/>
  <c r="FX8"/>
  <c r="FZ8"/>
  <c r="GB8"/>
  <c r="K9"/>
  <c r="DO9"/>
  <c r="DP9"/>
  <c r="FT9"/>
  <c r="FU9"/>
  <c r="FV9"/>
  <c r="FX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P41"/>
  <c r="FT41"/>
  <c r="FU41"/>
  <c r="FV41"/>
  <c r="FX41"/>
  <c r="FZ41"/>
  <c r="GB41"/>
  <c r="K42"/>
  <c r="DO42"/>
  <c r="DP42"/>
  <c r="FT42"/>
  <c r="FU42"/>
  <c r="FV42"/>
  <c r="FX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6"/>
  <c r="DP6" s="1"/>
  <c r="FV6" s="1"/>
  <c r="CR152"/>
  <c r="CR7"/>
  <c r="FH7"/>
  <c r="FX68"/>
  <c r="FY68"/>
  <c r="FZ68"/>
  <c r="GB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P92"/>
  <c r="FT92"/>
  <c r="FU92"/>
  <c r="FV92"/>
  <c r="FX92"/>
  <c r="FZ92"/>
  <c r="GB92"/>
  <c r="K93"/>
  <c r="DO93"/>
  <c r="DP93"/>
  <c r="FT93"/>
  <c r="FU93"/>
  <c r="FV93"/>
  <c r="FX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FV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F141"/>
  <c r="J141" s="1"/>
  <c r="DH141"/>
  <c r="DJ141" s="1"/>
  <c r="DN141" s="1"/>
  <c r="J159"/>
  <c r="K159"/>
  <c r="L159"/>
  <c r="BR159" s="1"/>
  <c r="K190"/>
  <c r="K191"/>
  <c r="K192"/>
  <c r="K193"/>
  <c r="K194"/>
  <c r="K195"/>
  <c r="K196"/>
  <c r="K197"/>
  <c r="K198"/>
  <c r="K199"/>
  <c r="K200"/>
  <c r="K201"/>
  <c r="K202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F203"/>
  <c r="J203" s="1"/>
  <c r="BP203"/>
  <c r="CH203"/>
  <c r="CI203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R203"/>
  <c r="BX203" s="1"/>
  <c r="P203"/>
  <c r="BV203" s="1"/>
  <c r="N203"/>
  <c r="BT203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DV141"/>
  <c r="GB141" s="1"/>
  <c r="DT141"/>
  <c r="FZ141" s="1"/>
  <c r="DR141"/>
  <c r="FX141" s="1"/>
  <c r="BP141"/>
  <c r="R141"/>
  <c r="BX141" s="1"/>
  <c r="P141"/>
  <c r="BV141" s="1"/>
  <c r="N141"/>
  <c r="BT141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GV7"/>
  <c r="DM7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K203"/>
  <c r="F307"/>
  <c r="FT141"/>
  <c r="DO141"/>
  <c r="K141"/>
  <c r="DS93"/>
  <c r="FY93" s="1"/>
  <c r="DS92"/>
  <c r="FY92" s="1"/>
  <c r="FH152"/>
  <c r="GV152" s="1"/>
  <c r="DK152"/>
  <c r="DH152"/>
  <c r="F152"/>
  <c r="DY156"/>
  <c r="EE162"/>
  <c r="DS42"/>
  <c r="FY42" s="1"/>
  <c r="DS41"/>
  <c r="FY41" s="1"/>
  <c r="DS9"/>
  <c r="FY9" s="1"/>
  <c r="DS8"/>
  <c r="FY8" s="1"/>
  <c r="DS6"/>
  <c r="FY6" s="1"/>
  <c r="BQ141" l="1"/>
  <c r="O141"/>
  <c r="BU141" s="1"/>
  <c r="DS141"/>
  <c r="FY141" s="1"/>
  <c r="FU141"/>
  <c r="O203"/>
  <c r="BU203" s="1"/>
  <c r="BQ203"/>
  <c r="N152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DP7"/>
  <c r="DM152"/>
  <c r="DP152" s="1"/>
  <c r="FV152" s="1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FV7" l="1"/>
  <c r="DS7"/>
  <c r="FY7" s="1"/>
  <c r="DS4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C7" i="86"/>
  <c r="C8" s="1"/>
  <c r="B7"/>
  <c r="B8" s="1"/>
  <c r="DU152" i="87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<sst xmlns="http://schemas.openxmlformats.org/spreadsheetml/2006/main" count="1032" uniqueCount="250">
  <si>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</si>
  <si>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</si>
  <si>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</si>
  <si>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</si>
  <si>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</si>
  <si>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</si>
  <si>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</si>
  <si>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</si>
  <si>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</si>
  <si>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</si>
  <si>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</si>
  <si>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</si>
  <si>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</si>
  <si>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</si>
  <si>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</si>
  <si>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</si>
  <si>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</si>
  <si>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</si>
  <si>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</si>
  <si>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</si>
  <si>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</si>
  <si>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</si>
  <si>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</si>
  <si>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</si>
  <si>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</si>
  <si>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</si>
  <si>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</si>
  <si>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</si>
  <si>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</si>
  <si>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</si>
  <si>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</si>
  <si>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</si>
  <si>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</si>
  <si>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</si>
  <si>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</si>
  <si>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</si>
  <si>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</si>
  <si>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</si>
  <si>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</si>
  <si>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</si>
  <si>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</si>
  <si>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</si>
  <si>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</si>
  <si>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</si>
  <si>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</si>
  <si>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</si>
  <si>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</si>
  <si>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</si>
  <si>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</si>
  <si>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</si>
  <si>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</si>
  <si>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</si>
  <si>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</si>
  <si>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</si>
  <si>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</si>
  <si>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胶线</t>
    <phoneticPr fontId="2" type="noConversion"/>
  </si>
  <si>
    <t>长短不一</t>
    <phoneticPr fontId="2" type="noConversion"/>
  </si>
  <si>
    <t>酸奶</t>
    <phoneticPr fontId="2" type="noConversion"/>
  </si>
  <si>
    <t>哈密瓜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</si>
  <si>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</si>
  <si>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</si>
  <si>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</si>
  <si>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</si>
  <si>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</si>
  <si>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</si>
  <si>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</si>
  <si>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</si>
  <si>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</si>
  <si>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</si>
  <si>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</si>
  <si>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</si>
  <si>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</si>
  <si>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</si>
  <si>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</si>
  <si>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</si>
  <si>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</si>
  <si>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</si>
  <si>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</si>
  <si>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</si>
  <si>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</si>
  <si>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</si>
  <si>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</si>
  <si>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</si>
  <si>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</si>
  <si>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</si>
  <si>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</si>
  <si>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</si>
  <si>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</si>
  <si>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</si>
  <si>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</si>
  <si>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</si>
  <si>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</si>
  <si>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</si>
  <si>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</si>
  <si>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</si>
  <si>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</si>
  <si>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</si>
  <si>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</si>
  <si>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</si>
  <si>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</si>
  <si>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</si>
  <si>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>A</t>
    <phoneticPr fontId="1" type="noConversion"/>
  </si>
  <si>
    <t>25g乳酸玉米</t>
    <phoneticPr fontId="1" type="noConversion"/>
  </si>
  <si>
    <t>烂糖、气泡</t>
    <phoneticPr fontId="1" type="noConversion"/>
  </si>
  <si>
    <t>偏膜、气泡、烧膜</t>
    <phoneticPr fontId="1" type="noConversion"/>
  </si>
  <si>
    <t>25g乳酸香芋</t>
    <phoneticPr fontId="1" type="noConversion"/>
  </si>
  <si>
    <t>偏膜</t>
    <phoneticPr fontId="1" type="noConversion"/>
  </si>
  <si>
    <t>45g青提</t>
    <phoneticPr fontId="1" type="noConversion"/>
  </si>
  <si>
    <t>气泡、杂物</t>
    <phoneticPr fontId="1" type="noConversion"/>
  </si>
  <si>
    <t>B</t>
    <phoneticPr fontId="1" type="noConversion"/>
  </si>
  <si>
    <t>125g果味果司哈密瓜</t>
    <phoneticPr fontId="1" type="noConversion"/>
  </si>
  <si>
    <t>斜料、气泡、杂物</t>
    <phoneticPr fontId="1" type="noConversion"/>
  </si>
  <si>
    <t>气泡、无日期</t>
    <phoneticPr fontId="1" type="noConversion"/>
  </si>
  <si>
    <t>125g果肉杂果</t>
    <phoneticPr fontId="1" type="noConversion"/>
  </si>
  <si>
    <t>挂杯、刮伤膜</t>
    <phoneticPr fontId="1" type="noConversion"/>
  </si>
  <si>
    <t>气泡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</si>
  <si>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</si>
  <si>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</si>
  <si>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</si>
  <si>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</si>
  <si>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</si>
  <si>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</si>
  <si>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</si>
  <si>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</si>
  <si>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</si>
  <si>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</si>
  <si>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</si>
  <si>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</si>
  <si>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</si>
  <si>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</si>
  <si>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</si>
  <si>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</si>
  <si>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</si>
  <si>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</si>
  <si>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</si>
  <si>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</si>
  <si>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</si>
  <si>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</si>
  <si>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</si>
  <si>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</si>
  <si>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</si>
  <si>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</si>
  <si>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</si>
  <si>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</si>
  <si>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</si>
  <si>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</si>
  <si>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</si>
  <si>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</si>
  <si>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</si>
  <si>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</si>
  <si>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</si>
  <si>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</si>
  <si>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</si>
  <si>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</si>
  <si>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</si>
  <si>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</si>
  <si>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</si>
  <si>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</si>
  <si>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</si>
  <si>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</si>
  <si>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</si>
  <si>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</si>
  <si>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</si>
  <si>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</si>
  <si>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</si>
  <si>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</si>
  <si>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</si>
  <si>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</si>
  <si>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</si>
  <si>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</si>
  <si>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</si>
  <si>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</si>
  <si>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</si>
  <si>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</si>
  <si>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28g拉丝果冻</t>
    <phoneticPr fontId="1" type="noConversion"/>
  </si>
  <si>
    <t>水蜜桃</t>
    <phoneticPr fontId="1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</si>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</sst>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3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3"/>
      <sheetName val="5"/>
      <sheetName val="6"/>
      <sheetName val="7"/>
      <sheetName val="8.9"/>
      <sheetName val="第一周"/>
      <sheetName val="样表"/>
    </sheetNames>
    <sheetDataSet>
      <sheetData sheetId="0"/>
      <sheetData sheetId="1"/>
      <sheetData sheetId="2"/>
      <sheetData sheetId="3"/>
      <sheetData sheetId="4">
        <row r="152">
          <cell r="J152">
            <v>28167.969999999998</v>
          </cell>
          <cell r="K152">
            <v>0.14697544764496695</v>
          </cell>
          <cell r="L152">
            <v>0.27231864562485641</v>
          </cell>
          <cell r="M152">
            <v>0.50323065524423671</v>
          </cell>
          <cell r="P152">
            <v>0.2130078951376333</v>
          </cell>
          <cell r="Q152">
            <v>0.32205157134149187</v>
          </cell>
        </row>
        <row r="307">
          <cell r="J307">
            <v>41245.060000000005</v>
          </cell>
          <cell r="K307">
            <v>0.30258169099523669</v>
          </cell>
          <cell r="L307">
            <v>4.1525048947651445E-2</v>
          </cell>
          <cell r="M307">
            <v>0.36688946506563441</v>
          </cell>
          <cell r="P307">
            <v>4.8490655608211017E-2</v>
          </cell>
          <cell r="Q307">
            <v>0.18681107507177824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L12">
            <v>3624</v>
          </cell>
        </row>
        <row r="18">
          <cell r="L18">
            <v>2523</v>
          </cell>
        </row>
        <row r="19">
          <cell r="L19">
            <v>2523</v>
          </cell>
        </row>
        <row r="20">
          <cell r="L20">
            <v>2523</v>
          </cell>
        </row>
        <row r="48">
          <cell r="L48">
            <v>3821</v>
          </cell>
        </row>
        <row r="70">
          <cell r="L70">
            <v>3910.4</v>
          </cell>
        </row>
        <row r="71">
          <cell r="L71">
            <v>4888</v>
          </cell>
        </row>
        <row r="72">
          <cell r="L72">
            <v>5865.6</v>
          </cell>
        </row>
        <row r="73">
          <cell r="L73">
            <v>3910.4</v>
          </cell>
        </row>
        <row r="89">
          <cell r="L89">
            <v>3840</v>
          </cell>
        </row>
        <row r="103">
          <cell r="L103">
            <v>2164</v>
          </cell>
        </row>
      </sheetData>
      <sheetData sheetId="7" refreshError="1">
        <row r="13">
          <cell r="L13">
            <v>3624</v>
          </cell>
        </row>
        <row r="20">
          <cell r="L20">
            <v>7064.4000000000005</v>
          </cell>
        </row>
        <row r="21">
          <cell r="L21">
            <v>1009.2</v>
          </cell>
        </row>
        <row r="47">
          <cell r="L47">
            <v>3767.4</v>
          </cell>
        </row>
        <row r="61">
          <cell r="L61">
            <v>3608.1</v>
          </cell>
        </row>
        <row r="70">
          <cell r="L70">
            <v>3910.4</v>
          </cell>
        </row>
        <row r="73">
          <cell r="L73">
            <v>4888</v>
          </cell>
        </row>
        <row r="80">
          <cell r="L80">
            <v>4032.8</v>
          </cell>
        </row>
        <row r="89">
          <cell r="L89">
            <v>3840</v>
          </cell>
        </row>
        <row r="125">
          <cell r="L125">
            <v>3306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8" sqref="B8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4" t="s">
        <v>53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5"/>
      <c r="E2" s="86" t="s">
        <v>26</v>
      </c>
      <c r="F2" s="87" t="s">
        <v>27</v>
      </c>
      <c r="G2" s="88"/>
      <c r="H2" s="91" t="s">
        <v>28</v>
      </c>
      <c r="I2" s="92"/>
      <c r="J2" s="92"/>
      <c r="K2" s="92"/>
      <c r="L2" s="92"/>
      <c r="M2" s="92"/>
      <c r="N2" s="93"/>
    </row>
    <row r="3" spans="1:14" s="17" customFormat="1" ht="33.75" customHeight="1">
      <c r="A3" s="12" t="s">
        <v>29</v>
      </c>
      <c r="B3" s="15">
        <f>+'[1]8.9'!$J$152</f>
        <v>28167.969999999998</v>
      </c>
      <c r="C3" s="15">
        <f>+'[1]8.9'!$J$307</f>
        <v>41245.060000000005</v>
      </c>
      <c r="D3" s="85"/>
      <c r="E3" s="86"/>
      <c r="F3" s="89"/>
      <c r="G3" s="90"/>
      <c r="H3" s="55" t="s">
        <v>30</v>
      </c>
      <c r="I3" s="55" t="s">
        <v>31</v>
      </c>
      <c r="J3" s="94" t="s">
        <v>32</v>
      </c>
      <c r="K3" s="95"/>
      <c r="L3" s="55" t="s">
        <v>33</v>
      </c>
      <c r="M3" s="94" t="s">
        <v>34</v>
      </c>
      <c r="N3" s="95"/>
    </row>
    <row r="4" spans="1:14" s="17" customFormat="1" ht="33" customHeight="1">
      <c r="A4" s="13" t="s">
        <v>35</v>
      </c>
      <c r="B4" s="15">
        <f>+'[1]8.9'!$M$152</f>
        <v>0.50323065524423671</v>
      </c>
      <c r="C4" s="15">
        <f>+'[1]8.9'!$M$307</f>
        <v>0.36688946506563441</v>
      </c>
      <c r="D4" s="85"/>
      <c r="E4" s="76" t="s">
        <v>101</v>
      </c>
      <c r="F4" s="96" t="s">
        <v>102</v>
      </c>
      <c r="G4" s="96"/>
      <c r="H4" s="18">
        <v>0.3</v>
      </c>
      <c r="I4" s="18">
        <v>7.0000000000000007E-2</v>
      </c>
      <c r="J4" s="94" t="s">
        <v>103</v>
      </c>
      <c r="K4" s="95"/>
      <c r="L4" s="18">
        <v>0.47</v>
      </c>
      <c r="M4" s="94" t="s">
        <v>104</v>
      </c>
      <c r="N4" s="95"/>
    </row>
    <row r="5" spans="1:14" s="17" customFormat="1" ht="33" customHeight="1">
      <c r="A5" s="13" t="s">
        <v>31</v>
      </c>
      <c r="B5" s="15">
        <f>+'[1]8.9'!$K$152</f>
        <v>0.14697544764496695</v>
      </c>
      <c r="C5" s="15">
        <f>+'[1]8.9'!$K$307</f>
        <v>0.30258169099523669</v>
      </c>
      <c r="D5" s="85"/>
      <c r="E5" s="76" t="s">
        <v>101</v>
      </c>
      <c r="F5" s="96" t="s">
        <v>105</v>
      </c>
      <c r="G5" s="96"/>
      <c r="H5" s="18">
        <v>0.3</v>
      </c>
      <c r="I5" s="18">
        <v>0</v>
      </c>
      <c r="J5" s="94"/>
      <c r="K5" s="95"/>
      <c r="L5" s="18">
        <v>0.4</v>
      </c>
      <c r="M5" s="94" t="s">
        <v>106</v>
      </c>
      <c r="N5" s="95"/>
    </row>
    <row r="6" spans="1:14" s="17" customFormat="1" ht="33" customHeight="1">
      <c r="A6" s="13" t="s">
        <v>36</v>
      </c>
      <c r="B6" s="15">
        <f>+'[1]8.9'!$L$152</f>
        <v>0.27231864562485641</v>
      </c>
      <c r="C6" s="15">
        <f>+'[1]8.9'!$L$307</f>
        <v>4.1525048947651445E-2</v>
      </c>
      <c r="D6" s="85"/>
      <c r="E6" s="76" t="s">
        <v>101</v>
      </c>
      <c r="F6" s="96" t="s">
        <v>107</v>
      </c>
      <c r="G6" s="96"/>
      <c r="H6" s="18">
        <v>0.5</v>
      </c>
      <c r="I6" s="18">
        <v>0.56999999999999995</v>
      </c>
      <c r="J6" s="94" t="s">
        <v>108</v>
      </c>
      <c r="K6" s="95"/>
      <c r="L6" s="18">
        <v>0.13</v>
      </c>
      <c r="M6" s="94" t="s">
        <v>106</v>
      </c>
      <c r="N6" s="95"/>
    </row>
    <row r="7" spans="1:14" s="17" customFormat="1" ht="33" customHeight="1">
      <c r="A7" s="13" t="s">
        <v>37</v>
      </c>
      <c r="B7" s="15">
        <f>+B5+B6</f>
        <v>0.41929409326982336</v>
      </c>
      <c r="C7" s="15">
        <f>+C5+C6</f>
        <v>0.34410673994288815</v>
      </c>
      <c r="D7" s="85"/>
      <c r="E7" s="76" t="s">
        <v>109</v>
      </c>
      <c r="F7" s="97" t="s">
        <v>110</v>
      </c>
      <c r="G7" s="98"/>
      <c r="H7" s="18">
        <v>0.7</v>
      </c>
      <c r="I7" s="19">
        <v>1.45</v>
      </c>
      <c r="J7" s="94" t="s">
        <v>111</v>
      </c>
      <c r="K7" s="95"/>
      <c r="L7" s="18">
        <v>1.03</v>
      </c>
      <c r="M7" s="94" t="s">
        <v>112</v>
      </c>
      <c r="N7" s="95"/>
    </row>
    <row r="8" spans="1:14" s="17" customFormat="1" ht="33" customHeight="1">
      <c r="A8" s="13" t="s">
        <v>38</v>
      </c>
      <c r="B8" s="16">
        <f>+B7-B4</f>
        <v>-8.3936561974413348E-2</v>
      </c>
      <c r="C8" s="16">
        <f>+C7-C4</f>
        <v>-2.2782725122746261E-2</v>
      </c>
      <c r="D8" s="85"/>
      <c r="E8" s="76" t="s">
        <v>109</v>
      </c>
      <c r="F8" s="97" t="s">
        <v>113</v>
      </c>
      <c r="G8" s="98"/>
      <c r="H8" s="18">
        <v>1</v>
      </c>
      <c r="I8" s="18">
        <v>0.6</v>
      </c>
      <c r="J8" s="94" t="s">
        <v>114</v>
      </c>
      <c r="K8" s="95"/>
      <c r="L8" s="18">
        <v>0.46</v>
      </c>
      <c r="M8" s="94" t="s">
        <v>115</v>
      </c>
      <c r="N8" s="95"/>
    </row>
    <row r="9" spans="1:14" s="17" customFormat="1" ht="33" customHeight="1">
      <c r="A9" s="12" t="s">
        <v>39</v>
      </c>
      <c r="B9" s="16">
        <f>+'[1]8.9'!$Q$152</f>
        <v>0.32205157134149187</v>
      </c>
      <c r="C9" s="16">
        <f>+'[1]8.9'!$Q$307</f>
        <v>0.18681107507177824</v>
      </c>
      <c r="D9" s="85"/>
      <c r="E9" s="75"/>
      <c r="F9" s="97"/>
      <c r="G9" s="98"/>
      <c r="H9" s="18"/>
      <c r="I9" s="18"/>
      <c r="J9" s="94"/>
      <c r="K9" s="95"/>
      <c r="L9" s="55"/>
      <c r="M9" s="94"/>
      <c r="N9" s="95"/>
    </row>
    <row r="10" spans="1:14" s="17" customFormat="1" ht="33" customHeight="1">
      <c r="A10" s="12" t="s">
        <v>43</v>
      </c>
      <c r="B10" s="16">
        <f>+'[1]8.9'!$P$152</f>
        <v>0.2130078951376333</v>
      </c>
      <c r="C10" s="16">
        <f>+'[1]8.9'!$P$307</f>
        <v>4.8490655608211017E-2</v>
      </c>
      <c r="D10" s="85"/>
      <c r="E10" s="75"/>
      <c r="F10" s="97"/>
      <c r="G10" s="98"/>
      <c r="H10" s="18"/>
      <c r="I10" s="18"/>
      <c r="J10" s="94"/>
      <c r="K10" s="95"/>
      <c r="L10" s="55"/>
      <c r="M10" s="94"/>
      <c r="N10" s="95"/>
    </row>
    <row r="11" spans="1:14" s="17" customFormat="1" ht="33" customHeight="1">
      <c r="A11" s="51"/>
      <c r="B11" s="51"/>
      <c r="C11" s="51"/>
      <c r="D11" s="85"/>
      <c r="E11" s="75"/>
      <c r="F11" s="97"/>
      <c r="G11" s="98"/>
      <c r="H11" s="18"/>
      <c r="I11" s="18"/>
      <c r="J11" s="94"/>
      <c r="K11" s="95"/>
      <c r="L11" s="55"/>
      <c r="M11" s="94"/>
      <c r="N11" s="95"/>
    </row>
    <row r="12" spans="1:14" s="17" customFormat="1" ht="33" customHeight="1">
      <c r="A12" s="12"/>
      <c r="B12" s="16"/>
      <c r="C12" s="16"/>
      <c r="D12" s="85"/>
      <c r="E12" s="75"/>
      <c r="F12" s="97"/>
      <c r="G12" s="98"/>
      <c r="H12" s="18"/>
      <c r="I12" s="18"/>
      <c r="J12" s="94"/>
      <c r="K12" s="95"/>
      <c r="L12" s="55"/>
      <c r="M12" s="94"/>
      <c r="N12" s="95"/>
    </row>
    <row r="13" spans="1:14" s="17" customFormat="1" ht="33" customHeight="1">
      <c r="A13" s="14"/>
      <c r="B13" s="16"/>
      <c r="C13" s="16"/>
      <c r="D13" s="85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5"/>
      <c r="E14" s="19" t="s">
        <v>41</v>
      </c>
      <c r="F14" s="20">
        <v>3</v>
      </c>
      <c r="G14" s="20">
        <v>0</v>
      </c>
      <c r="H14" s="20">
        <v>2</v>
      </c>
      <c r="I14" s="20">
        <v>0</v>
      </c>
      <c r="J14" s="20">
        <v>0</v>
      </c>
      <c r="K14" s="20">
        <v>1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5"/>
      <c r="E15" s="19" t="s">
        <v>42</v>
      </c>
      <c r="F15" s="20">
        <v>1</v>
      </c>
      <c r="G15" s="20">
        <v>1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36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D155" sqref="D155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4" t="s">
        <v>116</v>
      </c>
      <c r="B1" s="124"/>
      <c r="C1" s="124"/>
      <c r="D1" s="124"/>
      <c r="BN1" t="s">
        <v>117</v>
      </c>
      <c r="DE1" s="124" t="s">
        <v>118</v>
      </c>
      <c r="DF1" s="124"/>
      <c r="DG1" s="124"/>
      <c r="DH1" s="124"/>
      <c r="FR1" t="s">
        <v>117</v>
      </c>
    </row>
    <row r="2" spans="1:215" s="33" customFormat="1" ht="26.25" customHeight="1">
      <c r="A2" s="125" t="s">
        <v>119</v>
      </c>
      <c r="B2" s="109" t="s">
        <v>0</v>
      </c>
      <c r="C2" s="127" t="s">
        <v>1</v>
      </c>
      <c r="D2" s="129" t="s">
        <v>2</v>
      </c>
      <c r="E2" s="131" t="s">
        <v>3</v>
      </c>
      <c r="F2" s="118" t="s">
        <v>120</v>
      </c>
      <c r="G2" s="118" t="s">
        <v>121</v>
      </c>
      <c r="H2" s="120" t="s">
        <v>122</v>
      </c>
      <c r="I2" s="120" t="s">
        <v>123</v>
      </c>
      <c r="J2" s="120" t="s">
        <v>4</v>
      </c>
      <c r="K2" s="122" t="s">
        <v>124</v>
      </c>
      <c r="L2" s="134" t="s">
        <v>125</v>
      </c>
      <c r="M2" s="136" t="s">
        <v>5</v>
      </c>
      <c r="N2" s="138" t="s">
        <v>6</v>
      </c>
      <c r="O2" s="118" t="s">
        <v>7</v>
      </c>
      <c r="P2" s="134" t="s">
        <v>10</v>
      </c>
      <c r="Q2" s="140" t="s">
        <v>9</v>
      </c>
      <c r="R2" s="111" t="s">
        <v>8</v>
      </c>
      <c r="S2" s="113" t="s">
        <v>11</v>
      </c>
      <c r="T2" s="114"/>
      <c r="U2" s="114"/>
      <c r="V2" s="114"/>
      <c r="W2" s="114"/>
      <c r="X2" s="114"/>
      <c r="Y2" s="114"/>
      <c r="Z2" s="114"/>
      <c r="AA2" s="115"/>
      <c r="AB2" s="116" t="s">
        <v>126</v>
      </c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6" t="s">
        <v>127</v>
      </c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33" t="s">
        <v>128</v>
      </c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 t="s">
        <v>129</v>
      </c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E2" s="125" t="s">
        <v>119</v>
      </c>
      <c r="DF2" s="109" t="s">
        <v>0</v>
      </c>
      <c r="DG2" s="127" t="s">
        <v>1</v>
      </c>
      <c r="DH2" s="129" t="s">
        <v>2</v>
      </c>
      <c r="DI2" s="118" t="s">
        <v>3</v>
      </c>
      <c r="DJ2" s="118" t="s">
        <v>120</v>
      </c>
      <c r="DK2" s="118" t="s">
        <v>121</v>
      </c>
      <c r="DL2" s="120" t="s">
        <v>122</v>
      </c>
      <c r="DM2" s="120" t="s">
        <v>123</v>
      </c>
      <c r="DN2" s="120" t="s">
        <v>4</v>
      </c>
      <c r="DO2" s="122" t="s">
        <v>124</v>
      </c>
      <c r="DP2" s="134" t="s">
        <v>125</v>
      </c>
      <c r="DQ2" s="136" t="s">
        <v>5</v>
      </c>
      <c r="DR2" s="138" t="s">
        <v>6</v>
      </c>
      <c r="DS2" s="118" t="s">
        <v>7</v>
      </c>
      <c r="DT2" s="134" t="s">
        <v>10</v>
      </c>
      <c r="DU2" s="140" t="s">
        <v>9</v>
      </c>
      <c r="DV2" s="111" t="s">
        <v>8</v>
      </c>
      <c r="DW2" s="113" t="s">
        <v>11</v>
      </c>
      <c r="DX2" s="114"/>
      <c r="DY2" s="114"/>
      <c r="DZ2" s="114"/>
      <c r="EA2" s="114"/>
      <c r="EB2" s="114"/>
      <c r="EC2" s="114"/>
      <c r="ED2" s="114"/>
      <c r="EE2" s="115"/>
      <c r="EF2" s="116" t="s">
        <v>126</v>
      </c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6" t="s">
        <v>127</v>
      </c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33" t="s">
        <v>128</v>
      </c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 t="s">
        <v>129</v>
      </c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</row>
    <row r="3" spans="1:215" s="33" customFormat="1" ht="36" customHeight="1">
      <c r="A3" s="126"/>
      <c r="B3" s="110"/>
      <c r="C3" s="128"/>
      <c r="D3" s="130"/>
      <c r="E3" s="132"/>
      <c r="F3" s="119"/>
      <c r="G3" s="119"/>
      <c r="H3" s="121"/>
      <c r="I3" s="121"/>
      <c r="J3" s="121"/>
      <c r="K3" s="123"/>
      <c r="L3" s="135"/>
      <c r="M3" s="137"/>
      <c r="N3" s="139"/>
      <c r="O3" s="119"/>
      <c r="P3" s="135"/>
      <c r="Q3" s="141"/>
      <c r="R3" s="112"/>
      <c r="S3" s="34" t="s">
        <v>12</v>
      </c>
      <c r="T3" s="34" t="s">
        <v>13</v>
      </c>
      <c r="U3" s="34" t="s">
        <v>130</v>
      </c>
      <c r="V3" s="34" t="s">
        <v>131</v>
      </c>
      <c r="W3" s="34" t="s">
        <v>132</v>
      </c>
      <c r="X3" s="34" t="s">
        <v>55</v>
      </c>
      <c r="Y3" s="34" t="s">
        <v>21</v>
      </c>
      <c r="Z3" s="34" t="s">
        <v>133</v>
      </c>
      <c r="AA3" s="34" t="s">
        <v>134</v>
      </c>
      <c r="AB3" s="35" t="s">
        <v>135</v>
      </c>
      <c r="AC3" s="25" t="s">
        <v>136</v>
      </c>
      <c r="AD3" s="25" t="s">
        <v>137</v>
      </c>
      <c r="AE3" s="25" t="s">
        <v>138</v>
      </c>
      <c r="AF3" s="35" t="s">
        <v>139</v>
      </c>
      <c r="AG3" s="25" t="s">
        <v>56</v>
      </c>
      <c r="AH3" s="25" t="s">
        <v>140</v>
      </c>
      <c r="AI3" s="35" t="s">
        <v>141</v>
      </c>
      <c r="AJ3" s="35" t="s">
        <v>142</v>
      </c>
      <c r="AK3" s="35" t="s">
        <v>143</v>
      </c>
      <c r="AL3" s="26" t="s">
        <v>144</v>
      </c>
      <c r="AM3" s="25" t="s">
        <v>145</v>
      </c>
      <c r="AN3" s="25" t="s">
        <v>146</v>
      </c>
      <c r="AO3" s="25" t="s">
        <v>147</v>
      </c>
      <c r="AP3" s="35" t="s">
        <v>148</v>
      </c>
      <c r="AQ3" s="36" t="s">
        <v>149</v>
      </c>
      <c r="AR3" s="35" t="s">
        <v>150</v>
      </c>
      <c r="AS3" s="35" t="s">
        <v>151</v>
      </c>
      <c r="AT3" s="35" t="s">
        <v>152</v>
      </c>
      <c r="AU3" s="35" t="s">
        <v>153</v>
      </c>
      <c r="AV3" s="25" t="s">
        <v>154</v>
      </c>
      <c r="AW3" s="25" t="s">
        <v>155</v>
      </c>
      <c r="AX3" s="25" t="s">
        <v>156</v>
      </c>
      <c r="AY3" s="25" t="s">
        <v>157</v>
      </c>
      <c r="AZ3" s="25" t="s">
        <v>158</v>
      </c>
      <c r="BA3" s="25" t="s">
        <v>159</v>
      </c>
      <c r="BB3" s="27" t="s">
        <v>136</v>
      </c>
      <c r="BC3" s="37" t="s">
        <v>137</v>
      </c>
      <c r="BD3" s="37" t="s">
        <v>138</v>
      </c>
      <c r="BE3" s="37" t="s">
        <v>160</v>
      </c>
      <c r="BF3" s="37" t="s">
        <v>146</v>
      </c>
      <c r="BG3" s="37" t="s">
        <v>139</v>
      </c>
      <c r="BH3" s="37" t="s">
        <v>140</v>
      </c>
      <c r="BI3" s="37" t="s">
        <v>161</v>
      </c>
      <c r="BJ3" s="37" t="s">
        <v>142</v>
      </c>
      <c r="BK3" s="37" t="s">
        <v>162</v>
      </c>
      <c r="BL3" s="37" t="s">
        <v>163</v>
      </c>
      <c r="BM3" s="37" t="s">
        <v>56</v>
      </c>
      <c r="BN3" s="37" t="s">
        <v>164</v>
      </c>
      <c r="BO3" s="37" t="s">
        <v>165</v>
      </c>
      <c r="BP3" s="35" t="s">
        <v>135</v>
      </c>
      <c r="BQ3" s="25" t="s">
        <v>136</v>
      </c>
      <c r="BR3" s="25" t="s">
        <v>137</v>
      </c>
      <c r="BS3" s="25" t="s">
        <v>138</v>
      </c>
      <c r="BT3" s="35" t="s">
        <v>139</v>
      </c>
      <c r="BU3" s="25" t="s">
        <v>56</v>
      </c>
      <c r="BV3" s="25" t="s">
        <v>140</v>
      </c>
      <c r="BW3" s="35" t="s">
        <v>141</v>
      </c>
      <c r="BX3" s="35" t="s">
        <v>142</v>
      </c>
      <c r="BY3" s="35" t="s">
        <v>143</v>
      </c>
      <c r="BZ3" s="26" t="s">
        <v>144</v>
      </c>
      <c r="CA3" s="25" t="s">
        <v>145</v>
      </c>
      <c r="CB3" s="25" t="s">
        <v>146</v>
      </c>
      <c r="CC3" s="25" t="s">
        <v>147</v>
      </c>
      <c r="CD3" s="35" t="s">
        <v>148</v>
      </c>
      <c r="CE3" s="36" t="s">
        <v>149</v>
      </c>
      <c r="CF3" s="35" t="s">
        <v>150</v>
      </c>
      <c r="CG3" s="35" t="s">
        <v>151</v>
      </c>
      <c r="CH3" s="35" t="s">
        <v>152</v>
      </c>
      <c r="CI3" s="35" t="s">
        <v>153</v>
      </c>
      <c r="CJ3" s="25" t="s">
        <v>154</v>
      </c>
      <c r="CK3" s="25" t="s">
        <v>155</v>
      </c>
      <c r="CL3" s="25" t="s">
        <v>156</v>
      </c>
      <c r="CM3" s="25" t="s">
        <v>157</v>
      </c>
      <c r="CN3" s="25" t="s">
        <v>158</v>
      </c>
      <c r="CO3" s="25" t="s">
        <v>159</v>
      </c>
      <c r="CP3" s="27" t="s">
        <v>136</v>
      </c>
      <c r="CQ3" s="37" t="s">
        <v>137</v>
      </c>
      <c r="CR3" s="37" t="s">
        <v>138</v>
      </c>
      <c r="CS3" s="37" t="s">
        <v>160</v>
      </c>
      <c r="CT3" s="37" t="s">
        <v>146</v>
      </c>
      <c r="CU3" s="37" t="s">
        <v>139</v>
      </c>
      <c r="CV3" s="37" t="s">
        <v>140</v>
      </c>
      <c r="CW3" s="37" t="s">
        <v>161</v>
      </c>
      <c r="CX3" s="37" t="s">
        <v>142</v>
      </c>
      <c r="CY3" s="37" t="s">
        <v>162</v>
      </c>
      <c r="CZ3" s="37" t="s">
        <v>163</v>
      </c>
      <c r="DA3" s="37" t="s">
        <v>56</v>
      </c>
      <c r="DB3" s="37" t="s">
        <v>164</v>
      </c>
      <c r="DC3" s="37" t="s">
        <v>165</v>
      </c>
      <c r="DE3" s="126"/>
      <c r="DF3" s="110"/>
      <c r="DG3" s="128"/>
      <c r="DH3" s="130"/>
      <c r="DI3" s="119"/>
      <c r="DJ3" s="119"/>
      <c r="DK3" s="119"/>
      <c r="DL3" s="121"/>
      <c r="DM3" s="121"/>
      <c r="DN3" s="121"/>
      <c r="DO3" s="123"/>
      <c r="DP3" s="135"/>
      <c r="DQ3" s="137"/>
      <c r="DR3" s="139"/>
      <c r="DS3" s="119"/>
      <c r="DT3" s="135"/>
      <c r="DU3" s="141"/>
      <c r="DV3" s="112"/>
      <c r="DW3" s="34" t="s">
        <v>12</v>
      </c>
      <c r="DX3" s="34" t="s">
        <v>13</v>
      </c>
      <c r="DY3" s="34" t="s">
        <v>130</v>
      </c>
      <c r="DZ3" s="34" t="s">
        <v>131</v>
      </c>
      <c r="EA3" s="34" t="s">
        <v>132</v>
      </c>
      <c r="EB3" s="34" t="s">
        <v>55</v>
      </c>
      <c r="EC3" s="34" t="s">
        <v>21</v>
      </c>
      <c r="ED3" s="34" t="s">
        <v>133</v>
      </c>
      <c r="EE3" s="34" t="s">
        <v>134</v>
      </c>
      <c r="EF3" s="35" t="s">
        <v>135</v>
      </c>
      <c r="EG3" s="25" t="s">
        <v>136</v>
      </c>
      <c r="EH3" s="25" t="s">
        <v>137</v>
      </c>
      <c r="EI3" s="25" t="s">
        <v>138</v>
      </c>
      <c r="EJ3" s="35" t="s">
        <v>139</v>
      </c>
      <c r="EK3" s="25" t="s">
        <v>56</v>
      </c>
      <c r="EL3" s="25" t="s">
        <v>140</v>
      </c>
      <c r="EM3" s="35" t="s">
        <v>141</v>
      </c>
      <c r="EN3" s="35" t="s">
        <v>142</v>
      </c>
      <c r="EO3" s="35" t="s">
        <v>143</v>
      </c>
      <c r="EP3" s="26" t="s">
        <v>144</v>
      </c>
      <c r="EQ3" s="25" t="s">
        <v>145</v>
      </c>
      <c r="ER3" s="25" t="s">
        <v>146</v>
      </c>
      <c r="ES3" s="25" t="s">
        <v>147</v>
      </c>
      <c r="ET3" s="35" t="s">
        <v>148</v>
      </c>
      <c r="EU3" s="36" t="s">
        <v>149</v>
      </c>
      <c r="EV3" s="35" t="s">
        <v>150</v>
      </c>
      <c r="EW3" s="35" t="s">
        <v>151</v>
      </c>
      <c r="EX3" s="35" t="s">
        <v>152</v>
      </c>
      <c r="EY3" s="35" t="s">
        <v>153</v>
      </c>
      <c r="EZ3" s="25" t="s">
        <v>154</v>
      </c>
      <c r="FA3" s="25" t="s">
        <v>155</v>
      </c>
      <c r="FB3" s="25" t="s">
        <v>156</v>
      </c>
      <c r="FC3" s="25" t="s">
        <v>157</v>
      </c>
      <c r="FD3" s="25" t="s">
        <v>158</v>
      </c>
      <c r="FE3" s="25" t="s">
        <v>159</v>
      </c>
      <c r="FF3" s="27" t="s">
        <v>136</v>
      </c>
      <c r="FG3" s="37" t="s">
        <v>137</v>
      </c>
      <c r="FH3" s="37" t="s">
        <v>138</v>
      </c>
      <c r="FI3" s="37" t="s">
        <v>160</v>
      </c>
      <c r="FJ3" s="37" t="s">
        <v>146</v>
      </c>
      <c r="FK3" s="37" t="s">
        <v>139</v>
      </c>
      <c r="FL3" s="37" t="s">
        <v>140</v>
      </c>
      <c r="FM3" s="37" t="s">
        <v>161</v>
      </c>
      <c r="FN3" s="37" t="s">
        <v>142</v>
      </c>
      <c r="FO3" s="37" t="s">
        <v>162</v>
      </c>
      <c r="FP3" s="37" t="s">
        <v>163</v>
      </c>
      <c r="FQ3" s="37" t="s">
        <v>56</v>
      </c>
      <c r="FR3" s="37" t="s">
        <v>164</v>
      </c>
      <c r="FS3" s="37" t="s">
        <v>151</v>
      </c>
      <c r="FT3" s="35" t="s">
        <v>135</v>
      </c>
      <c r="FU3" s="25" t="s">
        <v>136</v>
      </c>
      <c r="FV3" s="25" t="s">
        <v>137</v>
      </c>
      <c r="FW3" s="25" t="s">
        <v>138</v>
      </c>
      <c r="FX3" s="35" t="s">
        <v>139</v>
      </c>
      <c r="FY3" s="25" t="s">
        <v>56</v>
      </c>
      <c r="FZ3" s="25" t="s">
        <v>140</v>
      </c>
      <c r="GA3" s="35" t="s">
        <v>141</v>
      </c>
      <c r="GB3" s="35" t="s">
        <v>142</v>
      </c>
      <c r="GC3" s="35" t="s">
        <v>143</v>
      </c>
      <c r="GD3" s="26" t="s">
        <v>144</v>
      </c>
      <c r="GE3" s="25" t="s">
        <v>145</v>
      </c>
      <c r="GF3" s="25" t="s">
        <v>146</v>
      </c>
      <c r="GG3" s="25" t="s">
        <v>147</v>
      </c>
      <c r="GH3" s="35" t="s">
        <v>148</v>
      </c>
      <c r="GI3" s="36" t="s">
        <v>149</v>
      </c>
      <c r="GJ3" s="35" t="s">
        <v>150</v>
      </c>
      <c r="GK3" s="35" t="s">
        <v>151</v>
      </c>
      <c r="GL3" s="35" t="s">
        <v>152</v>
      </c>
      <c r="GM3" s="35" t="s">
        <v>153</v>
      </c>
      <c r="GN3" s="25" t="s">
        <v>154</v>
      </c>
      <c r="GO3" s="25" t="s">
        <v>155</v>
      </c>
      <c r="GP3" s="25" t="s">
        <v>156</v>
      </c>
      <c r="GQ3" s="25" t="s">
        <v>157</v>
      </c>
      <c r="GR3" s="25" t="s">
        <v>158</v>
      </c>
      <c r="GS3" s="25" t="s">
        <v>159</v>
      </c>
      <c r="GT3" s="27" t="s">
        <v>136</v>
      </c>
      <c r="GU3" s="37" t="s">
        <v>137</v>
      </c>
      <c r="GV3" s="37" t="s">
        <v>138</v>
      </c>
      <c r="GW3" s="37" t="s">
        <v>160</v>
      </c>
      <c r="GX3" s="37" t="s">
        <v>146</v>
      </c>
      <c r="GY3" s="37" t="s">
        <v>139</v>
      </c>
      <c r="GZ3" s="37" t="s">
        <v>140</v>
      </c>
      <c r="HA3" s="37" t="s">
        <v>161</v>
      </c>
      <c r="HB3" s="37" t="s">
        <v>142</v>
      </c>
      <c r="HC3" s="37" t="s">
        <v>162</v>
      </c>
      <c r="HD3" s="37" t="s">
        <v>163</v>
      </c>
      <c r="HE3" s="37" t="s">
        <v>56</v>
      </c>
      <c r="HF3" s="37" t="s">
        <v>164</v>
      </c>
      <c r="HG3" s="37" t="s">
        <v>151</v>
      </c>
    </row>
    <row r="4" spans="1:215" s="33" customFormat="1" ht="15.75" hidden="1" customHeight="1">
      <c r="A4" s="61">
        <v>30501005</v>
      </c>
      <c r="B4" s="109" t="s">
        <v>166</v>
      </c>
      <c r="C4" s="78" t="s">
        <v>167</v>
      </c>
      <c r="D4" s="79"/>
      <c r="E4" s="62">
        <v>5.03</v>
      </c>
      <c r="F4" s="23">
        <f t="shared" ref="F4:F67" si="0">E4*D4</f>
        <v>0</v>
      </c>
      <c r="G4" s="80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09" t="s">
        <v>166</v>
      </c>
      <c r="DG4" s="78" t="s">
        <v>167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10"/>
      <c r="C5" s="78" t="s">
        <v>168</v>
      </c>
      <c r="D5" s="79"/>
      <c r="E5" s="62">
        <v>5.03</v>
      </c>
      <c r="F5" s="23">
        <f t="shared" si="0"/>
        <v>0</v>
      </c>
      <c r="G5" s="80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10"/>
      <c r="DG5" s="78" t="s">
        <v>168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99" t="s">
        <v>169</v>
      </c>
      <c r="C6" s="77" t="s">
        <v>57</v>
      </c>
      <c r="D6" s="5"/>
      <c r="E6" s="22">
        <v>5.03</v>
      </c>
      <c r="F6" s="23">
        <f t="shared" si="0"/>
        <v>0</v>
      </c>
      <c r="G6" s="23">
        <f>+'[2]8'!$L$18</f>
        <v>2523</v>
      </c>
      <c r="H6" s="23">
        <f t="shared" si="1"/>
        <v>0</v>
      </c>
      <c r="I6" s="23">
        <f t="shared" si="2"/>
        <v>14</v>
      </c>
      <c r="J6" s="23">
        <f t="shared" si="3"/>
        <v>0</v>
      </c>
      <c r="K6" s="23" t="str">
        <f t="shared" si="4"/>
        <v>0</v>
      </c>
      <c r="L6" s="23">
        <f t="shared" si="5"/>
        <v>0.5548949663099485</v>
      </c>
      <c r="M6" s="10">
        <v>0.3</v>
      </c>
      <c r="N6" s="23">
        <f t="shared" si="6"/>
        <v>0</v>
      </c>
      <c r="O6" s="23">
        <f t="shared" si="7"/>
        <v>-0.25489496630994851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>
        <v>6</v>
      </c>
      <c r="BC6" s="4"/>
      <c r="BD6" s="4">
        <v>8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>
        <f t="shared" si="10"/>
        <v>0</v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99" t="s">
        <v>170</v>
      </c>
      <c r="DG6" s="77" t="s">
        <v>57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2523</v>
      </c>
      <c r="DL6" s="23">
        <f t="shared" si="16"/>
        <v>0</v>
      </c>
      <c r="DM6" s="23">
        <f t="shared" si="17"/>
        <v>14</v>
      </c>
      <c r="DN6" s="23">
        <f t="shared" si="18"/>
        <v>0</v>
      </c>
      <c r="DO6" s="23" t="str">
        <f t="shared" si="19"/>
        <v/>
      </c>
      <c r="DP6" s="23">
        <f t="shared" si="20"/>
        <v>0.5548949663099485</v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6</v>
      </c>
      <c r="FG6" s="54">
        <f t="shared" si="28"/>
        <v>0</v>
      </c>
      <c r="FH6" s="54">
        <f t="shared" si="28"/>
        <v>8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>
        <f t="shared" si="29"/>
        <v>0</v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customHeight="1">
      <c r="A7" s="61">
        <v>30100014</v>
      </c>
      <c r="B7" s="100"/>
      <c r="C7" s="77" t="s">
        <v>171</v>
      </c>
      <c r="D7" s="5">
        <v>1310</v>
      </c>
      <c r="E7" s="22">
        <v>5.03</v>
      </c>
      <c r="F7" s="23">
        <f t="shared" si="0"/>
        <v>6589.3</v>
      </c>
      <c r="G7" s="23">
        <f>+'[2]8'!$L$20+'[2]9'!$L$20</f>
        <v>9587.4000000000015</v>
      </c>
      <c r="H7" s="23">
        <f t="shared" si="1"/>
        <v>4.9000000000000004</v>
      </c>
      <c r="I7" s="23">
        <f t="shared" si="2"/>
        <v>45</v>
      </c>
      <c r="J7" s="23">
        <f t="shared" si="3"/>
        <v>6594.2</v>
      </c>
      <c r="K7" s="23">
        <f t="shared" si="4"/>
        <v>7.4307724970428563E-2</v>
      </c>
      <c r="L7" s="23">
        <f t="shared" si="5"/>
        <v>0.46936604293134732</v>
      </c>
      <c r="M7" s="10">
        <v>0.3</v>
      </c>
      <c r="N7" s="23">
        <f t="shared" si="6"/>
        <v>19.782599999999999</v>
      </c>
      <c r="O7" s="23">
        <f t="shared" si="7"/>
        <v>-0.24367376790177589</v>
      </c>
      <c r="P7" s="23">
        <f t="shared" si="8"/>
        <v>0.15164841830699705</v>
      </c>
      <c r="Q7" s="7">
        <v>0.05</v>
      </c>
      <c r="R7" s="6">
        <f t="shared" si="9"/>
        <v>0.32971000000000006</v>
      </c>
      <c r="S7" s="5">
        <v>1</v>
      </c>
      <c r="T7" s="5"/>
      <c r="U7" s="5"/>
      <c r="V7" s="5"/>
      <c r="W7" s="5"/>
      <c r="X7" s="5"/>
      <c r="Y7" s="5"/>
      <c r="Z7" s="5"/>
      <c r="AA7" s="5"/>
      <c r="AB7" s="4"/>
      <c r="AC7" s="4">
        <v>2.4</v>
      </c>
      <c r="AD7" s="4">
        <v>2.5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>
        <v>9</v>
      </c>
      <c r="BC7" s="4"/>
      <c r="BD7" s="4">
        <f>18+10</f>
        <v>28</v>
      </c>
      <c r="BE7" s="4"/>
      <c r="BF7" s="4">
        <v>8</v>
      </c>
      <c r="BG7" s="4"/>
      <c r="BH7" s="4"/>
      <c r="BI7" s="4"/>
      <c r="BJ7" s="4"/>
      <c r="BK7" s="4"/>
      <c r="BL7" s="4"/>
      <c r="BM7" s="4"/>
      <c r="BN7" s="4"/>
      <c r="BO7" s="4"/>
      <c r="BP7" s="4">
        <f t="shared" si="10"/>
        <v>0</v>
      </c>
      <c r="BQ7" s="4">
        <f t="shared" si="10"/>
        <v>3229.8122448979589</v>
      </c>
      <c r="BR7" s="4">
        <f t="shared" si="10"/>
        <v>532.63333333333344</v>
      </c>
      <c r="BS7" s="4">
        <f t="shared" si="10"/>
        <v>0</v>
      </c>
      <c r="BT7" s="4">
        <f t="shared" si="10"/>
        <v>0</v>
      </c>
      <c r="BU7" s="4">
        <f t="shared" si="10"/>
        <v>0</v>
      </c>
      <c r="BV7" s="4">
        <f t="shared" si="10"/>
        <v>0</v>
      </c>
      <c r="BW7" s="4">
        <f t="shared" si="10"/>
        <v>0</v>
      </c>
      <c r="BX7" s="4">
        <f t="shared" si="10"/>
        <v>0</v>
      </c>
      <c r="BY7" s="4">
        <f t="shared" si="10"/>
        <v>0</v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>
        <f t="shared" si="11"/>
        <v>0</v>
      </c>
      <c r="CJ7" s="4">
        <f t="shared" si="11"/>
        <v>0</v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00"/>
      <c r="DG7" s="77" t="s">
        <v>171</v>
      </c>
      <c r="DH7" s="5">
        <f t="shared" si="13"/>
        <v>1310</v>
      </c>
      <c r="DI7" s="24">
        <v>5.03</v>
      </c>
      <c r="DJ7" s="23">
        <f t="shared" si="14"/>
        <v>6589.3</v>
      </c>
      <c r="DK7" s="23">
        <f t="shared" si="15"/>
        <v>9587.4000000000015</v>
      </c>
      <c r="DL7" s="23">
        <f t="shared" si="16"/>
        <v>4.9000000000000004</v>
      </c>
      <c r="DM7" s="23">
        <f t="shared" si="17"/>
        <v>45</v>
      </c>
      <c r="DN7" s="23">
        <f t="shared" si="18"/>
        <v>6594.2</v>
      </c>
      <c r="DO7" s="23">
        <f t="shared" si="19"/>
        <v>7.4307724970428563E-2</v>
      </c>
      <c r="DP7" s="23">
        <f t="shared" si="20"/>
        <v>0.46936604293134732</v>
      </c>
      <c r="DQ7" s="10">
        <v>0.3</v>
      </c>
      <c r="DR7" s="23">
        <f t="shared" si="21"/>
        <v>19.782599999999999</v>
      </c>
      <c r="DS7" s="23">
        <f t="shared" si="22"/>
        <v>-0.24367376790177589</v>
      </c>
      <c r="DT7" s="23">
        <f t="shared" si="23"/>
        <v>0.15164841830699705</v>
      </c>
      <c r="DU7" s="7">
        <v>0.05</v>
      </c>
      <c r="DV7" s="6">
        <f t="shared" si="24"/>
        <v>0.32971000000000006</v>
      </c>
      <c r="DW7" s="5">
        <f t="shared" si="28"/>
        <v>1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2.4</v>
      </c>
      <c r="EH7" s="54">
        <f t="shared" si="28"/>
        <v>2.5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9</v>
      </c>
      <c r="FG7" s="54">
        <f t="shared" si="28"/>
        <v>0</v>
      </c>
      <c r="FH7" s="54">
        <f t="shared" si="28"/>
        <v>28</v>
      </c>
      <c r="FI7" s="54">
        <f t="shared" si="28"/>
        <v>0</v>
      </c>
      <c r="FJ7" s="54">
        <f t="shared" si="28"/>
        <v>8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>
        <f t="shared" si="29"/>
        <v>0</v>
      </c>
      <c r="FU7" s="4">
        <f t="shared" si="29"/>
        <v>3229.8122448979589</v>
      </c>
      <c r="FV7" s="4">
        <f t="shared" si="29"/>
        <v>532.63333333333344</v>
      </c>
      <c r="FW7" s="4">
        <f t="shared" si="29"/>
        <v>0</v>
      </c>
      <c r="FX7" s="4">
        <f t="shared" si="29"/>
        <v>0</v>
      </c>
      <c r="FY7" s="4">
        <f t="shared" si="29"/>
        <v>0</v>
      </c>
      <c r="FZ7" s="4">
        <f t="shared" si="29"/>
        <v>0</v>
      </c>
      <c r="GA7" s="4">
        <f t="shared" si="29"/>
        <v>0</v>
      </c>
      <c r="GB7" s="4">
        <f t="shared" si="29"/>
        <v>0</v>
      </c>
      <c r="GC7" s="4">
        <f t="shared" si="29"/>
        <v>0</v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>
        <f t="shared" si="30"/>
        <v>0</v>
      </c>
      <c r="GN7" s="4">
        <f t="shared" si="30"/>
        <v>0</v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00"/>
      <c r="C8" s="77" t="s">
        <v>172</v>
      </c>
      <c r="D8" s="5"/>
      <c r="E8" s="22">
        <v>5.03</v>
      </c>
      <c r="F8" s="23">
        <f t="shared" si="0"/>
        <v>0</v>
      </c>
      <c r="G8" s="23">
        <f>+'[2]8'!$L$19</f>
        <v>2523</v>
      </c>
      <c r="H8" s="23">
        <f t="shared" si="1"/>
        <v>0</v>
      </c>
      <c r="I8" s="23">
        <f t="shared" si="2"/>
        <v>15</v>
      </c>
      <c r="J8" s="23">
        <f t="shared" si="3"/>
        <v>0</v>
      </c>
      <c r="K8" s="23" t="str">
        <f t="shared" si="4"/>
        <v>0</v>
      </c>
      <c r="L8" s="23">
        <f t="shared" si="5"/>
        <v>0.59453032104637338</v>
      </c>
      <c r="M8" s="10">
        <v>0.3</v>
      </c>
      <c r="N8" s="23">
        <f t="shared" si="6"/>
        <v>0</v>
      </c>
      <c r="O8" s="23">
        <f t="shared" si="7"/>
        <v>-0.29453032104637339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>
        <v>7</v>
      </c>
      <c r="BC8" s="4"/>
      <c r="BD8" s="4">
        <v>8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>
        <f t="shared" si="10"/>
        <v>0</v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00"/>
      <c r="DG8" s="77" t="s">
        <v>172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2523</v>
      </c>
      <c r="DL8" s="23">
        <f t="shared" si="16"/>
        <v>0</v>
      </c>
      <c r="DM8" s="23">
        <f t="shared" si="17"/>
        <v>15</v>
      </c>
      <c r="DN8" s="23">
        <f t="shared" si="18"/>
        <v>0</v>
      </c>
      <c r="DO8" s="23" t="str">
        <f t="shared" si="19"/>
        <v/>
      </c>
      <c r="DP8" s="23">
        <f t="shared" si="20"/>
        <v>0.59453032104637338</v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7</v>
      </c>
      <c r="FG8" s="54">
        <f t="shared" si="28"/>
        <v>0</v>
      </c>
      <c r="FH8" s="54">
        <f t="shared" si="28"/>
        <v>8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>
        <f t="shared" si="29"/>
        <v>0</v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customHeight="1">
      <c r="A9" s="61">
        <v>30100013</v>
      </c>
      <c r="B9" s="100"/>
      <c r="C9" s="77" t="s">
        <v>173</v>
      </c>
      <c r="D9" s="5">
        <v>176</v>
      </c>
      <c r="E9" s="22">
        <v>5.03</v>
      </c>
      <c r="F9" s="23">
        <f t="shared" si="0"/>
        <v>885.28000000000009</v>
      </c>
      <c r="G9" s="23">
        <f>+'[2]9'!$L$21</f>
        <v>1009.2</v>
      </c>
      <c r="H9" s="23">
        <f t="shared" si="1"/>
        <v>0</v>
      </c>
      <c r="I9" s="23">
        <f t="shared" si="2"/>
        <v>4</v>
      </c>
      <c r="J9" s="23">
        <f t="shared" si="3"/>
        <v>885.28000000000009</v>
      </c>
      <c r="K9" s="23">
        <f t="shared" si="4"/>
        <v>0</v>
      </c>
      <c r="L9" s="23">
        <f t="shared" si="5"/>
        <v>0.39635354736424888</v>
      </c>
      <c r="M9" s="10">
        <v>0.3</v>
      </c>
      <c r="N9" s="23">
        <f t="shared" si="6"/>
        <v>2.65584</v>
      </c>
      <c r="O9" s="23">
        <f t="shared" si="7"/>
        <v>-9.6353547364248893E-2</v>
      </c>
      <c r="P9" s="23">
        <f t="shared" si="8"/>
        <v>0</v>
      </c>
      <c r="Q9" s="7">
        <v>0.05</v>
      </c>
      <c r="R9" s="6">
        <f t="shared" si="9"/>
        <v>4.4264000000000012E-2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>
        <v>4</v>
      </c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>
        <f t="shared" si="10"/>
        <v>0</v>
      </c>
      <c r="BQ9" s="4" t="str">
        <f t="shared" si="10"/>
        <v/>
      </c>
      <c r="BR9" s="4">
        <f t="shared" si="10"/>
        <v>0</v>
      </c>
      <c r="BS9" s="4">
        <f t="shared" si="10"/>
        <v>0</v>
      </c>
      <c r="BT9" s="4">
        <f t="shared" si="10"/>
        <v>0</v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>
        <f t="shared" si="10"/>
        <v>0</v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00"/>
      <c r="DG9" s="77" t="s">
        <v>173</v>
      </c>
      <c r="DH9" s="5">
        <f t="shared" si="13"/>
        <v>176</v>
      </c>
      <c r="DI9" s="24">
        <v>5.03</v>
      </c>
      <c r="DJ9" s="23">
        <f t="shared" si="14"/>
        <v>885.28000000000009</v>
      </c>
      <c r="DK9" s="23">
        <f t="shared" si="15"/>
        <v>1009.2</v>
      </c>
      <c r="DL9" s="23">
        <f t="shared" si="16"/>
        <v>0</v>
      </c>
      <c r="DM9" s="23">
        <f t="shared" si="17"/>
        <v>4</v>
      </c>
      <c r="DN9" s="23">
        <f t="shared" si="18"/>
        <v>885.28000000000009</v>
      </c>
      <c r="DO9" s="23">
        <f t="shared" si="19"/>
        <v>0</v>
      </c>
      <c r="DP9" s="23">
        <f t="shared" si="20"/>
        <v>0.39635354736424888</v>
      </c>
      <c r="DQ9" s="10">
        <v>0.3</v>
      </c>
      <c r="DR9" s="23">
        <f t="shared" si="21"/>
        <v>2.65584</v>
      </c>
      <c r="DS9" s="23">
        <f t="shared" si="22"/>
        <v>-9.6353547364248893E-2</v>
      </c>
      <c r="DT9" s="23">
        <f t="shared" si="23"/>
        <v>0</v>
      </c>
      <c r="DU9" s="7">
        <v>0.05</v>
      </c>
      <c r="DV9" s="6">
        <f t="shared" si="24"/>
        <v>4.4264000000000012E-2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4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>
        <f t="shared" si="29"/>
        <v>0</v>
      </c>
      <c r="FU9" s="4" t="str">
        <f t="shared" si="29"/>
        <v/>
      </c>
      <c r="FV9" s="4">
        <f t="shared" si="29"/>
        <v>0</v>
      </c>
      <c r="FW9" s="4">
        <f t="shared" si="29"/>
        <v>0</v>
      </c>
      <c r="FX9" s="4">
        <f t="shared" si="29"/>
        <v>0</v>
      </c>
      <c r="FY9" s="4">
        <f t="shared" si="29"/>
        <v>0</v>
      </c>
      <c r="FZ9" s="4" t="str">
        <f t="shared" si="29"/>
        <v/>
      </c>
      <c r="GA9" s="4">
        <f t="shared" si="29"/>
        <v>0</v>
      </c>
      <c r="GB9" s="4">
        <f t="shared" si="29"/>
        <v>0</v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01"/>
      <c r="C10" s="77" t="s">
        <v>58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01"/>
      <c r="DG10" s="77" t="s">
        <v>58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73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73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99" t="s">
        <v>174</v>
      </c>
      <c r="C11" s="77" t="s">
        <v>175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99" t="s">
        <v>174</v>
      </c>
      <c r="DG11" s="77" t="s">
        <v>175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00"/>
      <c r="C12" s="77" t="s">
        <v>59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00"/>
      <c r="DG12" s="77" t="s">
        <v>59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01"/>
      <c r="C13" s="77" t="s">
        <v>60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01"/>
      <c r="DG13" s="77" t="s">
        <v>60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05" t="s">
        <v>61</v>
      </c>
      <c r="C14" s="77" t="s">
        <v>58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05" t="s">
        <v>61</v>
      </c>
      <c r="DG14" s="77" t="s">
        <v>58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05"/>
      <c r="C15" s="77" t="s">
        <v>62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05"/>
      <c r="DG15" s="77" t="s">
        <v>62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05"/>
      <c r="C16" s="77" t="s">
        <v>63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05"/>
      <c r="DG16" s="77" t="s">
        <v>63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05"/>
      <c r="C17" s="77" t="s">
        <v>64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05"/>
      <c r="DG17" s="77" t="s">
        <v>64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99" t="s">
        <v>65</v>
      </c>
      <c r="C18" s="77" t="s">
        <v>64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99" t="s">
        <v>65</v>
      </c>
      <c r="DG18" s="77" t="s">
        <v>64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00"/>
      <c r="C19" s="77" t="s">
        <v>66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00"/>
      <c r="DG19" s="77" t="s">
        <v>66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01"/>
      <c r="C20" s="77" t="s">
        <v>172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01"/>
      <c r="DG20" s="77" t="s">
        <v>172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99" t="s">
        <v>67</v>
      </c>
      <c r="C21" s="77" t="s">
        <v>68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99" t="s">
        <v>67</v>
      </c>
      <c r="DG21" s="77" t="s">
        <v>68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00"/>
      <c r="C22" s="77" t="s">
        <v>69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00"/>
      <c r="DG22" s="77" t="s">
        <v>69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00"/>
      <c r="C23" s="77" t="s">
        <v>70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00"/>
      <c r="DG23" s="77" t="s">
        <v>70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1">
        <v>30100018</v>
      </c>
      <c r="B24" s="101"/>
      <c r="C24" s="77" t="s">
        <v>168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01"/>
      <c r="DG24" s="77" t="s">
        <v>168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83" t="s">
        <v>71</v>
      </c>
      <c r="C25" s="77" t="s">
        <v>72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3" t="s">
        <v>71</v>
      </c>
      <c r="DG25" s="77" t="s">
        <v>72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88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05" t="s">
        <v>73</v>
      </c>
      <c r="C26" s="77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05" t="s">
        <v>73</v>
      </c>
      <c r="DG26" s="77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4"/>
        <v>0</v>
      </c>
      <c r="FS26" s="54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05"/>
      <c r="C27" s="77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05"/>
      <c r="DG27" s="77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4"/>
        <v>0</v>
      </c>
      <c r="FS27" s="54">
        <f t="shared" si="34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06" t="s">
        <v>74</v>
      </c>
      <c r="C28" s="77" t="s">
        <v>75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06" t="s">
        <v>74</v>
      </c>
      <c r="DG28" s="77" t="s">
        <v>75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91" si="43">AK28+AK183</f>
        <v>0</v>
      </c>
      <c r="EP28" s="54">
        <f t="shared" si="43"/>
        <v>0</v>
      </c>
      <c r="EQ28" s="54">
        <f t="shared" si="43"/>
        <v>0</v>
      </c>
      <c r="ER28" s="54">
        <f t="shared" si="43"/>
        <v>0</v>
      </c>
      <c r="ES28" s="54">
        <f t="shared" si="43"/>
        <v>0</v>
      </c>
      <c r="ET28" s="54">
        <f t="shared" si="43"/>
        <v>0</v>
      </c>
      <c r="EU28" s="54">
        <f t="shared" si="43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4"/>
        <v>0</v>
      </c>
      <c r="FS28" s="54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07"/>
      <c r="C29" s="77" t="s">
        <v>172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07"/>
      <c r="DG29" s="77" t="s">
        <v>172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3"/>
        <v>0</v>
      </c>
      <c r="EN29" s="54">
        <f t="shared" si="43"/>
        <v>0</v>
      </c>
      <c r="EO29" s="54">
        <f t="shared" si="43"/>
        <v>0</v>
      </c>
      <c r="EP29" s="54">
        <f t="shared" si="43"/>
        <v>0</v>
      </c>
      <c r="EQ29" s="54">
        <f t="shared" si="43"/>
        <v>0</v>
      </c>
      <c r="ER29" s="54">
        <f t="shared" si="43"/>
        <v>0</v>
      </c>
      <c r="ES29" s="54">
        <f t="shared" si="43"/>
        <v>0</v>
      </c>
      <c r="ET29" s="54">
        <f t="shared" si="43"/>
        <v>0</v>
      </c>
      <c r="EU29" s="54">
        <f t="shared" si="43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4"/>
        <v>0</v>
      </c>
      <c r="FS29" s="54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07"/>
      <c r="C30" s="77" t="s">
        <v>66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07"/>
      <c r="DG30" s="77" t="s">
        <v>66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3"/>
        <v>0</v>
      </c>
      <c r="EN30" s="54">
        <f t="shared" si="43"/>
        <v>0</v>
      </c>
      <c r="EO30" s="54">
        <f t="shared" si="43"/>
        <v>0</v>
      </c>
      <c r="EP30" s="54">
        <f t="shared" si="43"/>
        <v>0</v>
      </c>
      <c r="EQ30" s="54">
        <f t="shared" si="43"/>
        <v>0</v>
      </c>
      <c r="ER30" s="54">
        <f t="shared" si="43"/>
        <v>0</v>
      </c>
      <c r="ES30" s="54">
        <f t="shared" si="43"/>
        <v>0</v>
      </c>
      <c r="ET30" s="54">
        <f t="shared" si="43"/>
        <v>0</v>
      </c>
      <c r="EU30" s="54">
        <f t="shared" si="43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4"/>
        <v>0</v>
      </c>
      <c r="FS30" s="54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08"/>
      <c r="C31" s="77" t="s">
        <v>64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08"/>
      <c r="DG31" s="77" t="s">
        <v>64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3"/>
        <v>0</v>
      </c>
      <c r="EN31" s="54">
        <f t="shared" si="43"/>
        <v>0</v>
      </c>
      <c r="EO31" s="54">
        <f t="shared" si="43"/>
        <v>0</v>
      </c>
      <c r="EP31" s="54">
        <f t="shared" si="43"/>
        <v>0</v>
      </c>
      <c r="EQ31" s="54">
        <f t="shared" si="43"/>
        <v>0</v>
      </c>
      <c r="ER31" s="54">
        <f t="shared" si="43"/>
        <v>0</v>
      </c>
      <c r="ES31" s="54">
        <f t="shared" si="43"/>
        <v>0</v>
      </c>
      <c r="ET31" s="54">
        <f t="shared" si="43"/>
        <v>0</v>
      </c>
      <c r="EU31" s="54">
        <f t="shared" si="43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4"/>
        <v>0</v>
      </c>
      <c r="FS31" s="54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99" t="s">
        <v>76</v>
      </c>
      <c r="C32" s="77" t="s">
        <v>173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99" t="s">
        <v>76</v>
      </c>
      <c r="DG32" s="77" t="s">
        <v>173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4">
        <f t="shared" si="44"/>
        <v>0</v>
      </c>
      <c r="EG32" s="54">
        <f t="shared" si="44"/>
        <v>0</v>
      </c>
      <c r="EH32" s="54">
        <f t="shared" si="44"/>
        <v>0</v>
      </c>
      <c r="EI32" s="54">
        <f t="shared" si="44"/>
        <v>0</v>
      </c>
      <c r="EJ32" s="54">
        <f t="shared" si="44"/>
        <v>0</v>
      </c>
      <c r="EK32" s="54">
        <f t="shared" si="44"/>
        <v>0</v>
      </c>
      <c r="EL32" s="54">
        <f t="shared" si="44"/>
        <v>0</v>
      </c>
      <c r="EM32" s="54">
        <f t="shared" si="43"/>
        <v>0</v>
      </c>
      <c r="EN32" s="54">
        <f t="shared" si="43"/>
        <v>0</v>
      </c>
      <c r="EO32" s="54">
        <f t="shared" si="43"/>
        <v>0</v>
      </c>
      <c r="EP32" s="54">
        <f t="shared" si="43"/>
        <v>0</v>
      </c>
      <c r="EQ32" s="54">
        <f t="shared" si="43"/>
        <v>0</v>
      </c>
      <c r="ER32" s="54">
        <f t="shared" si="43"/>
        <v>0</v>
      </c>
      <c r="ES32" s="54">
        <f t="shared" si="43"/>
        <v>0</v>
      </c>
      <c r="ET32" s="54">
        <f t="shared" si="43"/>
        <v>0</v>
      </c>
      <c r="EU32" s="54">
        <f t="shared" si="43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4"/>
        <v>0</v>
      </c>
      <c r="FS32" s="54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00"/>
      <c r="C33" s="77" t="s">
        <v>57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00"/>
      <c r="DG33" s="77" t="s">
        <v>57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4">
        <f t="shared" si="44"/>
        <v>0</v>
      </c>
      <c r="EG33" s="54">
        <f t="shared" si="44"/>
        <v>0</v>
      </c>
      <c r="EH33" s="54">
        <f t="shared" si="44"/>
        <v>0</v>
      </c>
      <c r="EI33" s="54">
        <f t="shared" si="44"/>
        <v>0</v>
      </c>
      <c r="EJ33" s="54">
        <f t="shared" si="44"/>
        <v>0</v>
      </c>
      <c r="EK33" s="54">
        <f t="shared" si="44"/>
        <v>0</v>
      </c>
      <c r="EL33" s="54">
        <f t="shared" si="44"/>
        <v>0</v>
      </c>
      <c r="EM33" s="54">
        <f t="shared" si="43"/>
        <v>0</v>
      </c>
      <c r="EN33" s="54">
        <f t="shared" si="43"/>
        <v>0</v>
      </c>
      <c r="EO33" s="54">
        <f t="shared" si="43"/>
        <v>0</v>
      </c>
      <c r="EP33" s="54">
        <f t="shared" si="43"/>
        <v>0</v>
      </c>
      <c r="EQ33" s="54">
        <f t="shared" si="43"/>
        <v>0</v>
      </c>
      <c r="ER33" s="54">
        <f t="shared" si="43"/>
        <v>0</v>
      </c>
      <c r="ES33" s="54">
        <f t="shared" si="43"/>
        <v>0</v>
      </c>
      <c r="ET33" s="54">
        <f t="shared" si="43"/>
        <v>0</v>
      </c>
      <c r="EU33" s="54">
        <f t="shared" si="43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4"/>
        <v>0</v>
      </c>
      <c r="FS33" s="54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1">
        <v>30100044</v>
      </c>
      <c r="B34" s="100"/>
      <c r="C34" s="77" t="s">
        <v>66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00"/>
      <c r="DG34" s="77" t="s">
        <v>66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4">
        <f t="shared" si="44"/>
        <v>0</v>
      </c>
      <c r="EG34" s="54">
        <f t="shared" si="44"/>
        <v>0</v>
      </c>
      <c r="EH34" s="54">
        <f t="shared" si="44"/>
        <v>0</v>
      </c>
      <c r="EI34" s="54">
        <f t="shared" si="44"/>
        <v>0</v>
      </c>
      <c r="EJ34" s="54">
        <f t="shared" si="44"/>
        <v>0</v>
      </c>
      <c r="EK34" s="54">
        <f t="shared" si="44"/>
        <v>0</v>
      </c>
      <c r="EL34" s="54">
        <f t="shared" si="44"/>
        <v>0</v>
      </c>
      <c r="EM34" s="54">
        <f t="shared" si="43"/>
        <v>0</v>
      </c>
      <c r="EN34" s="54">
        <f t="shared" si="43"/>
        <v>0</v>
      </c>
      <c r="EO34" s="54">
        <f t="shared" si="43"/>
        <v>0</v>
      </c>
      <c r="EP34" s="54">
        <f t="shared" si="43"/>
        <v>0</v>
      </c>
      <c r="EQ34" s="54">
        <f t="shared" si="43"/>
        <v>0</v>
      </c>
      <c r="ER34" s="54">
        <f t="shared" si="43"/>
        <v>0</v>
      </c>
      <c r="ES34" s="54">
        <f t="shared" si="43"/>
        <v>0</v>
      </c>
      <c r="ET34" s="54">
        <f t="shared" si="43"/>
        <v>0</v>
      </c>
      <c r="EU34" s="54">
        <f t="shared" si="43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4"/>
        <v>0</v>
      </c>
      <c r="FS34" s="54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01"/>
      <c r="C35" s="77" t="s">
        <v>77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01"/>
      <c r="DG35" s="77" t="s">
        <v>77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4">
        <f t="shared" si="44"/>
        <v>0</v>
      </c>
      <c r="EG35" s="54">
        <f t="shared" si="44"/>
        <v>0</v>
      </c>
      <c r="EH35" s="54">
        <f t="shared" si="44"/>
        <v>0</v>
      </c>
      <c r="EI35" s="54">
        <f t="shared" si="44"/>
        <v>0</v>
      </c>
      <c r="EJ35" s="54">
        <f t="shared" si="44"/>
        <v>0</v>
      </c>
      <c r="EK35" s="54">
        <f t="shared" si="44"/>
        <v>0</v>
      </c>
      <c r="EL35" s="54">
        <f t="shared" si="44"/>
        <v>0</v>
      </c>
      <c r="EM35" s="54">
        <f t="shared" si="43"/>
        <v>0</v>
      </c>
      <c r="EN35" s="54">
        <f t="shared" si="43"/>
        <v>0</v>
      </c>
      <c r="EO35" s="54">
        <f t="shared" si="43"/>
        <v>0</v>
      </c>
      <c r="EP35" s="54">
        <f t="shared" si="43"/>
        <v>0</v>
      </c>
      <c r="EQ35" s="54">
        <f t="shared" si="43"/>
        <v>0</v>
      </c>
      <c r="ER35" s="54">
        <f t="shared" si="43"/>
        <v>0</v>
      </c>
      <c r="ES35" s="54">
        <f t="shared" si="43"/>
        <v>0</v>
      </c>
      <c r="ET35" s="54">
        <f t="shared" si="43"/>
        <v>0</v>
      </c>
      <c r="EU35" s="54">
        <f t="shared" si="43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4"/>
        <v>0</v>
      </c>
      <c r="FS35" s="54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99" t="s">
        <v>78</v>
      </c>
      <c r="C36" s="77" t="s">
        <v>79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99" t="s">
        <v>78</v>
      </c>
      <c r="DG36" s="77" t="s">
        <v>79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4">
        <f t="shared" si="44"/>
        <v>0</v>
      </c>
      <c r="EG36" s="54">
        <f t="shared" si="44"/>
        <v>0</v>
      </c>
      <c r="EH36" s="54">
        <f t="shared" si="44"/>
        <v>0</v>
      </c>
      <c r="EI36" s="54">
        <f t="shared" si="44"/>
        <v>0</v>
      </c>
      <c r="EJ36" s="54">
        <f t="shared" si="44"/>
        <v>0</v>
      </c>
      <c r="EK36" s="54">
        <f t="shared" si="44"/>
        <v>0</v>
      </c>
      <c r="EL36" s="54">
        <f t="shared" si="44"/>
        <v>0</v>
      </c>
      <c r="EM36" s="54">
        <f t="shared" si="43"/>
        <v>0</v>
      </c>
      <c r="EN36" s="54">
        <f t="shared" si="43"/>
        <v>0</v>
      </c>
      <c r="EO36" s="54">
        <f t="shared" si="43"/>
        <v>0</v>
      </c>
      <c r="EP36" s="54">
        <f t="shared" si="43"/>
        <v>0</v>
      </c>
      <c r="EQ36" s="54">
        <f t="shared" si="43"/>
        <v>0</v>
      </c>
      <c r="ER36" s="54">
        <f t="shared" si="43"/>
        <v>0</v>
      </c>
      <c r="ES36" s="54">
        <f t="shared" si="43"/>
        <v>0</v>
      </c>
      <c r="ET36" s="54">
        <f t="shared" si="43"/>
        <v>0</v>
      </c>
      <c r="EU36" s="54">
        <f t="shared" si="43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34"/>
        <v>0</v>
      </c>
      <c r="FM36" s="54">
        <f t="shared" si="34"/>
        <v>0</v>
      </c>
      <c r="FN36" s="54">
        <f t="shared" si="34"/>
        <v>0</v>
      </c>
      <c r="FO36" s="54">
        <f t="shared" si="34"/>
        <v>0</v>
      </c>
      <c r="FP36" s="54">
        <f t="shared" si="34"/>
        <v>0</v>
      </c>
      <c r="FQ36" s="54">
        <f t="shared" si="34"/>
        <v>0</v>
      </c>
      <c r="FR36" s="54">
        <f t="shared" si="34"/>
        <v>0</v>
      </c>
      <c r="FS36" s="54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00"/>
      <c r="C37" s="77" t="s">
        <v>60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00"/>
      <c r="DG37" s="77" t="s">
        <v>60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4">
        <f t="shared" si="44"/>
        <v>0</v>
      </c>
      <c r="EG37" s="54">
        <f t="shared" si="44"/>
        <v>0</v>
      </c>
      <c r="EH37" s="54">
        <f t="shared" si="44"/>
        <v>0</v>
      </c>
      <c r="EI37" s="54">
        <f t="shared" si="44"/>
        <v>0</v>
      </c>
      <c r="EJ37" s="54">
        <f t="shared" si="44"/>
        <v>0</v>
      </c>
      <c r="EK37" s="54">
        <f t="shared" si="44"/>
        <v>0</v>
      </c>
      <c r="EL37" s="54">
        <f t="shared" si="44"/>
        <v>0</v>
      </c>
      <c r="EM37" s="54">
        <f t="shared" si="43"/>
        <v>0</v>
      </c>
      <c r="EN37" s="54">
        <f t="shared" si="43"/>
        <v>0</v>
      </c>
      <c r="EO37" s="54">
        <f t="shared" si="43"/>
        <v>0</v>
      </c>
      <c r="EP37" s="54">
        <f t="shared" si="43"/>
        <v>0</v>
      </c>
      <c r="EQ37" s="54">
        <f t="shared" si="43"/>
        <v>0</v>
      </c>
      <c r="ER37" s="54">
        <f t="shared" si="43"/>
        <v>0</v>
      </c>
      <c r="ES37" s="54">
        <f t="shared" si="43"/>
        <v>0</v>
      </c>
      <c r="ET37" s="54">
        <f t="shared" si="43"/>
        <v>0</v>
      </c>
      <c r="EU37" s="54">
        <f t="shared" si="43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34"/>
        <v>0</v>
      </c>
      <c r="FM37" s="54">
        <f t="shared" si="34"/>
        <v>0</v>
      </c>
      <c r="FN37" s="54">
        <f t="shared" si="34"/>
        <v>0</v>
      </c>
      <c r="FO37" s="54">
        <f t="shared" si="34"/>
        <v>0</v>
      </c>
      <c r="FP37" s="54">
        <f t="shared" si="34"/>
        <v>0</v>
      </c>
      <c r="FQ37" s="54">
        <f t="shared" si="34"/>
        <v>0</v>
      </c>
      <c r="FR37" s="54">
        <f t="shared" si="34"/>
        <v>0</v>
      </c>
      <c r="FS37" s="54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00"/>
      <c r="C38" s="77" t="s">
        <v>80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00"/>
      <c r="DG38" s="77" t="s">
        <v>80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4">
        <f t="shared" si="44"/>
        <v>0</v>
      </c>
      <c r="EG38" s="54">
        <f t="shared" si="44"/>
        <v>0</v>
      </c>
      <c r="EH38" s="54">
        <f t="shared" si="44"/>
        <v>0</v>
      </c>
      <c r="EI38" s="54">
        <f t="shared" si="44"/>
        <v>0</v>
      </c>
      <c r="EJ38" s="54">
        <f t="shared" si="44"/>
        <v>0</v>
      </c>
      <c r="EK38" s="54">
        <f t="shared" si="44"/>
        <v>0</v>
      </c>
      <c r="EL38" s="54">
        <f t="shared" si="44"/>
        <v>0</v>
      </c>
      <c r="EM38" s="54">
        <f t="shared" si="43"/>
        <v>0</v>
      </c>
      <c r="EN38" s="54">
        <f t="shared" si="43"/>
        <v>0</v>
      </c>
      <c r="EO38" s="54">
        <f t="shared" si="43"/>
        <v>0</v>
      </c>
      <c r="EP38" s="54">
        <f t="shared" si="43"/>
        <v>0</v>
      </c>
      <c r="EQ38" s="54">
        <f t="shared" si="43"/>
        <v>0</v>
      </c>
      <c r="ER38" s="54">
        <f t="shared" si="43"/>
        <v>0</v>
      </c>
      <c r="ES38" s="54">
        <f t="shared" si="43"/>
        <v>0</v>
      </c>
      <c r="ET38" s="54">
        <f t="shared" si="43"/>
        <v>0</v>
      </c>
      <c r="EU38" s="54">
        <f t="shared" si="43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34"/>
        <v>0</v>
      </c>
      <c r="FM38" s="54">
        <f t="shared" si="34"/>
        <v>0</v>
      </c>
      <c r="FN38" s="54">
        <f t="shared" si="34"/>
        <v>0</v>
      </c>
      <c r="FO38" s="54">
        <f t="shared" si="34"/>
        <v>0</v>
      </c>
      <c r="FP38" s="54">
        <f t="shared" si="34"/>
        <v>0</v>
      </c>
      <c r="FQ38" s="54">
        <f t="shared" si="34"/>
        <v>0</v>
      </c>
      <c r="FR38" s="54">
        <f t="shared" si="34"/>
        <v>0</v>
      </c>
      <c r="FS38" s="54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00"/>
      <c r="C39" s="77" t="s">
        <v>81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00"/>
      <c r="DG39" s="77" t="s">
        <v>81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4">
        <f t="shared" si="44"/>
        <v>0</v>
      </c>
      <c r="EG39" s="54">
        <f t="shared" si="44"/>
        <v>0</v>
      </c>
      <c r="EH39" s="54">
        <f t="shared" si="44"/>
        <v>0</v>
      </c>
      <c r="EI39" s="54">
        <f t="shared" si="44"/>
        <v>0</v>
      </c>
      <c r="EJ39" s="54">
        <f t="shared" si="44"/>
        <v>0</v>
      </c>
      <c r="EK39" s="54">
        <f t="shared" si="44"/>
        <v>0</v>
      </c>
      <c r="EL39" s="54">
        <f t="shared" si="44"/>
        <v>0</v>
      </c>
      <c r="EM39" s="54">
        <f t="shared" si="43"/>
        <v>0</v>
      </c>
      <c r="EN39" s="54">
        <f t="shared" si="43"/>
        <v>0</v>
      </c>
      <c r="EO39" s="54">
        <f t="shared" si="43"/>
        <v>0</v>
      </c>
      <c r="EP39" s="54">
        <f t="shared" si="43"/>
        <v>0</v>
      </c>
      <c r="EQ39" s="54">
        <f t="shared" si="43"/>
        <v>0</v>
      </c>
      <c r="ER39" s="54">
        <f t="shared" si="43"/>
        <v>0</v>
      </c>
      <c r="ES39" s="54">
        <f t="shared" si="43"/>
        <v>0</v>
      </c>
      <c r="ET39" s="54">
        <f t="shared" si="43"/>
        <v>0</v>
      </c>
      <c r="EU39" s="54">
        <f t="shared" si="43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34"/>
        <v>0</v>
      </c>
      <c r="FM39" s="54">
        <f t="shared" si="34"/>
        <v>0</v>
      </c>
      <c r="FN39" s="54">
        <f t="shared" si="34"/>
        <v>0</v>
      </c>
      <c r="FO39" s="54">
        <f t="shared" si="34"/>
        <v>0</v>
      </c>
      <c r="FP39" s="54">
        <f t="shared" si="34"/>
        <v>0</v>
      </c>
      <c r="FQ39" s="54">
        <f t="shared" si="34"/>
        <v>0</v>
      </c>
      <c r="FR39" s="54">
        <f t="shared" si="34"/>
        <v>0</v>
      </c>
      <c r="FS39" s="54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01"/>
      <c r="C40" s="77" t="s">
        <v>82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01"/>
      <c r="DG40" s="77" t="s">
        <v>82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4">
        <f t="shared" si="44"/>
        <v>0</v>
      </c>
      <c r="EG40" s="54">
        <f t="shared" si="44"/>
        <v>0</v>
      </c>
      <c r="EH40" s="54">
        <f t="shared" si="44"/>
        <v>0</v>
      </c>
      <c r="EI40" s="54">
        <f t="shared" si="44"/>
        <v>0</v>
      </c>
      <c r="EJ40" s="54">
        <f t="shared" si="44"/>
        <v>0</v>
      </c>
      <c r="EK40" s="54">
        <f t="shared" si="44"/>
        <v>0</v>
      </c>
      <c r="EL40" s="54">
        <f t="shared" si="44"/>
        <v>0</v>
      </c>
      <c r="EM40" s="54">
        <f t="shared" si="43"/>
        <v>0</v>
      </c>
      <c r="EN40" s="54">
        <f t="shared" si="43"/>
        <v>0</v>
      </c>
      <c r="EO40" s="54">
        <f t="shared" si="43"/>
        <v>0</v>
      </c>
      <c r="EP40" s="54">
        <f t="shared" si="43"/>
        <v>0</v>
      </c>
      <c r="EQ40" s="54">
        <f t="shared" si="43"/>
        <v>0</v>
      </c>
      <c r="ER40" s="54">
        <f t="shared" si="43"/>
        <v>0</v>
      </c>
      <c r="ES40" s="54">
        <f t="shared" si="43"/>
        <v>0</v>
      </c>
      <c r="ET40" s="54">
        <f t="shared" si="43"/>
        <v>0</v>
      </c>
      <c r="EU40" s="54">
        <f t="shared" si="43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34"/>
        <v>0</v>
      </c>
      <c r="FM40" s="54">
        <f t="shared" si="34"/>
        <v>0</v>
      </c>
      <c r="FN40" s="54">
        <f t="shared" si="34"/>
        <v>0</v>
      </c>
      <c r="FO40" s="54">
        <f t="shared" si="34"/>
        <v>0</v>
      </c>
      <c r="FP40" s="54">
        <f t="shared" si="34"/>
        <v>0</v>
      </c>
      <c r="FQ40" s="54">
        <f t="shared" si="34"/>
        <v>0</v>
      </c>
      <c r="FR40" s="54">
        <f t="shared" si="34"/>
        <v>0</v>
      </c>
      <c r="FS40" s="54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customHeight="1">
      <c r="A41" s="61">
        <v>30100048</v>
      </c>
      <c r="B41" s="99" t="s">
        <v>83</v>
      </c>
      <c r="C41" s="77" t="s">
        <v>62</v>
      </c>
      <c r="D41" s="5">
        <v>732</v>
      </c>
      <c r="E41" s="22">
        <v>5.03</v>
      </c>
      <c r="F41" s="23">
        <f t="shared" si="0"/>
        <v>3681.96</v>
      </c>
      <c r="G41" s="23">
        <f>+'[2]8'!$L$48</f>
        <v>3821</v>
      </c>
      <c r="H41" s="23">
        <f t="shared" si="1"/>
        <v>10.6</v>
      </c>
      <c r="I41" s="23">
        <f t="shared" si="2"/>
        <v>0</v>
      </c>
      <c r="J41" s="23">
        <f t="shared" si="3"/>
        <v>3692.56</v>
      </c>
      <c r="K41" s="23">
        <f t="shared" si="4"/>
        <v>0.28706371731265029</v>
      </c>
      <c r="L41" s="23">
        <f t="shared" si="5"/>
        <v>0</v>
      </c>
      <c r="M41" s="10">
        <v>0.5</v>
      </c>
      <c r="N41" s="23">
        <f t="shared" si="6"/>
        <v>18.462800000000001</v>
      </c>
      <c r="O41" s="23">
        <f t="shared" si="7"/>
        <v>0.21293628268734971</v>
      </c>
      <c r="P41" s="23">
        <f t="shared" si="8"/>
        <v>0.54162965530688734</v>
      </c>
      <c r="Q41" s="7">
        <v>1</v>
      </c>
      <c r="R41" s="6">
        <f t="shared" si="9"/>
        <v>3.6925599999999998</v>
      </c>
      <c r="S41" s="5"/>
      <c r="T41" s="5"/>
      <c r="U41" s="5">
        <v>1</v>
      </c>
      <c r="V41" s="5"/>
      <c r="W41" s="5"/>
      <c r="X41" s="5">
        <v>1</v>
      </c>
      <c r="Y41" s="5"/>
      <c r="Z41" s="5"/>
      <c r="AA41" s="5"/>
      <c r="AB41" s="4">
        <v>0.4</v>
      </c>
      <c r="AC41" s="4">
        <v>7.8</v>
      </c>
      <c r="AD41" s="4"/>
      <c r="AE41" s="4"/>
      <c r="AF41" s="4">
        <v>2.4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>
        <f t="shared" si="47"/>
        <v>1.0832593106137748E-2</v>
      </c>
      <c r="BQ41" s="4">
        <f t="shared" si="47"/>
        <v>2717.1667924528306</v>
      </c>
      <c r="BR41" s="4" t="str">
        <f t="shared" si="47"/>
        <v/>
      </c>
      <c r="BS41" s="4">
        <f t="shared" si="47"/>
        <v>0</v>
      </c>
      <c r="BT41" s="4">
        <f t="shared" si="47"/>
        <v>12.999111727365294</v>
      </c>
      <c r="BU41" s="4">
        <f t="shared" si="47"/>
        <v>0</v>
      </c>
      <c r="BV41" s="4">
        <f t="shared" si="47"/>
        <v>0</v>
      </c>
      <c r="BW41" s="4">
        <f t="shared" si="47"/>
        <v>0</v>
      </c>
      <c r="BX41" s="4">
        <f t="shared" si="47"/>
        <v>0</v>
      </c>
      <c r="BY41" s="4" t="str">
        <f t="shared" si="47"/>
        <v/>
      </c>
      <c r="BZ41" s="4" t="str">
        <f t="shared" si="47"/>
        <v/>
      </c>
      <c r="CA41" s="4">
        <f t="shared" si="47"/>
        <v>0</v>
      </c>
      <c r="CB41" s="4" t="str">
        <f t="shared" si="47"/>
        <v/>
      </c>
      <c r="CC41" s="4" t="str">
        <f t="shared" si="47"/>
        <v/>
      </c>
      <c r="CD41" s="4">
        <f t="shared" si="47"/>
        <v>0</v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>
        <f t="shared" si="45"/>
        <v>0</v>
      </c>
      <c r="CI41" s="4">
        <f t="shared" si="45"/>
        <v>0</v>
      </c>
      <c r="CJ41" s="4" t="str">
        <f t="shared" si="45"/>
        <v/>
      </c>
      <c r="CK41" s="4" t="str">
        <f t="shared" si="45"/>
        <v/>
      </c>
      <c r="CL41" s="4">
        <f t="shared" si="45"/>
        <v>0</v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99" t="s">
        <v>83</v>
      </c>
      <c r="DG41" s="77" t="s">
        <v>62</v>
      </c>
      <c r="DH41" s="5">
        <f t="shared" si="13"/>
        <v>732</v>
      </c>
      <c r="DI41" s="24">
        <v>5.03</v>
      </c>
      <c r="DJ41" s="23">
        <f t="shared" si="14"/>
        <v>3681.96</v>
      </c>
      <c r="DK41" s="23">
        <f t="shared" si="15"/>
        <v>3821</v>
      </c>
      <c r="DL41" s="23">
        <f t="shared" si="16"/>
        <v>10.6</v>
      </c>
      <c r="DM41" s="23">
        <f t="shared" si="17"/>
        <v>0</v>
      </c>
      <c r="DN41" s="23">
        <f t="shared" si="18"/>
        <v>3692.56</v>
      </c>
      <c r="DO41" s="23">
        <f t="shared" si="19"/>
        <v>0.28706371731265029</v>
      </c>
      <c r="DP41" s="23">
        <f t="shared" si="20"/>
        <v>0</v>
      </c>
      <c r="DQ41" s="10">
        <v>0.5</v>
      </c>
      <c r="DR41" s="23">
        <f t="shared" si="21"/>
        <v>18.462800000000001</v>
      </c>
      <c r="DS41" s="23">
        <f t="shared" si="22"/>
        <v>0.21293628268734971</v>
      </c>
      <c r="DT41" s="23">
        <f t="shared" si="23"/>
        <v>0.54162965530688734</v>
      </c>
      <c r="DU41" s="7">
        <v>1</v>
      </c>
      <c r="DV41" s="6">
        <f t="shared" si="24"/>
        <v>3.6925599999999998</v>
      </c>
      <c r="DW41" s="5">
        <f t="shared" si="44"/>
        <v>0</v>
      </c>
      <c r="DX41" s="5">
        <f t="shared" si="44"/>
        <v>0</v>
      </c>
      <c r="DY41" s="5">
        <f t="shared" si="44"/>
        <v>1</v>
      </c>
      <c r="DZ41" s="5">
        <f t="shared" si="44"/>
        <v>0</v>
      </c>
      <c r="EA41" s="5">
        <f t="shared" si="44"/>
        <v>0</v>
      </c>
      <c r="EB41" s="5">
        <f t="shared" si="44"/>
        <v>1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4">
        <f t="shared" si="44"/>
        <v>0.4</v>
      </c>
      <c r="EG41" s="54">
        <f t="shared" si="44"/>
        <v>7.8</v>
      </c>
      <c r="EH41" s="54">
        <f t="shared" si="44"/>
        <v>0</v>
      </c>
      <c r="EI41" s="54">
        <f t="shared" si="44"/>
        <v>0</v>
      </c>
      <c r="EJ41" s="54">
        <f t="shared" si="44"/>
        <v>2.4</v>
      </c>
      <c r="EK41" s="54">
        <f t="shared" si="44"/>
        <v>0</v>
      </c>
      <c r="EL41" s="54">
        <f t="shared" si="44"/>
        <v>0</v>
      </c>
      <c r="EM41" s="54">
        <f t="shared" si="43"/>
        <v>0</v>
      </c>
      <c r="EN41" s="54">
        <f t="shared" si="43"/>
        <v>0</v>
      </c>
      <c r="EO41" s="54">
        <f t="shared" si="43"/>
        <v>0</v>
      </c>
      <c r="EP41" s="54">
        <f t="shared" si="43"/>
        <v>0</v>
      </c>
      <c r="EQ41" s="54">
        <f t="shared" si="43"/>
        <v>0</v>
      </c>
      <c r="ER41" s="54">
        <f t="shared" si="43"/>
        <v>0</v>
      </c>
      <c r="ES41" s="54">
        <f t="shared" si="43"/>
        <v>0</v>
      </c>
      <c r="ET41" s="54">
        <f t="shared" si="43"/>
        <v>0</v>
      </c>
      <c r="EU41" s="54">
        <f t="shared" si="43"/>
        <v>0</v>
      </c>
      <c r="EV41" s="54">
        <f t="shared" si="43"/>
        <v>0</v>
      </c>
      <c r="EW41" s="54">
        <f t="shared" si="43"/>
        <v>0</v>
      </c>
      <c r="EX41" s="54">
        <f t="shared" si="43"/>
        <v>0</v>
      </c>
      <c r="EY41" s="54">
        <f t="shared" si="43"/>
        <v>0</v>
      </c>
      <c r="EZ41" s="54">
        <f t="shared" si="43"/>
        <v>0</v>
      </c>
      <c r="FA41" s="54">
        <f t="shared" si="43"/>
        <v>0</v>
      </c>
      <c r="FB41" s="54">
        <f t="shared" si="43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34"/>
        <v>0</v>
      </c>
      <c r="FM41" s="54">
        <f t="shared" si="34"/>
        <v>0</v>
      </c>
      <c r="FN41" s="54">
        <f t="shared" si="34"/>
        <v>0</v>
      </c>
      <c r="FO41" s="54">
        <f t="shared" si="34"/>
        <v>0</v>
      </c>
      <c r="FP41" s="54">
        <f t="shared" si="34"/>
        <v>0</v>
      </c>
      <c r="FQ41" s="54">
        <f t="shared" si="34"/>
        <v>0</v>
      </c>
      <c r="FR41" s="54">
        <f t="shared" si="34"/>
        <v>0</v>
      </c>
      <c r="FS41" s="54">
        <f t="shared" ref="FM41:FS104" si="49">BO41+BO196</f>
        <v>0</v>
      </c>
      <c r="FT41" s="4">
        <f t="shared" si="48"/>
        <v>1.0832593106137748E-2</v>
      </c>
      <c r="FU41" s="4">
        <f t="shared" si="48"/>
        <v>2717.1667924528306</v>
      </c>
      <c r="FV41" s="4" t="str">
        <f t="shared" si="48"/>
        <v/>
      </c>
      <c r="FW41" s="4">
        <f t="shared" si="48"/>
        <v>0</v>
      </c>
      <c r="FX41" s="4">
        <f t="shared" si="48"/>
        <v>12.999111727365294</v>
      </c>
      <c r="FY41" s="4">
        <f t="shared" si="48"/>
        <v>0</v>
      </c>
      <c r="FZ41" s="4">
        <f t="shared" si="48"/>
        <v>0</v>
      </c>
      <c r="GA41" s="4">
        <f t="shared" si="48"/>
        <v>0</v>
      </c>
      <c r="GB41" s="4">
        <f t="shared" si="48"/>
        <v>0</v>
      </c>
      <c r="GC41" s="4" t="str">
        <f t="shared" si="48"/>
        <v/>
      </c>
      <c r="GD41" s="4" t="str">
        <f t="shared" si="48"/>
        <v/>
      </c>
      <c r="GE41" s="4">
        <f t="shared" si="48"/>
        <v>0</v>
      </c>
      <c r="GF41" s="4" t="str">
        <f t="shared" si="48"/>
        <v/>
      </c>
      <c r="GG41" s="4" t="str">
        <f t="shared" si="48"/>
        <v/>
      </c>
      <c r="GH41" s="4">
        <f t="shared" si="48"/>
        <v>0</v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>
        <f t="shared" si="46"/>
        <v>0</v>
      </c>
      <c r="GM41" s="4">
        <f t="shared" si="46"/>
        <v>0</v>
      </c>
      <c r="GN41" s="4" t="str">
        <f t="shared" si="46"/>
        <v/>
      </c>
      <c r="GO41" s="4" t="str">
        <f t="shared" si="46"/>
        <v/>
      </c>
      <c r="GP41" s="4">
        <f t="shared" si="46"/>
        <v>0</v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customHeight="1">
      <c r="A42" s="61">
        <v>30100047</v>
      </c>
      <c r="B42" s="101"/>
      <c r="C42" s="77" t="s">
        <v>84</v>
      </c>
      <c r="D42" s="5">
        <v>726</v>
      </c>
      <c r="E42" s="22">
        <v>5.03</v>
      </c>
      <c r="F42" s="23">
        <f t="shared" si="0"/>
        <v>3651.78</v>
      </c>
      <c r="G42" s="23">
        <f>+'[2]9'!$L$47</f>
        <v>3767.4</v>
      </c>
      <c r="H42" s="23">
        <f t="shared" si="1"/>
        <v>20.9</v>
      </c>
      <c r="I42" s="23">
        <f t="shared" si="2"/>
        <v>5</v>
      </c>
      <c r="J42" s="23">
        <f t="shared" si="3"/>
        <v>3672.6800000000003</v>
      </c>
      <c r="K42" s="23">
        <f t="shared" si="4"/>
        <v>0.56906673056187851</v>
      </c>
      <c r="L42" s="23">
        <f t="shared" si="5"/>
        <v>0.13271752402187184</v>
      </c>
      <c r="M42" s="10">
        <v>0.5</v>
      </c>
      <c r="N42" s="23">
        <f t="shared" si="6"/>
        <v>18.363400000000002</v>
      </c>
      <c r="O42" s="23">
        <f t="shared" si="7"/>
        <v>-0.20178425458375035</v>
      </c>
      <c r="P42" s="23">
        <f t="shared" si="8"/>
        <v>0.81684219697877292</v>
      </c>
      <c r="Q42" s="7">
        <v>1</v>
      </c>
      <c r="R42" s="6">
        <f t="shared" si="9"/>
        <v>3.6726800000000002</v>
      </c>
      <c r="S42" s="5">
        <v>2</v>
      </c>
      <c r="T42" s="5"/>
      <c r="U42" s="5">
        <v>1</v>
      </c>
      <c r="V42" s="5"/>
      <c r="W42" s="5"/>
      <c r="X42" s="5"/>
      <c r="Y42" s="5"/>
      <c r="Z42" s="5"/>
      <c r="AA42" s="5"/>
      <c r="AB42" s="4">
        <v>8.4</v>
      </c>
      <c r="AC42" s="4">
        <v>12.5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>
        <v>5</v>
      </c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>
        <f t="shared" si="47"/>
        <v>0.22871581515405645</v>
      </c>
      <c r="BQ42" s="4">
        <f t="shared" si="47"/>
        <v>2196.5789473684213</v>
      </c>
      <c r="BR42" s="4">
        <f t="shared" si="47"/>
        <v>0</v>
      </c>
      <c r="BS42" s="4">
        <f t="shared" si="47"/>
        <v>0</v>
      </c>
      <c r="BT42" s="4">
        <f t="shared" si="47"/>
        <v>0</v>
      </c>
      <c r="BU42" s="4">
        <f t="shared" si="47"/>
        <v>0</v>
      </c>
      <c r="BV42" s="4">
        <f t="shared" si="47"/>
        <v>0</v>
      </c>
      <c r="BW42" s="4">
        <f t="shared" si="47"/>
        <v>0</v>
      </c>
      <c r="BX42" s="4">
        <f t="shared" si="47"/>
        <v>0</v>
      </c>
      <c r="BY42" s="4">
        <f t="shared" si="47"/>
        <v>0</v>
      </c>
      <c r="BZ42" s="4" t="str">
        <f t="shared" si="47"/>
        <v/>
      </c>
      <c r="CA42" s="4">
        <f t="shared" si="47"/>
        <v>0</v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>
        <f t="shared" si="45"/>
        <v>0</v>
      </c>
      <c r="CI42" s="4">
        <f t="shared" si="45"/>
        <v>0</v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01"/>
      <c r="DG42" s="77" t="s">
        <v>84</v>
      </c>
      <c r="DH42" s="5">
        <f t="shared" si="13"/>
        <v>726</v>
      </c>
      <c r="DI42" s="24">
        <v>5.03</v>
      </c>
      <c r="DJ42" s="23">
        <f t="shared" si="14"/>
        <v>3651.78</v>
      </c>
      <c r="DK42" s="23">
        <f t="shared" si="15"/>
        <v>3767.4</v>
      </c>
      <c r="DL42" s="23">
        <f t="shared" si="16"/>
        <v>20.9</v>
      </c>
      <c r="DM42" s="23">
        <f t="shared" si="17"/>
        <v>5</v>
      </c>
      <c r="DN42" s="23">
        <f t="shared" si="18"/>
        <v>3672.6800000000003</v>
      </c>
      <c r="DO42" s="23">
        <f t="shared" si="19"/>
        <v>0.56906673056187851</v>
      </c>
      <c r="DP42" s="23">
        <f t="shared" si="20"/>
        <v>0.13271752402187184</v>
      </c>
      <c r="DQ42" s="10">
        <v>0.5</v>
      </c>
      <c r="DR42" s="23">
        <f t="shared" si="21"/>
        <v>18.363400000000002</v>
      </c>
      <c r="DS42" s="23">
        <f t="shared" si="22"/>
        <v>-0.20178425458375035</v>
      </c>
      <c r="DT42" s="23">
        <f t="shared" si="23"/>
        <v>0.81684219697877292</v>
      </c>
      <c r="DU42" s="7">
        <v>1</v>
      </c>
      <c r="DV42" s="6">
        <f t="shared" si="24"/>
        <v>3.6726800000000002</v>
      </c>
      <c r="DW42" s="5">
        <f t="shared" si="44"/>
        <v>2</v>
      </c>
      <c r="DX42" s="5">
        <f t="shared" si="44"/>
        <v>0</v>
      </c>
      <c r="DY42" s="5">
        <f t="shared" si="44"/>
        <v>1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4">
        <f t="shared" si="44"/>
        <v>8.4</v>
      </c>
      <c r="EG42" s="54">
        <f t="shared" si="44"/>
        <v>12.5</v>
      </c>
      <c r="EH42" s="54">
        <f t="shared" si="44"/>
        <v>0</v>
      </c>
      <c r="EI42" s="54">
        <f t="shared" si="44"/>
        <v>0</v>
      </c>
      <c r="EJ42" s="54">
        <f t="shared" si="44"/>
        <v>0</v>
      </c>
      <c r="EK42" s="54">
        <f t="shared" si="44"/>
        <v>0</v>
      </c>
      <c r="EL42" s="54">
        <f t="shared" si="44"/>
        <v>0</v>
      </c>
      <c r="EM42" s="54">
        <f t="shared" si="43"/>
        <v>0</v>
      </c>
      <c r="EN42" s="54">
        <f t="shared" si="43"/>
        <v>0</v>
      </c>
      <c r="EO42" s="54">
        <f t="shared" si="43"/>
        <v>0</v>
      </c>
      <c r="EP42" s="54">
        <f t="shared" si="43"/>
        <v>0</v>
      </c>
      <c r="EQ42" s="54">
        <f t="shared" si="43"/>
        <v>0</v>
      </c>
      <c r="ER42" s="54">
        <f t="shared" si="43"/>
        <v>0</v>
      </c>
      <c r="ES42" s="54">
        <f t="shared" si="43"/>
        <v>0</v>
      </c>
      <c r="ET42" s="54">
        <f t="shared" si="43"/>
        <v>0</v>
      </c>
      <c r="EU42" s="54">
        <f t="shared" si="43"/>
        <v>0</v>
      </c>
      <c r="EV42" s="54">
        <f t="shared" si="43"/>
        <v>0</v>
      </c>
      <c r="EW42" s="54">
        <f t="shared" si="43"/>
        <v>0</v>
      </c>
      <c r="EX42" s="54">
        <f t="shared" si="43"/>
        <v>0</v>
      </c>
      <c r="EY42" s="54">
        <f t="shared" si="43"/>
        <v>0</v>
      </c>
      <c r="EZ42" s="54">
        <f t="shared" si="43"/>
        <v>0</v>
      </c>
      <c r="FA42" s="54">
        <f t="shared" si="43"/>
        <v>0</v>
      </c>
      <c r="FB42" s="54">
        <f t="shared" si="43"/>
        <v>0</v>
      </c>
      <c r="FC42" s="54">
        <f t="shared" si="42"/>
        <v>0</v>
      </c>
      <c r="FD42" s="54">
        <f t="shared" si="42"/>
        <v>0</v>
      </c>
      <c r="FE42" s="54">
        <f t="shared" si="42"/>
        <v>0</v>
      </c>
      <c r="FF42" s="54">
        <f t="shared" si="42"/>
        <v>0</v>
      </c>
      <c r="FG42" s="54">
        <f t="shared" si="42"/>
        <v>0</v>
      </c>
      <c r="FH42" s="54">
        <f t="shared" ref="FC42:FO105" si="50">BD42+BD197</f>
        <v>5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50"/>
        <v>0</v>
      </c>
      <c r="FM42" s="54">
        <f t="shared" si="49"/>
        <v>0</v>
      </c>
      <c r="FN42" s="54">
        <f t="shared" si="49"/>
        <v>0</v>
      </c>
      <c r="FO42" s="54">
        <f t="shared" si="49"/>
        <v>0</v>
      </c>
      <c r="FP42" s="54">
        <f t="shared" si="49"/>
        <v>0</v>
      </c>
      <c r="FQ42" s="54">
        <f t="shared" si="49"/>
        <v>0</v>
      </c>
      <c r="FR42" s="54">
        <f t="shared" si="49"/>
        <v>0</v>
      </c>
      <c r="FS42" s="54">
        <f t="shared" si="49"/>
        <v>0</v>
      </c>
      <c r="FT42" s="4">
        <f t="shared" si="48"/>
        <v>0.22871581515405645</v>
      </c>
      <c r="FU42" s="4">
        <f t="shared" si="48"/>
        <v>2196.5789473684213</v>
      </c>
      <c r="FV42" s="4">
        <f t="shared" si="48"/>
        <v>0</v>
      </c>
      <c r="FW42" s="4">
        <f t="shared" si="48"/>
        <v>0</v>
      </c>
      <c r="FX42" s="4">
        <f t="shared" si="48"/>
        <v>0</v>
      </c>
      <c r="FY42" s="4">
        <f t="shared" si="48"/>
        <v>0</v>
      </c>
      <c r="FZ42" s="4">
        <f t="shared" si="48"/>
        <v>0</v>
      </c>
      <c r="GA42" s="4">
        <f t="shared" si="48"/>
        <v>0</v>
      </c>
      <c r="GB42" s="4">
        <f t="shared" si="48"/>
        <v>0</v>
      </c>
      <c r="GC42" s="4">
        <f t="shared" si="48"/>
        <v>0</v>
      </c>
      <c r="GD42" s="4" t="str">
        <f t="shared" si="48"/>
        <v/>
      </c>
      <c r="GE42" s="4">
        <f t="shared" si="48"/>
        <v>0</v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>
        <f t="shared" si="46"/>
        <v>0</v>
      </c>
      <c r="GM42" s="4">
        <f t="shared" si="46"/>
        <v>0</v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81" t="s">
        <v>85</v>
      </c>
      <c r="C43" s="77" t="s">
        <v>86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81" t="s">
        <v>85</v>
      </c>
      <c r="DG43" s="77" t="s">
        <v>86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4">
        <f t="shared" si="44"/>
        <v>0</v>
      </c>
      <c r="EG43" s="54">
        <f t="shared" si="44"/>
        <v>0</v>
      </c>
      <c r="EH43" s="54">
        <f t="shared" si="44"/>
        <v>0</v>
      </c>
      <c r="EI43" s="54">
        <f t="shared" si="44"/>
        <v>0</v>
      </c>
      <c r="EJ43" s="54">
        <f t="shared" si="44"/>
        <v>0</v>
      </c>
      <c r="EK43" s="54">
        <f t="shared" si="44"/>
        <v>0</v>
      </c>
      <c r="EL43" s="54">
        <f t="shared" si="44"/>
        <v>0</v>
      </c>
      <c r="EM43" s="54">
        <f t="shared" si="43"/>
        <v>0</v>
      </c>
      <c r="EN43" s="54">
        <f t="shared" si="43"/>
        <v>0</v>
      </c>
      <c r="EO43" s="54">
        <f t="shared" si="43"/>
        <v>0</v>
      </c>
      <c r="EP43" s="54">
        <f t="shared" si="43"/>
        <v>0</v>
      </c>
      <c r="EQ43" s="54">
        <f t="shared" si="43"/>
        <v>0</v>
      </c>
      <c r="ER43" s="54">
        <f t="shared" si="43"/>
        <v>0</v>
      </c>
      <c r="ES43" s="54">
        <f t="shared" si="43"/>
        <v>0</v>
      </c>
      <c r="ET43" s="54">
        <f t="shared" si="43"/>
        <v>0</v>
      </c>
      <c r="EU43" s="54">
        <f t="shared" si="43"/>
        <v>0</v>
      </c>
      <c r="EV43" s="54">
        <f t="shared" si="43"/>
        <v>0</v>
      </c>
      <c r="EW43" s="54">
        <f t="shared" si="43"/>
        <v>0</v>
      </c>
      <c r="EX43" s="54">
        <f t="shared" si="43"/>
        <v>0</v>
      </c>
      <c r="EY43" s="54">
        <f t="shared" si="43"/>
        <v>0</v>
      </c>
      <c r="EZ43" s="54">
        <f t="shared" si="43"/>
        <v>0</v>
      </c>
      <c r="FA43" s="54">
        <f t="shared" si="43"/>
        <v>0</v>
      </c>
      <c r="FB43" s="54">
        <f t="shared" si="43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50"/>
        <v>0</v>
      </c>
      <c r="FM43" s="54">
        <f t="shared" si="49"/>
        <v>0</v>
      </c>
      <c r="FN43" s="54">
        <f t="shared" si="49"/>
        <v>0</v>
      </c>
      <c r="FO43" s="54">
        <f t="shared" si="49"/>
        <v>0</v>
      </c>
      <c r="FP43" s="54">
        <f t="shared" si="49"/>
        <v>0</v>
      </c>
      <c r="FQ43" s="54">
        <f t="shared" si="49"/>
        <v>0</v>
      </c>
      <c r="FR43" s="54">
        <f t="shared" si="49"/>
        <v>0</v>
      </c>
      <c r="FS43" s="54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99" t="s">
        <v>87</v>
      </c>
      <c r="C44" s="77" t="s">
        <v>88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99" t="s">
        <v>87</v>
      </c>
      <c r="DG44" s="77" t="s">
        <v>88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4">
        <f t="shared" si="44"/>
        <v>0</v>
      </c>
      <c r="EG44" s="54">
        <f t="shared" si="44"/>
        <v>0</v>
      </c>
      <c r="EH44" s="54">
        <f t="shared" si="44"/>
        <v>0</v>
      </c>
      <c r="EI44" s="54">
        <f t="shared" si="44"/>
        <v>0</v>
      </c>
      <c r="EJ44" s="54">
        <f t="shared" si="44"/>
        <v>0</v>
      </c>
      <c r="EK44" s="54">
        <f t="shared" si="44"/>
        <v>0</v>
      </c>
      <c r="EL44" s="54">
        <f t="shared" si="44"/>
        <v>0</v>
      </c>
      <c r="EM44" s="54">
        <f t="shared" si="43"/>
        <v>0</v>
      </c>
      <c r="EN44" s="54">
        <f t="shared" si="43"/>
        <v>0</v>
      </c>
      <c r="EO44" s="54">
        <f t="shared" si="43"/>
        <v>0</v>
      </c>
      <c r="EP44" s="54">
        <f t="shared" si="43"/>
        <v>0</v>
      </c>
      <c r="EQ44" s="54">
        <f t="shared" si="43"/>
        <v>0</v>
      </c>
      <c r="ER44" s="54">
        <f t="shared" si="43"/>
        <v>0</v>
      </c>
      <c r="ES44" s="54">
        <f t="shared" si="43"/>
        <v>0</v>
      </c>
      <c r="ET44" s="54">
        <f t="shared" si="43"/>
        <v>0</v>
      </c>
      <c r="EU44" s="54">
        <f t="shared" si="43"/>
        <v>0</v>
      </c>
      <c r="EV44" s="54">
        <f t="shared" si="43"/>
        <v>0</v>
      </c>
      <c r="EW44" s="54">
        <f t="shared" si="43"/>
        <v>0</v>
      </c>
      <c r="EX44" s="54">
        <f t="shared" si="43"/>
        <v>0</v>
      </c>
      <c r="EY44" s="54">
        <f t="shared" si="43"/>
        <v>0</v>
      </c>
      <c r="EZ44" s="54">
        <f t="shared" si="43"/>
        <v>0</v>
      </c>
      <c r="FA44" s="54">
        <f t="shared" si="43"/>
        <v>0</v>
      </c>
      <c r="FB44" s="54">
        <f t="shared" si="43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50"/>
        <v>0</v>
      </c>
      <c r="FM44" s="54">
        <f t="shared" si="49"/>
        <v>0</v>
      </c>
      <c r="FN44" s="54">
        <f t="shared" si="49"/>
        <v>0</v>
      </c>
      <c r="FO44" s="54">
        <f t="shared" si="49"/>
        <v>0</v>
      </c>
      <c r="FP44" s="54">
        <f t="shared" si="49"/>
        <v>0</v>
      </c>
      <c r="FQ44" s="54">
        <f t="shared" si="49"/>
        <v>0</v>
      </c>
      <c r="FR44" s="54">
        <f t="shared" si="49"/>
        <v>0</v>
      </c>
      <c r="FS44" s="54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00"/>
      <c r="C45" s="77" t="s">
        <v>64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00"/>
      <c r="DG45" s="77" t="s">
        <v>64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4">
        <f t="shared" si="44"/>
        <v>0</v>
      </c>
      <c r="EG45" s="54">
        <f t="shared" si="44"/>
        <v>0</v>
      </c>
      <c r="EH45" s="54">
        <f t="shared" si="44"/>
        <v>0</v>
      </c>
      <c r="EI45" s="54">
        <f t="shared" si="44"/>
        <v>0</v>
      </c>
      <c r="EJ45" s="54">
        <f t="shared" si="44"/>
        <v>0</v>
      </c>
      <c r="EK45" s="54">
        <f t="shared" si="44"/>
        <v>0</v>
      </c>
      <c r="EL45" s="54">
        <f t="shared" si="44"/>
        <v>0</v>
      </c>
      <c r="EM45" s="54">
        <f t="shared" si="43"/>
        <v>0</v>
      </c>
      <c r="EN45" s="54">
        <f t="shared" si="43"/>
        <v>0</v>
      </c>
      <c r="EO45" s="54">
        <f t="shared" si="43"/>
        <v>0</v>
      </c>
      <c r="EP45" s="54">
        <f t="shared" si="43"/>
        <v>0</v>
      </c>
      <c r="EQ45" s="54">
        <f t="shared" si="43"/>
        <v>0</v>
      </c>
      <c r="ER45" s="54">
        <f t="shared" si="43"/>
        <v>0</v>
      </c>
      <c r="ES45" s="54">
        <f t="shared" si="43"/>
        <v>0</v>
      </c>
      <c r="ET45" s="54">
        <f t="shared" si="43"/>
        <v>0</v>
      </c>
      <c r="EU45" s="54">
        <f t="shared" si="43"/>
        <v>0</v>
      </c>
      <c r="EV45" s="54">
        <f t="shared" si="43"/>
        <v>0</v>
      </c>
      <c r="EW45" s="54">
        <f t="shared" si="43"/>
        <v>0</v>
      </c>
      <c r="EX45" s="54">
        <f t="shared" si="43"/>
        <v>0</v>
      </c>
      <c r="EY45" s="54">
        <f t="shared" si="43"/>
        <v>0</v>
      </c>
      <c r="EZ45" s="54">
        <f t="shared" si="43"/>
        <v>0</v>
      </c>
      <c r="FA45" s="54">
        <f t="shared" si="43"/>
        <v>0</v>
      </c>
      <c r="FB45" s="54">
        <f t="shared" si="43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50"/>
        <v>0</v>
      </c>
      <c r="FM45" s="54">
        <f t="shared" si="49"/>
        <v>0</v>
      </c>
      <c r="FN45" s="54">
        <f t="shared" si="49"/>
        <v>0</v>
      </c>
      <c r="FO45" s="54">
        <f t="shared" si="49"/>
        <v>0</v>
      </c>
      <c r="FP45" s="54">
        <f t="shared" si="49"/>
        <v>0</v>
      </c>
      <c r="FQ45" s="54">
        <f t="shared" si="49"/>
        <v>0</v>
      </c>
      <c r="FR45" s="54">
        <f t="shared" si="49"/>
        <v>0</v>
      </c>
      <c r="FS45" s="54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99" t="s">
        <v>89</v>
      </c>
      <c r="C46" s="77" t="s">
        <v>64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99" t="s">
        <v>89</v>
      </c>
      <c r="DG46" s="77" t="s">
        <v>64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4">
        <f t="shared" si="44"/>
        <v>0</v>
      </c>
      <c r="EG46" s="54">
        <f t="shared" si="44"/>
        <v>0</v>
      </c>
      <c r="EH46" s="54">
        <f t="shared" si="44"/>
        <v>0</v>
      </c>
      <c r="EI46" s="54">
        <f t="shared" si="44"/>
        <v>0</v>
      </c>
      <c r="EJ46" s="54">
        <f t="shared" si="44"/>
        <v>0</v>
      </c>
      <c r="EK46" s="54">
        <f t="shared" si="44"/>
        <v>0</v>
      </c>
      <c r="EL46" s="54">
        <f t="shared" si="44"/>
        <v>0</v>
      </c>
      <c r="EM46" s="54">
        <f t="shared" si="43"/>
        <v>0</v>
      </c>
      <c r="EN46" s="54">
        <f t="shared" si="43"/>
        <v>0</v>
      </c>
      <c r="EO46" s="54">
        <f t="shared" si="43"/>
        <v>0</v>
      </c>
      <c r="EP46" s="54">
        <f t="shared" si="43"/>
        <v>0</v>
      </c>
      <c r="EQ46" s="54">
        <f t="shared" si="43"/>
        <v>0</v>
      </c>
      <c r="ER46" s="54">
        <f t="shared" si="43"/>
        <v>0</v>
      </c>
      <c r="ES46" s="54">
        <f t="shared" si="43"/>
        <v>0</v>
      </c>
      <c r="ET46" s="54">
        <f t="shared" si="43"/>
        <v>0</v>
      </c>
      <c r="EU46" s="54">
        <f t="shared" si="43"/>
        <v>0</v>
      </c>
      <c r="EV46" s="54">
        <f t="shared" si="43"/>
        <v>0</v>
      </c>
      <c r="EW46" s="54">
        <f t="shared" si="43"/>
        <v>0</v>
      </c>
      <c r="EX46" s="54">
        <f t="shared" si="43"/>
        <v>0</v>
      </c>
      <c r="EY46" s="54">
        <f t="shared" si="43"/>
        <v>0</v>
      </c>
      <c r="EZ46" s="54">
        <f t="shared" si="43"/>
        <v>0</v>
      </c>
      <c r="FA46" s="54">
        <f t="shared" si="43"/>
        <v>0</v>
      </c>
      <c r="FB46" s="54">
        <f t="shared" si="43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50"/>
        <v>0</v>
      </c>
      <c r="FM46" s="54">
        <f t="shared" si="50"/>
        <v>0</v>
      </c>
      <c r="FN46" s="54">
        <f t="shared" si="50"/>
        <v>0</v>
      </c>
      <c r="FO46" s="54">
        <f t="shared" si="50"/>
        <v>0</v>
      </c>
      <c r="FP46" s="54">
        <f t="shared" si="49"/>
        <v>0</v>
      </c>
      <c r="FQ46" s="54">
        <f t="shared" si="49"/>
        <v>0</v>
      </c>
      <c r="FR46" s="54">
        <f t="shared" si="49"/>
        <v>0</v>
      </c>
      <c r="FS46" s="54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01"/>
      <c r="C47" s="77" t="s">
        <v>62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01"/>
      <c r="DG47" s="77" t="s">
        <v>62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4">
        <f t="shared" si="44"/>
        <v>0</v>
      </c>
      <c r="EG47" s="54">
        <f t="shared" si="44"/>
        <v>0</v>
      </c>
      <c r="EH47" s="54">
        <f t="shared" si="44"/>
        <v>0</v>
      </c>
      <c r="EI47" s="54">
        <f t="shared" si="44"/>
        <v>0</v>
      </c>
      <c r="EJ47" s="54">
        <f t="shared" si="44"/>
        <v>0</v>
      </c>
      <c r="EK47" s="54">
        <f t="shared" si="44"/>
        <v>0</v>
      </c>
      <c r="EL47" s="54">
        <f t="shared" si="44"/>
        <v>0</v>
      </c>
      <c r="EM47" s="54">
        <f t="shared" si="43"/>
        <v>0</v>
      </c>
      <c r="EN47" s="54">
        <f t="shared" si="43"/>
        <v>0</v>
      </c>
      <c r="EO47" s="54">
        <f t="shared" si="43"/>
        <v>0</v>
      </c>
      <c r="EP47" s="54">
        <f t="shared" si="43"/>
        <v>0</v>
      </c>
      <c r="EQ47" s="54">
        <f t="shared" si="43"/>
        <v>0</v>
      </c>
      <c r="ER47" s="54">
        <f t="shared" si="43"/>
        <v>0</v>
      </c>
      <c r="ES47" s="54">
        <f t="shared" si="43"/>
        <v>0</v>
      </c>
      <c r="ET47" s="54">
        <f t="shared" si="43"/>
        <v>0</v>
      </c>
      <c r="EU47" s="54">
        <f t="shared" si="43"/>
        <v>0</v>
      </c>
      <c r="EV47" s="54">
        <f t="shared" si="43"/>
        <v>0</v>
      </c>
      <c r="EW47" s="54">
        <f t="shared" si="43"/>
        <v>0</v>
      </c>
      <c r="EX47" s="54">
        <f t="shared" si="43"/>
        <v>0</v>
      </c>
      <c r="EY47" s="54">
        <f t="shared" si="43"/>
        <v>0</v>
      </c>
      <c r="EZ47" s="54">
        <f t="shared" si="43"/>
        <v>0</v>
      </c>
      <c r="FA47" s="54">
        <f t="shared" si="43"/>
        <v>0</v>
      </c>
      <c r="FB47" s="54">
        <f t="shared" si="43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50"/>
        <v>0</v>
      </c>
      <c r="FM47" s="54">
        <f t="shared" si="50"/>
        <v>0</v>
      </c>
      <c r="FN47" s="54">
        <f t="shared" si="50"/>
        <v>0</v>
      </c>
      <c r="FO47" s="54">
        <f t="shared" si="50"/>
        <v>0</v>
      </c>
      <c r="FP47" s="54">
        <f t="shared" si="49"/>
        <v>0</v>
      </c>
      <c r="FQ47" s="54">
        <f t="shared" si="49"/>
        <v>0</v>
      </c>
      <c r="FR47" s="54">
        <f t="shared" si="49"/>
        <v>0</v>
      </c>
      <c r="FS47" s="54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00" t="s">
        <v>90</v>
      </c>
      <c r="C48" s="77" t="s">
        <v>77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00" t="s">
        <v>90</v>
      </c>
      <c r="DG48" s="77" t="s">
        <v>77</v>
      </c>
      <c r="DH48" s="5">
        <f t="shared" si="13"/>
        <v>1497</v>
      </c>
      <c r="DI48" s="24">
        <v>5.0599999999999996</v>
      </c>
      <c r="DJ48" s="23">
        <f t="shared" si="14"/>
        <v>7574.82</v>
      </c>
      <c r="DK48" s="23">
        <f t="shared" si="15"/>
        <v>7680</v>
      </c>
      <c r="DL48" s="23">
        <f t="shared" si="16"/>
        <v>111.2</v>
      </c>
      <c r="DM48" s="23">
        <f t="shared" si="17"/>
        <v>10</v>
      </c>
      <c r="DN48" s="23">
        <f t="shared" si="18"/>
        <v>7686.0199999999995</v>
      </c>
      <c r="DO48" s="23">
        <f t="shared" si="19"/>
        <v>1.4467826000973196</v>
      </c>
      <c r="DP48" s="23">
        <f t="shared" si="20"/>
        <v>0.13020833333333331</v>
      </c>
      <c r="DQ48" s="10">
        <v>0.7</v>
      </c>
      <c r="DR48" s="23">
        <f t="shared" si="21"/>
        <v>53.802139999999987</v>
      </c>
      <c r="DS48" s="23">
        <f t="shared" si="22"/>
        <v>-0.87699093343065293</v>
      </c>
      <c r="DT48" s="23">
        <f t="shared" si="23"/>
        <v>0.13010634892961509</v>
      </c>
      <c r="DU48" s="7">
        <v>0.3</v>
      </c>
      <c r="DV48" s="6">
        <f t="shared" si="24"/>
        <v>2.3058059999999996</v>
      </c>
      <c r="DW48" s="5">
        <f t="shared" si="44"/>
        <v>1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8.3000000000000007</v>
      </c>
      <c r="EG48" s="54">
        <f t="shared" si="54"/>
        <v>11.4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86</v>
      </c>
      <c r="EN48" s="54">
        <f t="shared" si="54"/>
        <v>5.5</v>
      </c>
      <c r="EO48" s="54">
        <f t="shared" si="43"/>
        <v>0</v>
      </c>
      <c r="EP48" s="54">
        <f t="shared" si="43"/>
        <v>0</v>
      </c>
      <c r="EQ48" s="54">
        <f t="shared" si="43"/>
        <v>0</v>
      </c>
      <c r="ER48" s="54">
        <f t="shared" si="43"/>
        <v>0</v>
      </c>
      <c r="ES48" s="54">
        <f t="shared" si="43"/>
        <v>0</v>
      </c>
      <c r="ET48" s="54">
        <f t="shared" si="43"/>
        <v>0</v>
      </c>
      <c r="EU48" s="54">
        <f t="shared" si="43"/>
        <v>0</v>
      </c>
      <c r="EV48" s="54">
        <f t="shared" si="43"/>
        <v>0</v>
      </c>
      <c r="EW48" s="54">
        <f t="shared" si="43"/>
        <v>0</v>
      </c>
      <c r="EX48" s="54">
        <f t="shared" si="43"/>
        <v>0</v>
      </c>
      <c r="EY48" s="54">
        <f t="shared" si="43"/>
        <v>0</v>
      </c>
      <c r="EZ48" s="54">
        <f t="shared" si="43"/>
        <v>0</v>
      </c>
      <c r="FA48" s="54">
        <f t="shared" si="43"/>
        <v>0</v>
      </c>
      <c r="FB48" s="54">
        <f t="shared" si="43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5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50"/>
        <v>0</v>
      </c>
      <c r="FM48" s="54">
        <f t="shared" si="50"/>
        <v>0</v>
      </c>
      <c r="FN48" s="54">
        <f t="shared" si="50"/>
        <v>0</v>
      </c>
      <c r="FO48" s="54">
        <f t="shared" si="50"/>
        <v>0</v>
      </c>
      <c r="FP48" s="54">
        <f t="shared" si="49"/>
        <v>5</v>
      </c>
      <c r="FQ48" s="54">
        <f t="shared" si="49"/>
        <v>0</v>
      </c>
      <c r="FR48" s="54">
        <f t="shared" si="49"/>
        <v>0</v>
      </c>
      <c r="FS48" s="54">
        <f t="shared" si="49"/>
        <v>0</v>
      </c>
      <c r="FT48" s="4">
        <f t="shared" si="48"/>
        <v>0.10798826961158053</v>
      </c>
      <c r="FU48" s="4">
        <f t="shared" si="48"/>
        <v>787.95528776978415</v>
      </c>
      <c r="FV48" s="4">
        <f t="shared" si="48"/>
        <v>0</v>
      </c>
      <c r="FW48" s="4">
        <f t="shared" si="48"/>
        <v>0</v>
      </c>
      <c r="FX48" s="4">
        <f t="shared" si="48"/>
        <v>0</v>
      </c>
      <c r="FY48" s="4">
        <f t="shared" si="48"/>
        <v>0</v>
      </c>
      <c r="FZ48" s="4">
        <f t="shared" si="48"/>
        <v>0</v>
      </c>
      <c r="GA48" s="4">
        <f t="shared" si="48"/>
        <v>28666.666666666668</v>
      </c>
      <c r="GB48" s="4">
        <f t="shared" si="48"/>
        <v>238.52830637096099</v>
      </c>
      <c r="GC48" s="4">
        <f t="shared" si="48"/>
        <v>0</v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>
        <f t="shared" si="46"/>
        <v>0</v>
      </c>
      <c r="GM48" s="4">
        <f t="shared" si="46"/>
        <v>0</v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>
        <f t="shared" si="46"/>
        <v>0</v>
      </c>
      <c r="GT48" s="4">
        <f t="shared" si="46"/>
        <v>90.909090909090907</v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01"/>
      <c r="C49" s="77" t="s">
        <v>91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01"/>
      <c r="DG49" s="77" t="s">
        <v>91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</v>
      </c>
      <c r="EG49" s="54">
        <f t="shared" si="54"/>
        <v>0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</v>
      </c>
      <c r="EO49" s="54">
        <f t="shared" si="43"/>
        <v>0</v>
      </c>
      <c r="EP49" s="54">
        <f t="shared" si="43"/>
        <v>0</v>
      </c>
      <c r="EQ49" s="54">
        <f t="shared" si="43"/>
        <v>0</v>
      </c>
      <c r="ER49" s="54">
        <f t="shared" si="43"/>
        <v>0</v>
      </c>
      <c r="ES49" s="54">
        <f t="shared" si="43"/>
        <v>0</v>
      </c>
      <c r="ET49" s="54">
        <f t="shared" si="43"/>
        <v>0</v>
      </c>
      <c r="EU49" s="54">
        <f t="shared" si="43"/>
        <v>0</v>
      </c>
      <c r="EV49" s="54">
        <f t="shared" si="43"/>
        <v>0</v>
      </c>
      <c r="EW49" s="54">
        <f t="shared" si="43"/>
        <v>0</v>
      </c>
      <c r="EX49" s="54">
        <f t="shared" si="43"/>
        <v>0</v>
      </c>
      <c r="EY49" s="54">
        <f t="shared" si="43"/>
        <v>0</v>
      </c>
      <c r="EZ49" s="54">
        <f t="shared" si="43"/>
        <v>0</v>
      </c>
      <c r="FA49" s="54">
        <f t="shared" si="43"/>
        <v>0</v>
      </c>
      <c r="FB49" s="54">
        <f t="shared" si="43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50"/>
        <v>0</v>
      </c>
      <c r="FM49" s="54">
        <f t="shared" si="50"/>
        <v>0</v>
      </c>
      <c r="FN49" s="54">
        <f t="shared" si="50"/>
        <v>0</v>
      </c>
      <c r="FO49" s="54">
        <f t="shared" si="50"/>
        <v>0</v>
      </c>
      <c r="FP49" s="54">
        <f t="shared" si="49"/>
        <v>0</v>
      </c>
      <c r="FQ49" s="54">
        <f t="shared" si="49"/>
        <v>0</v>
      </c>
      <c r="FR49" s="54">
        <f t="shared" si="49"/>
        <v>0</v>
      </c>
      <c r="FS49" s="54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00" t="s">
        <v>92</v>
      </c>
      <c r="C50" s="77" t="s">
        <v>171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00" t="s">
        <v>92</v>
      </c>
      <c r="DG50" s="77" t="s">
        <v>171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C113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50"/>
        <v>0</v>
      </c>
      <c r="FM50" s="54">
        <f t="shared" si="50"/>
        <v>0</v>
      </c>
      <c r="FN50" s="54">
        <f t="shared" si="50"/>
        <v>0</v>
      </c>
      <c r="FO50" s="54">
        <f t="shared" si="50"/>
        <v>0</v>
      </c>
      <c r="FP50" s="54">
        <f t="shared" si="49"/>
        <v>0</v>
      </c>
      <c r="FQ50" s="54">
        <f t="shared" si="49"/>
        <v>0</v>
      </c>
      <c r="FR50" s="54">
        <f t="shared" si="49"/>
        <v>0</v>
      </c>
      <c r="FS50" s="54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01"/>
      <c r="C51" s="77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01"/>
      <c r="DG51" s="77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50"/>
        <v>0</v>
      </c>
      <c r="FM51" s="54">
        <f t="shared" si="50"/>
        <v>0</v>
      </c>
      <c r="FN51" s="54">
        <f t="shared" si="50"/>
        <v>0</v>
      </c>
      <c r="FO51" s="54">
        <f t="shared" si="50"/>
        <v>0</v>
      </c>
      <c r="FP51" s="54">
        <f t="shared" si="49"/>
        <v>0</v>
      </c>
      <c r="FQ51" s="54">
        <f t="shared" si="49"/>
        <v>0</v>
      </c>
      <c r="FR51" s="54">
        <f t="shared" si="49"/>
        <v>0</v>
      </c>
      <c r="FS51" s="54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99" t="s">
        <v>93</v>
      </c>
      <c r="C52" s="77" t="s">
        <v>94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99" t="s">
        <v>93</v>
      </c>
      <c r="DG52" s="77" t="s">
        <v>94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50"/>
        <v>0</v>
      </c>
      <c r="FM52" s="54">
        <f t="shared" si="50"/>
        <v>0</v>
      </c>
      <c r="FN52" s="54">
        <f t="shared" si="50"/>
        <v>0</v>
      </c>
      <c r="FO52" s="54">
        <f t="shared" si="50"/>
        <v>0</v>
      </c>
      <c r="FP52" s="54">
        <f t="shared" si="49"/>
        <v>0</v>
      </c>
      <c r="FQ52" s="54">
        <f t="shared" si="49"/>
        <v>0</v>
      </c>
      <c r="FR52" s="54">
        <f t="shared" si="49"/>
        <v>0</v>
      </c>
      <c r="FS52" s="54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01"/>
      <c r="C53" s="77" t="s">
        <v>88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01"/>
      <c r="DG53" s="77" t="s">
        <v>88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</v>
      </c>
      <c r="EG53" s="54">
        <f t="shared" si="54"/>
        <v>0</v>
      </c>
      <c r="EH53" s="54">
        <f t="shared" si="54"/>
        <v>0</v>
      </c>
      <c r="EI53" s="54">
        <f t="shared" si="54"/>
        <v>0</v>
      </c>
      <c r="EJ53" s="54">
        <f t="shared" si="54"/>
        <v>0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50"/>
        <v>0</v>
      </c>
      <c r="FM53" s="54">
        <f t="shared" si="50"/>
        <v>0</v>
      </c>
      <c r="FN53" s="54">
        <f t="shared" si="50"/>
        <v>0</v>
      </c>
      <c r="FO53" s="54">
        <f t="shared" si="50"/>
        <v>0</v>
      </c>
      <c r="FP53" s="54">
        <f t="shared" si="49"/>
        <v>0</v>
      </c>
      <c r="FQ53" s="54">
        <f t="shared" si="49"/>
        <v>0</v>
      </c>
      <c r="FR53" s="54">
        <f t="shared" si="49"/>
        <v>0</v>
      </c>
      <c r="FS53" s="54">
        <f t="shared" si="49"/>
        <v>0</v>
      </c>
      <c r="FT53" s="4" t="str">
        <f t="shared" ref="FT53:GI116" si="62">IF(ISERROR(EF53/DN53*100),"",(EF53/DN53*100))</f>
        <v/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 t="str">
        <f t="shared" si="59"/>
        <v/>
      </c>
      <c r="FY53" s="4" t="str">
        <f t="shared" si="59"/>
        <v/>
      </c>
      <c r="FZ53" s="4" t="str">
        <f t="shared" si="59"/>
        <v/>
      </c>
      <c r="GA53" s="4">
        <f t="shared" si="59"/>
        <v>0</v>
      </c>
      <c r="GB53" s="4" t="str">
        <f t="shared" si="59"/>
        <v/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99" t="s">
        <v>95</v>
      </c>
      <c r="C54" s="77" t="s">
        <v>96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99" t="s">
        <v>95</v>
      </c>
      <c r="DG54" s="77" t="s">
        <v>96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50"/>
        <v>0</v>
      </c>
      <c r="FM54" s="54">
        <f t="shared" si="50"/>
        <v>0</v>
      </c>
      <c r="FN54" s="54">
        <f t="shared" si="50"/>
        <v>0</v>
      </c>
      <c r="FO54" s="54">
        <f t="shared" si="50"/>
        <v>0</v>
      </c>
      <c r="FP54" s="54">
        <f t="shared" si="49"/>
        <v>0</v>
      </c>
      <c r="FQ54" s="54">
        <f t="shared" si="49"/>
        <v>0</v>
      </c>
      <c r="FR54" s="54">
        <f t="shared" si="49"/>
        <v>0</v>
      </c>
      <c r="FS54" s="54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01"/>
      <c r="C55" s="77" t="s">
        <v>97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01"/>
      <c r="DG55" s="77" t="s">
        <v>97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50"/>
        <v>0</v>
      </c>
      <c r="FM55" s="54">
        <f t="shared" si="50"/>
        <v>0</v>
      </c>
      <c r="FN55" s="54">
        <f t="shared" si="50"/>
        <v>0</v>
      </c>
      <c r="FO55" s="54">
        <f t="shared" si="50"/>
        <v>0</v>
      </c>
      <c r="FP55" s="54">
        <f t="shared" si="49"/>
        <v>0</v>
      </c>
      <c r="FQ55" s="54">
        <f t="shared" si="49"/>
        <v>0</v>
      </c>
      <c r="FR55" s="54">
        <f t="shared" si="49"/>
        <v>0</v>
      </c>
      <c r="FS55" s="54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3" t="s">
        <v>98</v>
      </c>
      <c r="C56" s="77" t="s">
        <v>94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3" t="s">
        <v>98</v>
      </c>
      <c r="DG56" s="77" t="s">
        <v>94</v>
      </c>
      <c r="DH56" s="5">
        <f t="shared" si="13"/>
        <v>446</v>
      </c>
      <c r="DI56" s="24">
        <v>5.0599999999999996</v>
      </c>
      <c r="DJ56" s="23">
        <f t="shared" si="14"/>
        <v>2256.7599999999998</v>
      </c>
      <c r="DK56" s="23">
        <f t="shared" si="15"/>
        <v>2164</v>
      </c>
      <c r="DL56" s="23">
        <f t="shared" si="16"/>
        <v>13.6</v>
      </c>
      <c r="DM56" s="23">
        <f t="shared" si="17"/>
        <v>10</v>
      </c>
      <c r="DN56" s="23">
        <f t="shared" si="18"/>
        <v>2270.3599999999997</v>
      </c>
      <c r="DO56" s="23">
        <f t="shared" si="19"/>
        <v>0.59902394333938236</v>
      </c>
      <c r="DP56" s="23">
        <f t="shared" si="20"/>
        <v>0.46210720887245843</v>
      </c>
      <c r="DQ56" s="10">
        <v>1</v>
      </c>
      <c r="DR56" s="23">
        <f t="shared" si="21"/>
        <v>22.703599999999998</v>
      </c>
      <c r="DS56" s="23">
        <f t="shared" si="22"/>
        <v>-6.1131152211840789E-2</v>
      </c>
      <c r="DT56" s="23">
        <f t="shared" si="23"/>
        <v>0.44045878186719289</v>
      </c>
      <c r="DU56" s="7">
        <v>1</v>
      </c>
      <c r="DV56" s="6">
        <f t="shared" si="24"/>
        <v>2.2703599999999997</v>
      </c>
      <c r="DW56" s="5">
        <f t="shared" si="56"/>
        <v>0</v>
      </c>
      <c r="DX56" s="5">
        <f t="shared" si="56"/>
        <v>1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2.5</v>
      </c>
      <c r="EG56" s="54">
        <f t="shared" si="54"/>
        <v>1.4</v>
      </c>
      <c r="EH56" s="54">
        <f t="shared" si="54"/>
        <v>0</v>
      </c>
      <c r="EI56" s="54">
        <f t="shared" si="54"/>
        <v>0</v>
      </c>
      <c r="EJ56" s="54">
        <f t="shared" si="54"/>
        <v>5.8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3.9</v>
      </c>
      <c r="ER56" s="54">
        <f t="shared" si="57"/>
        <v>0</v>
      </c>
      <c r="ES56" s="54">
        <f t="shared" si="57"/>
        <v>0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10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50"/>
        <v>0</v>
      </c>
      <c r="FM56" s="54">
        <f t="shared" si="50"/>
        <v>0</v>
      </c>
      <c r="FN56" s="54">
        <f t="shared" si="50"/>
        <v>0</v>
      </c>
      <c r="FO56" s="54">
        <f t="shared" si="50"/>
        <v>0</v>
      </c>
      <c r="FP56" s="54">
        <f t="shared" si="49"/>
        <v>0</v>
      </c>
      <c r="FQ56" s="54">
        <f t="shared" si="49"/>
        <v>0</v>
      </c>
      <c r="FR56" s="54">
        <f t="shared" si="49"/>
        <v>0</v>
      </c>
      <c r="FS56" s="54">
        <f t="shared" si="49"/>
        <v>0</v>
      </c>
      <c r="FT56" s="4">
        <f t="shared" si="62"/>
        <v>0.11011469546679824</v>
      </c>
      <c r="FU56" s="4">
        <f t="shared" si="62"/>
        <v>233.71352941176465</v>
      </c>
      <c r="FV56" s="4">
        <f t="shared" si="62"/>
        <v>0</v>
      </c>
      <c r="FW56" s="4">
        <f t="shared" si="59"/>
        <v>0</v>
      </c>
      <c r="FX56" s="4">
        <f t="shared" si="59"/>
        <v>25.546609348297189</v>
      </c>
      <c r="FY56" s="4">
        <f t="shared" si="59"/>
        <v>0</v>
      </c>
      <c r="FZ56" s="4">
        <f t="shared" si="59"/>
        <v>0</v>
      </c>
      <c r="GA56" s="4">
        <f t="shared" si="59"/>
        <v>0</v>
      </c>
      <c r="GB56" s="4">
        <f t="shared" si="59"/>
        <v>0</v>
      </c>
      <c r="GC56" s="4" t="str">
        <f t="shared" si="59"/>
        <v/>
      </c>
      <c r="GD56" s="4">
        <f t="shared" si="59"/>
        <v>0</v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>
        <f t="shared" si="59"/>
        <v>0</v>
      </c>
      <c r="GM56" s="4">
        <f t="shared" si="63"/>
        <v>0</v>
      </c>
      <c r="GN56" s="4" t="str">
        <f t="shared" si="63"/>
        <v/>
      </c>
      <c r="GO56" s="4" t="str">
        <f t="shared" si="63"/>
        <v/>
      </c>
      <c r="GP56" s="4">
        <f t="shared" si="63"/>
        <v>0</v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>
        <f t="shared" si="63"/>
        <v>0</v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99" t="s">
        <v>99</v>
      </c>
      <c r="C57" s="77" t="s">
        <v>88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99" t="s">
        <v>99</v>
      </c>
      <c r="DG57" s="77" t="s">
        <v>88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0</v>
      </c>
      <c r="EG57" s="54">
        <f t="shared" si="56"/>
        <v>0</v>
      </c>
      <c r="EH57" s="54">
        <f t="shared" si="56"/>
        <v>0</v>
      </c>
      <c r="EI57" s="54">
        <f t="shared" si="56"/>
        <v>0</v>
      </c>
      <c r="EJ57" s="54">
        <f t="shared" si="56"/>
        <v>0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0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50"/>
        <v>0</v>
      </c>
      <c r="FM57" s="54">
        <f t="shared" si="50"/>
        <v>0</v>
      </c>
      <c r="FN57" s="54">
        <f t="shared" si="50"/>
        <v>0</v>
      </c>
      <c r="FO57" s="54">
        <f t="shared" si="50"/>
        <v>0</v>
      </c>
      <c r="FP57" s="54">
        <f t="shared" si="49"/>
        <v>0</v>
      </c>
      <c r="FQ57" s="54">
        <f t="shared" si="49"/>
        <v>0</v>
      </c>
      <c r="FR57" s="54">
        <f t="shared" si="49"/>
        <v>0</v>
      </c>
      <c r="FS57" s="54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01"/>
      <c r="C58" s="77" t="s">
        <v>94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01"/>
      <c r="DG58" s="77" t="s">
        <v>94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49"/>
        <v>0</v>
      </c>
      <c r="FQ58" s="54">
        <f t="shared" si="49"/>
        <v>0</v>
      </c>
      <c r="FR58" s="54">
        <f t="shared" si="49"/>
        <v>0</v>
      </c>
      <c r="FS58" s="54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99" t="s">
        <v>100</v>
      </c>
      <c r="C59" s="77" t="s">
        <v>88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99" t="s">
        <v>100</v>
      </c>
      <c r="DG59" s="77" t="s">
        <v>88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49"/>
        <v>0</v>
      </c>
      <c r="FQ59" s="54">
        <f t="shared" si="49"/>
        <v>0</v>
      </c>
      <c r="FR59" s="54">
        <f t="shared" si="49"/>
        <v>0</v>
      </c>
      <c r="FS59" s="54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01"/>
      <c r="C60" s="77" t="s">
        <v>94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01"/>
      <c r="DG60" s="77" t="s">
        <v>94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49"/>
        <v>0</v>
      </c>
      <c r="FQ60" s="54">
        <f t="shared" si="49"/>
        <v>0</v>
      </c>
      <c r="FR60" s="54">
        <f t="shared" si="49"/>
        <v>0</v>
      </c>
      <c r="FS60" s="54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99" t="s">
        <v>176</v>
      </c>
      <c r="C61" s="77" t="s">
        <v>62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99" t="s">
        <v>176</v>
      </c>
      <c r="DG61" s="77" t="s">
        <v>62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49"/>
        <v>0</v>
      </c>
      <c r="FQ61" s="54">
        <f t="shared" si="49"/>
        <v>0</v>
      </c>
      <c r="FR61" s="54">
        <f t="shared" si="49"/>
        <v>0</v>
      </c>
      <c r="FS61" s="54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00"/>
      <c r="C62" s="77" t="s">
        <v>77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00"/>
      <c r="DG62" s="77" t="s">
        <v>77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ref="FL62:FO125" si="64">BK62+BK217</f>
        <v>0</v>
      </c>
      <c r="FP62" s="54">
        <f t="shared" si="49"/>
        <v>0</v>
      </c>
      <c r="FQ62" s="54">
        <f t="shared" si="49"/>
        <v>0</v>
      </c>
      <c r="FR62" s="54">
        <f t="shared" si="49"/>
        <v>0</v>
      </c>
      <c r="FS62" s="54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00"/>
      <c r="C63" s="83" t="s">
        <v>172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00"/>
      <c r="DG63" s="83" t="s">
        <v>172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7"/>
        <v>0</v>
      </c>
      <c r="FD63" s="54">
        <f t="shared" ref="FB63:FO126" si="65">AZ63+AZ218</f>
        <v>0</v>
      </c>
      <c r="FE63" s="54">
        <f t="shared" si="65"/>
        <v>0</v>
      </c>
      <c r="FF63" s="54">
        <f t="shared" si="65"/>
        <v>0</v>
      </c>
      <c r="FG63" s="54">
        <f t="shared" si="65"/>
        <v>0</v>
      </c>
      <c r="FH63" s="54">
        <f t="shared" si="65"/>
        <v>0</v>
      </c>
      <c r="FI63" s="54">
        <f t="shared" si="65"/>
        <v>0</v>
      </c>
      <c r="FJ63" s="54">
        <f t="shared" si="65"/>
        <v>0</v>
      </c>
      <c r="FK63" s="54">
        <f t="shared" si="65"/>
        <v>0</v>
      </c>
      <c r="FL63" s="54">
        <f t="shared" si="64"/>
        <v>0</v>
      </c>
      <c r="FM63" s="54">
        <f t="shared" si="64"/>
        <v>0</v>
      </c>
      <c r="FN63" s="54">
        <f t="shared" si="64"/>
        <v>0</v>
      </c>
      <c r="FO63" s="54">
        <f t="shared" si="64"/>
        <v>0</v>
      </c>
      <c r="FP63" s="54">
        <f t="shared" si="49"/>
        <v>0</v>
      </c>
      <c r="FQ63" s="54">
        <f t="shared" si="49"/>
        <v>0</v>
      </c>
      <c r="FR63" s="54">
        <f t="shared" si="49"/>
        <v>0</v>
      </c>
      <c r="FS63" s="54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01"/>
      <c r="C64" s="83" t="s">
        <v>177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01"/>
      <c r="DG64" s="83" t="s">
        <v>177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65"/>
        <v>0</v>
      </c>
      <c r="FD64" s="54">
        <f t="shared" si="65"/>
        <v>0</v>
      </c>
      <c r="FE64" s="54">
        <f t="shared" si="65"/>
        <v>0</v>
      </c>
      <c r="FF64" s="54">
        <f t="shared" si="65"/>
        <v>0</v>
      </c>
      <c r="FG64" s="54">
        <f t="shared" si="65"/>
        <v>0</v>
      </c>
      <c r="FH64" s="54">
        <f t="shared" si="65"/>
        <v>0</v>
      </c>
      <c r="FI64" s="54">
        <f t="shared" si="65"/>
        <v>0</v>
      </c>
      <c r="FJ64" s="54">
        <f t="shared" si="65"/>
        <v>0</v>
      </c>
      <c r="FK64" s="54">
        <f t="shared" si="65"/>
        <v>0</v>
      </c>
      <c r="FL64" s="54">
        <f t="shared" si="64"/>
        <v>0</v>
      </c>
      <c r="FM64" s="54">
        <f t="shared" si="64"/>
        <v>0</v>
      </c>
      <c r="FN64" s="54">
        <f t="shared" si="64"/>
        <v>0</v>
      </c>
      <c r="FO64" s="54">
        <f t="shared" si="64"/>
        <v>0</v>
      </c>
      <c r="FP64" s="54">
        <f t="shared" si="49"/>
        <v>0</v>
      </c>
      <c r="FQ64" s="54">
        <f t="shared" si="49"/>
        <v>0</v>
      </c>
      <c r="FR64" s="54">
        <f t="shared" si="49"/>
        <v>0</v>
      </c>
      <c r="FS64" s="54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99" t="s">
        <v>178</v>
      </c>
      <c r="C65" s="77" t="s">
        <v>171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99" t="s">
        <v>178</v>
      </c>
      <c r="DG65" s="77" t="s">
        <v>171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65"/>
        <v>0</v>
      </c>
      <c r="FD65" s="54">
        <f t="shared" si="65"/>
        <v>0</v>
      </c>
      <c r="FE65" s="54">
        <f t="shared" si="65"/>
        <v>0</v>
      </c>
      <c r="FF65" s="54">
        <f t="shared" si="65"/>
        <v>0</v>
      </c>
      <c r="FG65" s="54">
        <f t="shared" si="65"/>
        <v>0</v>
      </c>
      <c r="FH65" s="54">
        <f t="shared" si="65"/>
        <v>0</v>
      </c>
      <c r="FI65" s="54">
        <f t="shared" si="65"/>
        <v>0</v>
      </c>
      <c r="FJ65" s="54">
        <f t="shared" si="65"/>
        <v>0</v>
      </c>
      <c r="FK65" s="54">
        <f t="shared" si="65"/>
        <v>0</v>
      </c>
      <c r="FL65" s="54">
        <f t="shared" si="64"/>
        <v>0</v>
      </c>
      <c r="FM65" s="54">
        <f t="shared" si="64"/>
        <v>0</v>
      </c>
      <c r="FN65" s="54">
        <f t="shared" si="64"/>
        <v>0</v>
      </c>
      <c r="FO65" s="54">
        <f t="shared" si="64"/>
        <v>0</v>
      </c>
      <c r="FP65" s="54">
        <f t="shared" si="49"/>
        <v>0</v>
      </c>
      <c r="FQ65" s="54">
        <f t="shared" si="49"/>
        <v>0</v>
      </c>
      <c r="FR65" s="54">
        <f t="shared" si="49"/>
        <v>0</v>
      </c>
      <c r="FS65" s="54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01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01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65"/>
        <v>0</v>
      </c>
      <c r="FD66" s="54">
        <f t="shared" si="65"/>
        <v>0</v>
      </c>
      <c r="FE66" s="54">
        <f t="shared" si="65"/>
        <v>0</v>
      </c>
      <c r="FF66" s="54">
        <f t="shared" si="65"/>
        <v>0</v>
      </c>
      <c r="FG66" s="54">
        <f t="shared" si="65"/>
        <v>0</v>
      </c>
      <c r="FH66" s="54">
        <f t="shared" si="65"/>
        <v>0</v>
      </c>
      <c r="FI66" s="54">
        <f t="shared" si="65"/>
        <v>0</v>
      </c>
      <c r="FJ66" s="54">
        <f t="shared" si="65"/>
        <v>0</v>
      </c>
      <c r="FK66" s="54">
        <f t="shared" si="65"/>
        <v>0</v>
      </c>
      <c r="FL66" s="54">
        <f t="shared" si="64"/>
        <v>0</v>
      </c>
      <c r="FM66" s="54">
        <f t="shared" si="64"/>
        <v>0</v>
      </c>
      <c r="FN66" s="54">
        <f t="shared" si="64"/>
        <v>0</v>
      </c>
      <c r="FO66" s="54">
        <f t="shared" si="64"/>
        <v>0</v>
      </c>
      <c r="FP66" s="54">
        <f t="shared" si="49"/>
        <v>0</v>
      </c>
      <c r="FQ66" s="54">
        <f t="shared" si="49"/>
        <v>0</v>
      </c>
      <c r="FR66" s="54">
        <f t="shared" si="49"/>
        <v>0</v>
      </c>
      <c r="FS66" s="54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02" t="s">
        <v>179</v>
      </c>
      <c r="C67" s="77" t="s">
        <v>62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02" t="s">
        <v>179</v>
      </c>
      <c r="DG67" s="77" t="s">
        <v>62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ref="EN67:FC130" si="66">AP67+AP222</f>
        <v>0</v>
      </c>
      <c r="EU67" s="54">
        <f t="shared" si="66"/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5"/>
        <v>0</v>
      </c>
      <c r="FD67" s="54">
        <f t="shared" si="65"/>
        <v>0</v>
      </c>
      <c r="FE67" s="54">
        <f t="shared" si="65"/>
        <v>0</v>
      </c>
      <c r="FF67" s="54">
        <f t="shared" si="65"/>
        <v>0</v>
      </c>
      <c r="FG67" s="54">
        <f t="shared" si="65"/>
        <v>0</v>
      </c>
      <c r="FH67" s="54">
        <f t="shared" si="65"/>
        <v>0</v>
      </c>
      <c r="FI67" s="54">
        <f t="shared" si="65"/>
        <v>0</v>
      </c>
      <c r="FJ67" s="54">
        <f t="shared" si="65"/>
        <v>0</v>
      </c>
      <c r="FK67" s="54">
        <f t="shared" si="65"/>
        <v>0</v>
      </c>
      <c r="FL67" s="54">
        <f t="shared" si="64"/>
        <v>0</v>
      </c>
      <c r="FM67" s="54">
        <f t="shared" si="64"/>
        <v>0</v>
      </c>
      <c r="FN67" s="54">
        <f t="shared" si="64"/>
        <v>0</v>
      </c>
      <c r="FO67" s="54">
        <f t="shared" si="64"/>
        <v>0</v>
      </c>
      <c r="FP67" s="54">
        <f t="shared" si="49"/>
        <v>0</v>
      </c>
      <c r="FQ67" s="54">
        <f t="shared" si="49"/>
        <v>0</v>
      </c>
      <c r="FR67" s="54">
        <f t="shared" si="49"/>
        <v>0</v>
      </c>
      <c r="FS67" s="54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03"/>
      <c r="C68" s="77" t="s">
        <v>80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03"/>
      <c r="DG68" s="77" t="s">
        <v>80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66"/>
        <v>0</v>
      </c>
      <c r="EO68" s="54">
        <f t="shared" si="66"/>
        <v>0</v>
      </c>
      <c r="EP68" s="54">
        <f t="shared" si="66"/>
        <v>0</v>
      </c>
      <c r="EQ68" s="54">
        <f t="shared" si="66"/>
        <v>0</v>
      </c>
      <c r="ER68" s="54">
        <f t="shared" si="66"/>
        <v>0</v>
      </c>
      <c r="ES68" s="54">
        <f t="shared" si="66"/>
        <v>0</v>
      </c>
      <c r="ET68" s="54">
        <f t="shared" si="66"/>
        <v>0</v>
      </c>
      <c r="EU68" s="54">
        <f t="shared" si="66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5"/>
        <v>0</v>
      </c>
      <c r="FD68" s="54">
        <f t="shared" si="65"/>
        <v>0</v>
      </c>
      <c r="FE68" s="54">
        <f t="shared" si="65"/>
        <v>0</v>
      </c>
      <c r="FF68" s="54">
        <f t="shared" si="65"/>
        <v>0</v>
      </c>
      <c r="FG68" s="54">
        <f t="shared" si="65"/>
        <v>0</v>
      </c>
      <c r="FH68" s="54">
        <f t="shared" si="65"/>
        <v>0</v>
      </c>
      <c r="FI68" s="54">
        <f t="shared" si="65"/>
        <v>0</v>
      </c>
      <c r="FJ68" s="54">
        <f t="shared" si="65"/>
        <v>0</v>
      </c>
      <c r="FK68" s="54">
        <f t="shared" si="65"/>
        <v>0</v>
      </c>
      <c r="FL68" s="54">
        <f t="shared" si="64"/>
        <v>0</v>
      </c>
      <c r="FM68" s="54">
        <f t="shared" si="64"/>
        <v>0</v>
      </c>
      <c r="FN68" s="54">
        <f t="shared" si="64"/>
        <v>0</v>
      </c>
      <c r="FO68" s="54">
        <f t="shared" si="64"/>
        <v>0</v>
      </c>
      <c r="FP68" s="54">
        <f t="shared" si="49"/>
        <v>0</v>
      </c>
      <c r="FQ68" s="54">
        <f t="shared" si="49"/>
        <v>0</v>
      </c>
      <c r="FR68" s="54">
        <f t="shared" si="49"/>
        <v>0</v>
      </c>
      <c r="FS68" s="54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04"/>
      <c r="C69" s="77" t="s">
        <v>96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04"/>
      <c r="DG69" s="77" t="s">
        <v>96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3608.1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>
        <f t="shared" si="85"/>
        <v>0</v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66"/>
        <v>0</v>
      </c>
      <c r="EO69" s="54">
        <f t="shared" si="66"/>
        <v>0</v>
      </c>
      <c r="EP69" s="54">
        <f t="shared" si="66"/>
        <v>0</v>
      </c>
      <c r="EQ69" s="54">
        <f t="shared" si="66"/>
        <v>0</v>
      </c>
      <c r="ER69" s="54">
        <f t="shared" si="66"/>
        <v>0</v>
      </c>
      <c r="ES69" s="54">
        <f t="shared" si="66"/>
        <v>0</v>
      </c>
      <c r="ET69" s="54">
        <f t="shared" si="66"/>
        <v>0</v>
      </c>
      <c r="EU69" s="54">
        <f t="shared" si="66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5"/>
        <v>0</v>
      </c>
      <c r="FD69" s="54">
        <f t="shared" si="65"/>
        <v>0</v>
      </c>
      <c r="FE69" s="54">
        <f t="shared" si="65"/>
        <v>0</v>
      </c>
      <c r="FF69" s="54">
        <f t="shared" si="65"/>
        <v>0</v>
      </c>
      <c r="FG69" s="54">
        <f t="shared" si="65"/>
        <v>0</v>
      </c>
      <c r="FH69" s="54">
        <f t="shared" si="65"/>
        <v>0</v>
      </c>
      <c r="FI69" s="54">
        <f t="shared" si="65"/>
        <v>0</v>
      </c>
      <c r="FJ69" s="54">
        <f t="shared" si="65"/>
        <v>0</v>
      </c>
      <c r="FK69" s="54">
        <f t="shared" si="65"/>
        <v>0</v>
      </c>
      <c r="FL69" s="54">
        <f t="shared" si="64"/>
        <v>0</v>
      </c>
      <c r="FM69" s="54">
        <f t="shared" si="64"/>
        <v>0</v>
      </c>
      <c r="FN69" s="54">
        <f t="shared" si="64"/>
        <v>0</v>
      </c>
      <c r="FO69" s="54">
        <f t="shared" si="64"/>
        <v>0</v>
      </c>
      <c r="FP69" s="54">
        <f t="shared" si="49"/>
        <v>0</v>
      </c>
      <c r="FQ69" s="54">
        <f t="shared" si="49"/>
        <v>0</v>
      </c>
      <c r="FR69" s="54">
        <f t="shared" si="49"/>
        <v>0</v>
      </c>
      <c r="FS69" s="54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99" t="s">
        <v>180</v>
      </c>
      <c r="C70" s="38" t="s">
        <v>172</v>
      </c>
      <c r="D70" s="5"/>
      <c r="E70" s="53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99" t="s">
        <v>180</v>
      </c>
      <c r="DG70" s="38" t="s">
        <v>172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66"/>
        <v>0</v>
      </c>
      <c r="EO70" s="54">
        <f t="shared" si="66"/>
        <v>0</v>
      </c>
      <c r="EP70" s="54">
        <f t="shared" si="66"/>
        <v>0</v>
      </c>
      <c r="EQ70" s="54">
        <f t="shared" si="66"/>
        <v>0</v>
      </c>
      <c r="ER70" s="54">
        <f t="shared" si="66"/>
        <v>0</v>
      </c>
      <c r="ES70" s="54">
        <f t="shared" si="66"/>
        <v>0</v>
      </c>
      <c r="ET70" s="54">
        <f t="shared" si="66"/>
        <v>0</v>
      </c>
      <c r="EU70" s="54">
        <f t="shared" si="66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5"/>
        <v>0</v>
      </c>
      <c r="FD70" s="54">
        <f t="shared" si="65"/>
        <v>0</v>
      </c>
      <c r="FE70" s="54">
        <f t="shared" si="65"/>
        <v>0</v>
      </c>
      <c r="FF70" s="54">
        <f t="shared" si="65"/>
        <v>0</v>
      </c>
      <c r="FG70" s="54">
        <f t="shared" si="65"/>
        <v>0</v>
      </c>
      <c r="FH70" s="54">
        <f t="shared" si="65"/>
        <v>0</v>
      </c>
      <c r="FI70" s="54">
        <f t="shared" si="65"/>
        <v>0</v>
      </c>
      <c r="FJ70" s="54">
        <f t="shared" si="65"/>
        <v>0</v>
      </c>
      <c r="FK70" s="54">
        <f t="shared" si="65"/>
        <v>0</v>
      </c>
      <c r="FL70" s="54">
        <f t="shared" si="64"/>
        <v>0</v>
      </c>
      <c r="FM70" s="54">
        <f t="shared" si="64"/>
        <v>0</v>
      </c>
      <c r="FN70" s="54">
        <f t="shared" si="64"/>
        <v>0</v>
      </c>
      <c r="FO70" s="54">
        <f t="shared" si="64"/>
        <v>0</v>
      </c>
      <c r="FP70" s="54">
        <f t="shared" si="49"/>
        <v>0</v>
      </c>
      <c r="FQ70" s="54">
        <f t="shared" si="49"/>
        <v>0</v>
      </c>
      <c r="FR70" s="54">
        <f t="shared" si="49"/>
        <v>0</v>
      </c>
      <c r="FS70" s="54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00"/>
      <c r="C71" s="38" t="s">
        <v>62</v>
      </c>
      <c r="D71" s="5"/>
      <c r="E71" s="53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00"/>
      <c r="DG71" s="38" t="s">
        <v>62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66"/>
        <v>0</v>
      </c>
      <c r="EO71" s="54">
        <f t="shared" si="66"/>
        <v>0</v>
      </c>
      <c r="EP71" s="54">
        <f t="shared" si="66"/>
        <v>0</v>
      </c>
      <c r="EQ71" s="54">
        <f t="shared" si="66"/>
        <v>0</v>
      </c>
      <c r="ER71" s="54">
        <f t="shared" si="66"/>
        <v>0</v>
      </c>
      <c r="ES71" s="54">
        <f t="shared" si="66"/>
        <v>0</v>
      </c>
      <c r="ET71" s="54">
        <f t="shared" si="66"/>
        <v>0</v>
      </c>
      <c r="EU71" s="54">
        <f t="shared" si="66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5"/>
        <v>0</v>
      </c>
      <c r="FD71" s="54">
        <f t="shared" si="65"/>
        <v>0</v>
      </c>
      <c r="FE71" s="54">
        <f t="shared" si="65"/>
        <v>0</v>
      </c>
      <c r="FF71" s="54">
        <f t="shared" si="65"/>
        <v>0</v>
      </c>
      <c r="FG71" s="54">
        <f t="shared" si="65"/>
        <v>0</v>
      </c>
      <c r="FH71" s="54">
        <f t="shared" si="65"/>
        <v>0</v>
      </c>
      <c r="FI71" s="54">
        <f t="shared" si="65"/>
        <v>0</v>
      </c>
      <c r="FJ71" s="54">
        <f t="shared" si="65"/>
        <v>0</v>
      </c>
      <c r="FK71" s="54">
        <f t="shared" si="65"/>
        <v>0</v>
      </c>
      <c r="FL71" s="54">
        <f t="shared" si="64"/>
        <v>0</v>
      </c>
      <c r="FM71" s="54">
        <f t="shared" si="64"/>
        <v>0</v>
      </c>
      <c r="FN71" s="54">
        <f t="shared" si="64"/>
        <v>0</v>
      </c>
      <c r="FO71" s="54">
        <f t="shared" si="64"/>
        <v>0</v>
      </c>
      <c r="FP71" s="54">
        <f t="shared" si="49"/>
        <v>0</v>
      </c>
      <c r="FQ71" s="54">
        <f t="shared" si="49"/>
        <v>0</v>
      </c>
      <c r="FR71" s="54">
        <f t="shared" si="49"/>
        <v>0</v>
      </c>
      <c r="FS71" s="54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00"/>
      <c r="C72" s="38" t="s">
        <v>181</v>
      </c>
      <c r="D72" s="5"/>
      <c r="E72" s="53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00"/>
      <c r="DG72" s="38" t="s">
        <v>181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66"/>
        <v>0</v>
      </c>
      <c r="EO72" s="54">
        <f t="shared" si="66"/>
        <v>0</v>
      </c>
      <c r="EP72" s="54">
        <f t="shared" si="66"/>
        <v>0</v>
      </c>
      <c r="EQ72" s="54">
        <f t="shared" si="66"/>
        <v>0</v>
      </c>
      <c r="ER72" s="54">
        <f t="shared" si="66"/>
        <v>0</v>
      </c>
      <c r="ES72" s="54">
        <f t="shared" si="66"/>
        <v>0</v>
      </c>
      <c r="ET72" s="54">
        <f t="shared" si="66"/>
        <v>0</v>
      </c>
      <c r="EU72" s="54">
        <f t="shared" si="66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5"/>
        <v>0</v>
      </c>
      <c r="FD72" s="54">
        <f t="shared" si="65"/>
        <v>0</v>
      </c>
      <c r="FE72" s="54">
        <f t="shared" si="65"/>
        <v>0</v>
      </c>
      <c r="FF72" s="54">
        <f t="shared" si="65"/>
        <v>0</v>
      </c>
      <c r="FG72" s="54">
        <f t="shared" si="65"/>
        <v>0</v>
      </c>
      <c r="FH72" s="54">
        <f t="shared" si="65"/>
        <v>0</v>
      </c>
      <c r="FI72" s="54">
        <f t="shared" si="65"/>
        <v>0</v>
      </c>
      <c r="FJ72" s="54">
        <f t="shared" si="65"/>
        <v>0</v>
      </c>
      <c r="FK72" s="54">
        <f t="shared" si="65"/>
        <v>0</v>
      </c>
      <c r="FL72" s="54">
        <f t="shared" si="64"/>
        <v>0</v>
      </c>
      <c r="FM72" s="54">
        <f t="shared" si="64"/>
        <v>0</v>
      </c>
      <c r="FN72" s="54">
        <f t="shared" si="64"/>
        <v>0</v>
      </c>
      <c r="FO72" s="54">
        <f t="shared" si="64"/>
        <v>0</v>
      </c>
      <c r="FP72" s="54">
        <f t="shared" si="49"/>
        <v>0</v>
      </c>
      <c r="FQ72" s="54">
        <f t="shared" si="49"/>
        <v>0</v>
      </c>
      <c r="FR72" s="54">
        <f t="shared" si="49"/>
        <v>0</v>
      </c>
      <c r="FS72" s="54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01"/>
      <c r="C73" s="38" t="s">
        <v>182</v>
      </c>
      <c r="D73" s="5"/>
      <c r="E73" s="53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01"/>
      <c r="DG73" s="38" t="s">
        <v>182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66"/>
        <v>0</v>
      </c>
      <c r="EO73" s="54">
        <f t="shared" si="66"/>
        <v>0</v>
      </c>
      <c r="EP73" s="54">
        <f t="shared" si="66"/>
        <v>0</v>
      </c>
      <c r="EQ73" s="54">
        <f t="shared" si="66"/>
        <v>0</v>
      </c>
      <c r="ER73" s="54">
        <f t="shared" si="66"/>
        <v>0</v>
      </c>
      <c r="ES73" s="54">
        <f t="shared" si="66"/>
        <v>0</v>
      </c>
      <c r="ET73" s="54">
        <f t="shared" si="66"/>
        <v>0</v>
      </c>
      <c r="EU73" s="54">
        <f t="shared" si="66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5"/>
        <v>0</v>
      </c>
      <c r="FD73" s="54">
        <f t="shared" si="65"/>
        <v>0</v>
      </c>
      <c r="FE73" s="54">
        <f t="shared" si="65"/>
        <v>0</v>
      </c>
      <c r="FF73" s="54">
        <f t="shared" si="65"/>
        <v>0</v>
      </c>
      <c r="FG73" s="54">
        <f t="shared" si="65"/>
        <v>0</v>
      </c>
      <c r="FH73" s="54">
        <f t="shared" si="65"/>
        <v>0</v>
      </c>
      <c r="FI73" s="54">
        <f t="shared" si="65"/>
        <v>0</v>
      </c>
      <c r="FJ73" s="54">
        <f t="shared" si="65"/>
        <v>0</v>
      </c>
      <c r="FK73" s="54">
        <f t="shared" si="65"/>
        <v>0</v>
      </c>
      <c r="FL73" s="54">
        <f t="shared" si="64"/>
        <v>0</v>
      </c>
      <c r="FM73" s="54">
        <f t="shared" si="64"/>
        <v>0</v>
      </c>
      <c r="FN73" s="54">
        <f t="shared" si="64"/>
        <v>0</v>
      </c>
      <c r="FO73" s="54">
        <f t="shared" si="64"/>
        <v>0</v>
      </c>
      <c r="FP73" s="54">
        <f t="shared" si="49"/>
        <v>0</v>
      </c>
      <c r="FQ73" s="54">
        <f t="shared" si="49"/>
        <v>0</v>
      </c>
      <c r="FR73" s="54">
        <f t="shared" si="49"/>
        <v>0</v>
      </c>
      <c r="FS73" s="54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99" t="s">
        <v>183</v>
      </c>
      <c r="C74" s="38" t="s">
        <v>172</v>
      </c>
      <c r="D74" s="5"/>
      <c r="E74" s="53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99" t="s">
        <v>183</v>
      </c>
      <c r="DG74" s="38" t="s">
        <v>172</v>
      </c>
      <c r="DH74" s="5">
        <f t="shared" si="78"/>
        <v>0</v>
      </c>
      <c r="DI74" s="39">
        <v>10</v>
      </c>
      <c r="DJ74" s="23">
        <f t="shared" si="79"/>
        <v>0</v>
      </c>
      <c r="DK74" s="23">
        <f t="shared" si="80"/>
        <v>5865.6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>
        <f t="shared" si="85"/>
        <v>0</v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66"/>
        <v>0</v>
      </c>
      <c r="EO74" s="54">
        <f t="shared" si="66"/>
        <v>0</v>
      </c>
      <c r="EP74" s="54">
        <f t="shared" si="66"/>
        <v>0</v>
      </c>
      <c r="EQ74" s="54">
        <f t="shared" si="66"/>
        <v>0</v>
      </c>
      <c r="ER74" s="54">
        <f t="shared" si="66"/>
        <v>0</v>
      </c>
      <c r="ES74" s="54">
        <f t="shared" si="66"/>
        <v>0</v>
      </c>
      <c r="ET74" s="54">
        <f t="shared" si="66"/>
        <v>0</v>
      </c>
      <c r="EU74" s="54">
        <f t="shared" si="66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5"/>
        <v>0</v>
      </c>
      <c r="FD74" s="54">
        <f t="shared" si="65"/>
        <v>0</v>
      </c>
      <c r="FE74" s="54">
        <f t="shared" si="65"/>
        <v>0</v>
      </c>
      <c r="FF74" s="54">
        <f t="shared" si="65"/>
        <v>0</v>
      </c>
      <c r="FG74" s="54">
        <f t="shared" si="65"/>
        <v>0</v>
      </c>
      <c r="FH74" s="54">
        <f t="shared" si="65"/>
        <v>0</v>
      </c>
      <c r="FI74" s="54">
        <f t="shared" si="65"/>
        <v>0</v>
      </c>
      <c r="FJ74" s="54">
        <f t="shared" si="65"/>
        <v>0</v>
      </c>
      <c r="FK74" s="54">
        <f t="shared" si="65"/>
        <v>0</v>
      </c>
      <c r="FL74" s="54">
        <f t="shared" si="64"/>
        <v>0</v>
      </c>
      <c r="FM74" s="54">
        <f t="shared" si="64"/>
        <v>0</v>
      </c>
      <c r="FN74" s="54">
        <f t="shared" si="64"/>
        <v>0</v>
      </c>
      <c r="FO74" s="54">
        <f t="shared" si="64"/>
        <v>0</v>
      </c>
      <c r="FP74" s="54">
        <f t="shared" si="49"/>
        <v>0</v>
      </c>
      <c r="FQ74" s="54">
        <f t="shared" si="49"/>
        <v>0</v>
      </c>
      <c r="FR74" s="54">
        <f t="shared" si="49"/>
        <v>0</v>
      </c>
      <c r="FS74" s="54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00"/>
      <c r="C75" s="38" t="s">
        <v>62</v>
      </c>
      <c r="D75" s="5"/>
      <c r="E75" s="53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00"/>
      <c r="DG75" s="38" t="s">
        <v>62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7820.8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>
        <f t="shared" si="85"/>
        <v>0</v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4"/>
        <v>0</v>
      </c>
      <c r="EN75" s="54">
        <f t="shared" si="66"/>
        <v>0</v>
      </c>
      <c r="EO75" s="54">
        <f t="shared" si="66"/>
        <v>0</v>
      </c>
      <c r="EP75" s="54">
        <f t="shared" si="66"/>
        <v>0</v>
      </c>
      <c r="EQ75" s="54">
        <f t="shared" si="66"/>
        <v>0</v>
      </c>
      <c r="ER75" s="54">
        <f t="shared" si="66"/>
        <v>0</v>
      </c>
      <c r="ES75" s="54">
        <f t="shared" si="66"/>
        <v>0</v>
      </c>
      <c r="ET75" s="54">
        <f t="shared" si="66"/>
        <v>0</v>
      </c>
      <c r="EU75" s="54">
        <f t="shared" si="66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5"/>
        <v>0</v>
      </c>
      <c r="FD75" s="54">
        <f t="shared" si="65"/>
        <v>0</v>
      </c>
      <c r="FE75" s="54">
        <f t="shared" si="65"/>
        <v>0</v>
      </c>
      <c r="FF75" s="54">
        <f t="shared" si="65"/>
        <v>0</v>
      </c>
      <c r="FG75" s="54">
        <f t="shared" si="65"/>
        <v>0</v>
      </c>
      <c r="FH75" s="54">
        <f t="shared" si="65"/>
        <v>0</v>
      </c>
      <c r="FI75" s="54">
        <f t="shared" si="65"/>
        <v>0</v>
      </c>
      <c r="FJ75" s="54">
        <f t="shared" si="65"/>
        <v>0</v>
      </c>
      <c r="FK75" s="54">
        <f t="shared" si="65"/>
        <v>0</v>
      </c>
      <c r="FL75" s="54">
        <f t="shared" si="64"/>
        <v>0</v>
      </c>
      <c r="FM75" s="54">
        <f t="shared" si="64"/>
        <v>0</v>
      </c>
      <c r="FN75" s="54">
        <f t="shared" si="64"/>
        <v>0</v>
      </c>
      <c r="FO75" s="54">
        <f t="shared" si="64"/>
        <v>0</v>
      </c>
      <c r="FP75" s="54">
        <f t="shared" si="49"/>
        <v>0</v>
      </c>
      <c r="FQ75" s="54">
        <f t="shared" si="49"/>
        <v>0</v>
      </c>
      <c r="FR75" s="54">
        <f t="shared" si="49"/>
        <v>0</v>
      </c>
      <c r="FS75" s="54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00"/>
      <c r="C76" s="38" t="s">
        <v>181</v>
      </c>
      <c r="D76" s="5"/>
      <c r="E76" s="53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00"/>
      <c r="DG76" s="38" t="s">
        <v>181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4888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>
        <f t="shared" si="85"/>
        <v>0</v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4"/>
        <v>0</v>
      </c>
      <c r="EN76" s="54">
        <f t="shared" si="66"/>
        <v>0</v>
      </c>
      <c r="EO76" s="54">
        <f t="shared" si="66"/>
        <v>0</v>
      </c>
      <c r="EP76" s="54">
        <f t="shared" si="66"/>
        <v>0</v>
      </c>
      <c r="EQ76" s="54">
        <f t="shared" si="66"/>
        <v>0</v>
      </c>
      <c r="ER76" s="54">
        <f t="shared" si="66"/>
        <v>0</v>
      </c>
      <c r="ES76" s="54">
        <f t="shared" si="66"/>
        <v>0</v>
      </c>
      <c r="ET76" s="54">
        <f t="shared" si="66"/>
        <v>0</v>
      </c>
      <c r="EU76" s="54">
        <f t="shared" si="66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5"/>
        <v>0</v>
      </c>
      <c r="FD76" s="54">
        <f t="shared" si="65"/>
        <v>0</v>
      </c>
      <c r="FE76" s="54">
        <f t="shared" si="65"/>
        <v>0</v>
      </c>
      <c r="FF76" s="54">
        <f t="shared" si="65"/>
        <v>0</v>
      </c>
      <c r="FG76" s="54">
        <f t="shared" si="65"/>
        <v>0</v>
      </c>
      <c r="FH76" s="54">
        <f t="shared" si="65"/>
        <v>0</v>
      </c>
      <c r="FI76" s="54">
        <f t="shared" si="65"/>
        <v>0</v>
      </c>
      <c r="FJ76" s="54">
        <f t="shared" si="65"/>
        <v>0</v>
      </c>
      <c r="FK76" s="54">
        <f t="shared" si="65"/>
        <v>0</v>
      </c>
      <c r="FL76" s="54">
        <f t="shared" si="64"/>
        <v>0</v>
      </c>
      <c r="FM76" s="54">
        <f t="shared" si="64"/>
        <v>0</v>
      </c>
      <c r="FN76" s="54">
        <f t="shared" si="64"/>
        <v>0</v>
      </c>
      <c r="FO76" s="54">
        <f t="shared" si="64"/>
        <v>0</v>
      </c>
      <c r="FP76" s="54">
        <f t="shared" si="49"/>
        <v>0</v>
      </c>
      <c r="FQ76" s="54">
        <f t="shared" si="49"/>
        <v>0</v>
      </c>
      <c r="FR76" s="54">
        <f t="shared" si="49"/>
        <v>0</v>
      </c>
      <c r="FS76" s="54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01"/>
      <c r="C77" s="38" t="s">
        <v>182</v>
      </c>
      <c r="D77" s="5"/>
      <c r="E77" s="53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01"/>
      <c r="DG77" s="38" t="s">
        <v>182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8798.4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>
        <f t="shared" si="85"/>
        <v>0</v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4"/>
        <v>0</v>
      </c>
      <c r="EN77" s="54">
        <f t="shared" si="66"/>
        <v>0</v>
      </c>
      <c r="EO77" s="54">
        <f t="shared" si="66"/>
        <v>0</v>
      </c>
      <c r="EP77" s="54">
        <f t="shared" si="66"/>
        <v>0</v>
      </c>
      <c r="EQ77" s="54">
        <f t="shared" si="66"/>
        <v>0</v>
      </c>
      <c r="ER77" s="54">
        <f t="shared" si="66"/>
        <v>0</v>
      </c>
      <c r="ES77" s="54">
        <f t="shared" si="66"/>
        <v>0</v>
      </c>
      <c r="ET77" s="54">
        <f t="shared" si="66"/>
        <v>0</v>
      </c>
      <c r="EU77" s="54">
        <f t="shared" si="66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5"/>
        <v>0</v>
      </c>
      <c r="FD77" s="54">
        <f t="shared" si="65"/>
        <v>0</v>
      </c>
      <c r="FE77" s="54">
        <f t="shared" si="65"/>
        <v>0</v>
      </c>
      <c r="FF77" s="54">
        <f t="shared" si="65"/>
        <v>0</v>
      </c>
      <c r="FG77" s="54">
        <f t="shared" si="65"/>
        <v>0</v>
      </c>
      <c r="FH77" s="54">
        <f t="shared" si="65"/>
        <v>0</v>
      </c>
      <c r="FI77" s="54">
        <f t="shared" si="65"/>
        <v>0</v>
      </c>
      <c r="FJ77" s="54">
        <f t="shared" si="65"/>
        <v>0</v>
      </c>
      <c r="FK77" s="54">
        <f t="shared" si="65"/>
        <v>0</v>
      </c>
      <c r="FL77" s="54">
        <f t="shared" si="64"/>
        <v>0</v>
      </c>
      <c r="FM77" s="54">
        <f t="shared" si="64"/>
        <v>0</v>
      </c>
      <c r="FN77" s="54">
        <f t="shared" si="64"/>
        <v>0</v>
      </c>
      <c r="FO77" s="54">
        <f t="shared" si="64"/>
        <v>0</v>
      </c>
      <c r="FP77" s="54">
        <f t="shared" si="49"/>
        <v>0</v>
      </c>
      <c r="FQ77" s="54">
        <f t="shared" si="49"/>
        <v>0</v>
      </c>
      <c r="FR77" s="54">
        <f t="shared" si="49"/>
        <v>0</v>
      </c>
      <c r="FS77" s="54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81" t="s">
        <v>184</v>
      </c>
      <c r="C78" s="38" t="s">
        <v>185</v>
      </c>
      <c r="D78" s="5"/>
      <c r="E78" s="53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81" t="s">
        <v>184</v>
      </c>
      <c r="DG78" s="38" t="s">
        <v>185</v>
      </c>
      <c r="DH78" s="5">
        <f t="shared" si="78"/>
        <v>2430</v>
      </c>
      <c r="DI78" s="39">
        <v>10</v>
      </c>
      <c r="DJ78" s="23">
        <f t="shared" si="79"/>
        <v>24300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24300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48.6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2.4300000000000002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4"/>
        <v>0</v>
      </c>
      <c r="EN78" s="54">
        <f t="shared" si="66"/>
        <v>0</v>
      </c>
      <c r="EO78" s="54">
        <f t="shared" si="66"/>
        <v>0</v>
      </c>
      <c r="EP78" s="54">
        <f t="shared" si="66"/>
        <v>0</v>
      </c>
      <c r="EQ78" s="54">
        <f t="shared" si="66"/>
        <v>0</v>
      </c>
      <c r="ER78" s="54">
        <f t="shared" si="66"/>
        <v>0</v>
      </c>
      <c r="ES78" s="54">
        <f t="shared" si="66"/>
        <v>0</v>
      </c>
      <c r="ET78" s="54">
        <f t="shared" si="66"/>
        <v>0</v>
      </c>
      <c r="EU78" s="54">
        <f t="shared" si="66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5"/>
        <v>0</v>
      </c>
      <c r="FE78" s="54">
        <f t="shared" si="65"/>
        <v>0</v>
      </c>
      <c r="FF78" s="54">
        <f t="shared" si="65"/>
        <v>0</v>
      </c>
      <c r="FG78" s="54">
        <f t="shared" si="65"/>
        <v>0</v>
      </c>
      <c r="FH78" s="54">
        <f t="shared" si="65"/>
        <v>0</v>
      </c>
      <c r="FI78" s="54">
        <f t="shared" si="65"/>
        <v>0</v>
      </c>
      <c r="FJ78" s="54">
        <f t="shared" si="65"/>
        <v>0</v>
      </c>
      <c r="FK78" s="54">
        <f t="shared" si="65"/>
        <v>0</v>
      </c>
      <c r="FL78" s="54">
        <f t="shared" si="64"/>
        <v>0</v>
      </c>
      <c r="FM78" s="54">
        <f t="shared" si="64"/>
        <v>0</v>
      </c>
      <c r="FN78" s="54">
        <f t="shared" si="64"/>
        <v>0</v>
      </c>
      <c r="FO78" s="54">
        <f t="shared" si="64"/>
        <v>0</v>
      </c>
      <c r="FP78" s="54">
        <f t="shared" si="49"/>
        <v>0</v>
      </c>
      <c r="FQ78" s="54">
        <f t="shared" si="49"/>
        <v>0</v>
      </c>
      <c r="FR78" s="54">
        <f t="shared" si="49"/>
        <v>0</v>
      </c>
      <c r="FS78" s="54">
        <f t="shared" si="49"/>
        <v>0</v>
      </c>
      <c r="FT78" s="4">
        <f t="shared" si="62"/>
        <v>0</v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>
        <f t="shared" si="62"/>
        <v>0</v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>
        <f t="shared" si="62"/>
        <v>0</v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99" t="s">
        <v>186</v>
      </c>
      <c r="C79" s="83" t="s">
        <v>66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99" t="s">
        <v>186</v>
      </c>
      <c r="DG79" s="83" t="s">
        <v>66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4"/>
        <v>0</v>
      </c>
      <c r="EN79" s="54">
        <f t="shared" si="66"/>
        <v>0</v>
      </c>
      <c r="EO79" s="54">
        <f t="shared" si="66"/>
        <v>0</v>
      </c>
      <c r="EP79" s="54">
        <f t="shared" si="66"/>
        <v>0</v>
      </c>
      <c r="EQ79" s="54">
        <f t="shared" si="66"/>
        <v>0</v>
      </c>
      <c r="ER79" s="54">
        <f t="shared" si="66"/>
        <v>0</v>
      </c>
      <c r="ES79" s="54">
        <f t="shared" si="66"/>
        <v>0</v>
      </c>
      <c r="ET79" s="54">
        <f t="shared" si="66"/>
        <v>0</v>
      </c>
      <c r="EU79" s="54">
        <f t="shared" si="66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5"/>
        <v>0</v>
      </c>
      <c r="FC79" s="54">
        <f t="shared" si="65"/>
        <v>0</v>
      </c>
      <c r="FD79" s="54">
        <f t="shared" si="65"/>
        <v>0</v>
      </c>
      <c r="FE79" s="54">
        <f t="shared" si="65"/>
        <v>0</v>
      </c>
      <c r="FF79" s="54">
        <f t="shared" si="65"/>
        <v>0</v>
      </c>
      <c r="FG79" s="54">
        <f t="shared" si="65"/>
        <v>0</v>
      </c>
      <c r="FH79" s="54">
        <f t="shared" si="65"/>
        <v>0</v>
      </c>
      <c r="FI79" s="54">
        <f t="shared" si="65"/>
        <v>0</v>
      </c>
      <c r="FJ79" s="54">
        <f t="shared" si="65"/>
        <v>0</v>
      </c>
      <c r="FK79" s="54">
        <f t="shared" si="65"/>
        <v>0</v>
      </c>
      <c r="FL79" s="54">
        <f t="shared" si="64"/>
        <v>0</v>
      </c>
      <c r="FM79" s="54">
        <f t="shared" si="64"/>
        <v>0</v>
      </c>
      <c r="FN79" s="54">
        <f t="shared" si="64"/>
        <v>0</v>
      </c>
      <c r="FO79" s="54">
        <f t="shared" si="64"/>
        <v>0</v>
      </c>
      <c r="FP79" s="54">
        <f t="shared" si="49"/>
        <v>0</v>
      </c>
      <c r="FQ79" s="54">
        <f t="shared" si="49"/>
        <v>0</v>
      </c>
      <c r="FR79" s="54">
        <f t="shared" si="49"/>
        <v>0</v>
      </c>
      <c r="FS79" s="54">
        <f t="shared" si="49"/>
        <v>0</v>
      </c>
      <c r="FT79" s="4" t="str">
        <f t="shared" si="62"/>
        <v/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 t="str">
        <f t="shared" si="62"/>
        <v/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 t="str">
        <f t="shared" si="62"/>
        <v/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01"/>
      <c r="C80" s="77" t="s">
        <v>171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01"/>
      <c r="DG80" s="77" t="s">
        <v>171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4"/>
        <v>0</v>
      </c>
      <c r="EN80" s="54">
        <f t="shared" si="66"/>
        <v>0</v>
      </c>
      <c r="EO80" s="54">
        <f t="shared" si="66"/>
        <v>0</v>
      </c>
      <c r="EP80" s="54">
        <f t="shared" si="66"/>
        <v>0</v>
      </c>
      <c r="EQ80" s="54">
        <f t="shared" si="66"/>
        <v>0</v>
      </c>
      <c r="ER80" s="54">
        <f t="shared" si="66"/>
        <v>0</v>
      </c>
      <c r="ES80" s="54">
        <f t="shared" si="66"/>
        <v>0</v>
      </c>
      <c r="ET80" s="54">
        <f t="shared" si="66"/>
        <v>0</v>
      </c>
      <c r="EU80" s="54">
        <f t="shared" si="66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5"/>
        <v>0</v>
      </c>
      <c r="FC80" s="54">
        <f t="shared" si="65"/>
        <v>0</v>
      </c>
      <c r="FD80" s="54">
        <f t="shared" si="65"/>
        <v>0</v>
      </c>
      <c r="FE80" s="54">
        <f t="shared" si="65"/>
        <v>0</v>
      </c>
      <c r="FF80" s="54">
        <f t="shared" si="65"/>
        <v>0</v>
      </c>
      <c r="FG80" s="54">
        <f t="shared" si="65"/>
        <v>0</v>
      </c>
      <c r="FH80" s="54">
        <f t="shared" si="65"/>
        <v>0</v>
      </c>
      <c r="FI80" s="54">
        <f t="shared" si="65"/>
        <v>0</v>
      </c>
      <c r="FJ80" s="54">
        <f t="shared" si="65"/>
        <v>0</v>
      </c>
      <c r="FK80" s="54">
        <f t="shared" si="65"/>
        <v>0</v>
      </c>
      <c r="FL80" s="54">
        <f t="shared" si="64"/>
        <v>0</v>
      </c>
      <c r="FM80" s="54">
        <f t="shared" si="64"/>
        <v>0</v>
      </c>
      <c r="FN80" s="54">
        <f t="shared" si="64"/>
        <v>0</v>
      </c>
      <c r="FO80" s="54">
        <f t="shared" si="64"/>
        <v>0</v>
      </c>
      <c r="FP80" s="54">
        <f t="shared" si="49"/>
        <v>0</v>
      </c>
      <c r="FQ80" s="54">
        <f t="shared" si="49"/>
        <v>0</v>
      </c>
      <c r="FR80" s="54">
        <f t="shared" si="49"/>
        <v>0</v>
      </c>
      <c r="FS80" s="54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99" t="s">
        <v>187</v>
      </c>
      <c r="C81" s="77" t="s">
        <v>62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99" t="s">
        <v>187</v>
      </c>
      <c r="DG81" s="77" t="s">
        <v>62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4"/>
        <v>0</v>
      </c>
      <c r="EN81" s="54">
        <f t="shared" si="66"/>
        <v>0</v>
      </c>
      <c r="EO81" s="54">
        <f t="shared" si="66"/>
        <v>0</v>
      </c>
      <c r="EP81" s="54">
        <f t="shared" si="66"/>
        <v>0</v>
      </c>
      <c r="EQ81" s="54">
        <f t="shared" si="66"/>
        <v>0</v>
      </c>
      <c r="ER81" s="54">
        <f t="shared" si="66"/>
        <v>0</v>
      </c>
      <c r="ES81" s="54">
        <f t="shared" si="66"/>
        <v>0</v>
      </c>
      <c r="ET81" s="54">
        <f t="shared" si="66"/>
        <v>0</v>
      </c>
      <c r="EU81" s="54">
        <f t="shared" si="66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5"/>
        <v>0</v>
      </c>
      <c r="FC81" s="54">
        <f t="shared" si="65"/>
        <v>0</v>
      </c>
      <c r="FD81" s="54">
        <f t="shared" si="65"/>
        <v>0</v>
      </c>
      <c r="FE81" s="54">
        <f t="shared" si="65"/>
        <v>0</v>
      </c>
      <c r="FF81" s="54">
        <f t="shared" si="65"/>
        <v>0</v>
      </c>
      <c r="FG81" s="54">
        <f t="shared" si="65"/>
        <v>0</v>
      </c>
      <c r="FH81" s="54">
        <f t="shared" si="65"/>
        <v>0</v>
      </c>
      <c r="FI81" s="54">
        <f t="shared" si="65"/>
        <v>0</v>
      </c>
      <c r="FJ81" s="54">
        <f t="shared" si="65"/>
        <v>0</v>
      </c>
      <c r="FK81" s="54">
        <f t="shared" si="65"/>
        <v>0</v>
      </c>
      <c r="FL81" s="54">
        <f t="shared" si="64"/>
        <v>0</v>
      </c>
      <c r="FM81" s="54">
        <f t="shared" si="64"/>
        <v>0</v>
      </c>
      <c r="FN81" s="54">
        <f t="shared" si="64"/>
        <v>0</v>
      </c>
      <c r="FO81" s="54">
        <f t="shared" si="64"/>
        <v>0</v>
      </c>
      <c r="FP81" s="54">
        <f t="shared" si="49"/>
        <v>0</v>
      </c>
      <c r="FQ81" s="54">
        <f t="shared" si="49"/>
        <v>0</v>
      </c>
      <c r="FR81" s="54">
        <f t="shared" si="49"/>
        <v>0</v>
      </c>
      <c r="FS81" s="54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00"/>
      <c r="C82" s="77" t="s">
        <v>172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00"/>
      <c r="DG82" s="77" t="s">
        <v>172</v>
      </c>
      <c r="DH82" s="5">
        <f t="shared" si="78"/>
        <v>441</v>
      </c>
      <c r="DI82" s="24">
        <v>5.07</v>
      </c>
      <c r="DJ82" s="23">
        <f t="shared" si="79"/>
        <v>2235.8700000000003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2235.8700000000003</v>
      </c>
      <c r="DO82" s="23">
        <f t="shared" si="84"/>
        <v>0</v>
      </c>
      <c r="DP82" s="23" t="str">
        <f t="shared" si="85"/>
        <v/>
      </c>
      <c r="DQ82" s="10">
        <v>0.3</v>
      </c>
      <c r="DR82" s="23">
        <f t="shared" si="86"/>
        <v>6.7076100000000007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0.22358700000000004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4"/>
        <v>0</v>
      </c>
      <c r="EN82" s="54">
        <f t="shared" si="66"/>
        <v>0</v>
      </c>
      <c r="EO82" s="54">
        <f t="shared" si="66"/>
        <v>0</v>
      </c>
      <c r="EP82" s="54">
        <f t="shared" si="66"/>
        <v>0</v>
      </c>
      <c r="EQ82" s="54">
        <f t="shared" si="66"/>
        <v>0</v>
      </c>
      <c r="ER82" s="54">
        <f t="shared" si="66"/>
        <v>0</v>
      </c>
      <c r="ES82" s="54">
        <f t="shared" si="66"/>
        <v>0</v>
      </c>
      <c r="ET82" s="54">
        <f t="shared" si="66"/>
        <v>0</v>
      </c>
      <c r="EU82" s="54">
        <f t="shared" si="66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5"/>
        <v>0</v>
      </c>
      <c r="FC82" s="54">
        <f t="shared" si="65"/>
        <v>0</v>
      </c>
      <c r="FD82" s="54">
        <f t="shared" si="65"/>
        <v>0</v>
      </c>
      <c r="FE82" s="54">
        <f t="shared" si="65"/>
        <v>0</v>
      </c>
      <c r="FF82" s="54">
        <f t="shared" si="65"/>
        <v>0</v>
      </c>
      <c r="FG82" s="54">
        <f t="shared" si="65"/>
        <v>0</v>
      </c>
      <c r="FH82" s="54">
        <f t="shared" si="65"/>
        <v>0</v>
      </c>
      <c r="FI82" s="54">
        <f t="shared" si="65"/>
        <v>0</v>
      </c>
      <c r="FJ82" s="54">
        <f t="shared" si="65"/>
        <v>0</v>
      </c>
      <c r="FK82" s="54">
        <f t="shared" si="65"/>
        <v>0</v>
      </c>
      <c r="FL82" s="54">
        <f t="shared" si="64"/>
        <v>0</v>
      </c>
      <c r="FM82" s="54">
        <f t="shared" si="64"/>
        <v>0</v>
      </c>
      <c r="FN82" s="54">
        <f t="shared" si="64"/>
        <v>0</v>
      </c>
      <c r="FO82" s="54">
        <f t="shared" si="64"/>
        <v>0</v>
      </c>
      <c r="FP82" s="54">
        <f t="shared" si="49"/>
        <v>0</v>
      </c>
      <c r="FQ82" s="54">
        <f t="shared" si="49"/>
        <v>0</v>
      </c>
      <c r="FR82" s="54">
        <f t="shared" si="49"/>
        <v>0</v>
      </c>
      <c r="FS82" s="54">
        <f t="shared" si="49"/>
        <v>0</v>
      </c>
      <c r="FT82" s="4">
        <f t="shared" si="62"/>
        <v>0</v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>
        <f t="shared" si="62"/>
        <v>0</v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>
        <f t="shared" si="62"/>
        <v>0</v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01"/>
      <c r="C83" s="77" t="s">
        <v>77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01"/>
      <c r="DG83" s="77" t="s">
        <v>77</v>
      </c>
      <c r="DH83" s="5">
        <f t="shared" si="78"/>
        <v>38</v>
      </c>
      <c r="DI83" s="24">
        <v>5.07</v>
      </c>
      <c r="DJ83" s="23">
        <f t="shared" si="79"/>
        <v>192.66000000000003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192.66000000000003</v>
      </c>
      <c r="DO83" s="23">
        <f t="shared" si="84"/>
        <v>0</v>
      </c>
      <c r="DP83" s="23" t="str">
        <f t="shared" si="85"/>
        <v/>
      </c>
      <c r="DQ83" s="10">
        <v>0.3</v>
      </c>
      <c r="DR83" s="23">
        <f t="shared" si="86"/>
        <v>0.57798000000000005</v>
      </c>
      <c r="DS83" s="23" t="str">
        <f t="shared" si="87"/>
        <v/>
      </c>
      <c r="DT83" s="23">
        <f t="shared" si="88"/>
        <v>0</v>
      </c>
      <c r="DU83" s="7">
        <v>0.1</v>
      </c>
      <c r="DV83" s="6">
        <f t="shared" si="89"/>
        <v>1.9266000000000005E-2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4"/>
        <v>0</v>
      </c>
      <c r="EN83" s="54">
        <f t="shared" si="66"/>
        <v>0</v>
      </c>
      <c r="EO83" s="54">
        <f t="shared" si="66"/>
        <v>0</v>
      </c>
      <c r="EP83" s="54">
        <f t="shared" si="66"/>
        <v>0</v>
      </c>
      <c r="EQ83" s="54">
        <f t="shared" si="66"/>
        <v>0</v>
      </c>
      <c r="ER83" s="54">
        <f t="shared" si="66"/>
        <v>0</v>
      </c>
      <c r="ES83" s="54">
        <f t="shared" si="66"/>
        <v>0</v>
      </c>
      <c r="ET83" s="54">
        <f t="shared" si="66"/>
        <v>0</v>
      </c>
      <c r="EU83" s="54">
        <f t="shared" si="66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5"/>
        <v>0</v>
      </c>
      <c r="FC83" s="54">
        <f t="shared" si="65"/>
        <v>0</v>
      </c>
      <c r="FD83" s="54">
        <f t="shared" si="65"/>
        <v>0</v>
      </c>
      <c r="FE83" s="54">
        <f t="shared" si="65"/>
        <v>0</v>
      </c>
      <c r="FF83" s="54">
        <f t="shared" si="65"/>
        <v>0</v>
      </c>
      <c r="FG83" s="54">
        <f t="shared" si="65"/>
        <v>0</v>
      </c>
      <c r="FH83" s="54">
        <f t="shared" si="65"/>
        <v>0</v>
      </c>
      <c r="FI83" s="54">
        <f t="shared" si="65"/>
        <v>0</v>
      </c>
      <c r="FJ83" s="54">
        <f t="shared" si="65"/>
        <v>0</v>
      </c>
      <c r="FK83" s="54">
        <f t="shared" si="65"/>
        <v>0</v>
      </c>
      <c r="FL83" s="54">
        <f t="shared" si="64"/>
        <v>0</v>
      </c>
      <c r="FM83" s="54">
        <f t="shared" si="64"/>
        <v>0</v>
      </c>
      <c r="FN83" s="54">
        <f t="shared" si="64"/>
        <v>0</v>
      </c>
      <c r="FO83" s="54">
        <f t="shared" si="64"/>
        <v>0</v>
      </c>
      <c r="FP83" s="54">
        <f t="shared" si="49"/>
        <v>0</v>
      </c>
      <c r="FQ83" s="54">
        <f t="shared" si="49"/>
        <v>0</v>
      </c>
      <c r="FR83" s="54">
        <f t="shared" si="49"/>
        <v>0</v>
      </c>
      <c r="FS83" s="54">
        <f t="shared" si="49"/>
        <v>0</v>
      </c>
      <c r="FT83" s="4">
        <f t="shared" ref="FT83:GG146" si="99">IF(ISERROR(EF83/DN83*100),"",(EF83/DN83*100))</f>
        <v>0</v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>
        <f t="shared" si="99"/>
        <v>0</v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>
        <f t="shared" si="97"/>
        <v>0</v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99" t="s">
        <v>188</v>
      </c>
      <c r="C84" s="77" t="s">
        <v>182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99" t="s">
        <v>188</v>
      </c>
      <c r="DG84" s="77" t="s">
        <v>182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4"/>
        <v>0</v>
      </c>
      <c r="EN84" s="54">
        <f t="shared" si="66"/>
        <v>0</v>
      </c>
      <c r="EO84" s="54">
        <f t="shared" si="66"/>
        <v>0</v>
      </c>
      <c r="EP84" s="54">
        <f t="shared" si="66"/>
        <v>0</v>
      </c>
      <c r="EQ84" s="54">
        <f t="shared" si="66"/>
        <v>0</v>
      </c>
      <c r="ER84" s="54">
        <f t="shared" si="66"/>
        <v>0</v>
      </c>
      <c r="ES84" s="54">
        <f t="shared" si="66"/>
        <v>0</v>
      </c>
      <c r="ET84" s="54">
        <f t="shared" si="66"/>
        <v>0</v>
      </c>
      <c r="EU84" s="54">
        <f t="shared" si="66"/>
        <v>0</v>
      </c>
      <c r="EV84" s="54">
        <f t="shared" si="66"/>
        <v>0</v>
      </c>
      <c r="EW84" s="54">
        <f t="shared" si="66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5"/>
        <v>0</v>
      </c>
      <c r="FC84" s="54">
        <f t="shared" si="65"/>
        <v>0</v>
      </c>
      <c r="FD84" s="54">
        <f t="shared" si="65"/>
        <v>0</v>
      </c>
      <c r="FE84" s="54">
        <f t="shared" si="65"/>
        <v>0</v>
      </c>
      <c r="FF84" s="54">
        <f t="shared" si="65"/>
        <v>0</v>
      </c>
      <c r="FG84" s="54">
        <f t="shared" si="65"/>
        <v>0</v>
      </c>
      <c r="FH84" s="54">
        <f t="shared" si="65"/>
        <v>0</v>
      </c>
      <c r="FI84" s="54">
        <f t="shared" si="65"/>
        <v>0</v>
      </c>
      <c r="FJ84" s="54">
        <f t="shared" si="65"/>
        <v>0</v>
      </c>
      <c r="FK84" s="54">
        <f t="shared" si="65"/>
        <v>0</v>
      </c>
      <c r="FL84" s="54">
        <f t="shared" si="64"/>
        <v>0</v>
      </c>
      <c r="FM84" s="54">
        <f t="shared" si="64"/>
        <v>0</v>
      </c>
      <c r="FN84" s="54">
        <f t="shared" si="64"/>
        <v>0</v>
      </c>
      <c r="FO84" s="54">
        <f t="shared" si="64"/>
        <v>0</v>
      </c>
      <c r="FP84" s="54">
        <f t="shared" si="49"/>
        <v>0</v>
      </c>
      <c r="FQ84" s="54">
        <f t="shared" si="49"/>
        <v>0</v>
      </c>
      <c r="FR84" s="54">
        <f t="shared" si="49"/>
        <v>0</v>
      </c>
      <c r="FS84" s="54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00"/>
      <c r="C85" s="77" t="s">
        <v>62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00"/>
      <c r="DG85" s="77" t="s">
        <v>62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4"/>
        <v>0</v>
      </c>
      <c r="EN85" s="54">
        <f t="shared" si="54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5"/>
        <v>0</v>
      </c>
      <c r="FC85" s="54">
        <f t="shared" si="65"/>
        <v>0</v>
      </c>
      <c r="FD85" s="54">
        <f t="shared" si="65"/>
        <v>0</v>
      </c>
      <c r="FE85" s="54">
        <f t="shared" si="65"/>
        <v>0</v>
      </c>
      <c r="FF85" s="54">
        <f t="shared" si="65"/>
        <v>0</v>
      </c>
      <c r="FG85" s="54">
        <f t="shared" si="65"/>
        <v>0</v>
      </c>
      <c r="FH85" s="54">
        <f t="shared" si="65"/>
        <v>0</v>
      </c>
      <c r="FI85" s="54">
        <f t="shared" si="65"/>
        <v>0</v>
      </c>
      <c r="FJ85" s="54">
        <f t="shared" si="65"/>
        <v>0</v>
      </c>
      <c r="FK85" s="54">
        <f t="shared" si="65"/>
        <v>0</v>
      </c>
      <c r="FL85" s="54">
        <f t="shared" si="64"/>
        <v>0</v>
      </c>
      <c r="FM85" s="54">
        <f t="shared" si="64"/>
        <v>0</v>
      </c>
      <c r="FN85" s="54">
        <f t="shared" si="64"/>
        <v>0</v>
      </c>
      <c r="FO85" s="54">
        <f t="shared" si="64"/>
        <v>0</v>
      </c>
      <c r="FP85" s="54">
        <f t="shared" si="49"/>
        <v>0</v>
      </c>
      <c r="FQ85" s="54">
        <f t="shared" si="49"/>
        <v>0</v>
      </c>
      <c r="FR85" s="54">
        <f t="shared" si="49"/>
        <v>0</v>
      </c>
      <c r="FS85" s="54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00"/>
      <c r="C86" s="77" t="s">
        <v>77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00"/>
      <c r="DG86" s="77" t="s">
        <v>77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4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5"/>
        <v>0</v>
      </c>
      <c r="FC86" s="54">
        <f t="shared" si="65"/>
        <v>0</v>
      </c>
      <c r="FD86" s="54">
        <f t="shared" si="65"/>
        <v>0</v>
      </c>
      <c r="FE86" s="54">
        <f t="shared" si="65"/>
        <v>0</v>
      </c>
      <c r="FF86" s="54">
        <f t="shared" si="65"/>
        <v>0</v>
      </c>
      <c r="FG86" s="54">
        <f t="shared" si="65"/>
        <v>0</v>
      </c>
      <c r="FH86" s="54">
        <f t="shared" si="65"/>
        <v>0</v>
      </c>
      <c r="FI86" s="54">
        <f t="shared" si="65"/>
        <v>0</v>
      </c>
      <c r="FJ86" s="54">
        <f t="shared" si="65"/>
        <v>0</v>
      </c>
      <c r="FK86" s="54">
        <f t="shared" si="65"/>
        <v>0</v>
      </c>
      <c r="FL86" s="54">
        <f t="shared" si="64"/>
        <v>0</v>
      </c>
      <c r="FM86" s="54">
        <f t="shared" si="64"/>
        <v>0</v>
      </c>
      <c r="FN86" s="54">
        <f t="shared" si="64"/>
        <v>0</v>
      </c>
      <c r="FO86" s="54">
        <f t="shared" si="64"/>
        <v>0</v>
      </c>
      <c r="FP86" s="54">
        <f t="shared" si="49"/>
        <v>0</v>
      </c>
      <c r="FQ86" s="54">
        <f t="shared" si="49"/>
        <v>0</v>
      </c>
      <c r="FR86" s="54">
        <f t="shared" si="49"/>
        <v>0</v>
      </c>
      <c r="FS86" s="54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01"/>
      <c r="C87" s="77" t="s">
        <v>172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01"/>
      <c r="DG87" s="77" t="s">
        <v>172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4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5"/>
        <v>0</v>
      </c>
      <c r="FC87" s="54">
        <f t="shared" si="65"/>
        <v>0</v>
      </c>
      <c r="FD87" s="54">
        <f t="shared" si="65"/>
        <v>0</v>
      </c>
      <c r="FE87" s="54">
        <f t="shared" si="65"/>
        <v>0</v>
      </c>
      <c r="FF87" s="54">
        <f t="shared" si="65"/>
        <v>0</v>
      </c>
      <c r="FG87" s="54">
        <f t="shared" si="65"/>
        <v>0</v>
      </c>
      <c r="FH87" s="54">
        <f t="shared" si="65"/>
        <v>0</v>
      </c>
      <c r="FI87" s="54">
        <f t="shared" si="65"/>
        <v>0</v>
      </c>
      <c r="FJ87" s="54">
        <f t="shared" si="65"/>
        <v>0</v>
      </c>
      <c r="FK87" s="54">
        <f t="shared" si="65"/>
        <v>0</v>
      </c>
      <c r="FL87" s="54">
        <f t="shared" si="64"/>
        <v>0</v>
      </c>
      <c r="FM87" s="54">
        <f t="shared" si="64"/>
        <v>0</v>
      </c>
      <c r="FN87" s="54">
        <f t="shared" si="64"/>
        <v>0</v>
      </c>
      <c r="FO87" s="54">
        <f t="shared" si="64"/>
        <v>0</v>
      </c>
      <c r="FP87" s="54">
        <f t="shared" si="49"/>
        <v>0</v>
      </c>
      <c r="FQ87" s="54">
        <f t="shared" si="49"/>
        <v>0</v>
      </c>
      <c r="FR87" s="54">
        <f t="shared" si="49"/>
        <v>0</v>
      </c>
      <c r="FS87" s="54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99" t="s">
        <v>189</v>
      </c>
      <c r="C88" s="77" t="s">
        <v>182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99" t="s">
        <v>189</v>
      </c>
      <c r="DG88" s="77" t="s">
        <v>182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4"/>
        <v>0</v>
      </c>
      <c r="EN88" s="54">
        <f t="shared" si="54"/>
        <v>0</v>
      </c>
      <c r="EO88" s="54">
        <f t="shared" si="103"/>
        <v>0</v>
      </c>
      <c r="EP88" s="54">
        <f t="shared" si="103"/>
        <v>0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5"/>
        <v>0</v>
      </c>
      <c r="FC88" s="54">
        <f t="shared" si="65"/>
        <v>0</v>
      </c>
      <c r="FD88" s="54">
        <f t="shared" si="65"/>
        <v>0</v>
      </c>
      <c r="FE88" s="54">
        <f t="shared" si="65"/>
        <v>0</v>
      </c>
      <c r="FF88" s="54">
        <f t="shared" si="65"/>
        <v>0</v>
      </c>
      <c r="FG88" s="54">
        <f t="shared" si="65"/>
        <v>0</v>
      </c>
      <c r="FH88" s="54">
        <f t="shared" si="65"/>
        <v>0</v>
      </c>
      <c r="FI88" s="54">
        <f t="shared" si="65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49"/>
        <v>0</v>
      </c>
      <c r="FQ88" s="54">
        <f t="shared" si="49"/>
        <v>0</v>
      </c>
      <c r="FR88" s="54">
        <f t="shared" si="49"/>
        <v>0</v>
      </c>
      <c r="FS88" s="54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00"/>
      <c r="C89" s="77" t="s">
        <v>62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00"/>
      <c r="DG89" s="77" t="s">
        <v>62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5"/>
        <v>0</v>
      </c>
      <c r="FC89" s="54">
        <f t="shared" si="65"/>
        <v>0</v>
      </c>
      <c r="FD89" s="54">
        <f t="shared" si="65"/>
        <v>0</v>
      </c>
      <c r="FE89" s="54">
        <f t="shared" si="65"/>
        <v>0</v>
      </c>
      <c r="FF89" s="54">
        <f t="shared" si="65"/>
        <v>0</v>
      </c>
      <c r="FG89" s="54">
        <f t="shared" si="65"/>
        <v>0</v>
      </c>
      <c r="FH89" s="54">
        <f t="shared" si="65"/>
        <v>0</v>
      </c>
      <c r="FI89" s="54">
        <f t="shared" si="65"/>
        <v>0</v>
      </c>
      <c r="FJ89" s="54">
        <f t="shared" si="65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49"/>
        <v>0</v>
      </c>
      <c r="FQ89" s="54">
        <f t="shared" si="49"/>
        <v>0</v>
      </c>
      <c r="FR89" s="54">
        <f t="shared" si="49"/>
        <v>0</v>
      </c>
      <c r="FS89" s="54">
        <f t="shared" si="49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00"/>
      <c r="C90" s="77" t="s">
        <v>77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7">
        <v>30400020</v>
      </c>
      <c r="DF90" s="100"/>
      <c r="DG90" s="77" t="s">
        <v>77</v>
      </c>
      <c r="DH90" s="5">
        <f t="shared" si="78"/>
        <v>695</v>
      </c>
      <c r="DI90" s="24">
        <v>5.05</v>
      </c>
      <c r="DJ90" s="23">
        <f t="shared" si="79"/>
        <v>3509.75</v>
      </c>
      <c r="DK90" s="23">
        <f t="shared" si="80"/>
        <v>3306</v>
      </c>
      <c r="DL90" s="23">
        <f t="shared" si="81"/>
        <v>0</v>
      </c>
      <c r="DM90" s="23">
        <f t="shared" si="82"/>
        <v>0</v>
      </c>
      <c r="DN90" s="23">
        <f t="shared" si="83"/>
        <v>3509.75</v>
      </c>
      <c r="DO90" s="23">
        <f t="shared" si="84"/>
        <v>0</v>
      </c>
      <c r="DP90" s="23">
        <f t="shared" si="85"/>
        <v>0</v>
      </c>
      <c r="DQ90" s="10">
        <v>0.3</v>
      </c>
      <c r="DR90" s="23">
        <f t="shared" si="86"/>
        <v>10.529249999999999</v>
      </c>
      <c r="DS90" s="23">
        <f t="shared" si="87"/>
        <v>0.3</v>
      </c>
      <c r="DT90" s="23">
        <f t="shared" si="88"/>
        <v>0</v>
      </c>
      <c r="DU90" s="7">
        <v>0.1</v>
      </c>
      <c r="DV90" s="6">
        <f t="shared" si="89"/>
        <v>0.35097500000000004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0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49"/>
        <v>0</v>
      </c>
      <c r="FQ90" s="54">
        <f t="shared" si="49"/>
        <v>0</v>
      </c>
      <c r="FR90" s="54">
        <f t="shared" si="49"/>
        <v>0</v>
      </c>
      <c r="FS90" s="54">
        <f t="shared" si="49"/>
        <v>0</v>
      </c>
      <c r="FT90" s="4">
        <f t="shared" si="99"/>
        <v>0</v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>
        <f t="shared" si="99"/>
        <v>0</v>
      </c>
      <c r="FY90" s="4">
        <f t="shared" si="97"/>
        <v>0</v>
      </c>
      <c r="FZ90" s="4" t="str">
        <f t="shared" si="97"/>
        <v/>
      </c>
      <c r="GA90" s="4">
        <f t="shared" si="97"/>
        <v>0</v>
      </c>
      <c r="GB90" s="4">
        <f t="shared" si="97"/>
        <v>0</v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1">
        <v>30400019</v>
      </c>
      <c r="B91" s="101"/>
      <c r="C91" s="77" t="s">
        <v>172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7">
        <v>30400019</v>
      </c>
      <c r="DF91" s="101"/>
      <c r="DG91" s="77" t="s">
        <v>172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0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49"/>
        <v>0</v>
      </c>
      <c r="FQ91" s="54">
        <f t="shared" si="49"/>
        <v>0</v>
      </c>
      <c r="FR91" s="54">
        <f t="shared" si="49"/>
        <v>0</v>
      </c>
      <c r="FS91" s="54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customHeight="1">
      <c r="A92" s="61">
        <v>30100029</v>
      </c>
      <c r="B92" s="99" t="s">
        <v>190</v>
      </c>
      <c r="C92" s="77" t="s">
        <v>171</v>
      </c>
      <c r="D92" s="5">
        <v>688</v>
      </c>
      <c r="E92" s="22">
        <v>5.08</v>
      </c>
      <c r="F92" s="23">
        <f t="shared" si="67"/>
        <v>3495.04</v>
      </c>
      <c r="G92" s="23">
        <f>+'[2]9'!$L$13</f>
        <v>3624</v>
      </c>
      <c r="H92" s="23">
        <f t="shared" si="92"/>
        <v>0</v>
      </c>
      <c r="I92" s="23">
        <f t="shared" si="93"/>
        <v>0</v>
      </c>
      <c r="J92" s="23">
        <f t="shared" si="70"/>
        <v>3495.04</v>
      </c>
      <c r="K92" s="23">
        <f t="shared" si="71"/>
        <v>0</v>
      </c>
      <c r="L92" s="23">
        <f t="shared" si="72"/>
        <v>0</v>
      </c>
      <c r="M92" s="10">
        <v>1</v>
      </c>
      <c r="N92" s="23">
        <f t="shared" si="73"/>
        <v>34.950400000000002</v>
      </c>
      <c r="O92" s="23">
        <f t="shared" si="74"/>
        <v>1</v>
      </c>
      <c r="P92" s="23">
        <f t="shared" si="75"/>
        <v>0</v>
      </c>
      <c r="Q92" s="7">
        <v>0.1</v>
      </c>
      <c r="R92" s="6">
        <f t="shared" si="76"/>
        <v>0.34950400000000004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f t="shared" si="98"/>
        <v>0</v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>
        <f t="shared" si="98"/>
        <v>0</v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>
        <f t="shared" si="98"/>
        <v>0</v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7">
        <v>30100029</v>
      </c>
      <c r="DF92" s="99" t="s">
        <v>190</v>
      </c>
      <c r="DG92" s="77" t="s">
        <v>171</v>
      </c>
      <c r="DH92" s="5">
        <f t="shared" si="78"/>
        <v>688</v>
      </c>
      <c r="DI92" s="24">
        <v>5.08</v>
      </c>
      <c r="DJ92" s="23">
        <f t="shared" si="79"/>
        <v>3495.04</v>
      </c>
      <c r="DK92" s="23">
        <f t="shared" si="80"/>
        <v>3624</v>
      </c>
      <c r="DL92" s="23">
        <f t="shared" si="81"/>
        <v>0</v>
      </c>
      <c r="DM92" s="23">
        <f t="shared" si="82"/>
        <v>0</v>
      </c>
      <c r="DN92" s="23">
        <f t="shared" si="83"/>
        <v>3495.04</v>
      </c>
      <c r="DO92" s="23">
        <f t="shared" si="84"/>
        <v>0</v>
      </c>
      <c r="DP92" s="23">
        <f t="shared" si="85"/>
        <v>0</v>
      </c>
      <c r="DQ92" s="10">
        <v>1</v>
      </c>
      <c r="DR92" s="23">
        <f t="shared" si="86"/>
        <v>34.950400000000002</v>
      </c>
      <c r="DS92" s="23">
        <f t="shared" si="87"/>
        <v>1</v>
      </c>
      <c r="DT92" s="23">
        <f t="shared" si="88"/>
        <v>0</v>
      </c>
      <c r="DU92" s="7">
        <v>0.1</v>
      </c>
      <c r="DV92" s="6">
        <f t="shared" si="89"/>
        <v>0.34950400000000004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0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49"/>
        <v>0</v>
      </c>
      <c r="FQ92" s="54">
        <f t="shared" si="49"/>
        <v>0</v>
      </c>
      <c r="FR92" s="54">
        <f t="shared" si="49"/>
        <v>0</v>
      </c>
      <c r="FS92" s="54">
        <f t="shared" si="49"/>
        <v>0</v>
      </c>
      <c r="FT92" s="4">
        <f t="shared" si="99"/>
        <v>0</v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>
        <f t="shared" si="99"/>
        <v>0</v>
      </c>
      <c r="FY92" s="4">
        <f t="shared" si="99"/>
        <v>0</v>
      </c>
      <c r="FZ92" s="4" t="str">
        <f t="shared" si="99"/>
        <v/>
      </c>
      <c r="GA92" s="4">
        <f t="shared" si="99"/>
        <v>0</v>
      </c>
      <c r="GB92" s="4">
        <f t="shared" si="99"/>
        <v>0</v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customHeight="1">
      <c r="A93" s="61">
        <v>30100022</v>
      </c>
      <c r="B93" s="100"/>
      <c r="C93" s="77" t="s">
        <v>172</v>
      </c>
      <c r="D93" s="5">
        <v>685</v>
      </c>
      <c r="E93" s="22">
        <v>5.08</v>
      </c>
      <c r="F93" s="23">
        <f t="shared" si="67"/>
        <v>3479.8</v>
      </c>
      <c r="G93" s="23">
        <f>+'[2]8'!$L$12</f>
        <v>3624</v>
      </c>
      <c r="H93" s="23">
        <f t="shared" si="92"/>
        <v>5</v>
      </c>
      <c r="I93" s="23">
        <f t="shared" si="93"/>
        <v>0</v>
      </c>
      <c r="J93" s="23">
        <f t="shared" si="70"/>
        <v>3484.8</v>
      </c>
      <c r="K93" s="23">
        <f t="shared" si="71"/>
        <v>0.14348025711662074</v>
      </c>
      <c r="L93" s="23">
        <f t="shared" si="72"/>
        <v>0</v>
      </c>
      <c r="M93" s="10">
        <v>1</v>
      </c>
      <c r="N93" s="23">
        <f t="shared" si="73"/>
        <v>34.847999999999999</v>
      </c>
      <c r="O93" s="23">
        <f t="shared" si="74"/>
        <v>0.85651974288337929</v>
      </c>
      <c r="P93" s="23">
        <f t="shared" si="75"/>
        <v>0</v>
      </c>
      <c r="Q93" s="7">
        <v>0.1</v>
      </c>
      <c r="R93" s="6">
        <f t="shared" si="76"/>
        <v>0.34848000000000001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>
        <v>5</v>
      </c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f t="shared" si="98"/>
        <v>0</v>
      </c>
      <c r="BQ93" s="4">
        <f t="shared" si="98"/>
        <v>0</v>
      </c>
      <c r="BR93" s="4" t="str">
        <f t="shared" si="98"/>
        <v/>
      </c>
      <c r="BS93" s="4">
        <f t="shared" si="98"/>
        <v>0</v>
      </c>
      <c r="BT93" s="4">
        <f t="shared" si="98"/>
        <v>0</v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>
        <f t="shared" si="98"/>
        <v>0</v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>
        <f t="shared" si="77"/>
        <v>0</v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7">
        <v>30100022</v>
      </c>
      <c r="DF93" s="100"/>
      <c r="DG93" s="77" t="s">
        <v>172</v>
      </c>
      <c r="DH93" s="5">
        <f t="shared" si="78"/>
        <v>685</v>
      </c>
      <c r="DI93" s="24">
        <v>5.08</v>
      </c>
      <c r="DJ93" s="23">
        <f t="shared" si="79"/>
        <v>3479.8</v>
      </c>
      <c r="DK93" s="23">
        <f t="shared" si="80"/>
        <v>3624</v>
      </c>
      <c r="DL93" s="23">
        <f t="shared" si="81"/>
        <v>5</v>
      </c>
      <c r="DM93" s="23">
        <f t="shared" si="82"/>
        <v>0</v>
      </c>
      <c r="DN93" s="23">
        <f t="shared" si="83"/>
        <v>3484.8</v>
      </c>
      <c r="DO93" s="23">
        <f t="shared" si="84"/>
        <v>0.14348025711662074</v>
      </c>
      <c r="DP93" s="23">
        <f t="shared" si="85"/>
        <v>0</v>
      </c>
      <c r="DQ93" s="10">
        <v>1</v>
      </c>
      <c r="DR93" s="23">
        <f t="shared" si="86"/>
        <v>34.847999999999999</v>
      </c>
      <c r="DS93" s="23">
        <f t="shared" si="87"/>
        <v>0.85651974288337929</v>
      </c>
      <c r="DT93" s="23">
        <f t="shared" si="88"/>
        <v>0</v>
      </c>
      <c r="DU93" s="7">
        <v>0.1</v>
      </c>
      <c r="DV93" s="6">
        <f t="shared" si="89"/>
        <v>0.34848000000000001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5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49"/>
        <v>0</v>
      </c>
      <c r="FQ93" s="54">
        <f t="shared" si="49"/>
        <v>0</v>
      </c>
      <c r="FR93" s="54">
        <f t="shared" si="49"/>
        <v>0</v>
      </c>
      <c r="FS93" s="54">
        <f t="shared" si="49"/>
        <v>0</v>
      </c>
      <c r="FT93" s="4">
        <f t="shared" si="99"/>
        <v>0</v>
      </c>
      <c r="FU93" s="4">
        <f t="shared" si="99"/>
        <v>0</v>
      </c>
      <c r="FV93" s="4" t="str">
        <f t="shared" si="99"/>
        <v/>
      </c>
      <c r="FW93" s="4">
        <f t="shared" si="99"/>
        <v>0</v>
      </c>
      <c r="FX93" s="4">
        <f t="shared" si="99"/>
        <v>0</v>
      </c>
      <c r="FY93" s="4">
        <f t="shared" si="99"/>
        <v>0</v>
      </c>
      <c r="FZ93" s="4" t="str">
        <f t="shared" si="99"/>
        <v/>
      </c>
      <c r="GA93" s="4">
        <f t="shared" si="99"/>
        <v>0</v>
      </c>
      <c r="GB93" s="4">
        <f t="shared" si="99"/>
        <v>0</v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>
        <f t="shared" si="91"/>
        <v>0</v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hidden="1" customHeight="1">
      <c r="A94" s="61">
        <v>30100026</v>
      </c>
      <c r="B94" s="100"/>
      <c r="C94" s="77" t="s">
        <v>57</v>
      </c>
      <c r="D94" s="5"/>
      <c r="E94" s="22">
        <v>5.08</v>
      </c>
      <c r="F94" s="23">
        <f t="shared" si="67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7">
        <v>30100026</v>
      </c>
      <c r="DF94" s="100"/>
      <c r="DG94" s="77" t="s">
        <v>57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0</v>
      </c>
      <c r="EI94" s="54">
        <f t="shared" si="100"/>
        <v>0</v>
      </c>
      <c r="EJ94" s="54">
        <f t="shared" si="100"/>
        <v>0</v>
      </c>
      <c r="EK94" s="54">
        <f t="shared" si="100"/>
        <v>0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49"/>
        <v>0</v>
      </c>
      <c r="FQ94" s="54">
        <f t="shared" si="49"/>
        <v>0</v>
      </c>
      <c r="FR94" s="54">
        <f t="shared" si="49"/>
        <v>0</v>
      </c>
      <c r="FS94" s="54">
        <f t="shared" si="49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1">
        <v>30100028</v>
      </c>
      <c r="B95" s="100"/>
      <c r="C95" s="77" t="s">
        <v>81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7">
        <v>30100028</v>
      </c>
      <c r="DF95" s="100"/>
      <c r="DG95" s="77" t="s">
        <v>81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49"/>
        <v>0</v>
      </c>
      <c r="FQ95" s="54">
        <f t="shared" si="49"/>
        <v>0</v>
      </c>
      <c r="FR95" s="54">
        <f t="shared" si="49"/>
        <v>0</v>
      </c>
      <c r="FS95" s="54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1">
        <v>30100025</v>
      </c>
      <c r="B96" s="100"/>
      <c r="C96" s="77" t="s">
        <v>60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7">
        <v>30100025</v>
      </c>
      <c r="DF96" s="100"/>
      <c r="DG96" s="77" t="s">
        <v>60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49"/>
        <v>0</v>
      </c>
      <c r="FQ96" s="54">
        <f t="shared" si="49"/>
        <v>0</v>
      </c>
      <c r="FR96" s="54">
        <f t="shared" si="49"/>
        <v>0</v>
      </c>
      <c r="FS96" s="54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1">
        <v>30100024</v>
      </c>
      <c r="B97" s="100"/>
      <c r="C97" s="77" t="s">
        <v>191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7">
        <v>30100024</v>
      </c>
      <c r="DF97" s="100"/>
      <c r="DG97" s="77" t="s">
        <v>191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49"/>
        <v>0</v>
      </c>
      <c r="FQ97" s="54">
        <f t="shared" si="49"/>
        <v>0</v>
      </c>
      <c r="FR97" s="54">
        <f t="shared" si="49"/>
        <v>0</v>
      </c>
      <c r="FS97" s="54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1">
        <v>30100023</v>
      </c>
      <c r="B98" s="100"/>
      <c r="C98" s="77" t="s">
        <v>77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7">
        <v>30100023</v>
      </c>
      <c r="DF98" s="100"/>
      <c r="DG98" s="77" t="s">
        <v>77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49"/>
        <v>0</v>
      </c>
      <c r="FQ98" s="54">
        <f t="shared" si="49"/>
        <v>0</v>
      </c>
      <c r="FR98" s="54">
        <f t="shared" si="49"/>
        <v>0</v>
      </c>
      <c r="FS98" s="54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1">
        <v>30100027</v>
      </c>
      <c r="B99" s="101"/>
      <c r="C99" s="77" t="s">
        <v>62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01"/>
      <c r="DG99" s="77" t="s">
        <v>62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49"/>
        <v>0</v>
      </c>
      <c r="FQ99" s="54">
        <f t="shared" si="49"/>
        <v>0</v>
      </c>
      <c r="FR99" s="54">
        <f t="shared" si="49"/>
        <v>0</v>
      </c>
      <c r="FS99" s="54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99" t="s">
        <v>192</v>
      </c>
      <c r="C100" s="29" t="s">
        <v>80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99" t="s">
        <v>192</v>
      </c>
      <c r="DG100" s="29" t="s">
        <v>80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49"/>
        <v>0</v>
      </c>
      <c r="FQ100" s="54">
        <f t="shared" si="49"/>
        <v>0</v>
      </c>
      <c r="FR100" s="54">
        <f t="shared" si="49"/>
        <v>0</v>
      </c>
      <c r="FS100" s="54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00"/>
      <c r="C101" s="77" t="s">
        <v>77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00"/>
      <c r="DG101" s="77" t="s">
        <v>77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49"/>
        <v>0</v>
      </c>
      <c r="FQ101" s="54">
        <f t="shared" si="49"/>
        <v>0</v>
      </c>
      <c r="FR101" s="54">
        <f t="shared" si="49"/>
        <v>0</v>
      </c>
      <c r="FS101" s="54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00"/>
      <c r="C102" s="29" t="s">
        <v>193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00"/>
      <c r="DG102" s="29" t="s">
        <v>193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49"/>
        <v>0</v>
      </c>
      <c r="FQ102" s="54">
        <f t="shared" si="49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01"/>
      <c r="C103" s="29" t="s">
        <v>60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01"/>
      <c r="DG103" s="29" t="s">
        <v>60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99" t="s">
        <v>194</v>
      </c>
      <c r="C104" s="29" t="s">
        <v>82</v>
      </c>
      <c r="D104" s="5"/>
      <c r="E104" s="22">
        <v>5.07</v>
      </c>
      <c r="F104" s="23">
        <f t="shared" si="67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99" t="s">
        <v>194</v>
      </c>
      <c r="DG104" s="29" t="s">
        <v>82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00"/>
      <c r="C105" s="29" t="s">
        <v>195</v>
      </c>
      <c r="D105" s="5"/>
      <c r="E105" s="22">
        <v>5.07</v>
      </c>
      <c r="F105" s="23">
        <f t="shared" si="67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00"/>
      <c r="DG105" s="29" t="s">
        <v>195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00"/>
      <c r="C106" s="29" t="s">
        <v>196</v>
      </c>
      <c r="D106" s="5"/>
      <c r="E106" s="22">
        <v>5.07</v>
      </c>
      <c r="F106" s="23">
        <f t="shared" si="67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00"/>
      <c r="DG106" s="29" t="s">
        <v>196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01"/>
      <c r="C107" s="29" t="s">
        <v>197</v>
      </c>
      <c r="D107" s="5"/>
      <c r="E107" s="22">
        <v>5.07</v>
      </c>
      <c r="F107" s="23">
        <f t="shared" si="67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01"/>
      <c r="DG107" s="29" t="s">
        <v>197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99" t="s">
        <v>198</v>
      </c>
      <c r="C108" s="29" t="s">
        <v>82</v>
      </c>
      <c r="D108" s="5"/>
      <c r="E108" s="22">
        <v>5.04</v>
      </c>
      <c r="F108" s="23">
        <f t="shared" si="67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99" t="s">
        <v>198</v>
      </c>
      <c r="DG108" s="29" t="s">
        <v>82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00"/>
      <c r="C109" s="29" t="s">
        <v>195</v>
      </c>
      <c r="D109" s="5"/>
      <c r="E109" s="22">
        <v>5.04</v>
      </c>
      <c r="F109" s="23">
        <f t="shared" si="67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00"/>
      <c r="DG109" s="29" t="s">
        <v>195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00"/>
      <c r="C110" s="29" t="s">
        <v>196</v>
      </c>
      <c r="D110" s="5"/>
      <c r="E110" s="22">
        <v>5.04</v>
      </c>
      <c r="F110" s="23">
        <f t="shared" si="67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00"/>
      <c r="DG110" s="29" t="s">
        <v>196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01"/>
      <c r="C111" s="29" t="s">
        <v>197</v>
      </c>
      <c r="D111" s="5"/>
      <c r="E111" s="22">
        <v>5.04</v>
      </c>
      <c r="F111" s="23">
        <f t="shared" si="67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01"/>
      <c r="DG111" s="29" t="s">
        <v>197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99" t="s">
        <v>199</v>
      </c>
      <c r="C112" s="29" t="s">
        <v>200</v>
      </c>
      <c r="D112" s="5"/>
      <c r="E112" s="22">
        <v>5.05</v>
      </c>
      <c r="F112" s="23">
        <f t="shared" si="67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99" t="s">
        <v>199</v>
      </c>
      <c r="DG112" s="29" t="s">
        <v>200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1">
        <v>30600010</v>
      </c>
      <c r="B113" s="101"/>
      <c r="C113" s="29" t="s">
        <v>97</v>
      </c>
      <c r="D113" s="5"/>
      <c r="E113" s="22">
        <v>5.05</v>
      </c>
      <c r="F113" s="23">
        <f t="shared" si="67"/>
        <v>0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01"/>
      <c r="DG113" s="29" t="s">
        <v>97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1">
        <v>30400026</v>
      </c>
      <c r="B114" s="99" t="s">
        <v>201</v>
      </c>
      <c r="C114" s="29" t="s">
        <v>177</v>
      </c>
      <c r="D114" s="5"/>
      <c r="E114" s="22">
        <v>5.05</v>
      </c>
      <c r="F114" s="23">
        <f t="shared" si="67"/>
        <v>0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99" t="s">
        <v>201</v>
      </c>
      <c r="DG114" s="29" t="s">
        <v>177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1">
        <v>30400027</v>
      </c>
      <c r="B115" s="100"/>
      <c r="C115" s="29" t="s">
        <v>68</v>
      </c>
      <c r="D115" s="5"/>
      <c r="E115" s="22">
        <v>5.05</v>
      </c>
      <c r="F115" s="23">
        <f t="shared" si="67"/>
        <v>0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00"/>
      <c r="DG115" s="29" t="s">
        <v>68</v>
      </c>
      <c r="DH115" s="5">
        <f t="shared" si="78"/>
        <v>135</v>
      </c>
      <c r="DI115" s="22">
        <v>5.05</v>
      </c>
      <c r="DJ115" s="23">
        <f t="shared" si="79"/>
        <v>681.75</v>
      </c>
      <c r="DK115" s="23">
        <f t="shared" si="80"/>
        <v>4032.8</v>
      </c>
      <c r="DL115" s="23">
        <f t="shared" si="81"/>
        <v>0</v>
      </c>
      <c r="DM115" s="23">
        <f t="shared" si="82"/>
        <v>0</v>
      </c>
      <c r="DN115" s="23">
        <f t="shared" si="83"/>
        <v>681.75</v>
      </c>
      <c r="DO115" s="23">
        <f t="shared" si="84"/>
        <v>0</v>
      </c>
      <c r="DP115" s="23">
        <f t="shared" si="85"/>
        <v>0</v>
      </c>
      <c r="DQ115" s="3">
        <v>0.8</v>
      </c>
      <c r="DR115" s="23">
        <f t="shared" si="86"/>
        <v>5.4539999999999997</v>
      </c>
      <c r="DS115" s="23">
        <f t="shared" si="87"/>
        <v>0.8</v>
      </c>
      <c r="DT115" s="23">
        <f t="shared" si="88"/>
        <v>0</v>
      </c>
      <c r="DU115" s="2">
        <v>0.1</v>
      </c>
      <c r="DV115" s="6">
        <f t="shared" si="89"/>
        <v>6.8174999999999999E-2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>
        <f t="shared" si="111"/>
        <v>0</v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>
        <f t="shared" si="111"/>
        <v>0</v>
      </c>
      <c r="FY115" s="4">
        <f t="shared" si="111"/>
        <v>0</v>
      </c>
      <c r="FZ115" s="4" t="str">
        <f t="shared" si="111"/>
        <v/>
      </c>
      <c r="GA115" s="4">
        <f t="shared" si="111"/>
        <v>0</v>
      </c>
      <c r="GB115" s="4">
        <f t="shared" si="111"/>
        <v>0</v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01"/>
      <c r="C116" s="29" t="s">
        <v>202</v>
      </c>
      <c r="D116" s="5"/>
      <c r="E116" s="22">
        <v>5.05</v>
      </c>
      <c r="F116" s="23">
        <f t="shared" si="67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01"/>
      <c r="DG116" s="29" t="s">
        <v>202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 t="str">
        <f t="shared" si="111"/>
        <v/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 t="str">
        <f t="shared" si="111"/>
        <v/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 t="str">
        <f t="shared" si="111"/>
        <v/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99" t="s">
        <v>203</v>
      </c>
      <c r="C117" s="29" t="s">
        <v>177</v>
      </c>
      <c r="D117" s="5"/>
      <c r="E117" s="22">
        <v>5.05</v>
      </c>
      <c r="F117" s="23">
        <f t="shared" si="67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99" t="s">
        <v>203</v>
      </c>
      <c r="DG117" s="29" t="s">
        <v>177</v>
      </c>
      <c r="DH117" s="5">
        <f t="shared" si="78"/>
        <v>18</v>
      </c>
      <c r="DI117" s="22">
        <v>5.05</v>
      </c>
      <c r="DJ117" s="23">
        <f t="shared" si="79"/>
        <v>90.899999999999991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90.899999999999991</v>
      </c>
      <c r="DO117" s="23">
        <f t="shared" si="84"/>
        <v>0</v>
      </c>
      <c r="DP117" s="23" t="str">
        <f t="shared" si="85"/>
        <v/>
      </c>
      <c r="DQ117" s="3">
        <v>0.8</v>
      </c>
      <c r="DR117" s="23">
        <f t="shared" si="86"/>
        <v>0.72719999999999996</v>
      </c>
      <c r="DS117" s="23" t="str">
        <f t="shared" si="87"/>
        <v/>
      </c>
      <c r="DT117" s="23">
        <f t="shared" si="88"/>
        <v>0</v>
      </c>
      <c r="DU117" s="2">
        <v>0.1</v>
      </c>
      <c r="DV117" s="6">
        <f t="shared" si="89"/>
        <v>9.0899999999999991E-3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>
        <f t="shared" si="111"/>
        <v>0</v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>
        <f t="shared" si="111"/>
        <v>0</v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>
        <f t="shared" si="111"/>
        <v>0</v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00"/>
      <c r="C118" s="29" t="s">
        <v>80</v>
      </c>
      <c r="D118" s="5"/>
      <c r="E118" s="22">
        <v>5.05</v>
      </c>
      <c r="F118" s="23">
        <f t="shared" si="67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00"/>
      <c r="DG118" s="29" t="s">
        <v>80</v>
      </c>
      <c r="DH118" s="5">
        <f t="shared" si="78"/>
        <v>35</v>
      </c>
      <c r="DI118" s="22">
        <v>5.5</v>
      </c>
      <c r="DJ118" s="23">
        <f t="shared" si="79"/>
        <v>192.5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192.5</v>
      </c>
      <c r="DO118" s="23">
        <f t="shared" si="84"/>
        <v>0</v>
      </c>
      <c r="DP118" s="23" t="str">
        <f t="shared" si="85"/>
        <v/>
      </c>
      <c r="DQ118" s="3">
        <v>0.8</v>
      </c>
      <c r="DR118" s="23">
        <f t="shared" si="86"/>
        <v>1.54</v>
      </c>
      <c r="DS118" s="23" t="str">
        <f t="shared" si="87"/>
        <v/>
      </c>
      <c r="DT118" s="23">
        <f t="shared" si="88"/>
        <v>0</v>
      </c>
      <c r="DU118" s="2">
        <v>0.1</v>
      </c>
      <c r="DV118" s="6">
        <f t="shared" si="89"/>
        <v>1.925E-2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>
        <f t="shared" si="111"/>
        <v>0</v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>
        <f t="shared" si="111"/>
        <v>0</v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>
        <f t="shared" si="111"/>
        <v>0</v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01"/>
      <c r="C119" s="29" t="s">
        <v>202</v>
      </c>
      <c r="D119" s="5"/>
      <c r="E119" s="22">
        <v>5.05</v>
      </c>
      <c r="F119" s="23">
        <f t="shared" si="67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01"/>
      <c r="DG119" s="29" t="s">
        <v>202</v>
      </c>
      <c r="DH119" s="5">
        <f t="shared" si="78"/>
        <v>20</v>
      </c>
      <c r="DI119" s="22">
        <v>5.05</v>
      </c>
      <c r="DJ119" s="23">
        <f t="shared" si="79"/>
        <v>101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101</v>
      </c>
      <c r="DO119" s="23">
        <f t="shared" si="84"/>
        <v>0</v>
      </c>
      <c r="DP119" s="23" t="str">
        <f t="shared" si="85"/>
        <v/>
      </c>
      <c r="DQ119" s="3">
        <v>0.8</v>
      </c>
      <c r="DR119" s="23">
        <f t="shared" si="86"/>
        <v>0.80800000000000016</v>
      </c>
      <c r="DS119" s="23" t="str">
        <f t="shared" si="87"/>
        <v/>
      </c>
      <c r="DT119" s="23">
        <f t="shared" si="88"/>
        <v>0</v>
      </c>
      <c r="DU119" s="2">
        <v>0.1</v>
      </c>
      <c r="DV119" s="6">
        <f t="shared" si="89"/>
        <v>1.0100000000000001E-2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>
        <f t="shared" si="111"/>
        <v>0</v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>
        <f t="shared" si="111"/>
        <v>0</v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>
        <f t="shared" si="111"/>
        <v>0</v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99" t="s">
        <v>204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99" t="s">
        <v>204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00"/>
      <c r="C121" s="29" t="s">
        <v>205</v>
      </c>
      <c r="D121" s="5"/>
      <c r="E121" s="22">
        <v>5.03</v>
      </c>
      <c r="F121" s="23">
        <f t="shared" si="67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00"/>
      <c r="DG121" s="29" t="s">
        <v>205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01"/>
      <c r="C122" s="29" t="s">
        <v>59</v>
      </c>
      <c r="D122" s="5"/>
      <c r="E122" s="22">
        <v>5.03</v>
      </c>
      <c r="F122" s="23">
        <f t="shared" si="67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01"/>
      <c r="DG122" s="29" t="s">
        <v>59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99" t="s">
        <v>206</v>
      </c>
      <c r="C123" s="29" t="s">
        <v>86</v>
      </c>
      <c r="D123" s="5"/>
      <c r="E123" s="22">
        <v>5.03</v>
      </c>
      <c r="F123" s="23">
        <f t="shared" si="67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99" t="s">
        <v>206</v>
      </c>
      <c r="DG123" s="29" t="s">
        <v>86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00"/>
      <c r="C124" s="29" t="s">
        <v>60</v>
      </c>
      <c r="D124" s="5"/>
      <c r="E124" s="22">
        <v>5.03</v>
      </c>
      <c r="F124" s="23">
        <f t="shared" si="67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00"/>
      <c r="DG124" s="29" t="s">
        <v>60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00"/>
      <c r="C125" s="29" t="s">
        <v>177</v>
      </c>
      <c r="D125" s="5"/>
      <c r="E125" s="22">
        <v>5.03</v>
      </c>
      <c r="F125" s="23">
        <f t="shared" si="67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00"/>
      <c r="DG125" s="29" t="s">
        <v>177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01"/>
      <c r="C126" s="29" t="s">
        <v>207</v>
      </c>
      <c r="D126" s="5"/>
      <c r="E126" s="22">
        <v>5.03</v>
      </c>
      <c r="F126" s="23">
        <f t="shared" si="67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01"/>
      <c r="DG126" s="29" t="s">
        <v>207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99" t="s">
        <v>208</v>
      </c>
      <c r="C127" s="29" t="s">
        <v>209</v>
      </c>
      <c r="D127" s="5"/>
      <c r="E127" s="22">
        <v>4.8600000000000003</v>
      </c>
      <c r="F127" s="23">
        <f t="shared" si="67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99" t="s">
        <v>208</v>
      </c>
      <c r="DG127" s="29" t="s">
        <v>209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00"/>
      <c r="C128" s="29" t="s">
        <v>210</v>
      </c>
      <c r="D128" s="5"/>
      <c r="E128" s="22">
        <v>4.8600000000000003</v>
      </c>
      <c r="F128" s="23">
        <f t="shared" si="67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00"/>
      <c r="DG128" s="29" t="s">
        <v>210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00"/>
      <c r="C129" s="29" t="s">
        <v>69</v>
      </c>
      <c r="D129" s="5"/>
      <c r="E129" s="22">
        <v>4.8600000000000003</v>
      </c>
      <c r="F129" s="23">
        <f t="shared" si="67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00"/>
      <c r="DG129" s="29" t="s">
        <v>69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01"/>
      <c r="C130" s="29" t="s">
        <v>207</v>
      </c>
      <c r="D130" s="5"/>
      <c r="E130" s="22">
        <v>4.8600000000000003</v>
      </c>
      <c r="F130" s="23">
        <f t="shared" si="67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01"/>
      <c r="DG130" s="29" t="s">
        <v>207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99" t="s">
        <v>211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99" t="s">
        <v>211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00"/>
      <c r="C132" s="29" t="s">
        <v>205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00"/>
      <c r="DG132" s="29" t="s">
        <v>205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01"/>
      <c r="C133" s="29" t="s">
        <v>59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01"/>
      <c r="DG133" s="29" t="s">
        <v>59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99" t="s">
        <v>212</v>
      </c>
      <c r="C134" s="29" t="s">
        <v>80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99" t="s">
        <v>212</v>
      </c>
      <c r="DG134" s="29" t="s">
        <v>80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01"/>
      <c r="C135" s="29" t="s">
        <v>60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01"/>
      <c r="DG135" s="29" t="s">
        <v>60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99" t="s">
        <v>213</v>
      </c>
      <c r="C136" s="29" t="s">
        <v>59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99" t="s">
        <v>213</v>
      </c>
      <c r="DG136" s="29" t="s">
        <v>59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00"/>
      <c r="C137" s="29" t="s">
        <v>167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00"/>
      <c r="DG137" s="29" t="s">
        <v>167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00"/>
      <c r="C138" s="29" t="s">
        <v>80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00"/>
      <c r="DG138" s="29" t="s">
        <v>80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01"/>
      <c r="C139" s="29" t="s">
        <v>214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01"/>
      <c r="DG139" s="29" t="s">
        <v>214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customHeight="1">
      <c r="A140" s="61">
        <v>30700017</v>
      </c>
      <c r="B140" s="30" t="s">
        <v>215</v>
      </c>
      <c r="C140" s="30" t="s">
        <v>216</v>
      </c>
      <c r="D140" s="5">
        <v>442</v>
      </c>
      <c r="E140" s="22">
        <v>4.8</v>
      </c>
      <c r="F140" s="23">
        <f t="shared" si="124"/>
        <v>2121.6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2121.6</v>
      </c>
      <c r="K140" s="23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4.2431999999999999</v>
      </c>
      <c r="O140" s="23">
        <f t="shared" si="129"/>
        <v>0.2</v>
      </c>
      <c r="P140" s="23">
        <f t="shared" si="130"/>
        <v>0</v>
      </c>
      <c r="Q140" s="7">
        <v>0.1</v>
      </c>
      <c r="R140" s="6">
        <f t="shared" si="131"/>
        <v>0.21215999999999999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20"/>
        <v>0</v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>
        <f t="shared" si="120"/>
        <v>0</v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>
        <f t="shared" si="120"/>
        <v>0</v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215</v>
      </c>
      <c r="DG140" s="30" t="s">
        <v>216</v>
      </c>
      <c r="DH140" s="5">
        <f t="shared" si="132"/>
        <v>442</v>
      </c>
      <c r="DI140" s="24">
        <v>4.8</v>
      </c>
      <c r="DJ140" s="23">
        <f t="shared" si="133"/>
        <v>2121.6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2121.6</v>
      </c>
      <c r="DO140" s="23">
        <f t="shared" si="138"/>
        <v>0</v>
      </c>
      <c r="DP140" s="23" t="str">
        <f t="shared" si="139"/>
        <v/>
      </c>
      <c r="DQ140" s="3">
        <v>0.2</v>
      </c>
      <c r="DR140" s="23">
        <f t="shared" si="140"/>
        <v>4.2431999999999999</v>
      </c>
      <c r="DS140" s="23" t="str">
        <f t="shared" si="141"/>
        <v/>
      </c>
      <c r="DT140" s="23">
        <f t="shared" si="142"/>
        <v>0</v>
      </c>
      <c r="DU140" s="7">
        <v>0.1</v>
      </c>
      <c r="DV140" s="6">
        <f t="shared" si="143"/>
        <v>0.21215999999999999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>
        <f t="shared" si="121"/>
        <v>0</v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>
        <f t="shared" si="121"/>
        <v>0</v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>
        <f t="shared" si="121"/>
        <v>0</v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customHeight="1">
      <c r="A141" s="61">
        <v>30700016</v>
      </c>
      <c r="B141" s="30" t="s">
        <v>217</v>
      </c>
      <c r="C141" s="30" t="s">
        <v>218</v>
      </c>
      <c r="D141" s="5">
        <f>94+455</f>
        <v>549</v>
      </c>
      <c r="E141" s="22">
        <v>7.69</v>
      </c>
      <c r="F141" s="23">
        <f t="shared" si="124"/>
        <v>4221.8100000000004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4221.8100000000004</v>
      </c>
      <c r="K141" s="23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8.443620000000001</v>
      </c>
      <c r="O141" s="23">
        <f t="shared" si="129"/>
        <v>0.2</v>
      </c>
      <c r="P141" s="23">
        <f t="shared" si="130"/>
        <v>0</v>
      </c>
      <c r="Q141" s="7">
        <v>0.1</v>
      </c>
      <c r="R141" s="6">
        <f t="shared" si="131"/>
        <v>0.42218100000000003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20"/>
        <v>0</v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>
        <f t="shared" si="120"/>
        <v>0</v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>
        <f t="shared" si="120"/>
        <v>0</v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217</v>
      </c>
      <c r="DG141" s="30" t="s">
        <v>218</v>
      </c>
      <c r="DH141" s="5">
        <f t="shared" si="132"/>
        <v>549</v>
      </c>
      <c r="DI141" s="24">
        <v>7.69</v>
      </c>
      <c r="DJ141" s="23">
        <f t="shared" si="133"/>
        <v>4221.8100000000004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4221.8100000000004</v>
      </c>
      <c r="DO141" s="23">
        <f t="shared" si="138"/>
        <v>0</v>
      </c>
      <c r="DP141" s="23" t="str">
        <f t="shared" si="139"/>
        <v/>
      </c>
      <c r="DQ141" s="3">
        <v>0.2</v>
      </c>
      <c r="DR141" s="23">
        <f t="shared" si="140"/>
        <v>8.443620000000001</v>
      </c>
      <c r="DS141" s="23" t="str">
        <f t="shared" si="141"/>
        <v/>
      </c>
      <c r="DT141" s="23">
        <f t="shared" si="142"/>
        <v>0</v>
      </c>
      <c r="DU141" s="7">
        <v>0.1</v>
      </c>
      <c r="DV141" s="6">
        <f t="shared" si="143"/>
        <v>0.42218100000000003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>
        <f t="shared" si="121"/>
        <v>0</v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>
        <f t="shared" si="121"/>
        <v>0</v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>
        <f t="shared" si="121"/>
        <v>0</v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1">
        <v>30700014</v>
      </c>
      <c r="B142" s="30" t="s">
        <v>219</v>
      </c>
      <c r="C142" s="30" t="s">
        <v>220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219</v>
      </c>
      <c r="DG142" s="30" t="s">
        <v>220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1">
        <v>30700013</v>
      </c>
      <c r="B143" s="30" t="s">
        <v>221</v>
      </c>
      <c r="C143" s="30" t="s">
        <v>222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221</v>
      </c>
      <c r="DG143" s="30" t="s">
        <v>222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223</v>
      </c>
      <c r="C144" s="30" t="s">
        <v>224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223</v>
      </c>
      <c r="DG144" s="30" t="s">
        <v>224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225</v>
      </c>
      <c r="C145" s="30" t="s">
        <v>224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225</v>
      </c>
      <c r="DG145" s="30" t="s">
        <v>224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226</v>
      </c>
      <c r="C146" s="30" t="s">
        <v>224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226</v>
      </c>
      <c r="DG146" s="30" t="s">
        <v>224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227</v>
      </c>
      <c r="C147" s="30" t="s">
        <v>228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227</v>
      </c>
      <c r="DG147" s="30" t="s">
        <v>228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229</v>
      </c>
      <c r="C148" s="30" t="s">
        <v>230</v>
      </c>
      <c r="D148" s="5"/>
      <c r="E148" s="22">
        <v>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229</v>
      </c>
      <c r="DG148" s="30" t="s">
        <v>230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231</v>
      </c>
      <c r="C149" s="30" t="s">
        <v>230</v>
      </c>
      <c r="D149" s="5"/>
      <c r="E149" s="22">
        <v>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231</v>
      </c>
      <c r="DG149" s="30" t="s">
        <v>230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82" t="s">
        <v>232</v>
      </c>
      <c r="C150" s="29" t="s">
        <v>233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82" t="s">
        <v>232</v>
      </c>
      <c r="DG150" s="29" t="s">
        <v>233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82" t="s">
        <v>234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82" t="s">
        <v>234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5308</v>
      </c>
      <c r="E152" s="43"/>
      <c r="F152" s="44">
        <f>SUM(F4:F151)</f>
        <v>28126.57</v>
      </c>
      <c r="G152" s="44">
        <f t="shared" ref="G152:J152" si="155">SUM(G4:G151)</f>
        <v>30479.000000000004</v>
      </c>
      <c r="H152" s="44">
        <f t="shared" si="155"/>
        <v>41.4</v>
      </c>
      <c r="I152" s="44">
        <f t="shared" si="155"/>
        <v>83</v>
      </c>
      <c r="J152" s="44">
        <f t="shared" si="155"/>
        <v>28167.969999999998</v>
      </c>
      <c r="K152" s="44">
        <f>IF(ISERROR(H152/J152*100),"0",(H152/J152*100))</f>
        <v>0.14697544764496695</v>
      </c>
      <c r="L152" s="44">
        <f>IF(ISERROR(I152/G152*100),"0",(I152/G152*100))</f>
        <v>0.27231864562485641</v>
      </c>
      <c r="M152" s="45">
        <f>IF(ISERROR(N152/J152*100),"",(N152/J152*100))</f>
        <v>0.50323065524423671</v>
      </c>
      <c r="N152" s="44">
        <f>SUM(N4:N151)</f>
        <v>141.74986000000001</v>
      </c>
      <c r="O152" s="44">
        <f>IF(ISERROR(M152-K152-L152),"0",(M152-K152-L152))</f>
        <v>8.3936561974413348E-2</v>
      </c>
      <c r="P152" s="44">
        <f>(S152+T152+U152+V152+W152+X152+Y152+Z152+AA152)/J152*1000</f>
        <v>0.2130078951376333</v>
      </c>
      <c r="Q152" s="46">
        <f>IF(ISERROR(R152/J152*1000),"",(R152/J152*1000))</f>
        <v>0.32205157134149187</v>
      </c>
      <c r="R152" s="44">
        <f>SUM(R4:R151)</f>
        <v>9.0715390000000014</v>
      </c>
      <c r="S152" s="44">
        <f t="shared" ref="S152:BO152" si="156">SUM(S4:S151)</f>
        <v>3</v>
      </c>
      <c r="T152" s="44">
        <f t="shared" si="156"/>
        <v>0</v>
      </c>
      <c r="U152" s="44">
        <f t="shared" si="156"/>
        <v>2</v>
      </c>
      <c r="V152" s="44">
        <f t="shared" si="156"/>
        <v>0</v>
      </c>
      <c r="W152" s="44">
        <f t="shared" si="156"/>
        <v>0</v>
      </c>
      <c r="X152" s="44">
        <f t="shared" si="156"/>
        <v>1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8.8000000000000007</v>
      </c>
      <c r="AC152" s="44">
        <f t="shared" si="156"/>
        <v>22.7</v>
      </c>
      <c r="AD152" s="44">
        <f t="shared" si="156"/>
        <v>7.5</v>
      </c>
      <c r="AE152" s="44">
        <f t="shared" si="156"/>
        <v>0</v>
      </c>
      <c r="AF152" s="44">
        <f t="shared" si="156"/>
        <v>2.4</v>
      </c>
      <c r="AG152" s="44">
        <f t="shared" si="156"/>
        <v>0</v>
      </c>
      <c r="AH152" s="44">
        <f t="shared" si="156"/>
        <v>0</v>
      </c>
      <c r="AI152" s="44">
        <f t="shared" si="156"/>
        <v>0</v>
      </c>
      <c r="AJ152" s="44">
        <f t="shared" si="156"/>
        <v>0</v>
      </c>
      <c r="AK152" s="44">
        <f t="shared" si="156"/>
        <v>0</v>
      </c>
      <c r="AL152" s="44">
        <f t="shared" si="156"/>
        <v>0</v>
      </c>
      <c r="AM152" s="44">
        <f t="shared" si="156"/>
        <v>0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0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22</v>
      </c>
      <c r="BC152" s="44">
        <f t="shared" si="156"/>
        <v>0</v>
      </c>
      <c r="BD152" s="44">
        <f t="shared" si="156"/>
        <v>53</v>
      </c>
      <c r="BE152" s="44">
        <f t="shared" si="156"/>
        <v>0</v>
      </c>
      <c r="BF152" s="44">
        <f t="shared" si="156"/>
        <v>8</v>
      </c>
      <c r="BG152" s="44">
        <f t="shared" si="156"/>
        <v>0</v>
      </c>
      <c r="BH152" s="44">
        <f t="shared" si="156"/>
        <v>0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3.124115795351955E-2</v>
      </c>
      <c r="BQ152" s="47">
        <f t="shared" ref="BQ152:CO152" si="157">IF(ISERROR(AC152/$J$152*100),"",(AC152/$J$152*100))</f>
        <v>8.0587986993737926E-2</v>
      </c>
      <c r="BR152" s="47">
        <f t="shared" si="157"/>
        <v>2.6625986892204162E-2</v>
      </c>
      <c r="BS152" s="47">
        <f t="shared" si="157"/>
        <v>0</v>
      </c>
      <c r="BT152" s="47">
        <f t="shared" si="157"/>
        <v>8.5203158055053314E-3</v>
      </c>
      <c r="BU152" s="47">
        <f t="shared" si="157"/>
        <v>0</v>
      </c>
      <c r="BV152" s="47">
        <f t="shared" si="157"/>
        <v>0</v>
      </c>
      <c r="BW152" s="47">
        <f t="shared" si="157"/>
        <v>0</v>
      </c>
      <c r="BX152" s="47">
        <f t="shared" si="157"/>
        <v>0</v>
      </c>
      <c r="BY152" s="47">
        <f t="shared" si="157"/>
        <v>0</v>
      </c>
      <c r="BZ152" s="47">
        <f t="shared" si="157"/>
        <v>0</v>
      </c>
      <c r="CA152" s="47">
        <f t="shared" si="157"/>
        <v>0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0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>
        <f t="shared" ref="CP152" si="158">IF(ISERROR(BB152/G152*100),"",(BB152/G152*100))</f>
        <v>7.2180845828275206E-2</v>
      </c>
      <c r="CQ152" s="48">
        <f t="shared" ref="CQ152" si="159">IF(ISERROR(BC152/G152*100),"",(BC152/G152*100))</f>
        <v>0</v>
      </c>
      <c r="CR152" s="48">
        <f t="shared" ref="CR152" si="160">IF(ISERROR(BD152/G152*100),"",(BD152/G152*100))</f>
        <v>0.17389021949539024</v>
      </c>
      <c r="CS152" s="48">
        <f t="shared" ref="CS152" si="161">IF(ISERROR(BE152/G152*100),"",(BE152/G152*100))</f>
        <v>0</v>
      </c>
      <c r="CT152" s="48">
        <f t="shared" ref="CT152" si="162">IF(ISERROR(BF152/G152*100),"",(BF152/G152*100))</f>
        <v>2.6247580301190981E-2</v>
      </c>
      <c r="CU152" s="48">
        <f t="shared" ref="CU152" si="163">IF(ISERROR(BG152/G152*100),"",(BG152/G152*100))</f>
        <v>0</v>
      </c>
      <c r="CV152" s="48">
        <f t="shared" ref="CV152" si="164">IF(ISERROR(BH152/G152*100),"",(BH152/G152*100))</f>
        <v>0</v>
      </c>
      <c r="CW152" s="48">
        <f t="shared" ref="CW152" si="165">IF(ISERROR(BI152/G152*100),"",(BI152/G152*100))</f>
        <v>0</v>
      </c>
      <c r="CX152" s="48">
        <f t="shared" ref="CX152" si="166">IF(ISERROR(BJ152/G152*100),"",(BJ152/G152*100))</f>
        <v>0</v>
      </c>
      <c r="CY152" s="48">
        <f t="shared" ref="CY152" si="167">IF(ISERROR(BK152/G152*100),"",(BK152/G152*100))</f>
        <v>0</v>
      </c>
      <c r="CZ152" s="48">
        <f t="shared" ref="CZ152" si="168">IF(ISERROR(BL152/G152*100),"",(BL152/G152*100))</f>
        <v>0</v>
      </c>
      <c r="DA152" s="48">
        <f t="shared" ref="DA152" si="169">IF(ISERROR(BM152/G152*100),"",(BM152/G152*100))</f>
        <v>0</v>
      </c>
      <c r="DB152" s="48">
        <f t="shared" ref="DB152" si="170">IF(ISERROR(BN152/G152*100),"",(BN152/G152*100))</f>
        <v>0</v>
      </c>
      <c r="DC152" s="48">
        <f t="shared" ref="DC152" si="171">IF(ISERROR(BO152/G152*100),"",(BO152/G152*100))</f>
        <v>0</v>
      </c>
      <c r="DE152" s="31" t="s">
        <v>17</v>
      </c>
      <c r="DF152" s="31"/>
      <c r="DG152" s="32"/>
      <c r="DH152" s="40">
        <f>SUM(DH4:DH151)</f>
        <v>11063</v>
      </c>
      <c r="DI152" s="40"/>
      <c r="DJ152" s="40">
        <f>SUM(DJ4:DJ151)</f>
        <v>69262.58</v>
      </c>
      <c r="DK152" s="40">
        <f>SUM(DK4:DK151)</f>
        <v>78642.7</v>
      </c>
      <c r="DL152" s="40">
        <f t="shared" ref="DL152:DN152" si="172">SUM(DL4:DL151)</f>
        <v>166.2</v>
      </c>
      <c r="DM152" s="40">
        <f t="shared" si="172"/>
        <v>103</v>
      </c>
      <c r="DN152" s="40">
        <f t="shared" si="172"/>
        <v>69428.780000000013</v>
      </c>
      <c r="DO152" s="40">
        <f>IF(ISERROR(DL152/DN152*100),"",(DL152/DN152*100))</f>
        <v>0.2393819969182808</v>
      </c>
      <c r="DP152" s="40">
        <f>IF(ISERROR(DM152/DK152*100),"",(DM152/DK152*100))</f>
        <v>0.13097210548467944</v>
      </c>
      <c r="DQ152" s="41">
        <f>IF(ISERROR(DR152/DN152*100),"",(DR152/DN152*100))</f>
        <v>0.42230273958436249</v>
      </c>
      <c r="DR152" s="40">
        <f>SUM(DR4:DR151)</f>
        <v>293.19963999999999</v>
      </c>
      <c r="DS152" s="40">
        <f>IF(ISERROR(DQ152-DO152-DP152),"",(DQ152-DO152-DP152))</f>
        <v>5.1948637181402246E-2</v>
      </c>
      <c r="DT152" s="40">
        <f t="shared" si="142"/>
        <v>0.11522599129640472</v>
      </c>
      <c r="DU152" s="42">
        <f>IF(ISERROR(DV152/DN152*1000),"",(DV152/DN152*1000))</f>
        <v>0.24165984192722381</v>
      </c>
      <c r="DV152" s="40">
        <f>SUM(DV4:DV151)</f>
        <v>16.778148000000002</v>
      </c>
      <c r="DW152" s="40">
        <f>SUM(DW4:DW151)</f>
        <v>4</v>
      </c>
      <c r="DX152" s="40">
        <f t="shared" ref="DX152:FS152" si="173">SUM(DX4:DX151)</f>
        <v>1</v>
      </c>
      <c r="DY152" s="40">
        <f t="shared" si="173"/>
        <v>2</v>
      </c>
      <c r="DZ152" s="40">
        <f t="shared" si="173"/>
        <v>0</v>
      </c>
      <c r="EA152" s="40">
        <f t="shared" si="173"/>
        <v>0</v>
      </c>
      <c r="EB152" s="40">
        <f t="shared" si="173"/>
        <v>1</v>
      </c>
      <c r="EC152" s="40">
        <f t="shared" si="173"/>
        <v>0</v>
      </c>
      <c r="ED152" s="40">
        <f t="shared" si="173"/>
        <v>0</v>
      </c>
      <c r="EE152" s="40">
        <f t="shared" si="173"/>
        <v>0</v>
      </c>
      <c r="EF152" s="40">
        <f t="shared" si="173"/>
        <v>19.600000000000001</v>
      </c>
      <c r="EG152" s="40">
        <f t="shared" si="173"/>
        <v>35.5</v>
      </c>
      <c r="EH152" s="40">
        <f t="shared" si="173"/>
        <v>7.5</v>
      </c>
      <c r="EI152" s="40">
        <f t="shared" si="173"/>
        <v>0</v>
      </c>
      <c r="EJ152" s="40">
        <f t="shared" si="173"/>
        <v>8.1999999999999993</v>
      </c>
      <c r="EK152" s="40">
        <f t="shared" si="173"/>
        <v>0</v>
      </c>
      <c r="EL152" s="40">
        <f t="shared" si="173"/>
        <v>0</v>
      </c>
      <c r="EM152" s="40">
        <f t="shared" si="173"/>
        <v>86</v>
      </c>
      <c r="EN152" s="40">
        <f t="shared" si="173"/>
        <v>5.5</v>
      </c>
      <c r="EO152" s="40">
        <f t="shared" si="173"/>
        <v>0</v>
      </c>
      <c r="EP152" s="40">
        <f t="shared" si="173"/>
        <v>0</v>
      </c>
      <c r="EQ152" s="40">
        <f t="shared" si="173"/>
        <v>3.9</v>
      </c>
      <c r="ER152" s="40">
        <f t="shared" si="173"/>
        <v>0</v>
      </c>
      <c r="ES152" s="40">
        <f t="shared" si="173"/>
        <v>0</v>
      </c>
      <c r="ET152" s="40">
        <f t="shared" si="173"/>
        <v>0</v>
      </c>
      <c r="EU152" s="40">
        <f t="shared" si="173"/>
        <v>0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0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0</v>
      </c>
      <c r="FD152" s="40">
        <f t="shared" si="173"/>
        <v>0</v>
      </c>
      <c r="FE152" s="40">
        <f t="shared" si="173"/>
        <v>0</v>
      </c>
      <c r="FF152" s="40">
        <f t="shared" si="173"/>
        <v>37</v>
      </c>
      <c r="FG152" s="40">
        <f t="shared" si="173"/>
        <v>0</v>
      </c>
      <c r="FH152" s="40">
        <f t="shared" si="173"/>
        <v>53</v>
      </c>
      <c r="FI152" s="40">
        <f t="shared" si="173"/>
        <v>0</v>
      </c>
      <c r="FJ152" s="40">
        <f t="shared" si="173"/>
        <v>8</v>
      </c>
      <c r="FK152" s="40">
        <f t="shared" si="173"/>
        <v>0</v>
      </c>
      <c r="FL152" s="40">
        <f t="shared" si="173"/>
        <v>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5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2.823036786761916E-2</v>
      </c>
      <c r="FU152" s="45">
        <f t="shared" si="153"/>
        <v>14829.853730445251</v>
      </c>
      <c r="FV152" s="45">
        <f t="shared" si="153"/>
        <v>5726.4101941747576</v>
      </c>
      <c r="FW152" s="45">
        <f t="shared" si="153"/>
        <v>0</v>
      </c>
      <c r="FX152" s="45">
        <f t="shared" si="153"/>
        <v>2.7967292183578398</v>
      </c>
      <c r="FY152" s="45">
        <f t="shared" si="153"/>
        <v>0</v>
      </c>
      <c r="FZ152" s="45">
        <f t="shared" si="153"/>
        <v>0</v>
      </c>
      <c r="GA152" s="45">
        <f t="shared" si="153"/>
        <v>35587.211890132334</v>
      </c>
      <c r="GB152" s="45">
        <f t="shared" si="153"/>
        <v>32.780733606593529</v>
      </c>
      <c r="GC152" s="45">
        <f t="shared" si="153"/>
        <v>0</v>
      </c>
      <c r="GD152" s="45">
        <f t="shared" si="153"/>
        <v>0</v>
      </c>
      <c r="GE152" s="45">
        <f t="shared" si="153"/>
        <v>195</v>
      </c>
      <c r="GF152" s="45" t="str">
        <f t="shared" si="153"/>
        <v/>
      </c>
      <c r="GG152" s="45" t="str">
        <f t="shared" si="151"/>
        <v/>
      </c>
      <c r="GH152" s="45">
        <f t="shared" si="151"/>
        <v>0</v>
      </c>
      <c r="GI152" s="45" t="str">
        <f t="shared" si="151"/>
        <v/>
      </c>
      <c r="GJ152" s="45" t="str">
        <f t="shared" si="151"/>
        <v/>
      </c>
      <c r="GK152" s="45" t="str">
        <f t="shared" si="149"/>
        <v/>
      </c>
      <c r="GL152" s="45">
        <f t="shared" si="149"/>
        <v>0</v>
      </c>
      <c r="GM152" s="45">
        <f t="shared" si="149"/>
        <v>0</v>
      </c>
      <c r="GN152" s="45">
        <f t="shared" si="149"/>
        <v>0</v>
      </c>
      <c r="GO152" s="45" t="str">
        <f t="shared" si="149"/>
        <v/>
      </c>
      <c r="GP152" s="45">
        <f t="shared" si="149"/>
        <v>0</v>
      </c>
      <c r="GQ152" s="45" t="str">
        <f t="shared" si="149"/>
        <v/>
      </c>
      <c r="GR152" s="45" t="str">
        <f t="shared" si="149"/>
        <v/>
      </c>
      <c r="GS152" s="45">
        <f t="shared" si="149"/>
        <v>0</v>
      </c>
      <c r="GT152" s="45">
        <f t="shared" si="149"/>
        <v>672.72727272727275</v>
      </c>
      <c r="GU152" s="45" t="str">
        <f t="shared" si="149"/>
        <v/>
      </c>
      <c r="GV152" s="45" t="str">
        <f t="shared" si="149"/>
        <v/>
      </c>
      <c r="GW152" s="45">
        <f t="shared" si="149"/>
        <v>0</v>
      </c>
      <c r="GX152" s="45" t="str">
        <f t="shared" si="149"/>
        <v/>
      </c>
      <c r="GY152" s="45" t="str">
        <f t="shared" si="149"/>
        <v/>
      </c>
      <c r="GZ152" s="45" t="str">
        <f t="shared" si="149"/>
        <v/>
      </c>
      <c r="HA152" s="45" t="str">
        <f t="shared" si="106"/>
        <v/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 t="str">
        <f t="shared" si="106"/>
        <v/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8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24" t="s">
        <v>235</v>
      </c>
      <c r="B156" s="124"/>
      <c r="C156" s="124"/>
      <c r="D156" s="124"/>
      <c r="BN156" t="s">
        <v>117</v>
      </c>
      <c r="DW156" s="34" t="s">
        <v>12</v>
      </c>
      <c r="DX156" s="73">
        <f>+DW152</f>
        <v>4</v>
      </c>
      <c r="DY156" s="56">
        <f>+DX156/DW153</f>
        <v>0.5</v>
      </c>
      <c r="EA156" s="74" t="s">
        <v>236</v>
      </c>
      <c r="EB156" s="74" t="s">
        <v>237</v>
      </c>
      <c r="EC156" s="74" t="s">
        <v>238</v>
      </c>
      <c r="ED156" s="74" t="s">
        <v>239</v>
      </c>
      <c r="EE156" s="74" t="s">
        <v>240</v>
      </c>
      <c r="EF156" s="74" t="s">
        <v>241</v>
      </c>
    </row>
    <row r="157" spans="1:215" s="33" customFormat="1" ht="26.25" customHeight="1">
      <c r="A157" s="125" t="s">
        <v>119</v>
      </c>
      <c r="B157" s="109" t="s">
        <v>0</v>
      </c>
      <c r="C157" s="127" t="s">
        <v>1</v>
      </c>
      <c r="D157" s="129" t="s">
        <v>2</v>
      </c>
      <c r="E157" s="131" t="s">
        <v>3</v>
      </c>
      <c r="F157" s="118" t="s">
        <v>120</v>
      </c>
      <c r="G157" s="118" t="s">
        <v>121</v>
      </c>
      <c r="H157" s="120" t="s">
        <v>122</v>
      </c>
      <c r="I157" s="120" t="s">
        <v>123</v>
      </c>
      <c r="J157" s="120" t="s">
        <v>4</v>
      </c>
      <c r="K157" s="122" t="s">
        <v>124</v>
      </c>
      <c r="L157" s="134" t="s">
        <v>125</v>
      </c>
      <c r="M157" s="136" t="s">
        <v>5</v>
      </c>
      <c r="N157" s="138" t="s">
        <v>6</v>
      </c>
      <c r="O157" s="118" t="s">
        <v>7</v>
      </c>
      <c r="P157" s="134" t="s">
        <v>10</v>
      </c>
      <c r="Q157" s="140" t="s">
        <v>9</v>
      </c>
      <c r="R157" s="111" t="s">
        <v>8</v>
      </c>
      <c r="S157" s="113" t="s">
        <v>11</v>
      </c>
      <c r="T157" s="114"/>
      <c r="U157" s="114"/>
      <c r="V157" s="114"/>
      <c r="W157" s="114"/>
      <c r="X157" s="114"/>
      <c r="Y157" s="114"/>
      <c r="Z157" s="114"/>
      <c r="AA157" s="115"/>
      <c r="AB157" s="116" t="s">
        <v>126</v>
      </c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6" t="s">
        <v>127</v>
      </c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33" t="s">
        <v>128</v>
      </c>
      <c r="BQ157" s="133"/>
      <c r="BR157" s="133"/>
      <c r="BS157" s="133"/>
      <c r="BT157" s="133"/>
      <c r="BU157" s="133"/>
      <c r="BV157" s="133"/>
      <c r="BW157" s="133"/>
      <c r="BX157" s="133"/>
      <c r="BY157" s="133"/>
      <c r="BZ157" s="133"/>
      <c r="CA157" s="133"/>
      <c r="CB157" s="133"/>
      <c r="CC157" s="133"/>
      <c r="CD157" s="133"/>
      <c r="CE157" s="133"/>
      <c r="CF157" s="133"/>
      <c r="CG157" s="133"/>
      <c r="CH157" s="133"/>
      <c r="CI157" s="133"/>
      <c r="CJ157" s="133"/>
      <c r="CK157" s="133"/>
      <c r="CL157" s="133"/>
      <c r="CM157" s="133"/>
      <c r="CN157" s="133"/>
      <c r="CO157" s="133"/>
      <c r="CP157" s="133" t="s">
        <v>129</v>
      </c>
      <c r="CQ157" s="133"/>
      <c r="CR157" s="133"/>
      <c r="CS157" s="133"/>
      <c r="CT157" s="133"/>
      <c r="CU157" s="133"/>
      <c r="CV157" s="133"/>
      <c r="CW157" s="133"/>
      <c r="CX157" s="133"/>
      <c r="CY157" s="133"/>
      <c r="CZ157" s="133"/>
      <c r="DA157" s="133"/>
      <c r="DB157" s="133"/>
      <c r="DC157" s="133"/>
      <c r="DW157" s="34" t="s">
        <v>13</v>
      </c>
      <c r="DX157" s="73">
        <f>+DX152</f>
        <v>1</v>
      </c>
      <c r="DY157" s="56">
        <f>+DX157/DW153</f>
        <v>0.125</v>
      </c>
      <c r="EA157" s="59">
        <v>1</v>
      </c>
      <c r="EB157" s="59" t="s">
        <v>48</v>
      </c>
      <c r="EC157" s="74" t="s">
        <v>242</v>
      </c>
      <c r="ED157" s="23">
        <f>+DN152</f>
        <v>69428.780000000013</v>
      </c>
      <c r="EE157" s="23">
        <f>+EG152</f>
        <v>35.5</v>
      </c>
      <c r="EF157" s="60">
        <f>+EE157/ED157</f>
        <v>5.1131533637779599E-4</v>
      </c>
    </row>
    <row r="158" spans="1:215" s="33" customFormat="1" ht="36" customHeight="1">
      <c r="A158" s="126"/>
      <c r="B158" s="110"/>
      <c r="C158" s="128"/>
      <c r="D158" s="130"/>
      <c r="E158" s="132"/>
      <c r="F158" s="119"/>
      <c r="G158" s="119"/>
      <c r="H158" s="121"/>
      <c r="I158" s="121"/>
      <c r="J158" s="121"/>
      <c r="K158" s="123"/>
      <c r="L158" s="135"/>
      <c r="M158" s="137"/>
      <c r="N158" s="139"/>
      <c r="O158" s="119"/>
      <c r="P158" s="135"/>
      <c r="Q158" s="141"/>
      <c r="R158" s="112"/>
      <c r="S158" s="34" t="s">
        <v>12</v>
      </c>
      <c r="T158" s="34" t="s">
        <v>13</v>
      </c>
      <c r="U158" s="34" t="s">
        <v>130</v>
      </c>
      <c r="V158" s="34" t="s">
        <v>131</v>
      </c>
      <c r="W158" s="34" t="s">
        <v>132</v>
      </c>
      <c r="X158" s="34" t="s">
        <v>55</v>
      </c>
      <c r="Y158" s="34" t="s">
        <v>21</v>
      </c>
      <c r="Z158" s="34" t="s">
        <v>133</v>
      </c>
      <c r="AA158" s="34" t="s">
        <v>134</v>
      </c>
      <c r="AB158" s="35" t="s">
        <v>135</v>
      </c>
      <c r="AC158" s="25" t="s">
        <v>136</v>
      </c>
      <c r="AD158" s="25" t="s">
        <v>137</v>
      </c>
      <c r="AE158" s="25" t="s">
        <v>138</v>
      </c>
      <c r="AF158" s="35" t="s">
        <v>139</v>
      </c>
      <c r="AG158" s="25" t="s">
        <v>56</v>
      </c>
      <c r="AH158" s="25" t="s">
        <v>140</v>
      </c>
      <c r="AI158" s="35" t="s">
        <v>141</v>
      </c>
      <c r="AJ158" s="35" t="s">
        <v>142</v>
      </c>
      <c r="AK158" s="35" t="s">
        <v>143</v>
      </c>
      <c r="AL158" s="26" t="s">
        <v>144</v>
      </c>
      <c r="AM158" s="25" t="s">
        <v>145</v>
      </c>
      <c r="AN158" s="25" t="s">
        <v>146</v>
      </c>
      <c r="AO158" s="25" t="s">
        <v>147</v>
      </c>
      <c r="AP158" s="35" t="s">
        <v>148</v>
      </c>
      <c r="AQ158" s="36" t="s">
        <v>149</v>
      </c>
      <c r="AR158" s="35" t="s">
        <v>150</v>
      </c>
      <c r="AS158" s="35" t="s">
        <v>151</v>
      </c>
      <c r="AT158" s="35" t="s">
        <v>152</v>
      </c>
      <c r="AU158" s="35" t="s">
        <v>153</v>
      </c>
      <c r="AV158" s="25" t="s">
        <v>154</v>
      </c>
      <c r="AW158" s="25" t="s">
        <v>155</v>
      </c>
      <c r="AX158" s="25" t="s">
        <v>156</v>
      </c>
      <c r="AY158" s="25" t="s">
        <v>157</v>
      </c>
      <c r="AZ158" s="25" t="s">
        <v>158</v>
      </c>
      <c r="BA158" s="25" t="s">
        <v>159</v>
      </c>
      <c r="BB158" s="27" t="s">
        <v>136</v>
      </c>
      <c r="BC158" s="37" t="s">
        <v>137</v>
      </c>
      <c r="BD158" s="37" t="s">
        <v>138</v>
      </c>
      <c r="BE158" s="37" t="s">
        <v>160</v>
      </c>
      <c r="BF158" s="37" t="s">
        <v>146</v>
      </c>
      <c r="BG158" s="37" t="s">
        <v>139</v>
      </c>
      <c r="BH158" s="37" t="s">
        <v>140</v>
      </c>
      <c r="BI158" s="37" t="s">
        <v>161</v>
      </c>
      <c r="BJ158" s="37" t="s">
        <v>142</v>
      </c>
      <c r="BK158" s="37" t="s">
        <v>162</v>
      </c>
      <c r="BL158" s="37" t="s">
        <v>163</v>
      </c>
      <c r="BM158" s="37" t="s">
        <v>56</v>
      </c>
      <c r="BN158" s="37" t="s">
        <v>164</v>
      </c>
      <c r="BO158" s="37" t="s">
        <v>151</v>
      </c>
      <c r="BP158" s="35" t="s">
        <v>135</v>
      </c>
      <c r="BQ158" s="25" t="s">
        <v>136</v>
      </c>
      <c r="BR158" s="25" t="s">
        <v>137</v>
      </c>
      <c r="BS158" s="25" t="s">
        <v>138</v>
      </c>
      <c r="BT158" s="35" t="s">
        <v>139</v>
      </c>
      <c r="BU158" s="25" t="s">
        <v>56</v>
      </c>
      <c r="BV158" s="25" t="s">
        <v>140</v>
      </c>
      <c r="BW158" s="35" t="s">
        <v>141</v>
      </c>
      <c r="BX158" s="35" t="s">
        <v>142</v>
      </c>
      <c r="BY158" s="35" t="s">
        <v>143</v>
      </c>
      <c r="BZ158" s="26" t="s">
        <v>144</v>
      </c>
      <c r="CA158" s="25" t="s">
        <v>145</v>
      </c>
      <c r="CB158" s="25" t="s">
        <v>146</v>
      </c>
      <c r="CC158" s="25" t="s">
        <v>147</v>
      </c>
      <c r="CD158" s="35" t="s">
        <v>148</v>
      </c>
      <c r="CE158" s="36" t="s">
        <v>149</v>
      </c>
      <c r="CF158" s="35" t="s">
        <v>150</v>
      </c>
      <c r="CG158" s="35" t="s">
        <v>151</v>
      </c>
      <c r="CH158" s="35" t="s">
        <v>152</v>
      </c>
      <c r="CI158" s="35" t="s">
        <v>153</v>
      </c>
      <c r="CJ158" s="25" t="s">
        <v>154</v>
      </c>
      <c r="CK158" s="25" t="s">
        <v>155</v>
      </c>
      <c r="CL158" s="25" t="s">
        <v>156</v>
      </c>
      <c r="CM158" s="25" t="s">
        <v>157</v>
      </c>
      <c r="CN158" s="25" t="s">
        <v>158</v>
      </c>
      <c r="CO158" s="25" t="s">
        <v>159</v>
      </c>
      <c r="CP158" s="27" t="s">
        <v>136</v>
      </c>
      <c r="CQ158" s="37" t="s">
        <v>137</v>
      </c>
      <c r="CR158" s="37" t="s">
        <v>138</v>
      </c>
      <c r="CS158" s="37" t="s">
        <v>160</v>
      </c>
      <c r="CT158" s="37" t="s">
        <v>146</v>
      </c>
      <c r="CU158" s="37" t="s">
        <v>139</v>
      </c>
      <c r="CV158" s="37" t="s">
        <v>140</v>
      </c>
      <c r="CW158" s="37" t="s">
        <v>161</v>
      </c>
      <c r="CX158" s="37" t="s">
        <v>142</v>
      </c>
      <c r="CY158" s="37" t="s">
        <v>162</v>
      </c>
      <c r="CZ158" s="37" t="s">
        <v>163</v>
      </c>
      <c r="DA158" s="37" t="s">
        <v>56</v>
      </c>
      <c r="DB158" s="37" t="s">
        <v>164</v>
      </c>
      <c r="DC158" s="37" t="s">
        <v>151</v>
      </c>
      <c r="DW158" s="34" t="s">
        <v>46</v>
      </c>
      <c r="DX158" s="73">
        <f>+EA152</f>
        <v>0</v>
      </c>
      <c r="DY158" s="56">
        <f>+DX158/DW153</f>
        <v>0</v>
      </c>
      <c r="EA158" s="59">
        <v>2</v>
      </c>
      <c r="EB158" s="59" t="s">
        <v>49</v>
      </c>
      <c r="EC158" s="74" t="s">
        <v>243</v>
      </c>
      <c r="ED158" s="23">
        <f>+DN25+DN41+DN47+DN52+DN56+DN58+DN60</f>
        <v>5962.92</v>
      </c>
      <c r="EE158" s="23">
        <f>+EJ152</f>
        <v>8.1999999999999993</v>
      </c>
      <c r="EF158" s="60">
        <f>+EE158/ED158</f>
        <v>1.3751651875255745E-3</v>
      </c>
      <c r="EH158" s="57"/>
    </row>
    <row r="159" spans="1:215" s="33" customFormat="1" ht="15.75" hidden="1" customHeight="1">
      <c r="A159" s="61">
        <v>30501005</v>
      </c>
      <c r="B159" s="109" t="s">
        <v>166</v>
      </c>
      <c r="C159" s="78" t="s">
        <v>167</v>
      </c>
      <c r="D159" s="79"/>
      <c r="E159" s="62">
        <v>5.03</v>
      </c>
      <c r="F159" s="23">
        <f t="shared" ref="F159:F222" si="174">E159*D159</f>
        <v>0</v>
      </c>
      <c r="G159" s="80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244</v>
      </c>
      <c r="DX159" s="73">
        <f>+DZ152</f>
        <v>0</v>
      </c>
      <c r="DY159" s="56">
        <f>+DX159/DW153</f>
        <v>0</v>
      </c>
      <c r="DZ159" s="1"/>
      <c r="EA159" s="59">
        <v>3</v>
      </c>
      <c r="EB159" s="59" t="s">
        <v>50</v>
      </c>
      <c r="EC159" s="74" t="s">
        <v>245</v>
      </c>
      <c r="ED159" s="23">
        <f>+DN26+DN27+DN46+DN47+DN48+DN49</f>
        <v>7686.0199999999995</v>
      </c>
      <c r="EE159" s="23">
        <f>+EN152+EO152</f>
        <v>5.5</v>
      </c>
      <c r="EF159" s="60">
        <f t="shared" ref="EF159:EF163" si="185">+EE159/ED159</f>
        <v>7.1558491911288293E-4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10"/>
      <c r="C160" s="78" t="s">
        <v>168</v>
      </c>
      <c r="D160" s="79"/>
      <c r="E160" s="62">
        <v>5.03</v>
      </c>
      <c r="F160" s="23">
        <f t="shared" si="174"/>
        <v>0</v>
      </c>
      <c r="G160" s="80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3</v>
      </c>
      <c r="DY160" s="56">
        <f>+DX160/DW153</f>
        <v>0.375</v>
      </c>
      <c r="DZ160" s="1"/>
      <c r="EA160" s="59">
        <v>4</v>
      </c>
      <c r="EB160" s="59" t="s">
        <v>51</v>
      </c>
      <c r="EC160" s="74" t="s">
        <v>246</v>
      </c>
      <c r="ED160" s="23">
        <f>+DN52+DN53+DN54+DN55+DN56+DN57+DN58+DN59+DN60</f>
        <v>2270.3599999999997</v>
      </c>
      <c r="EE160" s="23">
        <f>+EQ152</f>
        <v>3.9</v>
      </c>
      <c r="EF160" s="60">
        <f t="shared" si="185"/>
        <v>1.7177892492820524E-3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99" t="s">
        <v>169</v>
      </c>
      <c r="C161" s="77" t="s">
        <v>57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8</v>
      </c>
      <c r="DY161" s="56">
        <f>+DX161/DW153</f>
        <v>1</v>
      </c>
      <c r="EA161" s="59">
        <v>5</v>
      </c>
      <c r="EB161" s="59" t="s">
        <v>52</v>
      </c>
      <c r="EC161" s="74" t="s">
        <v>242</v>
      </c>
      <c r="ED161" s="23">
        <f>+DN152</f>
        <v>69428.780000000013</v>
      </c>
      <c r="EE161" s="23">
        <f>+EF152</f>
        <v>19.600000000000001</v>
      </c>
      <c r="EF161" s="60">
        <f t="shared" si="185"/>
        <v>2.823036786761916E-4</v>
      </c>
    </row>
    <row r="162" spans="1:136" s="1" customFormat="1" ht="15.75" hidden="1" customHeight="1">
      <c r="A162" s="61">
        <v>30100014</v>
      </c>
      <c r="B162" s="100"/>
      <c r="C162" s="77" t="s">
        <v>171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247</v>
      </c>
      <c r="EC162" s="74" t="s">
        <v>242</v>
      </c>
      <c r="ED162" s="23">
        <f>+DN152</f>
        <v>69428.780000000013</v>
      </c>
      <c r="EE162" s="23">
        <f>+DL152-EE157-EE158-EE159-EE160-EE161</f>
        <v>93.499999999999972</v>
      </c>
      <c r="EF162" s="60">
        <f>+EE162/ED162</f>
        <v>1.3467037732767299E-3</v>
      </c>
    </row>
    <row r="163" spans="1:136" s="1" customFormat="1" ht="15.75" hidden="1" customHeight="1">
      <c r="A163" s="61">
        <v>30100010</v>
      </c>
      <c r="B163" s="100"/>
      <c r="C163" s="77" t="s">
        <v>172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142" t="s">
        <v>248</v>
      </c>
      <c r="EC163" s="143"/>
      <c r="ED163" s="23">
        <f>+DN152</f>
        <v>69428.780000000013</v>
      </c>
      <c r="EE163" s="23">
        <f>+DL152</f>
        <v>166.2</v>
      </c>
      <c r="EF163" s="60">
        <f t="shared" si="185"/>
        <v>2.3938199691828079E-3</v>
      </c>
    </row>
    <row r="164" spans="1:136" s="1" customFormat="1" ht="15.75" hidden="1" customHeight="1">
      <c r="A164" s="61">
        <v>30100013</v>
      </c>
      <c r="B164" s="100"/>
      <c r="C164" s="77" t="s">
        <v>173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5.75" hidden="1" customHeight="1">
      <c r="A165" s="61">
        <v>30100011</v>
      </c>
      <c r="B165" s="101"/>
      <c r="C165" s="77" t="s">
        <v>58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5.75" hidden="1" customHeight="1">
      <c r="A166" s="61">
        <v>30100016</v>
      </c>
      <c r="B166" s="99" t="s">
        <v>174</v>
      </c>
      <c r="C166" s="77" t="s">
        <v>175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>
      <c r="A167" s="61">
        <v>30100017</v>
      </c>
      <c r="B167" s="100"/>
      <c r="C167" s="77" t="s">
        <v>59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>
      <c r="A168" s="61">
        <v>30100015</v>
      </c>
      <c r="B168" s="101"/>
      <c r="C168" s="77" t="s">
        <v>60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>
      <c r="A169" s="61">
        <v>30100031</v>
      </c>
      <c r="B169" s="105" t="s">
        <v>61</v>
      </c>
      <c r="C169" s="77" t="s">
        <v>58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>
      <c r="A170" s="61">
        <v>30100033</v>
      </c>
      <c r="B170" s="105"/>
      <c r="C170" s="77" t="s">
        <v>62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>
      <c r="A171" s="61">
        <v>30100062</v>
      </c>
      <c r="B171" s="105"/>
      <c r="C171" s="77" t="s">
        <v>63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>
      <c r="A172" s="61">
        <v>30100032</v>
      </c>
      <c r="B172" s="105"/>
      <c r="C172" s="77" t="s">
        <v>64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>
      <c r="A173" s="61">
        <v>30100035</v>
      </c>
      <c r="B173" s="99" t="s">
        <v>65</v>
      </c>
      <c r="C173" s="77" t="s">
        <v>64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>
      <c r="A174" s="61">
        <v>30100036</v>
      </c>
      <c r="B174" s="100"/>
      <c r="C174" s="77" t="s">
        <v>66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>
      <c r="A175" s="61">
        <v>30100034</v>
      </c>
      <c r="B175" s="101"/>
      <c r="C175" s="77" t="s">
        <v>172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>
      <c r="A176" s="61">
        <v>30100019</v>
      </c>
      <c r="B176" s="99" t="s">
        <v>67</v>
      </c>
      <c r="C176" s="77" t="s">
        <v>68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>
      <c r="A177" s="61">
        <v>30100020</v>
      </c>
      <c r="B177" s="100"/>
      <c r="C177" s="77" t="s">
        <v>69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>
      <c r="A178" s="61">
        <v>30100021</v>
      </c>
      <c r="B178" s="100"/>
      <c r="C178" s="77" t="s">
        <v>70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>
      <c r="A179" s="61">
        <v>30100018</v>
      </c>
      <c r="B179" s="101"/>
      <c r="C179" s="77" t="s">
        <v>168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>
      <c r="A180" s="61">
        <v>30100030</v>
      </c>
      <c r="B180" s="83" t="s">
        <v>71</v>
      </c>
      <c r="C180" s="77" t="s">
        <v>72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>
      <c r="A181" s="61">
        <v>30100038</v>
      </c>
      <c r="B181" s="105" t="s">
        <v>73</v>
      </c>
      <c r="C181" s="77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>
      <c r="A182" s="61">
        <v>30100037</v>
      </c>
      <c r="B182" s="105"/>
      <c r="C182" s="77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>
      <c r="A183" s="61">
        <v>30100040</v>
      </c>
      <c r="B183" s="106" t="s">
        <v>74</v>
      </c>
      <c r="C183" s="77" t="s">
        <v>75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>
      <c r="A184" s="61">
        <v>30100039</v>
      </c>
      <c r="B184" s="107"/>
      <c r="C184" s="77" t="s">
        <v>172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>
      <c r="A185" s="61">
        <v>30100042</v>
      </c>
      <c r="B185" s="107"/>
      <c r="C185" s="77" t="s">
        <v>66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>
      <c r="A186" s="61">
        <v>30100041</v>
      </c>
      <c r="B186" s="108"/>
      <c r="C186" s="77" t="s">
        <v>64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>
      <c r="A187" s="61">
        <v>30100046</v>
      </c>
      <c r="B187" s="99" t="s">
        <v>76</v>
      </c>
      <c r="C187" s="77" t="s">
        <v>173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>
      <c r="A188" s="61">
        <v>30100045</v>
      </c>
      <c r="B188" s="100"/>
      <c r="C188" s="77" t="s">
        <v>57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>
      <c r="A189" s="61">
        <v>30100044</v>
      </c>
      <c r="B189" s="100"/>
      <c r="C189" s="77" t="s">
        <v>66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>
      <c r="A190" s="61">
        <v>30100043</v>
      </c>
      <c r="B190" s="101"/>
      <c r="C190" s="77" t="s">
        <v>77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5" hidden="1" customHeight="1">
      <c r="A191" s="61">
        <v>30501007</v>
      </c>
      <c r="B191" s="99" t="s">
        <v>78</v>
      </c>
      <c r="C191" s="77" t="s">
        <v>79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5" hidden="1" customHeight="1">
      <c r="A192" s="61">
        <v>30501008</v>
      </c>
      <c r="B192" s="100"/>
      <c r="C192" s="77" t="s">
        <v>60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5" hidden="1" customHeight="1">
      <c r="A193" s="61">
        <v>30501009</v>
      </c>
      <c r="B193" s="100"/>
      <c r="C193" s="77" t="s">
        <v>80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5" hidden="1" customHeight="1">
      <c r="A194" s="61">
        <v>30501010</v>
      </c>
      <c r="B194" s="100"/>
      <c r="C194" s="77" t="s">
        <v>81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5" hidden="1" customHeight="1">
      <c r="A195" s="61">
        <v>30501011</v>
      </c>
      <c r="B195" s="101"/>
      <c r="C195" s="77" t="s">
        <v>82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>
      <c r="A196" s="61">
        <v>30100048</v>
      </c>
      <c r="B196" s="99" t="s">
        <v>83</v>
      </c>
      <c r="C196" s="77" t="s">
        <v>62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>
      <c r="A197" s="61">
        <v>30100047</v>
      </c>
      <c r="B197" s="101"/>
      <c r="C197" s="77" t="s">
        <v>84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>
      <c r="A198" s="61">
        <v>30100064</v>
      </c>
      <c r="B198" s="81" t="s">
        <v>85</v>
      </c>
      <c r="C198" s="77" t="s">
        <v>86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4.25" hidden="1">
      <c r="A199" s="61">
        <v>30100049</v>
      </c>
      <c r="B199" s="99" t="s">
        <v>87</v>
      </c>
      <c r="C199" s="77" t="s">
        <v>88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>
      <c r="A200" s="61">
        <v>30100050</v>
      </c>
      <c r="B200" s="100"/>
      <c r="C200" s="77" t="s">
        <v>64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>
      <c r="A201" s="61">
        <v>30100051</v>
      </c>
      <c r="B201" s="99" t="s">
        <v>89</v>
      </c>
      <c r="C201" s="77" t="s">
        <v>64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>
      <c r="A202" s="61">
        <v>30100052</v>
      </c>
      <c r="B202" s="101"/>
      <c r="C202" s="77" t="s">
        <v>62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>
      <c r="A203" s="61">
        <v>30100001</v>
      </c>
      <c r="B203" s="100" t="s">
        <v>90</v>
      </c>
      <c r="C203" s="77" t="s">
        <v>77</v>
      </c>
      <c r="D203" s="5">
        <f>763+734</f>
        <v>1497</v>
      </c>
      <c r="E203" s="22">
        <v>5.0599999999999996</v>
      </c>
      <c r="F203" s="23">
        <f t="shared" si="174"/>
        <v>7574.82</v>
      </c>
      <c r="G203" s="23">
        <f>+'[2]8'!$L$89+'[2]9'!$L$89</f>
        <v>7680</v>
      </c>
      <c r="H203" s="23">
        <f t="shared" si="186"/>
        <v>111.2</v>
      </c>
      <c r="I203" s="23">
        <f t="shared" si="187"/>
        <v>10</v>
      </c>
      <c r="J203" s="23">
        <f t="shared" si="177"/>
        <v>7686.0199999999995</v>
      </c>
      <c r="K203" s="23">
        <f t="shared" si="178"/>
        <v>1.4467826000973196</v>
      </c>
      <c r="L203" s="23">
        <f t="shared" si="179"/>
        <v>0.13020833333333331</v>
      </c>
      <c r="M203" s="10">
        <v>0.7</v>
      </c>
      <c r="N203" s="23">
        <f t="shared" si="188"/>
        <v>53.802139999999987</v>
      </c>
      <c r="O203" s="23">
        <f t="shared" si="189"/>
        <v>-0.87699093343065293</v>
      </c>
      <c r="P203" s="23">
        <f t="shared" si="180"/>
        <v>0.13010634892961509</v>
      </c>
      <c r="Q203" s="7">
        <v>0.3</v>
      </c>
      <c r="R203" s="6">
        <f t="shared" si="181"/>
        <v>2.3058059999999996</v>
      </c>
      <c r="S203" s="5">
        <v>1</v>
      </c>
      <c r="T203" s="5"/>
      <c r="U203" s="5"/>
      <c r="V203" s="5"/>
      <c r="W203" s="5"/>
      <c r="X203" s="5"/>
      <c r="Y203" s="5"/>
      <c r="Z203" s="5"/>
      <c r="AA203" s="5"/>
      <c r="AB203" s="4">
        <f>3.5+4.8</f>
        <v>8.3000000000000007</v>
      </c>
      <c r="AC203" s="4">
        <f>4.5+6.9</f>
        <v>11.4</v>
      </c>
      <c r="AD203" s="4"/>
      <c r="AE203" s="4"/>
      <c r="AF203" s="4"/>
      <c r="AG203" s="4"/>
      <c r="AH203" s="4"/>
      <c r="AI203" s="4">
        <v>86</v>
      </c>
      <c r="AJ203" s="4">
        <v>5.5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>
        <v>5</v>
      </c>
      <c r="BC203" s="4"/>
      <c r="BD203" s="4"/>
      <c r="BE203" s="4"/>
      <c r="BF203" s="4"/>
      <c r="BG203" s="4"/>
      <c r="BH203" s="4"/>
      <c r="BI203" s="4"/>
      <c r="BJ203" s="4"/>
      <c r="BK203" s="4"/>
      <c r="BL203" s="4">
        <v>5</v>
      </c>
      <c r="BM203" s="4"/>
      <c r="BN203" s="4"/>
      <c r="BO203" s="4"/>
      <c r="BP203" s="4">
        <f t="shared" si="194"/>
        <v>0.10798826961158053</v>
      </c>
      <c r="BQ203" s="4">
        <f t="shared" si="194"/>
        <v>787.95528776978415</v>
      </c>
      <c r="BR203" s="4">
        <f t="shared" si="194"/>
        <v>0</v>
      </c>
      <c r="BS203" s="4">
        <f t="shared" si="194"/>
        <v>0</v>
      </c>
      <c r="BT203" s="4">
        <f t="shared" si="194"/>
        <v>0</v>
      </c>
      <c r="BU203" s="4">
        <f t="shared" si="194"/>
        <v>0</v>
      </c>
      <c r="BV203" s="4">
        <f t="shared" si="194"/>
        <v>0</v>
      </c>
      <c r="BW203" s="4">
        <f t="shared" si="194"/>
        <v>28666.666666666668</v>
      </c>
      <c r="BX203" s="4">
        <f t="shared" si="194"/>
        <v>238.52830637096099</v>
      </c>
      <c r="BY203" s="4">
        <f t="shared" si="194"/>
        <v>0</v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>
        <f t="shared" si="193"/>
        <v>0</v>
      </c>
      <c r="CI203" s="4">
        <f t="shared" si="193"/>
        <v>0</v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>
        <f t="shared" si="193"/>
        <v>0</v>
      </c>
      <c r="CP203" s="4">
        <f t="shared" si="193"/>
        <v>90.909090909090907</v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>
      <c r="A204" s="61">
        <v>30100002</v>
      </c>
      <c r="B204" s="101"/>
      <c r="C204" s="77" t="s">
        <v>91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>
      <c r="A205" s="61">
        <v>30101068</v>
      </c>
      <c r="B205" s="100" t="s">
        <v>92</v>
      </c>
      <c r="C205" s="77" t="s">
        <v>171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>
      <c r="A206" s="61">
        <v>30101071</v>
      </c>
      <c r="B206" s="101"/>
      <c r="C206" s="77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>
      <c r="A207" s="61">
        <v>30200006</v>
      </c>
      <c r="B207" s="99" t="s">
        <v>93</v>
      </c>
      <c r="C207" s="77" t="s">
        <v>94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>
      <c r="A208" s="61">
        <v>30200005</v>
      </c>
      <c r="B208" s="101"/>
      <c r="C208" s="77" t="s">
        <v>88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99" t="s">
        <v>95</v>
      </c>
      <c r="C209" s="77" t="s">
        <v>96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01"/>
      <c r="C210" s="77" t="s">
        <v>97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>
      <c r="A211" s="61">
        <v>30200001</v>
      </c>
      <c r="B211" s="83" t="s">
        <v>98</v>
      </c>
      <c r="C211" s="77" t="s">
        <v>94</v>
      </c>
      <c r="D211" s="5">
        <v>446</v>
      </c>
      <c r="E211" s="22">
        <v>5.0599999999999996</v>
      </c>
      <c r="F211" s="23">
        <f t="shared" si="174"/>
        <v>2256.7599999999998</v>
      </c>
      <c r="G211" s="23">
        <f>+'[2]8'!$L$103</f>
        <v>2164</v>
      </c>
      <c r="H211" s="23">
        <f t="shared" si="186"/>
        <v>13.6</v>
      </c>
      <c r="I211" s="23">
        <f t="shared" si="187"/>
        <v>10</v>
      </c>
      <c r="J211" s="23">
        <f t="shared" si="177"/>
        <v>2270.3599999999997</v>
      </c>
      <c r="K211" s="23">
        <f t="shared" si="178"/>
        <v>0.59902394333938236</v>
      </c>
      <c r="L211" s="23">
        <f t="shared" si="179"/>
        <v>0.46210720887245843</v>
      </c>
      <c r="M211" s="10">
        <v>1</v>
      </c>
      <c r="N211" s="23">
        <f t="shared" si="188"/>
        <v>22.703599999999998</v>
      </c>
      <c r="O211" s="23">
        <f t="shared" si="189"/>
        <v>-6.1131152211840789E-2</v>
      </c>
      <c r="P211" s="23">
        <f t="shared" si="180"/>
        <v>0.44045878186719289</v>
      </c>
      <c r="Q211" s="7">
        <v>1</v>
      </c>
      <c r="R211" s="6">
        <f t="shared" si="181"/>
        <v>2.2703599999999997</v>
      </c>
      <c r="S211" s="5"/>
      <c r="T211" s="5">
        <v>1</v>
      </c>
      <c r="U211" s="5"/>
      <c r="V211" s="5"/>
      <c r="W211" s="5"/>
      <c r="X211" s="5"/>
      <c r="Y211" s="5"/>
      <c r="Z211" s="5"/>
      <c r="AA211" s="5"/>
      <c r="AB211" s="4">
        <v>2.5</v>
      </c>
      <c r="AC211" s="4">
        <v>1.4</v>
      </c>
      <c r="AD211" s="4"/>
      <c r="AE211" s="4"/>
      <c r="AF211" s="4">
        <v>5.8</v>
      </c>
      <c r="AG211" s="4"/>
      <c r="AH211" s="4"/>
      <c r="AI211" s="4"/>
      <c r="AJ211" s="4"/>
      <c r="AK211" s="4"/>
      <c r="AL211" s="4"/>
      <c r="AM211" s="4">
        <v>3.9</v>
      </c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>
        <v>10</v>
      </c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198"/>
        <v>0.11011469546679824</v>
      </c>
      <c r="BQ211" s="4">
        <f t="shared" si="198"/>
        <v>233.71352941176465</v>
      </c>
      <c r="BR211" s="4">
        <f t="shared" si="198"/>
        <v>0</v>
      </c>
      <c r="BS211" s="4">
        <f t="shared" si="197"/>
        <v>0</v>
      </c>
      <c r="BT211" s="4">
        <f t="shared" si="197"/>
        <v>25.546609348297189</v>
      </c>
      <c r="BU211" s="4">
        <f t="shared" si="197"/>
        <v>0</v>
      </c>
      <c r="BV211" s="4">
        <f t="shared" si="197"/>
        <v>0</v>
      </c>
      <c r="BW211" s="4">
        <f t="shared" si="197"/>
        <v>0</v>
      </c>
      <c r="BX211" s="4">
        <f t="shared" si="197"/>
        <v>0</v>
      </c>
      <c r="BY211" s="4" t="str">
        <f t="shared" si="197"/>
        <v/>
      </c>
      <c r="BZ211" s="4">
        <f t="shared" si="197"/>
        <v>0</v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>
        <f t="shared" si="197"/>
        <v>0</v>
      </c>
      <c r="CI211" s="4">
        <f t="shared" si="199"/>
        <v>0</v>
      </c>
      <c r="CJ211" s="4" t="str">
        <f t="shared" si="199"/>
        <v/>
      </c>
      <c r="CK211" s="4" t="str">
        <f t="shared" si="199"/>
        <v/>
      </c>
      <c r="CL211" s="4">
        <f t="shared" si="199"/>
        <v>0</v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>
        <f t="shared" si="199"/>
        <v>0</v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1">
        <v>30100007</v>
      </c>
      <c r="B212" s="99" t="s">
        <v>99</v>
      </c>
      <c r="C212" s="77" t="s">
        <v>88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01"/>
      <c r="C213" s="77" t="s">
        <v>94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1">
        <v>30100009</v>
      </c>
      <c r="B214" s="99" t="s">
        <v>100</v>
      </c>
      <c r="C214" s="77" t="s">
        <v>88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01"/>
      <c r="C215" s="77" t="s">
        <v>94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1">
        <v>30400012</v>
      </c>
      <c r="B216" s="99" t="s">
        <v>176</v>
      </c>
      <c r="C216" s="77" t="s">
        <v>62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1">
        <v>30400011</v>
      </c>
      <c r="B217" s="100"/>
      <c r="C217" s="77" t="s">
        <v>77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1">
        <v>30400010</v>
      </c>
      <c r="B218" s="100"/>
      <c r="C218" s="83" t="s">
        <v>172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01"/>
      <c r="C219" s="83" t="s">
        <v>177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1">
        <v>30400013</v>
      </c>
      <c r="B220" s="99" t="s">
        <v>178</v>
      </c>
      <c r="C220" s="77" t="s">
        <v>171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1">
        <v>30400015</v>
      </c>
      <c r="B221" s="101"/>
      <c r="C221" s="29" t="s">
        <v>18</v>
      </c>
      <c r="D221" s="5"/>
      <c r="E221" s="22">
        <v>5.03</v>
      </c>
      <c r="F221" s="23">
        <f t="shared" si="174"/>
        <v>0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02" t="s">
        <v>179</v>
      </c>
      <c r="C222" s="77" t="s">
        <v>62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1">
        <v>30400016</v>
      </c>
      <c r="B223" s="103"/>
      <c r="C223" s="77" t="s">
        <v>80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1">
        <v>30400017</v>
      </c>
      <c r="B224" s="104"/>
      <c r="C224" s="77" t="s">
        <v>96</v>
      </c>
      <c r="D224" s="5"/>
      <c r="E224" s="22">
        <v>5.03</v>
      </c>
      <c r="F224" s="23">
        <f t="shared" si="200"/>
        <v>0</v>
      </c>
      <c r="G224" s="23">
        <f>+'[2]9'!$L$61</f>
        <v>3608.1</v>
      </c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1">
        <v>30600002</v>
      </c>
      <c r="B225" s="99" t="s">
        <v>180</v>
      </c>
      <c r="C225" s="38" t="s">
        <v>172</v>
      </c>
      <c r="D225" s="5"/>
      <c r="E225" s="53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1">
        <v>30600004</v>
      </c>
      <c r="B226" s="100"/>
      <c r="C226" s="38" t="s">
        <v>62</v>
      </c>
      <c r="D226" s="5"/>
      <c r="E226" s="53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1">
        <v>30600003</v>
      </c>
      <c r="B227" s="100"/>
      <c r="C227" s="38" t="s">
        <v>181</v>
      </c>
      <c r="D227" s="5"/>
      <c r="E227" s="53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1">
        <v>30600001</v>
      </c>
      <c r="B228" s="101"/>
      <c r="C228" s="38" t="s">
        <v>182</v>
      </c>
      <c r="D228" s="5"/>
      <c r="E228" s="53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1">
        <v>30600006</v>
      </c>
      <c r="B229" s="99" t="s">
        <v>183</v>
      </c>
      <c r="C229" s="38" t="s">
        <v>172</v>
      </c>
      <c r="D229" s="5"/>
      <c r="E229" s="53">
        <v>10</v>
      </c>
      <c r="F229" s="23">
        <f t="shared" si="200"/>
        <v>0</v>
      </c>
      <c r="G229" s="23">
        <f>+'[2]8'!$L$72</f>
        <v>5865.6</v>
      </c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1">
        <v>30600008</v>
      </c>
      <c r="B230" s="100"/>
      <c r="C230" s="38" t="s">
        <v>62</v>
      </c>
      <c r="D230" s="5"/>
      <c r="E230" s="53">
        <v>10</v>
      </c>
      <c r="F230" s="23">
        <f t="shared" si="200"/>
        <v>0</v>
      </c>
      <c r="G230" s="23">
        <f>+'[2]8'!$L$70+'[2]9'!$L$70</f>
        <v>7820.8</v>
      </c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1">
        <v>30600007</v>
      </c>
      <c r="B231" s="100"/>
      <c r="C231" s="38" t="s">
        <v>181</v>
      </c>
      <c r="D231" s="5"/>
      <c r="E231" s="53">
        <v>10</v>
      </c>
      <c r="F231" s="23">
        <f t="shared" si="200"/>
        <v>0</v>
      </c>
      <c r="G231" s="23">
        <f>+'[2]8'!$L$71</f>
        <v>4888</v>
      </c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1">
        <v>30600005</v>
      </c>
      <c r="B232" s="101"/>
      <c r="C232" s="38" t="s">
        <v>182</v>
      </c>
      <c r="D232" s="5"/>
      <c r="E232" s="53">
        <v>10</v>
      </c>
      <c r="F232" s="23">
        <f t="shared" si="200"/>
        <v>0</v>
      </c>
      <c r="G232" s="23">
        <f>+'[2]8'!$L$73+'[2]9'!$L$73</f>
        <v>8798.4</v>
      </c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customHeight="1">
      <c r="A233" s="61">
        <v>30700010</v>
      </c>
      <c r="B233" s="81" t="s">
        <v>184</v>
      </c>
      <c r="C233" s="38" t="s">
        <v>185</v>
      </c>
      <c r="D233" s="5">
        <f>1296+1134</f>
        <v>2430</v>
      </c>
      <c r="E233" s="53">
        <v>10</v>
      </c>
      <c r="F233" s="23">
        <f t="shared" si="200"/>
        <v>24300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24300</v>
      </c>
      <c r="K233" s="23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48.6</v>
      </c>
      <c r="O233" s="23">
        <f t="shared" si="210"/>
        <v>0.2</v>
      </c>
      <c r="P233" s="23">
        <f t="shared" si="204"/>
        <v>0</v>
      </c>
      <c r="Q233" s="7">
        <v>0.1</v>
      </c>
      <c r="R233" s="6">
        <f t="shared" si="205"/>
        <v>2.4300000000000002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198"/>
        <v>0</v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>
        <f t="shared" si="198"/>
        <v>0</v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>
        <f t="shared" si="198"/>
        <v>0</v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1">
        <v>30400001</v>
      </c>
      <c r="B234" s="99" t="s">
        <v>186</v>
      </c>
      <c r="C234" s="83" t="s">
        <v>66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1">
        <v>30400002</v>
      </c>
      <c r="B235" s="101"/>
      <c r="C235" s="77" t="s">
        <v>171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99" t="s">
        <v>187</v>
      </c>
      <c r="C236" s="77" t="s">
        <v>62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customHeight="1">
      <c r="A237" s="61">
        <v>30400006</v>
      </c>
      <c r="B237" s="100"/>
      <c r="C237" s="77" t="s">
        <v>172</v>
      </c>
      <c r="D237" s="5">
        <v>441</v>
      </c>
      <c r="E237" s="22">
        <v>5.07</v>
      </c>
      <c r="F237" s="23">
        <f t="shared" si="200"/>
        <v>2235.8700000000003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2235.8700000000003</v>
      </c>
      <c r="K237" s="23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6.7076100000000007</v>
      </c>
      <c r="O237" s="23">
        <f t="shared" si="210"/>
        <v>0.3</v>
      </c>
      <c r="P237" s="23">
        <f t="shared" si="204"/>
        <v>0</v>
      </c>
      <c r="Q237" s="7">
        <v>0.1</v>
      </c>
      <c r="R237" s="6">
        <f t="shared" si="205"/>
        <v>0.22358700000000004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198"/>
        <v>0</v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>
        <f t="shared" si="198"/>
        <v>0</v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>
        <f t="shared" si="198"/>
        <v>0</v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customHeight="1">
      <c r="A238" s="61">
        <v>30400007</v>
      </c>
      <c r="B238" s="101"/>
      <c r="C238" s="77" t="s">
        <v>77</v>
      </c>
      <c r="D238" s="5">
        <v>38</v>
      </c>
      <c r="E238" s="22">
        <v>5.07</v>
      </c>
      <c r="F238" s="23">
        <f t="shared" si="200"/>
        <v>192.66000000000003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192.66000000000003</v>
      </c>
      <c r="K238" s="23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0.57798000000000005</v>
      </c>
      <c r="O238" s="23">
        <f t="shared" si="210"/>
        <v>0.3</v>
      </c>
      <c r="P238" s="23">
        <f t="shared" si="204"/>
        <v>0</v>
      </c>
      <c r="Q238" s="7">
        <v>0.1</v>
      </c>
      <c r="R238" s="6">
        <f t="shared" si="205"/>
        <v>1.9266000000000005E-2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ref="BP238:CC301" si="213">IF(ISERROR(AB238/J238*100),"",(AB238/J238*100))</f>
        <v>0</v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>
        <f t="shared" si="213"/>
        <v>0</v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>
        <f t="shared" si="212"/>
        <v>0</v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99" t="s">
        <v>188</v>
      </c>
      <c r="C239" s="77" t="s">
        <v>182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00"/>
      <c r="C240" s="77" t="s">
        <v>62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00"/>
      <c r="C241" s="77" t="s">
        <v>77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01"/>
      <c r="C242" s="77" t="s">
        <v>172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1">
        <v>30400018</v>
      </c>
      <c r="B243" s="99" t="s">
        <v>189</v>
      </c>
      <c r="C243" s="77" t="s">
        <v>182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1">
        <v>30400021</v>
      </c>
      <c r="B244" s="100"/>
      <c r="C244" s="77" t="s">
        <v>62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customHeight="1">
      <c r="A245" s="61">
        <v>30400020</v>
      </c>
      <c r="B245" s="100"/>
      <c r="C245" s="77" t="s">
        <v>77</v>
      </c>
      <c r="D245" s="5">
        <v>695</v>
      </c>
      <c r="E245" s="22">
        <v>5.05</v>
      </c>
      <c r="F245" s="23">
        <f t="shared" si="200"/>
        <v>3509.75</v>
      </c>
      <c r="G245" s="23">
        <f>+'[2]9'!$L$125</f>
        <v>3306</v>
      </c>
      <c r="H245" s="23">
        <f t="shared" si="207"/>
        <v>0</v>
      </c>
      <c r="I245" s="23">
        <f t="shared" si="208"/>
        <v>0</v>
      </c>
      <c r="J245" s="23">
        <f t="shared" si="201"/>
        <v>3509.75</v>
      </c>
      <c r="K245" s="23">
        <f t="shared" si="202"/>
        <v>0</v>
      </c>
      <c r="L245" s="23">
        <f t="shared" si="203"/>
        <v>0</v>
      </c>
      <c r="M245" s="10">
        <v>0.3</v>
      </c>
      <c r="N245" s="23">
        <f t="shared" si="209"/>
        <v>10.529249999999999</v>
      </c>
      <c r="O245" s="23">
        <f t="shared" si="210"/>
        <v>0.3</v>
      </c>
      <c r="P245" s="23">
        <f t="shared" si="204"/>
        <v>0</v>
      </c>
      <c r="Q245" s="7">
        <v>0.1</v>
      </c>
      <c r="R245" s="6">
        <f t="shared" si="205"/>
        <v>0.35097500000000004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>
        <f t="shared" si="213"/>
        <v>0</v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>
        <f t="shared" si="213"/>
        <v>0</v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>
        <f t="shared" si="212"/>
        <v>0</v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01"/>
      <c r="C246" s="77" t="s">
        <v>172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99" t="s">
        <v>190</v>
      </c>
      <c r="C247" s="77" t="s">
        <v>171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00"/>
      <c r="C248" s="77" t="s">
        <v>172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00"/>
      <c r="C249" s="77" t="s">
        <v>57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00"/>
      <c r="C250" s="77" t="s">
        <v>81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00"/>
      <c r="C251" s="77" t="s">
        <v>60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00"/>
      <c r="C252" s="77" t="s">
        <v>191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00"/>
      <c r="C253" s="77" t="s">
        <v>77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01"/>
      <c r="C254" s="77" t="s">
        <v>62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99" t="s">
        <v>192</v>
      </c>
      <c r="C255" s="29" t="s">
        <v>80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00"/>
      <c r="C256" s="77" t="s">
        <v>77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>
      <c r="A257" s="61">
        <v>30100057</v>
      </c>
      <c r="B257" s="100"/>
      <c r="C257" s="29" t="s">
        <v>193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>
      <c r="A258" s="61">
        <v>30100058</v>
      </c>
      <c r="B258" s="101"/>
      <c r="C258" s="29" t="s">
        <v>60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>
      <c r="A259" s="69">
        <v>30500001</v>
      </c>
      <c r="B259" s="99" t="s">
        <v>194</v>
      </c>
      <c r="C259" s="29" t="s">
        <v>82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>
      <c r="A260" s="69">
        <v>30500002</v>
      </c>
      <c r="B260" s="100"/>
      <c r="C260" s="29" t="s">
        <v>195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>
      <c r="A261" s="69">
        <v>30500003</v>
      </c>
      <c r="B261" s="100"/>
      <c r="C261" s="29" t="s">
        <v>196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>
      <c r="A262" s="69">
        <v>30500004</v>
      </c>
      <c r="B262" s="101"/>
      <c r="C262" s="29" t="s">
        <v>197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>
      <c r="A263" s="69">
        <v>30700005</v>
      </c>
      <c r="B263" s="99" t="s">
        <v>198</v>
      </c>
      <c r="C263" s="29" t="s">
        <v>82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>
      <c r="A264" s="69">
        <v>30700002</v>
      </c>
      <c r="B264" s="100"/>
      <c r="C264" s="29" t="s">
        <v>195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>
      <c r="A265" s="69">
        <v>30700003</v>
      </c>
      <c r="B265" s="100"/>
      <c r="C265" s="29" t="s">
        <v>196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>
      <c r="A266" s="69">
        <v>30700004</v>
      </c>
      <c r="B266" s="101"/>
      <c r="C266" s="29" t="s">
        <v>197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>
      <c r="A267" s="61">
        <v>30600009</v>
      </c>
      <c r="B267" s="99" t="s">
        <v>199</v>
      </c>
      <c r="C267" s="29" t="s">
        <v>200</v>
      </c>
      <c r="D267" s="5"/>
      <c r="E267" s="22">
        <v>5.05</v>
      </c>
      <c r="F267" s="23">
        <f t="shared" si="200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>
      <c r="A268" s="61">
        <v>30600010</v>
      </c>
      <c r="B268" s="101"/>
      <c r="C268" s="29" t="s">
        <v>97</v>
      </c>
      <c r="D268" s="5"/>
      <c r="E268" s="22">
        <v>5.05</v>
      </c>
      <c r="F268" s="23">
        <f t="shared" si="200"/>
        <v>0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>
      <c r="A269" s="61">
        <v>30400026</v>
      </c>
      <c r="B269" s="99" t="s">
        <v>201</v>
      </c>
      <c r="C269" s="29" t="s">
        <v>177</v>
      </c>
      <c r="D269" s="5"/>
      <c r="E269" s="22">
        <v>5.05</v>
      </c>
      <c r="F269" s="23">
        <f t="shared" si="200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>
      <c r="A270" s="61">
        <v>30400027</v>
      </c>
      <c r="B270" s="100"/>
      <c r="C270" s="29" t="s">
        <v>68</v>
      </c>
      <c r="D270" s="5">
        <v>135</v>
      </c>
      <c r="E270" s="22">
        <v>5.05</v>
      </c>
      <c r="F270" s="23">
        <f t="shared" si="200"/>
        <v>681.75</v>
      </c>
      <c r="G270" s="43">
        <f>+'[2]9'!$L$80</f>
        <v>4032.8</v>
      </c>
      <c r="H270" s="23">
        <f t="shared" si="207"/>
        <v>0</v>
      </c>
      <c r="I270" s="23">
        <f t="shared" si="208"/>
        <v>0</v>
      </c>
      <c r="J270" s="23">
        <f t="shared" si="201"/>
        <v>681.75</v>
      </c>
      <c r="K270" s="23">
        <f t="shared" si="202"/>
        <v>0</v>
      </c>
      <c r="L270" s="23">
        <f t="shared" si="203"/>
        <v>0</v>
      </c>
      <c r="M270" s="3">
        <v>0.8</v>
      </c>
      <c r="N270" s="23">
        <f t="shared" si="209"/>
        <v>5.4539999999999997</v>
      </c>
      <c r="O270" s="23">
        <f t="shared" si="210"/>
        <v>0.8</v>
      </c>
      <c r="P270" s="23">
        <f t="shared" si="204"/>
        <v>0</v>
      </c>
      <c r="Q270" s="2">
        <v>0.1</v>
      </c>
      <c r="R270" s="6">
        <f t="shared" si="205"/>
        <v>6.8174999999999999E-2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>
        <f t="shared" si="215"/>
        <v>0</v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>
        <f t="shared" si="215"/>
        <v>0</v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>
        <f t="shared" si="215"/>
        <v>0</v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hidden="1">
      <c r="A271" s="61">
        <v>30400028</v>
      </c>
      <c r="B271" s="101"/>
      <c r="C271" s="29" t="s">
        <v>202</v>
      </c>
      <c r="D271" s="5"/>
      <c r="E271" s="22">
        <v>5.05</v>
      </c>
      <c r="F271" s="23">
        <f t="shared" si="200"/>
        <v>0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</v>
      </c>
      <c r="O271" s="23">
        <f t="shared" si="210"/>
        <v>0.8</v>
      </c>
      <c r="P271" s="23" t="str">
        <f t="shared" si="204"/>
        <v/>
      </c>
      <c r="Q271" s="2">
        <v>0.1</v>
      </c>
      <c r="R271" s="6">
        <f t="shared" si="205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5"/>
        <v/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 t="str">
        <f t="shared" si="215"/>
        <v/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 t="str">
        <f t="shared" si="215"/>
        <v/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customHeight="1">
      <c r="A272" s="61">
        <v>30400004</v>
      </c>
      <c r="B272" s="99" t="s">
        <v>203</v>
      </c>
      <c r="C272" s="29" t="s">
        <v>177</v>
      </c>
      <c r="D272" s="5">
        <v>18</v>
      </c>
      <c r="E272" s="22">
        <v>5.05</v>
      </c>
      <c r="F272" s="23">
        <f t="shared" si="200"/>
        <v>90.899999999999991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90.899999999999991</v>
      </c>
      <c r="K272" s="23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0.72719999999999996</v>
      </c>
      <c r="O272" s="23">
        <f t="shared" si="210"/>
        <v>0.8</v>
      </c>
      <c r="P272" s="23">
        <f t="shared" si="204"/>
        <v>0</v>
      </c>
      <c r="Q272" s="2">
        <v>0.1</v>
      </c>
      <c r="R272" s="6">
        <f t="shared" si="205"/>
        <v>9.0899999999999991E-3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>
        <f t="shared" si="215"/>
        <v>0</v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>
        <f t="shared" si="215"/>
        <v>0</v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>
        <f t="shared" si="215"/>
        <v>0</v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5" customHeight="1">
      <c r="A273" s="61">
        <v>30400003</v>
      </c>
      <c r="B273" s="100"/>
      <c r="C273" s="29" t="s">
        <v>80</v>
      </c>
      <c r="D273" s="5">
        <v>35</v>
      </c>
      <c r="E273" s="22">
        <v>5.05</v>
      </c>
      <c r="F273" s="23">
        <f t="shared" si="200"/>
        <v>176.75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176.75</v>
      </c>
      <c r="K273" s="23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1.4140000000000001</v>
      </c>
      <c r="O273" s="23">
        <f t="shared" si="210"/>
        <v>0.8</v>
      </c>
      <c r="P273" s="23">
        <f t="shared" si="204"/>
        <v>0</v>
      </c>
      <c r="Q273" s="2">
        <v>0.1</v>
      </c>
      <c r="R273" s="6">
        <f t="shared" si="205"/>
        <v>1.7675E-2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>
        <f t="shared" si="215"/>
        <v>0</v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>
        <f t="shared" si="215"/>
        <v>0</v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>
        <f t="shared" si="215"/>
        <v>0</v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5" customHeight="1">
      <c r="A274" s="61">
        <v>30400005</v>
      </c>
      <c r="B274" s="101"/>
      <c r="C274" s="29" t="s">
        <v>202</v>
      </c>
      <c r="D274" s="5">
        <v>20</v>
      </c>
      <c r="E274" s="22">
        <v>5.05</v>
      </c>
      <c r="F274" s="23">
        <f t="shared" si="200"/>
        <v>101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101</v>
      </c>
      <c r="K274" s="23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0.80800000000000016</v>
      </c>
      <c r="O274" s="23">
        <f t="shared" si="210"/>
        <v>0.8</v>
      </c>
      <c r="P274" s="23">
        <f t="shared" si="204"/>
        <v>0</v>
      </c>
      <c r="Q274" s="2">
        <v>0.1</v>
      </c>
      <c r="R274" s="6">
        <f t="shared" si="205"/>
        <v>1.0100000000000001E-2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>
        <f t="shared" si="215"/>
        <v>0</v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>
        <f t="shared" si="215"/>
        <v>0</v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>
        <f t="shared" si="215"/>
        <v>0</v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>
      <c r="A275" s="61">
        <v>30300005</v>
      </c>
      <c r="B275" s="99" t="s">
        <v>204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>
      <c r="A276" s="61">
        <v>30300004</v>
      </c>
      <c r="B276" s="100"/>
      <c r="C276" s="29" t="s">
        <v>205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>
      <c r="A277" s="61">
        <v>30300006</v>
      </c>
      <c r="B277" s="101"/>
      <c r="C277" s="29" t="s">
        <v>59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5" hidden="1" customHeight="1">
      <c r="A278" s="61">
        <v>30100003</v>
      </c>
      <c r="B278" s="99" t="s">
        <v>206</v>
      </c>
      <c r="C278" s="29" t="s">
        <v>86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5" hidden="1" customHeight="1">
      <c r="A279" s="61">
        <v>30100004</v>
      </c>
      <c r="B279" s="100"/>
      <c r="C279" s="29" t="s">
        <v>60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5" hidden="1" customHeight="1">
      <c r="A280" s="61">
        <v>30100005</v>
      </c>
      <c r="B280" s="100"/>
      <c r="C280" s="29" t="s">
        <v>177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5" hidden="1" customHeight="1">
      <c r="A281" s="61">
        <v>30100006</v>
      </c>
      <c r="B281" s="101"/>
      <c r="C281" s="29" t="s">
        <v>207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>
      <c r="A282" s="71">
        <v>30700007</v>
      </c>
      <c r="B282" s="99" t="s">
        <v>208</v>
      </c>
      <c r="C282" s="29" t="s">
        <v>209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>
      <c r="A283" s="71">
        <v>30700006</v>
      </c>
      <c r="B283" s="100"/>
      <c r="C283" s="29" t="s">
        <v>210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>
      <c r="A284" s="71">
        <v>30700008</v>
      </c>
      <c r="B284" s="100"/>
      <c r="C284" s="29" t="s">
        <v>69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>
      <c r="A285" s="71">
        <v>30700009</v>
      </c>
      <c r="B285" s="101"/>
      <c r="C285" s="29" t="s">
        <v>207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>
      <c r="A286" s="61">
        <v>30300002</v>
      </c>
      <c r="B286" s="99" t="s">
        <v>211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>
      <c r="A287" s="61">
        <v>30300001</v>
      </c>
      <c r="B287" s="100"/>
      <c r="C287" s="29" t="s">
        <v>205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5" hidden="1" customHeight="1">
      <c r="A288" s="61">
        <v>30300003</v>
      </c>
      <c r="B288" s="101"/>
      <c r="C288" s="29" t="s">
        <v>59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99" t="s">
        <v>212</v>
      </c>
      <c r="C289" s="29" t="s">
        <v>80</v>
      </c>
      <c r="D289" s="5"/>
      <c r="E289" s="22">
        <v>5.03</v>
      </c>
      <c r="F289" s="23">
        <f t="shared" si="220"/>
        <v>0</v>
      </c>
      <c r="G289" s="4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01"/>
      <c r="C290" s="29" t="s">
        <v>60</v>
      </c>
      <c r="D290" s="5"/>
      <c r="E290" s="22">
        <v>5.03</v>
      </c>
      <c r="F290" s="23">
        <f t="shared" si="220"/>
        <v>0</v>
      </c>
      <c r="G290" s="4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99" t="s">
        <v>213</v>
      </c>
      <c r="C291" s="29" t="s">
        <v>59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00"/>
      <c r="C292" s="29" t="s">
        <v>167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00"/>
      <c r="C293" s="29" t="s">
        <v>80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01"/>
      <c r="C294" s="29" t="s">
        <v>214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215</v>
      </c>
      <c r="C295" s="30" t="s">
        <v>216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217</v>
      </c>
      <c r="C296" s="30" t="s">
        <v>218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219</v>
      </c>
      <c r="C297" s="30" t="s">
        <v>220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221</v>
      </c>
      <c r="C298" s="30" t="s">
        <v>222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223</v>
      </c>
      <c r="C299" s="30" t="s">
        <v>224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225</v>
      </c>
      <c r="C300" s="30" t="s">
        <v>224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226</v>
      </c>
      <c r="C301" s="30" t="s">
        <v>224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227</v>
      </c>
      <c r="C302" s="30" t="s">
        <v>228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229</v>
      </c>
      <c r="C303" s="30" t="s">
        <v>230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249</v>
      </c>
      <c r="C304" s="30" t="s">
        <v>230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2" t="s">
        <v>232</v>
      </c>
      <c r="C305" s="29" t="s">
        <v>233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82" t="s">
        <v>234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5755</v>
      </c>
      <c r="E307" s="43"/>
      <c r="F307" s="44">
        <f>SUM(F159:F306)</f>
        <v>41120.260000000009</v>
      </c>
      <c r="G307" s="44">
        <f t="shared" ref="G307:J307" si="233">SUM(G159:G306)</f>
        <v>48163.700000000004</v>
      </c>
      <c r="H307" s="44">
        <f t="shared" si="233"/>
        <v>124.8</v>
      </c>
      <c r="I307" s="44">
        <f t="shared" si="233"/>
        <v>20</v>
      </c>
      <c r="J307" s="44">
        <f t="shared" si="233"/>
        <v>41245.060000000005</v>
      </c>
      <c r="K307" s="44">
        <f>IF(ISERROR(H307/J307*100),"0",(H307/J307*100))</f>
        <v>0.30258169099523669</v>
      </c>
      <c r="L307" s="44">
        <f>IF(ISERROR(I307/G307*100),"0",(I307/G307*100))</f>
        <v>4.1525048947651445E-2</v>
      </c>
      <c r="M307" s="45">
        <f>IF(ISERROR(N307/J307*100),"",(N307/J307*100))</f>
        <v>0.36688946506563441</v>
      </c>
      <c r="N307" s="44">
        <f>SUM(N159:N306)</f>
        <v>151.32377999999997</v>
      </c>
      <c r="O307" s="44">
        <f>IF(ISERROR(M307-K307-L307),"0",(M307-K307-L307))</f>
        <v>2.2782725122746282E-2</v>
      </c>
      <c r="P307" s="44">
        <f>(S307+T307+U307+V307+W307+X307+Y307+Z307+AA307)/J307*1000</f>
        <v>4.8490655608211017E-2</v>
      </c>
      <c r="Q307" s="46">
        <f>IF(ISERROR(R307/J307*1000),"",(R307/J307*1000))</f>
        <v>0.18681107507177824</v>
      </c>
      <c r="R307" s="44">
        <f>SUM(R159:R306)</f>
        <v>7.7050339999999986</v>
      </c>
      <c r="S307" s="44">
        <f t="shared" ref="S307:BO307" si="234">SUM(S159:S306)</f>
        <v>1</v>
      </c>
      <c r="T307" s="44">
        <f t="shared" si="234"/>
        <v>1</v>
      </c>
      <c r="U307" s="44">
        <f t="shared" si="234"/>
        <v>0</v>
      </c>
      <c r="V307" s="44">
        <f t="shared" si="234"/>
        <v>0</v>
      </c>
      <c r="W307" s="44">
        <f t="shared" si="234"/>
        <v>0</v>
      </c>
      <c r="X307" s="44">
        <f t="shared" si="234"/>
        <v>0</v>
      </c>
      <c r="Y307" s="44">
        <f t="shared" si="234"/>
        <v>0</v>
      </c>
      <c r="Z307" s="44">
        <f t="shared" si="234"/>
        <v>0</v>
      </c>
      <c r="AA307" s="44">
        <f t="shared" si="234"/>
        <v>0</v>
      </c>
      <c r="AB307" s="44">
        <f t="shared" si="234"/>
        <v>10.8</v>
      </c>
      <c r="AC307" s="44">
        <f t="shared" si="234"/>
        <v>12.8</v>
      </c>
      <c r="AD307" s="44">
        <f t="shared" si="234"/>
        <v>0</v>
      </c>
      <c r="AE307" s="44">
        <f t="shared" si="234"/>
        <v>0</v>
      </c>
      <c r="AF307" s="44">
        <f t="shared" si="234"/>
        <v>5.8</v>
      </c>
      <c r="AG307" s="44">
        <f t="shared" si="234"/>
        <v>0</v>
      </c>
      <c r="AH307" s="44">
        <f t="shared" si="234"/>
        <v>0</v>
      </c>
      <c r="AI307" s="44">
        <f t="shared" si="234"/>
        <v>86</v>
      </c>
      <c r="AJ307" s="44">
        <f t="shared" si="234"/>
        <v>5.5</v>
      </c>
      <c r="AK307" s="44">
        <f t="shared" si="234"/>
        <v>0</v>
      </c>
      <c r="AL307" s="44">
        <f t="shared" si="234"/>
        <v>0</v>
      </c>
      <c r="AM307" s="44">
        <f t="shared" si="234"/>
        <v>3.9</v>
      </c>
      <c r="AN307" s="44">
        <f t="shared" si="234"/>
        <v>0</v>
      </c>
      <c r="AO307" s="44">
        <f t="shared" si="234"/>
        <v>0</v>
      </c>
      <c r="AP307" s="44">
        <f t="shared" si="234"/>
        <v>0</v>
      </c>
      <c r="AQ307" s="44">
        <f t="shared" si="234"/>
        <v>0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0</v>
      </c>
      <c r="AZ307" s="44">
        <f t="shared" si="234"/>
        <v>0</v>
      </c>
      <c r="BA307" s="44">
        <f t="shared" si="234"/>
        <v>0</v>
      </c>
      <c r="BB307" s="44">
        <f t="shared" si="234"/>
        <v>15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0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5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2.618495402843395E-2</v>
      </c>
      <c r="BQ307" s="47">
        <f>IF(ISERROR(AC307/$J$307*100),"",(AC307/$J$307*100))</f>
        <v>3.1034019589255047E-2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1.4062290126381192E-2</v>
      </c>
      <c r="BU307" s="47">
        <f t="shared" si="235"/>
        <v>0</v>
      </c>
      <c r="BV307" s="47">
        <f t="shared" si="235"/>
        <v>0</v>
      </c>
      <c r="BW307" s="47">
        <f t="shared" si="235"/>
        <v>0.20850981911530736</v>
      </c>
      <c r="BX307" s="47">
        <f t="shared" si="235"/>
        <v>1.3334930292258027E-2</v>
      </c>
      <c r="BY307" s="47">
        <f t="shared" si="235"/>
        <v>0</v>
      </c>
      <c r="BZ307" s="47">
        <f t="shared" si="235"/>
        <v>0</v>
      </c>
      <c r="CA307" s="47">
        <f t="shared" si="235"/>
        <v>9.4556778436011464E-3</v>
      </c>
      <c r="CB307" s="47">
        <f t="shared" si="235"/>
        <v>0</v>
      </c>
      <c r="CC307" s="47">
        <f t="shared" si="235"/>
        <v>0</v>
      </c>
      <c r="CD307" s="47">
        <f t="shared" si="235"/>
        <v>0</v>
      </c>
      <c r="CE307" s="47">
        <f t="shared" si="235"/>
        <v>0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0</v>
      </c>
      <c r="CN307" s="47">
        <f t="shared" si="235"/>
        <v>0</v>
      </c>
      <c r="CO307" s="47">
        <f t="shared" si="235"/>
        <v>0</v>
      </c>
      <c r="CP307" s="47">
        <f t="shared" si="235"/>
        <v>3.6367991706158259E-2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0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1.2122663902052754E-2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135" priority="134" stopIfTrue="1" operator="equal">
      <formula>0</formula>
    </cfRule>
  </conditionalFormatting>
  <conditionalFormatting sqref="S6:BO151 S161:BO306 DW4:FS151">
    <cfRule type="cellIs" dxfId="134" priority="133" operator="greaterThan">
      <formula>0</formula>
    </cfRule>
  </conditionalFormatting>
  <conditionalFormatting sqref="E154:G157 E2:G2 DI2:DK2">
    <cfRule type="cellIs" dxfId="133" priority="132" stopIfTrue="1" operator="equal">
      <formula>0</formula>
    </cfRule>
  </conditionalFormatting>
  <conditionalFormatting sqref="S6:BO151 S161:BO306 DW4:FS151">
    <cfRule type="cellIs" dxfId="132" priority="131" operator="greaterThan">
      <formula>0</formula>
    </cfRule>
  </conditionalFormatting>
  <conditionalFormatting sqref="E154:G157 E2:G2 DI2:DK2">
    <cfRule type="cellIs" dxfId="131" priority="130" stopIfTrue="1" operator="equal">
      <formula>0</formula>
    </cfRule>
  </conditionalFormatting>
  <conditionalFormatting sqref="S6:BO151 S161:BO306 DW4:FS151">
    <cfRule type="cellIs" dxfId="130" priority="129" operator="greaterThan">
      <formula>0</formula>
    </cfRule>
  </conditionalFormatting>
  <conditionalFormatting sqref="E154:G157 E2:G2 DI2:DK2">
    <cfRule type="cellIs" dxfId="129" priority="128" stopIfTrue="1" operator="equal">
      <formula>0</formula>
    </cfRule>
  </conditionalFormatting>
  <conditionalFormatting sqref="S6:BO151 S161:BO306 DW4:FS151">
    <cfRule type="cellIs" dxfId="128" priority="127" operator="greaterThan">
      <formula>0</formula>
    </cfRule>
  </conditionalFormatting>
  <conditionalFormatting sqref="E154:G157 E2:G2 DI2:DK2">
    <cfRule type="cellIs" dxfId="127" priority="126" stopIfTrue="1" operator="equal">
      <formula>0</formula>
    </cfRule>
  </conditionalFormatting>
  <conditionalFormatting sqref="S6:BO151 S161:BO306 DW4:FS151">
    <cfRule type="cellIs" dxfId="126" priority="125" operator="greaterThan">
      <formula>0</formula>
    </cfRule>
  </conditionalFormatting>
  <conditionalFormatting sqref="E154:G157 E2:G2 DI2:DK2">
    <cfRule type="cellIs" dxfId="125" priority="124" stopIfTrue="1" operator="equal">
      <formula>0</formula>
    </cfRule>
  </conditionalFormatting>
  <conditionalFormatting sqref="S6:BO151 S161:BO306 DW4:FS151">
    <cfRule type="cellIs" dxfId="124" priority="123" operator="greaterThan">
      <formula>0</formula>
    </cfRule>
  </conditionalFormatting>
  <conditionalFormatting sqref="E154:G157 E2:G2 DI2:DK2">
    <cfRule type="cellIs" dxfId="123" priority="122" stopIfTrue="1" operator="equal">
      <formula>0</formula>
    </cfRule>
  </conditionalFormatting>
  <conditionalFormatting sqref="S6:BO151 S161:BO306 DW4:FS151">
    <cfRule type="cellIs" dxfId="122" priority="121" operator="greaterThan">
      <formula>0</formula>
    </cfRule>
  </conditionalFormatting>
  <conditionalFormatting sqref="E154:G157 E2:G2 DI2:DK2">
    <cfRule type="cellIs" dxfId="121" priority="120" stopIfTrue="1" operator="equal">
      <formula>0</formula>
    </cfRule>
  </conditionalFormatting>
  <conditionalFormatting sqref="S6:BO151 S161:BO306 DW4:FS151">
    <cfRule type="cellIs" dxfId="120" priority="119" operator="greaterThan">
      <formula>0</formula>
    </cfRule>
  </conditionalFormatting>
  <conditionalFormatting sqref="E154:G157 E2:G2 DI2:DK2">
    <cfRule type="cellIs" dxfId="119" priority="118" stopIfTrue="1" operator="equal">
      <formula>0</formula>
    </cfRule>
  </conditionalFormatting>
  <conditionalFormatting sqref="S6:BO151 S161:BO306 DW4:FS151">
    <cfRule type="cellIs" dxfId="118" priority="117" operator="greaterThan">
      <formula>0</formula>
    </cfRule>
  </conditionalFormatting>
  <conditionalFormatting sqref="E154:G157 E2:G2 DI2:DK2">
    <cfRule type="cellIs" dxfId="117" priority="116" stopIfTrue="1" operator="equal">
      <formula>0</formula>
    </cfRule>
  </conditionalFormatting>
  <conditionalFormatting sqref="S6:BO151 S161:BO306 DW4:FS151">
    <cfRule type="cellIs" dxfId="116" priority="115" operator="greaterThan">
      <formula>0</formula>
    </cfRule>
  </conditionalFormatting>
  <conditionalFormatting sqref="E154:G157 E2:G2 DI2:DK2">
    <cfRule type="cellIs" dxfId="115" priority="114" stopIfTrue="1" operator="equal">
      <formula>0</formula>
    </cfRule>
  </conditionalFormatting>
  <conditionalFormatting sqref="S6:BO151 S161:BO306 DW4:FS151">
    <cfRule type="cellIs" dxfId="114" priority="113" operator="greaterThan">
      <formula>0</formula>
    </cfRule>
  </conditionalFormatting>
  <conditionalFormatting sqref="E154:G157 E2:G2 DI2:DK2">
    <cfRule type="cellIs" dxfId="113" priority="112" stopIfTrue="1" operator="equal">
      <formula>0</formula>
    </cfRule>
  </conditionalFormatting>
  <conditionalFormatting sqref="S6:BO151 S161:BO306 DW4:FS151">
    <cfRule type="cellIs" dxfId="112" priority="111" operator="greaterThan">
      <formula>0</formula>
    </cfRule>
  </conditionalFormatting>
  <conditionalFormatting sqref="E154:G157 E2:G2 DI2:DK2">
    <cfRule type="cellIs" dxfId="111" priority="110" stopIfTrue="1" operator="equal">
      <formula>0</formula>
    </cfRule>
  </conditionalFormatting>
  <conditionalFormatting sqref="S6:BO151 S161:BO306 DW4:FS151">
    <cfRule type="cellIs" dxfId="110" priority="109" operator="greaterThan">
      <formula>0</formula>
    </cfRule>
  </conditionalFormatting>
  <conditionalFormatting sqref="E154:G157 E2:G2 DI2:DK2">
    <cfRule type="cellIs" dxfId="109" priority="108" stopIfTrue="1" operator="equal">
      <formula>0</formula>
    </cfRule>
  </conditionalFormatting>
  <conditionalFormatting sqref="S6:BO151 S161:BO306 DW4:FS151">
    <cfRule type="cellIs" dxfId="108" priority="107" operator="greaterThan">
      <formula>0</formula>
    </cfRule>
  </conditionalFormatting>
  <conditionalFormatting sqref="E154:G157 E2:G2 DI2:DK2">
    <cfRule type="cellIs" dxfId="107" priority="106" stopIfTrue="1" operator="equal">
      <formula>0</formula>
    </cfRule>
  </conditionalFormatting>
  <conditionalFormatting sqref="S6:BO151 S161:BO306 DW4:FS151">
    <cfRule type="cellIs" dxfId="106" priority="105" operator="greaterThan">
      <formula>0</formula>
    </cfRule>
  </conditionalFormatting>
  <conditionalFormatting sqref="E154:G157 E2:G2 DI2:DK2">
    <cfRule type="cellIs" dxfId="105" priority="104" stopIfTrue="1" operator="equal">
      <formula>0</formula>
    </cfRule>
  </conditionalFormatting>
  <conditionalFormatting sqref="S6:BO151 S161:BO306 DW4:FS151">
    <cfRule type="cellIs" dxfId="104" priority="103" operator="greaterThan">
      <formula>0</formula>
    </cfRule>
  </conditionalFormatting>
  <conditionalFormatting sqref="E154:G157 E2:G2 DI2:DK2">
    <cfRule type="cellIs" dxfId="103" priority="102" stopIfTrue="1" operator="equal">
      <formula>0</formula>
    </cfRule>
  </conditionalFormatting>
  <conditionalFormatting sqref="S6:BO151 S161:BO306 DW4:FS151">
    <cfRule type="cellIs" dxfId="102" priority="101" operator="greaterThan">
      <formula>0</formula>
    </cfRule>
  </conditionalFormatting>
  <conditionalFormatting sqref="E154:G157 E2:G2 DI2:DK2">
    <cfRule type="cellIs" dxfId="101" priority="100" stopIfTrue="1" operator="equal">
      <formula>0</formula>
    </cfRule>
  </conditionalFormatting>
  <conditionalFormatting sqref="S6:BO151 S161:BO306 DW4:FS151">
    <cfRule type="cellIs" dxfId="100" priority="99" operator="greaterThan">
      <formula>0</formula>
    </cfRule>
  </conditionalFormatting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54:G157 E2:G2 DI2:DK2">
    <cfRule type="cellIs" dxfId="65" priority="64" stopIfTrue="1" operator="equal">
      <formula>0</formula>
    </cfRule>
  </conditionalFormatting>
  <conditionalFormatting sqref="S6:BO151 S161:BO306 DW4:FS151">
    <cfRule type="cellIs" dxfId="64" priority="63" operator="greaterThan">
      <formula>0</formula>
    </cfRule>
  </conditionalFormatting>
  <conditionalFormatting sqref="E154:G157 E2:G2 DI2:DK2">
    <cfRule type="cellIs" dxfId="63" priority="62" stopIfTrue="1" operator="equal">
      <formula>0</formula>
    </cfRule>
  </conditionalFormatting>
  <conditionalFormatting sqref="S6:BO151 S161:BO306 DW4:FS151">
    <cfRule type="cellIs" dxfId="62" priority="61" operator="greaterThan">
      <formula>0</formula>
    </cfRule>
  </conditionalFormatting>
  <conditionalFormatting sqref="E154:G157 E2:G2 DI2:DK2">
    <cfRule type="cellIs" dxfId="61" priority="60" stopIfTrue="1" operator="equal">
      <formula>0</formula>
    </cfRule>
  </conditionalFormatting>
  <conditionalFormatting sqref="S6:BO151 S161:BO306 DW4:FS151">
    <cfRule type="cellIs" dxfId="60" priority="59" operator="greaterThan">
      <formula>0</formula>
    </cfRule>
  </conditionalFormatting>
  <conditionalFormatting sqref="E154:G157 E2:G2 DI2:DK2">
    <cfRule type="cellIs" dxfId="59" priority="58" stopIfTrue="1" operator="equal">
      <formula>0</formula>
    </cfRule>
  </conditionalFormatting>
  <conditionalFormatting sqref="S6:BO151 S161:BO306 DW4:FS151">
    <cfRule type="cellIs" dxfId="58" priority="57" operator="greaterThan">
      <formula>0</formula>
    </cfRule>
  </conditionalFormatting>
  <conditionalFormatting sqref="E154:G157 E2:G2 DI2:DK2">
    <cfRule type="cellIs" dxfId="57" priority="56" stopIfTrue="1" operator="equal">
      <formula>0</formula>
    </cfRule>
  </conditionalFormatting>
  <conditionalFormatting sqref="S6:BO151 S161:BO306 DW4:FS151">
    <cfRule type="cellIs" dxfId="56" priority="55" operator="greaterThan">
      <formula>0</formula>
    </cfRule>
  </conditionalFormatting>
  <conditionalFormatting sqref="E154:G157 E2:G2 DI2:DK2">
    <cfRule type="cellIs" dxfId="55" priority="54" stopIfTrue="1" operator="equal">
      <formula>0</formula>
    </cfRule>
  </conditionalFormatting>
  <conditionalFormatting sqref="S6:BO151 S161:BO306 DW4:FS151">
    <cfRule type="cellIs" dxfId="54" priority="53" operator="greaterThan">
      <formula>0</formula>
    </cfRule>
  </conditionalFormatting>
  <conditionalFormatting sqref="E154:G157 E2:G2 DI2:DK2">
    <cfRule type="cellIs" dxfId="53" priority="52" stopIfTrue="1" operator="equal">
      <formula>0</formula>
    </cfRule>
  </conditionalFormatting>
  <conditionalFormatting sqref="S6:BO151 S161:BO306 DW4:FS151">
    <cfRule type="cellIs" dxfId="52" priority="51" operator="greaterThan">
      <formula>0</formula>
    </cfRule>
  </conditionalFormatting>
  <conditionalFormatting sqref="E154:G157 E2:G2 DI2:DK2">
    <cfRule type="cellIs" dxfId="51" priority="50" stopIfTrue="1" operator="equal">
      <formula>0</formula>
    </cfRule>
  </conditionalFormatting>
  <conditionalFormatting sqref="S6:BO151 S161:BO306 DW4:FS151">
    <cfRule type="cellIs" dxfId="50" priority="49" operator="greaterThan">
      <formula>0</formula>
    </cfRule>
  </conditionalFormatting>
  <conditionalFormatting sqref="E154:G157 E2:G2 DI2:DK2">
    <cfRule type="cellIs" dxfId="49" priority="48" stopIfTrue="1" operator="equal">
      <formula>0</formula>
    </cfRule>
  </conditionalFormatting>
  <conditionalFormatting sqref="S6:BO151 S161:BO306 DW4:FS151">
    <cfRule type="cellIs" dxfId="48" priority="47" operator="greaterThan">
      <formula>0</formula>
    </cfRule>
  </conditionalFormatting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2017-04-10T01:41:27Z</dcterms:modified>
</cp:coreProperties>
</file>