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G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DC152" s="1"/>
  <c r="BN152"/>
  <c r="DB152" s="1"/>
  <c r="BM152"/>
  <c r="DA152" s="1"/>
  <c r="BL152"/>
  <c r="CZ152" s="1"/>
  <c r="BK152"/>
  <c r="CY152" s="1"/>
  <c r="BJ152"/>
  <c r="CX152" s="1"/>
  <c r="BI152"/>
  <c r="CW152" s="1"/>
  <c r="BH152"/>
  <c r="CV152" s="1"/>
  <c r="BG152"/>
  <c r="CU152" s="1"/>
  <c r="BF152"/>
  <c r="CT152" s="1"/>
  <c r="BE152"/>
  <c r="CS152" s="1"/>
  <c r="BD152"/>
  <c r="CR152" s="1"/>
  <c r="BC152"/>
  <c r="CQ152" s="1"/>
  <c r="BB152"/>
  <c r="CP152" s="1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G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K152" s="1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DP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EE163"/>
  <c r="DX156"/>
  <c r="DW153"/>
  <c r="EE161"/>
  <c r="EE157"/>
  <c r="EE158"/>
  <c r="EF158" s="1"/>
  <c r="EE159"/>
  <c r="EF159" s="1"/>
  <c r="EE160"/>
  <c r="EF160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152"/>
  <c r="DP4"/>
  <c r="DY157"/>
  <c r="DY159"/>
  <c r="DY158"/>
  <c r="FV152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D129"/>
  <c r="HE129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6" i="86"/>
  <c r="B6"/>
  <c r="BQ306" i="87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DJ152"/>
  <c r="DN4"/>
  <c r="BQ4"/>
  <c r="O4"/>
  <c r="BU4" s="1"/>
  <c r="J152"/>
  <c r="BP4"/>
  <c r="R4"/>
  <c r="P4"/>
  <c r="BV4" s="1"/>
  <c r="N4"/>
  <c r="DX161"/>
  <c r="DY161" s="1"/>
  <c r="DX160"/>
  <c r="DY160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Y156"/>
  <c r="EE162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3" i="86"/>
  <c r="B3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B4" i="86"/>
  <c r="B9"/>
  <c r="B10"/>
  <c r="B5"/>
  <c r="B7" s="1"/>
  <c r="B8" s="1"/>
  <c r="C4"/>
  <c r="C9"/>
  <c r="C10"/>
  <c r="C5"/>
  <c r="C7" s="1"/>
  <c r="C8" s="1"/>
  <c r="DU152" i="87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<sst xmlns="http://schemas.openxmlformats.org/spreadsheetml/2006/main" count="1013" uniqueCount="236">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</sst>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17"/>
      <sheetName val="18.19"/>
      <sheetName val="20"/>
      <sheetName val="21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2">
          <cell r="J152">
            <v>9122.35</v>
          </cell>
          <cell r="K152">
            <v>0.3135157059310375</v>
          </cell>
          <cell r="L152" t="str">
            <v>0</v>
          </cell>
          <cell r="M152">
            <v>0.60746529129007332</v>
          </cell>
          <cell r="P152">
            <v>0</v>
          </cell>
          <cell r="Q152">
            <v>0.41761749987667646</v>
          </cell>
        </row>
        <row r="307">
          <cell r="J307">
            <v>14894.369999999999</v>
          </cell>
          <cell r="K307">
            <v>3.0884152871185563E-2</v>
          </cell>
          <cell r="L307" t="str">
            <v>0</v>
          </cell>
          <cell r="M307">
            <v>0.34723529763259547</v>
          </cell>
          <cell r="P307">
            <v>0</v>
          </cell>
          <cell r="Q307">
            <v>0.22338756187740733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+'[1]21'!$J$152</f>
        <v>9122.35</v>
      </c>
      <c r="C3" s="15">
        <f>+'[1]21'!$J$307</f>
        <v>14894.369999999999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+'[1]21'!$M$152</f>
        <v>0.60746529129007332</v>
      </c>
      <c r="C4" s="15">
        <f>+'[1]21'!$M$307</f>
        <v>0.34723529763259547</v>
      </c>
      <c r="D4" s="86"/>
      <c r="E4" s="77"/>
      <c r="F4" s="97"/>
      <c r="G4" s="97"/>
      <c r="H4" s="18"/>
      <c r="I4" s="18"/>
      <c r="J4" s="95"/>
      <c r="K4" s="96"/>
      <c r="L4" s="18"/>
      <c r="M4" s="95"/>
      <c r="N4" s="96"/>
    </row>
    <row r="5" spans="1:14" s="17" customFormat="1" ht="33" customHeight="1">
      <c r="A5" s="13" t="s">
        <v>31</v>
      </c>
      <c r="B5" s="15">
        <f>+'[1]21'!$K$152</f>
        <v>0.3135157059310375</v>
      </c>
      <c r="C5" s="15">
        <f>+'[1]21'!$K$307</f>
        <v>3.0884152871185563E-2</v>
      </c>
      <c r="D5" s="86"/>
      <c r="E5" s="77"/>
      <c r="F5" s="97"/>
      <c r="G5" s="97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 t="str">
        <f>+'[1]21'!$L$152</f>
        <v>0</v>
      </c>
      <c r="C6" s="15" t="str">
        <f>+'[1]21'!$L$307</f>
        <v>0</v>
      </c>
      <c r="D6" s="86"/>
      <c r="E6" s="77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0.3135157059310375</v>
      </c>
      <c r="C7" s="15">
        <f>+C5+C6</f>
        <v>3.0884152871185563E-2</v>
      </c>
      <c r="D7" s="86"/>
      <c r="E7" s="76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-0.29394958535903581</v>
      </c>
      <c r="C8" s="16">
        <f>+C7-C4</f>
        <v>-0.31635114476140991</v>
      </c>
      <c r="D8" s="86"/>
      <c r="E8" s="75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+'[1]21'!$Q$152</f>
        <v>0.41761749987667646</v>
      </c>
      <c r="C9" s="16">
        <f>+'[1]21'!$Q$307</f>
        <v>0.22338756187740733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+'[1]21'!$P$152</f>
        <v>0</v>
      </c>
      <c r="C10" s="16">
        <f>+'[1]21'!$P$307</f>
        <v>0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1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2" activeCellId="7" sqref="A159:XFD201 A203:XFD220 A222:XFD227 A229:XFD232 A234:XFD236 A239:XFD266 A269:XFD269 A272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152</v>
      </c>
      <c r="B1" s="125"/>
      <c r="C1" s="125"/>
      <c r="D1" s="125"/>
      <c r="BN1" t="s">
        <v>153</v>
      </c>
      <c r="DE1" s="125" t="s">
        <v>154</v>
      </c>
      <c r="DF1" s="125"/>
      <c r="DG1" s="125"/>
      <c r="DH1" s="125"/>
      <c r="FR1" t="s">
        <v>153</v>
      </c>
    </row>
    <row r="2" spans="1:215" s="33" customFormat="1" ht="26.25" customHeight="1">
      <c r="A2" s="126" t="s">
        <v>155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156</v>
      </c>
      <c r="G2" s="119" t="s">
        <v>157</v>
      </c>
      <c r="H2" s="121" t="s">
        <v>158</v>
      </c>
      <c r="I2" s="121" t="s">
        <v>159</v>
      </c>
      <c r="J2" s="121" t="s">
        <v>4</v>
      </c>
      <c r="K2" s="123" t="s">
        <v>160</v>
      </c>
      <c r="L2" s="135" t="s">
        <v>161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162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163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164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165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155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156</v>
      </c>
      <c r="DK2" s="119" t="s">
        <v>157</v>
      </c>
      <c r="DL2" s="121" t="s">
        <v>158</v>
      </c>
      <c r="DM2" s="121" t="s">
        <v>159</v>
      </c>
      <c r="DN2" s="121" t="s">
        <v>4</v>
      </c>
      <c r="DO2" s="123" t="s">
        <v>160</v>
      </c>
      <c r="DP2" s="135" t="s">
        <v>161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162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163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164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165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166</v>
      </c>
      <c r="V3" s="34" t="s">
        <v>167</v>
      </c>
      <c r="W3" s="34" t="s">
        <v>168</v>
      </c>
      <c r="X3" s="34" t="s">
        <v>169</v>
      </c>
      <c r="Y3" s="34" t="s">
        <v>170</v>
      </c>
      <c r="Z3" s="34" t="s">
        <v>171</v>
      </c>
      <c r="AA3" s="34" t="s">
        <v>172</v>
      </c>
      <c r="AB3" s="35" t="s">
        <v>173</v>
      </c>
      <c r="AC3" s="25" t="s">
        <v>174</v>
      </c>
      <c r="AD3" s="25" t="s">
        <v>175</v>
      </c>
      <c r="AE3" s="25" t="s">
        <v>176</v>
      </c>
      <c r="AF3" s="35" t="s">
        <v>177</v>
      </c>
      <c r="AG3" s="25" t="s">
        <v>178</v>
      </c>
      <c r="AH3" s="25" t="s">
        <v>179</v>
      </c>
      <c r="AI3" s="35" t="s">
        <v>180</v>
      </c>
      <c r="AJ3" s="35" t="s">
        <v>181</v>
      </c>
      <c r="AK3" s="35" t="s">
        <v>182</v>
      </c>
      <c r="AL3" s="26" t="s">
        <v>183</v>
      </c>
      <c r="AM3" s="25" t="s">
        <v>184</v>
      </c>
      <c r="AN3" s="25" t="s">
        <v>185</v>
      </c>
      <c r="AO3" s="25" t="s">
        <v>186</v>
      </c>
      <c r="AP3" s="35" t="s">
        <v>187</v>
      </c>
      <c r="AQ3" s="36" t="s">
        <v>188</v>
      </c>
      <c r="AR3" s="35" t="s">
        <v>189</v>
      </c>
      <c r="AS3" s="35" t="s">
        <v>190</v>
      </c>
      <c r="AT3" s="35" t="s">
        <v>191</v>
      </c>
      <c r="AU3" s="35" t="s">
        <v>192</v>
      </c>
      <c r="AV3" s="25" t="s">
        <v>193</v>
      </c>
      <c r="AW3" s="25" t="s">
        <v>194</v>
      </c>
      <c r="AX3" s="25" t="s">
        <v>195</v>
      </c>
      <c r="AY3" s="25" t="s">
        <v>196</v>
      </c>
      <c r="AZ3" s="25" t="s">
        <v>197</v>
      </c>
      <c r="BA3" s="25" t="s">
        <v>198</v>
      </c>
      <c r="BB3" s="27" t="s">
        <v>174</v>
      </c>
      <c r="BC3" s="37" t="s">
        <v>175</v>
      </c>
      <c r="BD3" s="37" t="s">
        <v>176</v>
      </c>
      <c r="BE3" s="37" t="s">
        <v>55</v>
      </c>
      <c r="BF3" s="37" t="s">
        <v>185</v>
      </c>
      <c r="BG3" s="37" t="s">
        <v>177</v>
      </c>
      <c r="BH3" s="37" t="s">
        <v>179</v>
      </c>
      <c r="BI3" s="37" t="s">
        <v>56</v>
      </c>
      <c r="BJ3" s="37" t="s">
        <v>181</v>
      </c>
      <c r="BK3" s="37" t="s">
        <v>57</v>
      </c>
      <c r="BL3" s="37" t="s">
        <v>58</v>
      </c>
      <c r="BM3" s="37" t="s">
        <v>178</v>
      </c>
      <c r="BN3" s="37" t="s">
        <v>59</v>
      </c>
      <c r="BO3" s="37" t="s">
        <v>60</v>
      </c>
      <c r="BP3" s="35" t="s">
        <v>173</v>
      </c>
      <c r="BQ3" s="25" t="s">
        <v>174</v>
      </c>
      <c r="BR3" s="25" t="s">
        <v>175</v>
      </c>
      <c r="BS3" s="25" t="s">
        <v>176</v>
      </c>
      <c r="BT3" s="35" t="s">
        <v>177</v>
      </c>
      <c r="BU3" s="25" t="s">
        <v>178</v>
      </c>
      <c r="BV3" s="25" t="s">
        <v>179</v>
      </c>
      <c r="BW3" s="35" t="s">
        <v>180</v>
      </c>
      <c r="BX3" s="35" t="s">
        <v>181</v>
      </c>
      <c r="BY3" s="35" t="s">
        <v>182</v>
      </c>
      <c r="BZ3" s="26" t="s">
        <v>183</v>
      </c>
      <c r="CA3" s="25" t="s">
        <v>184</v>
      </c>
      <c r="CB3" s="25" t="s">
        <v>185</v>
      </c>
      <c r="CC3" s="25" t="s">
        <v>186</v>
      </c>
      <c r="CD3" s="35" t="s">
        <v>187</v>
      </c>
      <c r="CE3" s="36" t="s">
        <v>188</v>
      </c>
      <c r="CF3" s="35" t="s">
        <v>189</v>
      </c>
      <c r="CG3" s="35" t="s">
        <v>190</v>
      </c>
      <c r="CH3" s="35" t="s">
        <v>191</v>
      </c>
      <c r="CI3" s="35" t="s">
        <v>192</v>
      </c>
      <c r="CJ3" s="25" t="s">
        <v>193</v>
      </c>
      <c r="CK3" s="25" t="s">
        <v>194</v>
      </c>
      <c r="CL3" s="25" t="s">
        <v>195</v>
      </c>
      <c r="CM3" s="25" t="s">
        <v>196</v>
      </c>
      <c r="CN3" s="25" t="s">
        <v>197</v>
      </c>
      <c r="CO3" s="25" t="s">
        <v>198</v>
      </c>
      <c r="CP3" s="27" t="s">
        <v>174</v>
      </c>
      <c r="CQ3" s="37" t="s">
        <v>175</v>
      </c>
      <c r="CR3" s="37" t="s">
        <v>176</v>
      </c>
      <c r="CS3" s="37" t="s">
        <v>55</v>
      </c>
      <c r="CT3" s="37" t="s">
        <v>185</v>
      </c>
      <c r="CU3" s="37" t="s">
        <v>177</v>
      </c>
      <c r="CV3" s="37" t="s">
        <v>179</v>
      </c>
      <c r="CW3" s="37" t="s">
        <v>56</v>
      </c>
      <c r="CX3" s="37" t="s">
        <v>181</v>
      </c>
      <c r="CY3" s="37" t="s">
        <v>57</v>
      </c>
      <c r="CZ3" s="37" t="s">
        <v>58</v>
      </c>
      <c r="DA3" s="37" t="s">
        <v>178</v>
      </c>
      <c r="DB3" s="37" t="s">
        <v>59</v>
      </c>
      <c r="DC3" s="37" t="s">
        <v>60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166</v>
      </c>
      <c r="DZ3" s="34" t="s">
        <v>167</v>
      </c>
      <c r="EA3" s="34" t="s">
        <v>168</v>
      </c>
      <c r="EB3" s="34" t="s">
        <v>169</v>
      </c>
      <c r="EC3" s="34" t="s">
        <v>170</v>
      </c>
      <c r="ED3" s="34" t="s">
        <v>171</v>
      </c>
      <c r="EE3" s="34" t="s">
        <v>172</v>
      </c>
      <c r="EF3" s="35" t="s">
        <v>173</v>
      </c>
      <c r="EG3" s="25" t="s">
        <v>174</v>
      </c>
      <c r="EH3" s="25" t="s">
        <v>175</v>
      </c>
      <c r="EI3" s="25" t="s">
        <v>176</v>
      </c>
      <c r="EJ3" s="35" t="s">
        <v>177</v>
      </c>
      <c r="EK3" s="25" t="s">
        <v>178</v>
      </c>
      <c r="EL3" s="25" t="s">
        <v>179</v>
      </c>
      <c r="EM3" s="35" t="s">
        <v>180</v>
      </c>
      <c r="EN3" s="35" t="s">
        <v>181</v>
      </c>
      <c r="EO3" s="35" t="s">
        <v>182</v>
      </c>
      <c r="EP3" s="26" t="s">
        <v>183</v>
      </c>
      <c r="EQ3" s="25" t="s">
        <v>184</v>
      </c>
      <c r="ER3" s="25" t="s">
        <v>185</v>
      </c>
      <c r="ES3" s="25" t="s">
        <v>186</v>
      </c>
      <c r="ET3" s="35" t="s">
        <v>187</v>
      </c>
      <c r="EU3" s="36" t="s">
        <v>188</v>
      </c>
      <c r="EV3" s="35" t="s">
        <v>189</v>
      </c>
      <c r="EW3" s="35" t="s">
        <v>190</v>
      </c>
      <c r="EX3" s="35" t="s">
        <v>191</v>
      </c>
      <c r="EY3" s="35" t="s">
        <v>192</v>
      </c>
      <c r="EZ3" s="25" t="s">
        <v>193</v>
      </c>
      <c r="FA3" s="25" t="s">
        <v>194</v>
      </c>
      <c r="FB3" s="25" t="s">
        <v>195</v>
      </c>
      <c r="FC3" s="25" t="s">
        <v>196</v>
      </c>
      <c r="FD3" s="25" t="s">
        <v>197</v>
      </c>
      <c r="FE3" s="25" t="s">
        <v>198</v>
      </c>
      <c r="FF3" s="27" t="s">
        <v>174</v>
      </c>
      <c r="FG3" s="37" t="s">
        <v>175</v>
      </c>
      <c r="FH3" s="37" t="s">
        <v>176</v>
      </c>
      <c r="FI3" s="37" t="s">
        <v>55</v>
      </c>
      <c r="FJ3" s="37" t="s">
        <v>185</v>
      </c>
      <c r="FK3" s="37" t="s">
        <v>177</v>
      </c>
      <c r="FL3" s="37" t="s">
        <v>179</v>
      </c>
      <c r="FM3" s="37" t="s">
        <v>56</v>
      </c>
      <c r="FN3" s="37" t="s">
        <v>181</v>
      </c>
      <c r="FO3" s="37" t="s">
        <v>57</v>
      </c>
      <c r="FP3" s="37" t="s">
        <v>58</v>
      </c>
      <c r="FQ3" s="37" t="s">
        <v>178</v>
      </c>
      <c r="FR3" s="37" t="s">
        <v>59</v>
      </c>
      <c r="FS3" s="37" t="s">
        <v>190</v>
      </c>
      <c r="FT3" s="35" t="s">
        <v>173</v>
      </c>
      <c r="FU3" s="25" t="s">
        <v>174</v>
      </c>
      <c r="FV3" s="25" t="s">
        <v>175</v>
      </c>
      <c r="FW3" s="25" t="s">
        <v>176</v>
      </c>
      <c r="FX3" s="35" t="s">
        <v>177</v>
      </c>
      <c r="FY3" s="25" t="s">
        <v>178</v>
      </c>
      <c r="FZ3" s="25" t="s">
        <v>179</v>
      </c>
      <c r="GA3" s="35" t="s">
        <v>180</v>
      </c>
      <c r="GB3" s="35" t="s">
        <v>181</v>
      </c>
      <c r="GC3" s="35" t="s">
        <v>182</v>
      </c>
      <c r="GD3" s="26" t="s">
        <v>183</v>
      </c>
      <c r="GE3" s="25" t="s">
        <v>184</v>
      </c>
      <c r="GF3" s="25" t="s">
        <v>185</v>
      </c>
      <c r="GG3" s="25" t="s">
        <v>186</v>
      </c>
      <c r="GH3" s="35" t="s">
        <v>187</v>
      </c>
      <c r="GI3" s="36" t="s">
        <v>188</v>
      </c>
      <c r="GJ3" s="35" t="s">
        <v>189</v>
      </c>
      <c r="GK3" s="35" t="s">
        <v>190</v>
      </c>
      <c r="GL3" s="35" t="s">
        <v>191</v>
      </c>
      <c r="GM3" s="35" t="s">
        <v>192</v>
      </c>
      <c r="GN3" s="25" t="s">
        <v>193</v>
      </c>
      <c r="GO3" s="25" t="s">
        <v>194</v>
      </c>
      <c r="GP3" s="25" t="s">
        <v>195</v>
      </c>
      <c r="GQ3" s="25" t="s">
        <v>196</v>
      </c>
      <c r="GR3" s="25" t="s">
        <v>197</v>
      </c>
      <c r="GS3" s="25" t="s">
        <v>198</v>
      </c>
      <c r="GT3" s="27" t="s">
        <v>174</v>
      </c>
      <c r="GU3" s="37" t="s">
        <v>175</v>
      </c>
      <c r="GV3" s="37" t="s">
        <v>176</v>
      </c>
      <c r="GW3" s="37" t="s">
        <v>55</v>
      </c>
      <c r="GX3" s="37" t="s">
        <v>185</v>
      </c>
      <c r="GY3" s="37" t="s">
        <v>177</v>
      </c>
      <c r="GZ3" s="37" t="s">
        <v>179</v>
      </c>
      <c r="HA3" s="37" t="s">
        <v>56</v>
      </c>
      <c r="HB3" s="37" t="s">
        <v>181</v>
      </c>
      <c r="HC3" s="37" t="s">
        <v>57</v>
      </c>
      <c r="HD3" s="37" t="s">
        <v>58</v>
      </c>
      <c r="HE3" s="37" t="s">
        <v>178</v>
      </c>
      <c r="HF3" s="37" t="s">
        <v>59</v>
      </c>
      <c r="HG3" s="37" t="s">
        <v>190</v>
      </c>
    </row>
    <row r="4" spans="1:215" s="33" customFormat="1" ht="15.75" hidden="1" customHeight="1">
      <c r="A4" s="61">
        <v>30501005</v>
      </c>
      <c r="B4" s="110" t="s">
        <v>61</v>
      </c>
      <c r="C4" s="79" t="s">
        <v>62</v>
      </c>
      <c r="D4" s="80"/>
      <c r="E4" s="62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61</v>
      </c>
      <c r="DG4" s="79" t="s">
        <v>62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63</v>
      </c>
      <c r="D5" s="80"/>
      <c r="E5" s="62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63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00" t="s">
        <v>64</v>
      </c>
      <c r="C6" s="78" t="s">
        <v>65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66</v>
      </c>
      <c r="DG6" s="78" t="s">
        <v>65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67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67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1"/>
      <c r="C8" s="78" t="s">
        <v>68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68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1"/>
      <c r="C9" s="78" t="s">
        <v>69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69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2"/>
      <c r="C10" s="78" t="s">
        <v>70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70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71</v>
      </c>
      <c r="C11" s="78" t="s">
        <v>72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71</v>
      </c>
      <c r="DG11" s="78" t="s">
        <v>72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73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73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74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74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1">
        <v>30100031</v>
      </c>
      <c r="B14" s="106" t="s">
        <v>75</v>
      </c>
      <c r="C14" s="78" t="s">
        <v>70</v>
      </c>
      <c r="D14" s="5">
        <v>86</v>
      </c>
      <c r="E14" s="22">
        <v>5.03</v>
      </c>
      <c r="F14" s="23">
        <f t="shared" si="0"/>
        <v>432.58000000000004</v>
      </c>
      <c r="G14" s="23"/>
      <c r="H14" s="23">
        <f t="shared" si="1"/>
        <v>0</v>
      </c>
      <c r="I14" s="23">
        <f t="shared" si="2"/>
        <v>0</v>
      </c>
      <c r="J14" s="23">
        <f t="shared" si="3"/>
        <v>432.58000000000004</v>
      </c>
      <c r="K14" s="23">
        <f t="shared" si="4"/>
        <v>0</v>
      </c>
      <c r="L14" s="23" t="str">
        <f t="shared" si="5"/>
        <v>0</v>
      </c>
      <c r="M14" s="10">
        <v>0.35</v>
      </c>
      <c r="N14" s="23">
        <f t="shared" si="6"/>
        <v>1.51403</v>
      </c>
      <c r="O14" s="23">
        <f t="shared" si="7"/>
        <v>0.35</v>
      </c>
      <c r="P14" s="23">
        <f t="shared" si="8"/>
        <v>0</v>
      </c>
      <c r="Q14" s="7">
        <v>0.3</v>
      </c>
      <c r="R14" s="6">
        <f t="shared" si="9"/>
        <v>0.129774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75</v>
      </c>
      <c r="DG14" s="78" t="s">
        <v>70</v>
      </c>
      <c r="DH14" s="5">
        <f t="shared" si="13"/>
        <v>86</v>
      </c>
      <c r="DI14" s="24">
        <v>5.03</v>
      </c>
      <c r="DJ14" s="23">
        <f t="shared" si="14"/>
        <v>432.58000000000004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432.58000000000004</v>
      </c>
      <c r="DO14" s="23">
        <f t="shared" si="19"/>
        <v>0</v>
      </c>
      <c r="DP14" s="23" t="str">
        <f t="shared" si="20"/>
        <v/>
      </c>
      <c r="DQ14" s="10">
        <v>0.35</v>
      </c>
      <c r="DR14" s="23">
        <f t="shared" si="21"/>
        <v>1.51403</v>
      </c>
      <c r="DS14" s="23" t="str">
        <f t="shared" si="22"/>
        <v/>
      </c>
      <c r="DT14" s="23">
        <f t="shared" si="23"/>
        <v>0</v>
      </c>
      <c r="DU14" s="7">
        <v>0.3</v>
      </c>
      <c r="DV14" s="6">
        <f t="shared" si="24"/>
        <v>0.129774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>
        <f t="shared" si="29"/>
        <v>0</v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6"/>
      <c r="C15" s="78" t="s">
        <v>76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76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77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77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6"/>
      <c r="C17" s="78" t="s">
        <v>78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78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00" t="s">
        <v>79</v>
      </c>
      <c r="C18" s="78" t="s">
        <v>78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79</v>
      </c>
      <c r="DG18" s="78" t="s">
        <v>78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80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80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2"/>
      <c r="C20" s="78" t="s">
        <v>68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2"/>
      <c r="DG20" s="78" t="s">
        <v>68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00" t="s">
        <v>81</v>
      </c>
      <c r="C21" s="78" t="s">
        <v>82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00" t="s">
        <v>81</v>
      </c>
      <c r="DG21" s="78" t="s">
        <v>82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1"/>
      <c r="C22" s="78" t="s">
        <v>83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1"/>
      <c r="DG22" s="78" t="s">
        <v>83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1"/>
      <c r="C23" s="78" t="s">
        <v>84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1"/>
      <c r="DG23" s="78" t="s">
        <v>84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2"/>
      <c r="C24" s="78" t="s">
        <v>63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2"/>
      <c r="DG24" s="78" t="s">
        <v>63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customHeight="1">
      <c r="A25" s="61">
        <v>30100030</v>
      </c>
      <c r="B25" s="84" t="s">
        <v>85</v>
      </c>
      <c r="C25" s="78" t="s">
        <v>86</v>
      </c>
      <c r="D25" s="5">
        <v>71</v>
      </c>
      <c r="E25" s="22">
        <v>5.03</v>
      </c>
      <c r="F25" s="23">
        <f t="shared" si="0"/>
        <v>357.13</v>
      </c>
      <c r="G25" s="23"/>
      <c r="H25" s="23">
        <f t="shared" si="1"/>
        <v>0</v>
      </c>
      <c r="I25" s="23">
        <f t="shared" si="2"/>
        <v>0</v>
      </c>
      <c r="J25" s="23">
        <f t="shared" si="3"/>
        <v>357.13</v>
      </c>
      <c r="K25" s="23">
        <f t="shared" si="4"/>
        <v>0</v>
      </c>
      <c r="L25" s="23" t="str">
        <f t="shared" si="5"/>
        <v>0</v>
      </c>
      <c r="M25" s="10">
        <v>0.5</v>
      </c>
      <c r="N25" s="23">
        <f t="shared" si="6"/>
        <v>1.78565</v>
      </c>
      <c r="O25" s="23">
        <f t="shared" si="7"/>
        <v>0.5</v>
      </c>
      <c r="P25" s="23">
        <f t="shared" si="8"/>
        <v>0</v>
      </c>
      <c r="Q25" s="7">
        <v>0.5</v>
      </c>
      <c r="R25" s="6">
        <f t="shared" si="9"/>
        <v>0.178565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8"/>
        <v>0</v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>
        <f t="shared" si="38"/>
        <v>0</v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>
        <f t="shared" si="38"/>
        <v>0</v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4" t="s">
        <v>85</v>
      </c>
      <c r="DG25" s="78" t="s">
        <v>86</v>
      </c>
      <c r="DH25" s="5">
        <f t="shared" si="13"/>
        <v>71</v>
      </c>
      <c r="DI25" s="24">
        <v>5.03</v>
      </c>
      <c r="DJ25" s="23">
        <f t="shared" si="14"/>
        <v>357.13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357.13</v>
      </c>
      <c r="DO25" s="23">
        <f t="shared" si="19"/>
        <v>0</v>
      </c>
      <c r="DP25" s="23" t="str">
        <f t="shared" si="20"/>
        <v/>
      </c>
      <c r="DQ25" s="10">
        <v>0.5</v>
      </c>
      <c r="DR25" s="23">
        <f t="shared" si="21"/>
        <v>1.78565</v>
      </c>
      <c r="DS25" s="23" t="str">
        <f t="shared" si="22"/>
        <v/>
      </c>
      <c r="DT25" s="23">
        <f t="shared" si="23"/>
        <v>0</v>
      </c>
      <c r="DU25" s="7">
        <v>0.5</v>
      </c>
      <c r="DV25" s="6">
        <f t="shared" si="24"/>
        <v>0.178565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>
        <f t="shared" si="40"/>
        <v>0</v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6" t="s">
        <v>87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6" t="s">
        <v>87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6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7" t="s">
        <v>88</v>
      </c>
      <c r="C28" s="78" t="s">
        <v>89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7" t="s">
        <v>88</v>
      </c>
      <c r="DG28" s="78" t="s">
        <v>89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8"/>
      <c r="C29" s="78" t="s">
        <v>68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8"/>
      <c r="DG29" s="78" t="s">
        <v>68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8"/>
      <c r="C30" s="78" t="s">
        <v>80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8"/>
      <c r="DG30" s="78" t="s">
        <v>80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9"/>
      <c r="C31" s="78" t="s">
        <v>78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9"/>
      <c r="DG31" s="78" t="s">
        <v>78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00" t="s">
        <v>90</v>
      </c>
      <c r="C32" s="78" t="s">
        <v>69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00" t="s">
        <v>90</v>
      </c>
      <c r="DG32" s="78" t="s">
        <v>69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1"/>
      <c r="C33" s="78" t="s">
        <v>65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1"/>
      <c r="DG33" s="78" t="s">
        <v>65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1"/>
      <c r="C34" s="78" t="s">
        <v>80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1"/>
      <c r="DG34" s="78" t="s">
        <v>80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2"/>
      <c r="C35" s="78" t="s">
        <v>91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2"/>
      <c r="DG35" s="78" t="s">
        <v>91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00" t="s">
        <v>92</v>
      </c>
      <c r="C36" s="78" t="s">
        <v>93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00" t="s">
        <v>92</v>
      </c>
      <c r="DG36" s="78" t="s">
        <v>93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1"/>
      <c r="C37" s="78" t="s">
        <v>74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1"/>
      <c r="DG37" s="78" t="s">
        <v>74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1"/>
      <c r="C38" s="78" t="s">
        <v>94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1"/>
      <c r="DG38" s="78" t="s">
        <v>94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1"/>
      <c r="C39" s="78" t="s">
        <v>95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1"/>
      <c r="DG39" s="78" t="s">
        <v>95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2"/>
      <c r="C40" s="78" t="s">
        <v>96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2"/>
      <c r="DG40" s="78" t="s">
        <v>96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00" t="s">
        <v>97</v>
      </c>
      <c r="C41" s="78" t="s">
        <v>76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00" t="s">
        <v>97</v>
      </c>
      <c r="DG41" s="78" t="s">
        <v>76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1">
        <v>30100047</v>
      </c>
      <c r="B42" s="102"/>
      <c r="C42" s="78" t="s">
        <v>98</v>
      </c>
      <c r="D42" s="5">
        <v>225</v>
      </c>
      <c r="E42" s="22">
        <v>5.03</v>
      </c>
      <c r="F42" s="23">
        <f t="shared" si="0"/>
        <v>1131.75</v>
      </c>
      <c r="G42" s="23"/>
      <c r="H42" s="23">
        <f t="shared" si="1"/>
        <v>4.2</v>
      </c>
      <c r="I42" s="23">
        <f t="shared" si="2"/>
        <v>0</v>
      </c>
      <c r="J42" s="23">
        <f t="shared" si="3"/>
        <v>1135.95</v>
      </c>
      <c r="K42" s="23">
        <f t="shared" si="4"/>
        <v>0.36973458338835336</v>
      </c>
      <c r="L42" s="23" t="str">
        <f t="shared" si="5"/>
        <v>0</v>
      </c>
      <c r="M42" s="10">
        <v>0.5</v>
      </c>
      <c r="N42" s="23">
        <f t="shared" si="6"/>
        <v>5.6797500000000003</v>
      </c>
      <c r="O42" s="23">
        <f t="shared" si="7"/>
        <v>0.13026541661164664</v>
      </c>
      <c r="P42" s="23">
        <f t="shared" si="8"/>
        <v>0</v>
      </c>
      <c r="Q42" s="7">
        <v>1</v>
      </c>
      <c r="R42" s="6">
        <f t="shared" si="9"/>
        <v>1.13595</v>
      </c>
      <c r="S42" s="5"/>
      <c r="T42" s="5"/>
      <c r="U42" s="5"/>
      <c r="V42" s="5"/>
      <c r="W42" s="5"/>
      <c r="X42" s="5"/>
      <c r="Y42" s="5"/>
      <c r="Z42" s="5"/>
      <c r="AA42" s="5"/>
      <c r="AB42" s="4">
        <v>1.8</v>
      </c>
      <c r="AC42" s="4">
        <v>2.4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0.15845767859500859</v>
      </c>
      <c r="BQ42" s="4">
        <f t="shared" si="47"/>
        <v>649.11428571428576</v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>
        <f t="shared" si="47"/>
        <v>0</v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0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2"/>
      <c r="DG42" s="78" t="s">
        <v>98</v>
      </c>
      <c r="DH42" s="5">
        <f t="shared" si="13"/>
        <v>225</v>
      </c>
      <c r="DI42" s="24">
        <v>5.03</v>
      </c>
      <c r="DJ42" s="23">
        <f t="shared" si="14"/>
        <v>1131.75</v>
      </c>
      <c r="DK42" s="23">
        <f t="shared" si="15"/>
        <v>0</v>
      </c>
      <c r="DL42" s="23">
        <f t="shared" si="16"/>
        <v>4.2</v>
      </c>
      <c r="DM42" s="23">
        <f t="shared" si="17"/>
        <v>0</v>
      </c>
      <c r="DN42" s="23">
        <f t="shared" si="18"/>
        <v>1135.95</v>
      </c>
      <c r="DO42" s="23">
        <f t="shared" si="19"/>
        <v>0.36973458338835336</v>
      </c>
      <c r="DP42" s="23" t="str">
        <f t="shared" si="20"/>
        <v/>
      </c>
      <c r="DQ42" s="10">
        <v>0.5</v>
      </c>
      <c r="DR42" s="23">
        <f t="shared" si="21"/>
        <v>5.6797500000000003</v>
      </c>
      <c r="DS42" s="23" t="str">
        <f t="shared" si="22"/>
        <v/>
      </c>
      <c r="DT42" s="23">
        <f t="shared" si="23"/>
        <v>0</v>
      </c>
      <c r="DU42" s="7">
        <v>1</v>
      </c>
      <c r="DV42" s="6">
        <f t="shared" si="24"/>
        <v>1.13595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1.8</v>
      </c>
      <c r="EG42" s="54">
        <f t="shared" si="44"/>
        <v>2.4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>
        <f t="shared" si="48"/>
        <v>0.15845767859500859</v>
      </c>
      <c r="FU42" s="4">
        <f t="shared" si="48"/>
        <v>649.11428571428576</v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2" t="s">
        <v>99</v>
      </c>
      <c r="C43" s="78" t="s">
        <v>100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2" t="s">
        <v>99</v>
      </c>
      <c r="DG43" s="78" t="s">
        <v>100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00" t="s">
        <v>101</v>
      </c>
      <c r="C44" s="78" t="s">
        <v>102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00" t="s">
        <v>101</v>
      </c>
      <c r="DG44" s="78" t="s">
        <v>102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customHeight="1">
      <c r="A45" s="61">
        <v>30100050</v>
      </c>
      <c r="B45" s="101"/>
      <c r="C45" s="78" t="s">
        <v>78</v>
      </c>
      <c r="D45" s="5">
        <v>653</v>
      </c>
      <c r="E45" s="22">
        <v>5.03</v>
      </c>
      <c r="F45" s="23">
        <f t="shared" si="0"/>
        <v>3284.59</v>
      </c>
      <c r="G45" s="23"/>
      <c r="H45" s="23">
        <f t="shared" si="1"/>
        <v>6.8</v>
      </c>
      <c r="I45" s="23">
        <f t="shared" si="2"/>
        <v>0</v>
      </c>
      <c r="J45" s="23">
        <f t="shared" si="3"/>
        <v>3291.3900000000003</v>
      </c>
      <c r="K45" s="23">
        <f t="shared" si="4"/>
        <v>0.20659964331179226</v>
      </c>
      <c r="L45" s="23" t="str">
        <f t="shared" si="5"/>
        <v>0</v>
      </c>
      <c r="M45" s="10">
        <v>0.4</v>
      </c>
      <c r="N45" s="23">
        <f t="shared" si="6"/>
        <v>13.165560000000003</v>
      </c>
      <c r="O45" s="23">
        <f t="shared" si="7"/>
        <v>0.19340035668820776</v>
      </c>
      <c r="P45" s="23">
        <f t="shared" si="8"/>
        <v>0</v>
      </c>
      <c r="Q45" s="7">
        <v>0.6</v>
      </c>
      <c r="R45" s="6">
        <f t="shared" si="9"/>
        <v>1.974834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>
        <v>6.8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f t="shared" si="47"/>
        <v>0</v>
      </c>
      <c r="BQ45" s="4">
        <f t="shared" si="47"/>
        <v>3291.3900000000003</v>
      </c>
      <c r="BR45" s="4" t="str">
        <f t="shared" si="47"/>
        <v/>
      </c>
      <c r="BS45" s="4">
        <f t="shared" si="47"/>
        <v>0</v>
      </c>
      <c r="BT45" s="4">
        <f t="shared" si="47"/>
        <v>0</v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>
        <f t="shared" si="47"/>
        <v>0</v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>
        <f t="shared" si="45"/>
        <v>0</v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1"/>
      <c r="DG45" s="78" t="s">
        <v>78</v>
      </c>
      <c r="DH45" s="5">
        <f t="shared" si="13"/>
        <v>653</v>
      </c>
      <c r="DI45" s="24">
        <v>5.03</v>
      </c>
      <c r="DJ45" s="23">
        <f t="shared" si="14"/>
        <v>3284.59</v>
      </c>
      <c r="DK45" s="23">
        <f t="shared" si="15"/>
        <v>0</v>
      </c>
      <c r="DL45" s="23">
        <f t="shared" si="16"/>
        <v>6.8</v>
      </c>
      <c r="DM45" s="23">
        <f t="shared" si="17"/>
        <v>0</v>
      </c>
      <c r="DN45" s="23">
        <f t="shared" si="18"/>
        <v>3291.3900000000003</v>
      </c>
      <c r="DO45" s="23">
        <f t="shared" si="19"/>
        <v>0.20659964331179226</v>
      </c>
      <c r="DP45" s="23" t="str">
        <f t="shared" si="20"/>
        <v/>
      </c>
      <c r="DQ45" s="10">
        <v>0.4</v>
      </c>
      <c r="DR45" s="23">
        <f t="shared" si="21"/>
        <v>13.165560000000003</v>
      </c>
      <c r="DS45" s="23" t="str">
        <f t="shared" si="22"/>
        <v/>
      </c>
      <c r="DT45" s="23">
        <f t="shared" si="23"/>
        <v>0</v>
      </c>
      <c r="DU45" s="7">
        <v>0.6</v>
      </c>
      <c r="DV45" s="6">
        <f t="shared" si="24"/>
        <v>1.974834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6.8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>
        <f t="shared" si="48"/>
        <v>0</v>
      </c>
      <c r="FU45" s="4">
        <f t="shared" si="48"/>
        <v>3291.3900000000003</v>
      </c>
      <c r="FV45" s="4" t="str">
        <f t="shared" si="48"/>
        <v/>
      </c>
      <c r="FW45" s="4">
        <f t="shared" si="48"/>
        <v>0</v>
      </c>
      <c r="FX45" s="4">
        <f t="shared" si="48"/>
        <v>0</v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>
        <f t="shared" si="48"/>
        <v>0</v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>
        <f t="shared" si="46"/>
        <v>0</v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00" t="s">
        <v>103</v>
      </c>
      <c r="C46" s="78" t="s">
        <v>78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00" t="s">
        <v>103</v>
      </c>
      <c r="DG46" s="78" t="s">
        <v>78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2"/>
      <c r="C47" s="78" t="s">
        <v>76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2"/>
      <c r="DG47" s="78" t="s">
        <v>76</v>
      </c>
      <c r="DH47" s="5">
        <f t="shared" si="13"/>
        <v>520</v>
      </c>
      <c r="DI47" s="24">
        <v>5.04</v>
      </c>
      <c r="DJ47" s="23">
        <f t="shared" si="14"/>
        <v>2620.8000000000002</v>
      </c>
      <c r="DK47" s="23">
        <f t="shared" si="15"/>
        <v>0</v>
      </c>
      <c r="DL47" s="23">
        <f t="shared" si="16"/>
        <v>4.6000000000000005</v>
      </c>
      <c r="DM47" s="23">
        <f t="shared" si="17"/>
        <v>0</v>
      </c>
      <c r="DN47" s="23">
        <f t="shared" si="18"/>
        <v>2625.4</v>
      </c>
      <c r="DO47" s="23">
        <f t="shared" si="19"/>
        <v>0.17521139635865013</v>
      </c>
      <c r="DP47" s="23" t="str">
        <f t="shared" si="20"/>
        <v/>
      </c>
      <c r="DQ47" s="10">
        <v>0.7</v>
      </c>
      <c r="DR47" s="23">
        <f t="shared" si="21"/>
        <v>18.377800000000001</v>
      </c>
      <c r="DS47" s="23" t="str">
        <f t="shared" si="22"/>
        <v/>
      </c>
      <c r="DT47" s="23">
        <f t="shared" si="23"/>
        <v>0</v>
      </c>
      <c r="DU47" s="7">
        <v>0.8</v>
      </c>
      <c r="DV47" s="6">
        <f t="shared" si="24"/>
        <v>2.10032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1.2</v>
      </c>
      <c r="EG47" s="54">
        <f t="shared" si="44"/>
        <v>3.2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0.2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>
        <f t="shared" si="48"/>
        <v>4.5707320789213073E-2</v>
      </c>
      <c r="FU47" s="4">
        <f t="shared" si="48"/>
        <v>1826.365217391304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>
        <f t="shared" si="48"/>
        <v>9.5223584977527231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>
        <f t="shared" si="46"/>
        <v>0</v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>
        <f t="shared" si="46"/>
        <v>0</v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1" t="s">
        <v>104</v>
      </c>
      <c r="C48" s="78" t="s">
        <v>91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1" t="s">
        <v>104</v>
      </c>
      <c r="DG48" s="78" t="s">
        <v>91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2"/>
      <c r="C49" s="78" t="s">
        <v>105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2"/>
      <c r="DG49" s="78" t="s">
        <v>105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1" t="s">
        <v>106</v>
      </c>
      <c r="C50" s="78" t="s">
        <v>67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1" t="s">
        <v>106</v>
      </c>
      <c r="DG50" s="78" t="s">
        <v>67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00" t="s">
        <v>107</v>
      </c>
      <c r="C52" s="78" t="s">
        <v>108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00" t="s">
        <v>107</v>
      </c>
      <c r="DG52" s="78" t="s">
        <v>108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2"/>
      <c r="C53" s="78" t="s">
        <v>102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2"/>
      <c r="DG53" s="78" t="s">
        <v>102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00" t="s">
        <v>109</v>
      </c>
      <c r="C54" s="78" t="s">
        <v>110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00" t="s">
        <v>109</v>
      </c>
      <c r="DG54" s="78" t="s">
        <v>110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2"/>
      <c r="C55" s="78" t="s">
        <v>111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2"/>
      <c r="DG55" s="78" t="s">
        <v>111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4" t="s">
        <v>112</v>
      </c>
      <c r="C56" s="78" t="s">
        <v>108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4" t="s">
        <v>112</v>
      </c>
      <c r="DG56" s="78" t="s">
        <v>108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00" t="s">
        <v>113</v>
      </c>
      <c r="C57" s="78" t="s">
        <v>102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00" t="s">
        <v>113</v>
      </c>
      <c r="DG57" s="78" t="s">
        <v>102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2"/>
      <c r="C58" s="78" t="s">
        <v>108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2"/>
      <c r="DG58" s="78" t="s">
        <v>108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00" t="s">
        <v>114</v>
      </c>
      <c r="C59" s="78" t="s">
        <v>102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00" t="s">
        <v>114</v>
      </c>
      <c r="DG59" s="78" t="s">
        <v>102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2"/>
      <c r="C60" s="78" t="s">
        <v>108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2"/>
      <c r="DG60" s="78" t="s">
        <v>108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00" t="s">
        <v>115</v>
      </c>
      <c r="C61" s="78" t="s">
        <v>76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00" t="s">
        <v>115</v>
      </c>
      <c r="DG61" s="78" t="s">
        <v>76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1"/>
      <c r="C62" s="78" t="s">
        <v>91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1"/>
      <c r="DG62" s="78" t="s">
        <v>91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1"/>
      <c r="C63" s="84" t="s">
        <v>68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1"/>
      <c r="DG63" s="84" t="s">
        <v>68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2"/>
      <c r="C64" s="84" t="s">
        <v>116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2"/>
      <c r="DG64" s="84" t="s">
        <v>116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00" t="s">
        <v>117</v>
      </c>
      <c r="C65" s="78" t="s">
        <v>67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00" t="s">
        <v>117</v>
      </c>
      <c r="DG65" s="78" t="s">
        <v>67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2"/>
      <c r="DG66" s="29" t="s">
        <v>18</v>
      </c>
      <c r="DH66" s="5">
        <f t="shared" si="13"/>
        <v>559</v>
      </c>
      <c r="DI66" s="22">
        <v>5.03</v>
      </c>
      <c r="DJ66" s="23">
        <f t="shared" si="14"/>
        <v>2811.77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2811.77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11.24708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0.28117700000000001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3" t="s">
        <v>118</v>
      </c>
      <c r="C67" s="78" t="s">
        <v>76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3" t="s">
        <v>118</v>
      </c>
      <c r="DG67" s="78" t="s">
        <v>76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4"/>
      <c r="C68" s="78" t="s">
        <v>94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4"/>
      <c r="DG68" s="78" t="s">
        <v>94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5"/>
      <c r="C69" s="78" t="s">
        <v>110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5"/>
      <c r="DG69" s="78" t="s">
        <v>110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00" t="s">
        <v>119</v>
      </c>
      <c r="C70" s="38" t="s">
        <v>68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00" t="s">
        <v>119</v>
      </c>
      <c r="DG70" s="38" t="s">
        <v>68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1"/>
      <c r="C71" s="38" t="s">
        <v>76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1"/>
      <c r="DG71" s="38" t="s">
        <v>76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1"/>
      <c r="C72" s="38" t="s">
        <v>120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1"/>
      <c r="DG72" s="38" t="s">
        <v>120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2"/>
      <c r="C73" s="38" t="s">
        <v>121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2"/>
      <c r="DG73" s="38" t="s">
        <v>121</v>
      </c>
      <c r="DH73" s="5">
        <f t="shared" si="78"/>
        <v>324</v>
      </c>
      <c r="DI73" s="39">
        <v>5.03</v>
      </c>
      <c r="DJ73" s="23">
        <f t="shared" si="79"/>
        <v>1629.72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1629.72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3.2594400000000001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0.16297200000000001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>
        <f t="shared" si="62"/>
        <v>0</v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>
        <f t="shared" si="62"/>
        <v>0</v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>
        <f t="shared" si="62"/>
        <v>0</v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00" t="s">
        <v>122</v>
      </c>
      <c r="C74" s="38" t="s">
        <v>68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00" t="s">
        <v>122</v>
      </c>
      <c r="DG74" s="38" t="s">
        <v>68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1"/>
      <c r="C75" s="38" t="s">
        <v>76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1"/>
      <c r="DG75" s="38" t="s">
        <v>76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1"/>
      <c r="C76" s="38" t="s">
        <v>120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1"/>
      <c r="DG76" s="38" t="s">
        <v>120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2"/>
      <c r="C77" s="38" t="s">
        <v>121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2"/>
      <c r="DG77" s="38" t="s">
        <v>121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2" t="s">
        <v>123</v>
      </c>
      <c r="C78" s="38" t="s">
        <v>124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2" t="s">
        <v>123</v>
      </c>
      <c r="DG78" s="38" t="s">
        <v>124</v>
      </c>
      <c r="DH78" s="5">
        <f t="shared" si="78"/>
        <v>634</v>
      </c>
      <c r="DI78" s="39">
        <v>10</v>
      </c>
      <c r="DJ78" s="23">
        <f t="shared" si="79"/>
        <v>6340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6340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12.68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0.63400000000000001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00" t="s">
        <v>125</v>
      </c>
      <c r="C79" s="84" t="s">
        <v>80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00" t="s">
        <v>125</v>
      </c>
      <c r="DG79" s="84" t="s">
        <v>80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2"/>
      <c r="C80" s="78" t="s">
        <v>67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2"/>
      <c r="DG80" s="78" t="s">
        <v>67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00" t="s">
        <v>126</v>
      </c>
      <c r="C81" s="78" t="s">
        <v>76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00" t="s">
        <v>126</v>
      </c>
      <c r="DG81" s="78" t="s">
        <v>76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1"/>
      <c r="C82" s="78" t="s">
        <v>68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1"/>
      <c r="DG82" s="78" t="s">
        <v>68</v>
      </c>
      <c r="DH82" s="5">
        <f t="shared" si="78"/>
        <v>86</v>
      </c>
      <c r="DI82" s="24">
        <v>5.07</v>
      </c>
      <c r="DJ82" s="23">
        <f t="shared" si="79"/>
        <v>436.02000000000004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436.02000000000004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1.3080600000000002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4.3602000000000002E-2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2"/>
      <c r="C83" s="78" t="s">
        <v>91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2"/>
      <c r="DG83" s="78" t="s">
        <v>91</v>
      </c>
      <c r="DH83" s="5">
        <f t="shared" si="78"/>
        <v>53</v>
      </c>
      <c r="DI83" s="24">
        <v>5.07</v>
      </c>
      <c r="DJ83" s="23">
        <f t="shared" si="79"/>
        <v>268.71000000000004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268.71000000000004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0.80613000000000012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2.6871000000000006E-2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00" t="s">
        <v>127</v>
      </c>
      <c r="C84" s="78" t="s">
        <v>121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00" t="s">
        <v>127</v>
      </c>
      <c r="DG84" s="78" t="s">
        <v>121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1"/>
      <c r="C85" s="78" t="s">
        <v>76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1"/>
      <c r="DG85" s="78" t="s">
        <v>76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1"/>
      <c r="C86" s="78" t="s">
        <v>91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1"/>
      <c r="DG86" s="78" t="s">
        <v>91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2"/>
      <c r="C87" s="78" t="s">
        <v>68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2"/>
      <c r="DG87" s="78" t="s">
        <v>68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00" t="s">
        <v>128</v>
      </c>
      <c r="C88" s="78" t="s">
        <v>121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00" t="s">
        <v>128</v>
      </c>
      <c r="DG88" s="78" t="s">
        <v>121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1"/>
      <c r="C89" s="78" t="s">
        <v>76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1"/>
      <c r="DG89" s="78" t="s">
        <v>76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1"/>
      <c r="C90" s="78" t="s">
        <v>91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1"/>
      <c r="DG90" s="78" t="s">
        <v>91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2"/>
      <c r="C91" s="78" t="s">
        <v>68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2"/>
      <c r="DG91" s="78" t="s">
        <v>68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00" t="s">
        <v>129</v>
      </c>
      <c r="C92" s="78" t="s">
        <v>67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00" t="s">
        <v>129</v>
      </c>
      <c r="DG92" s="78" t="s">
        <v>67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01"/>
      <c r="C93" s="78" t="s">
        <v>68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1"/>
      <c r="DG93" s="78" t="s">
        <v>68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1">
        <v>30100026</v>
      </c>
      <c r="B94" s="101"/>
      <c r="C94" s="78" t="s">
        <v>65</v>
      </c>
      <c r="D94" s="5">
        <v>114</v>
      </c>
      <c r="E94" s="22">
        <v>5.08</v>
      </c>
      <c r="F94" s="23">
        <f t="shared" si="67"/>
        <v>579.12</v>
      </c>
      <c r="G94" s="23"/>
      <c r="H94" s="23">
        <f t="shared" si="92"/>
        <v>3.6</v>
      </c>
      <c r="I94" s="23">
        <f t="shared" si="93"/>
        <v>0</v>
      </c>
      <c r="J94" s="23">
        <f t="shared" si="70"/>
        <v>582.72</v>
      </c>
      <c r="K94" s="23">
        <f t="shared" si="71"/>
        <v>0.61779242174629323</v>
      </c>
      <c r="L94" s="23" t="str">
        <f t="shared" si="72"/>
        <v>0</v>
      </c>
      <c r="M94" s="10">
        <v>1</v>
      </c>
      <c r="N94" s="23">
        <f t="shared" si="73"/>
        <v>5.8272000000000004</v>
      </c>
      <c r="O94" s="23">
        <f t="shared" si="74"/>
        <v>0.38220757825370677</v>
      </c>
      <c r="P94" s="23">
        <f t="shared" si="75"/>
        <v>0</v>
      </c>
      <c r="Q94" s="7">
        <v>0.1</v>
      </c>
      <c r="R94" s="6">
        <f t="shared" si="76"/>
        <v>5.8272000000000004E-2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3.6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>
        <f t="shared" si="98"/>
        <v>0</v>
      </c>
      <c r="BR94" s="4" t="str">
        <f t="shared" si="98"/>
        <v/>
      </c>
      <c r="BS94" s="4">
        <f t="shared" si="98"/>
        <v>0</v>
      </c>
      <c r="BT94" s="4">
        <f t="shared" si="98"/>
        <v>0</v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>
        <f t="shared" si="77"/>
        <v>0</v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1"/>
      <c r="DG94" s="78" t="s">
        <v>65</v>
      </c>
      <c r="DH94" s="5">
        <f t="shared" si="78"/>
        <v>114</v>
      </c>
      <c r="DI94" s="24">
        <v>5.08</v>
      </c>
      <c r="DJ94" s="23">
        <f t="shared" si="79"/>
        <v>579.12</v>
      </c>
      <c r="DK94" s="23">
        <f t="shared" si="80"/>
        <v>0</v>
      </c>
      <c r="DL94" s="23">
        <f t="shared" si="81"/>
        <v>3.6</v>
      </c>
      <c r="DM94" s="23">
        <f t="shared" si="82"/>
        <v>0</v>
      </c>
      <c r="DN94" s="23">
        <f t="shared" si="83"/>
        <v>582.72</v>
      </c>
      <c r="DO94" s="23">
        <f t="shared" si="84"/>
        <v>0.61779242174629323</v>
      </c>
      <c r="DP94" s="23" t="str">
        <f t="shared" si="85"/>
        <v/>
      </c>
      <c r="DQ94" s="10">
        <v>1</v>
      </c>
      <c r="DR94" s="23">
        <f t="shared" si="86"/>
        <v>5.8272000000000004</v>
      </c>
      <c r="DS94" s="23" t="str">
        <f t="shared" si="87"/>
        <v/>
      </c>
      <c r="DT94" s="23">
        <f t="shared" si="88"/>
        <v>0</v>
      </c>
      <c r="DU94" s="7">
        <v>0.1</v>
      </c>
      <c r="DV94" s="6">
        <f t="shared" si="89"/>
        <v>5.8272000000000004E-2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3.6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>
        <f t="shared" si="99"/>
        <v>0</v>
      </c>
      <c r="FU94" s="4">
        <f t="shared" si="99"/>
        <v>0</v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01"/>
      <c r="C95" s="78" t="s">
        <v>95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1"/>
      <c r="DG95" s="78" t="s">
        <v>95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1"/>
      <c r="C96" s="78" t="s">
        <v>74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1"/>
      <c r="DG96" s="78" t="s">
        <v>74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1"/>
      <c r="C97" s="78" t="s">
        <v>130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1"/>
      <c r="DG97" s="78" t="s">
        <v>130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1">
        <v>30100023</v>
      </c>
      <c r="B98" s="101"/>
      <c r="C98" s="78" t="s">
        <v>91</v>
      </c>
      <c r="D98" s="5">
        <v>53</v>
      </c>
      <c r="E98" s="22">
        <v>5.08</v>
      </c>
      <c r="F98" s="23">
        <f t="shared" si="67"/>
        <v>269.24</v>
      </c>
      <c r="G98" s="23"/>
      <c r="H98" s="23">
        <f t="shared" si="92"/>
        <v>1.7</v>
      </c>
      <c r="I98" s="23">
        <f t="shared" si="93"/>
        <v>0</v>
      </c>
      <c r="J98" s="23">
        <f t="shared" si="70"/>
        <v>270.94</v>
      </c>
      <c r="K98" s="23">
        <f t="shared" si="71"/>
        <v>0.627445190817155</v>
      </c>
      <c r="L98" s="23" t="str">
        <f t="shared" si="72"/>
        <v>0</v>
      </c>
      <c r="M98" s="10">
        <v>1</v>
      </c>
      <c r="N98" s="23">
        <f t="shared" si="73"/>
        <v>2.7094</v>
      </c>
      <c r="O98" s="23">
        <f t="shared" si="74"/>
        <v>0.372554809182845</v>
      </c>
      <c r="P98" s="23">
        <f t="shared" si="75"/>
        <v>0</v>
      </c>
      <c r="Q98" s="7">
        <v>0.1</v>
      </c>
      <c r="R98" s="6">
        <f t="shared" si="76"/>
        <v>2.7094E-2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1.7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1"/>
      <c r="DG98" s="78" t="s">
        <v>91</v>
      </c>
      <c r="DH98" s="5">
        <f t="shared" si="78"/>
        <v>53</v>
      </c>
      <c r="DI98" s="24">
        <v>5.08</v>
      </c>
      <c r="DJ98" s="23">
        <f t="shared" si="79"/>
        <v>269.24</v>
      </c>
      <c r="DK98" s="23">
        <f t="shared" si="80"/>
        <v>0</v>
      </c>
      <c r="DL98" s="23">
        <f t="shared" si="81"/>
        <v>1.7</v>
      </c>
      <c r="DM98" s="23">
        <f t="shared" si="82"/>
        <v>0</v>
      </c>
      <c r="DN98" s="23">
        <f t="shared" si="83"/>
        <v>270.94</v>
      </c>
      <c r="DO98" s="23">
        <f t="shared" si="84"/>
        <v>0.627445190817155</v>
      </c>
      <c r="DP98" s="23" t="str">
        <f t="shared" si="85"/>
        <v/>
      </c>
      <c r="DQ98" s="10">
        <v>1</v>
      </c>
      <c r="DR98" s="23">
        <f t="shared" si="86"/>
        <v>2.7094</v>
      </c>
      <c r="DS98" s="23" t="str">
        <f t="shared" si="87"/>
        <v/>
      </c>
      <c r="DT98" s="23">
        <f t="shared" si="88"/>
        <v>0</v>
      </c>
      <c r="DU98" s="7">
        <v>0.1</v>
      </c>
      <c r="DV98" s="6">
        <f t="shared" si="89"/>
        <v>2.7094E-2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1.7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>
        <f t="shared" si="99"/>
        <v>0</v>
      </c>
      <c r="FU98" s="4">
        <f t="shared" si="99"/>
        <v>0</v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1">
        <v>30100027</v>
      </c>
      <c r="B99" s="102"/>
      <c r="C99" s="78" t="s">
        <v>76</v>
      </c>
      <c r="D99" s="5">
        <v>456</v>
      </c>
      <c r="E99" s="22">
        <v>5.08</v>
      </c>
      <c r="F99" s="23">
        <f t="shared" si="67"/>
        <v>2316.48</v>
      </c>
      <c r="G99" s="23"/>
      <c r="H99" s="23">
        <f t="shared" si="92"/>
        <v>12.3</v>
      </c>
      <c r="I99" s="23">
        <f t="shared" si="93"/>
        <v>0</v>
      </c>
      <c r="J99" s="23">
        <f t="shared" si="70"/>
        <v>2328.7800000000002</v>
      </c>
      <c r="K99" s="23">
        <f t="shared" si="71"/>
        <v>0.52817355009919353</v>
      </c>
      <c r="L99" s="23" t="str">
        <f t="shared" si="72"/>
        <v>0</v>
      </c>
      <c r="M99" s="10">
        <v>1</v>
      </c>
      <c r="N99" s="23">
        <f t="shared" si="73"/>
        <v>23.287800000000001</v>
      </c>
      <c r="O99" s="23">
        <f t="shared" si="74"/>
        <v>0.47182644990080647</v>
      </c>
      <c r="P99" s="23">
        <f t="shared" si="75"/>
        <v>0</v>
      </c>
      <c r="Q99" s="7">
        <v>0.1</v>
      </c>
      <c r="R99" s="6">
        <f t="shared" si="76"/>
        <v>0.23287800000000003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12.3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 t="str">
        <f t="shared" si="98"/>
        <v/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2"/>
      <c r="DG99" s="78" t="s">
        <v>76</v>
      </c>
      <c r="DH99" s="5">
        <f t="shared" si="78"/>
        <v>456</v>
      </c>
      <c r="DI99" s="24">
        <v>5.08</v>
      </c>
      <c r="DJ99" s="23">
        <f t="shared" si="79"/>
        <v>2316.48</v>
      </c>
      <c r="DK99" s="23">
        <f t="shared" si="80"/>
        <v>0</v>
      </c>
      <c r="DL99" s="23">
        <f t="shared" si="81"/>
        <v>12.3</v>
      </c>
      <c r="DM99" s="23">
        <f t="shared" si="82"/>
        <v>0</v>
      </c>
      <c r="DN99" s="23">
        <f t="shared" si="83"/>
        <v>2328.7800000000002</v>
      </c>
      <c r="DO99" s="23">
        <f t="shared" si="84"/>
        <v>0.52817355009919353</v>
      </c>
      <c r="DP99" s="23" t="str">
        <f t="shared" si="85"/>
        <v/>
      </c>
      <c r="DQ99" s="10">
        <v>1</v>
      </c>
      <c r="DR99" s="23">
        <f t="shared" si="86"/>
        <v>23.287800000000001</v>
      </c>
      <c r="DS99" s="23" t="str">
        <f t="shared" si="87"/>
        <v/>
      </c>
      <c r="DT99" s="23">
        <f t="shared" si="88"/>
        <v>0</v>
      </c>
      <c r="DU99" s="7">
        <v>0.1</v>
      </c>
      <c r="DV99" s="6">
        <f t="shared" si="89"/>
        <v>0.23287800000000003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12.3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>
        <f t="shared" si="99"/>
        <v>0</v>
      </c>
      <c r="FU99" s="4">
        <f t="shared" si="99"/>
        <v>0</v>
      </c>
      <c r="FV99" s="4" t="str">
        <f t="shared" si="99"/>
        <v/>
      </c>
      <c r="FW99" s="4">
        <f t="shared" si="99"/>
        <v>0</v>
      </c>
      <c r="FX99" s="4">
        <f t="shared" si="99"/>
        <v>0</v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00" t="s">
        <v>131</v>
      </c>
      <c r="C100" s="29" t="s">
        <v>94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00" t="s">
        <v>131</v>
      </c>
      <c r="DG100" s="29" t="s">
        <v>94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1"/>
      <c r="C101" s="78" t="s">
        <v>91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1"/>
      <c r="DG101" s="78" t="s">
        <v>91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1"/>
      <c r="C102" s="29" t="s">
        <v>132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1"/>
      <c r="DG102" s="29" t="s">
        <v>132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2"/>
      <c r="C103" s="29" t="s">
        <v>74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2"/>
      <c r="DG103" s="29" t="s">
        <v>74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00" t="s">
        <v>133</v>
      </c>
      <c r="C104" s="29" t="s">
        <v>96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00" t="s">
        <v>133</v>
      </c>
      <c r="DG104" s="29" t="s">
        <v>96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1"/>
      <c r="C105" s="29" t="s">
        <v>134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1"/>
      <c r="DG105" s="29" t="s">
        <v>134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1"/>
      <c r="C106" s="29" t="s">
        <v>135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1"/>
      <c r="DG106" s="29" t="s">
        <v>135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2"/>
      <c r="C107" s="29" t="s">
        <v>136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2"/>
      <c r="DG107" s="29" t="s">
        <v>136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00" t="s">
        <v>137</v>
      </c>
      <c r="C108" s="29" t="s">
        <v>96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00" t="s">
        <v>137</v>
      </c>
      <c r="DG108" s="29" t="s">
        <v>96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1"/>
      <c r="C109" s="29" t="s">
        <v>134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1"/>
      <c r="DG109" s="29" t="s">
        <v>134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1"/>
      <c r="C110" s="29" t="s">
        <v>135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1"/>
      <c r="DG110" s="29" t="s">
        <v>135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2"/>
      <c r="C111" s="29" t="s">
        <v>136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2"/>
      <c r="DG111" s="29" t="s">
        <v>136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00" t="s">
        <v>138</v>
      </c>
      <c r="C112" s="29" t="s">
        <v>139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00" t="s">
        <v>138</v>
      </c>
      <c r="DG112" s="29" t="s">
        <v>139</v>
      </c>
      <c r="DH112" s="5">
        <f t="shared" si="78"/>
        <v>49</v>
      </c>
      <c r="DI112" s="22">
        <v>5.05</v>
      </c>
      <c r="DJ112" s="23">
        <f t="shared" si="79"/>
        <v>247.45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247.45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0.98980000000000001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2.4745E-2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2"/>
      <c r="C113" s="29" t="s">
        <v>111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2"/>
      <c r="DG113" s="29" t="s">
        <v>111</v>
      </c>
      <c r="DH113" s="5">
        <f t="shared" si="78"/>
        <v>61</v>
      </c>
      <c r="DI113" s="22">
        <v>5.05</v>
      </c>
      <c r="DJ113" s="23">
        <f t="shared" si="79"/>
        <v>308.05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308.05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1.2322000000000002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3.0805000000000003E-2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00" t="s">
        <v>140</v>
      </c>
      <c r="C114" s="29" t="s">
        <v>116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00" t="s">
        <v>140</v>
      </c>
      <c r="DG114" s="29" t="s">
        <v>116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1"/>
      <c r="C115" s="29" t="s">
        <v>82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1"/>
      <c r="DG115" s="29" t="s">
        <v>82</v>
      </c>
      <c r="DH115" s="5">
        <f t="shared" si="78"/>
        <v>39</v>
      </c>
      <c r="DI115" s="22">
        <v>5.05</v>
      </c>
      <c r="DJ115" s="23">
        <f t="shared" si="79"/>
        <v>196.95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196.95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1.5756000000000001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1.9695000000000001E-2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2"/>
      <c r="C116" s="29" t="s">
        <v>141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2"/>
      <c r="DG116" s="29" t="s">
        <v>141</v>
      </c>
      <c r="DH116" s="5">
        <f t="shared" si="78"/>
        <v>6</v>
      </c>
      <c r="DI116" s="22">
        <v>5.05</v>
      </c>
      <c r="DJ116" s="23">
        <f t="shared" si="79"/>
        <v>30.299999999999997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30.299999999999997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0.24239999999999998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3.0299999999999997E-3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00" t="s">
        <v>142</v>
      </c>
      <c r="C117" s="29" t="s">
        <v>116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00" t="s">
        <v>142</v>
      </c>
      <c r="DG117" s="29" t="s">
        <v>116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1"/>
      <c r="C118" s="29" t="s">
        <v>94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1"/>
      <c r="DG118" s="29" t="s">
        <v>94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2"/>
      <c r="C119" s="29" t="s">
        <v>141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2"/>
      <c r="DG119" s="29" t="s">
        <v>141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00" t="s">
        <v>143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00" t="s">
        <v>143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1"/>
      <c r="C121" s="29" t="s">
        <v>144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1"/>
      <c r="DG121" s="29" t="s">
        <v>144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2"/>
      <c r="C122" s="29" t="s">
        <v>73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2"/>
      <c r="DG122" s="29" t="s">
        <v>73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00" t="s">
        <v>145</v>
      </c>
      <c r="C123" s="29" t="s">
        <v>100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00" t="s">
        <v>145</v>
      </c>
      <c r="DG123" s="29" t="s">
        <v>100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1"/>
      <c r="C124" s="29" t="s">
        <v>74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1"/>
      <c r="DG124" s="29" t="s">
        <v>74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1"/>
      <c r="C125" s="29" t="s">
        <v>116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1"/>
      <c r="DG125" s="29" t="s">
        <v>116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2"/>
      <c r="C126" s="29" t="s">
        <v>146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2"/>
      <c r="DG126" s="29" t="s">
        <v>146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00" t="s">
        <v>147</v>
      </c>
      <c r="C127" s="29" t="s">
        <v>148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00" t="s">
        <v>147</v>
      </c>
      <c r="DG127" s="29" t="s">
        <v>148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1"/>
      <c r="C128" s="29" t="s">
        <v>149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1"/>
      <c r="DG128" s="29" t="s">
        <v>149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1"/>
      <c r="C129" s="29" t="s">
        <v>83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1"/>
      <c r="DG129" s="29" t="s">
        <v>83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2"/>
      <c r="C130" s="29" t="s">
        <v>146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2"/>
      <c r="DG130" s="29" t="s">
        <v>146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00" t="s">
        <v>150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00" t="s">
        <v>150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1"/>
      <c r="C132" s="29" t="s">
        <v>144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1"/>
      <c r="DG132" s="29" t="s">
        <v>144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2"/>
      <c r="C133" s="29" t="s">
        <v>73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2"/>
      <c r="DG133" s="29" t="s">
        <v>73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00" t="s">
        <v>151</v>
      </c>
      <c r="C134" s="29" t="s">
        <v>94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00" t="s">
        <v>151</v>
      </c>
      <c r="DG134" s="29" t="s">
        <v>94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2"/>
      <c r="C135" s="29" t="s">
        <v>74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2"/>
      <c r="DG135" s="29" t="s">
        <v>74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00" t="s">
        <v>199</v>
      </c>
      <c r="C136" s="29" t="s">
        <v>73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00" t="s">
        <v>199</v>
      </c>
      <c r="DG136" s="29" t="s">
        <v>73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1"/>
      <c r="C137" s="29" t="s">
        <v>62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1"/>
      <c r="DG137" s="29" t="s">
        <v>62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1"/>
      <c r="C138" s="29" t="s">
        <v>94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1"/>
      <c r="DG138" s="29" t="s">
        <v>94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2"/>
      <c r="C139" s="29" t="s">
        <v>200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2"/>
      <c r="DG139" s="29" t="s">
        <v>200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201</v>
      </c>
      <c r="C140" s="30" t="s">
        <v>202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201</v>
      </c>
      <c r="DG140" s="30" t="s">
        <v>202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203</v>
      </c>
      <c r="C141" s="30" t="s">
        <v>204</v>
      </c>
      <c r="D141" s="5">
        <v>94</v>
      </c>
      <c r="E141" s="22">
        <v>7.69</v>
      </c>
      <c r="F141" s="23">
        <f t="shared" si="124"/>
        <v>722.86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722.86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1.4457200000000001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7.2286000000000003E-2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203</v>
      </c>
      <c r="DG141" s="30" t="s">
        <v>204</v>
      </c>
      <c r="DH141" s="5">
        <f t="shared" si="132"/>
        <v>94</v>
      </c>
      <c r="DI141" s="24">
        <v>7.69</v>
      </c>
      <c r="DJ141" s="23">
        <f t="shared" si="133"/>
        <v>722.86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722.86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1.4457200000000001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7.2286000000000003E-2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205</v>
      </c>
      <c r="C142" s="30" t="s">
        <v>206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205</v>
      </c>
      <c r="DG142" s="30" t="s">
        <v>206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207</v>
      </c>
      <c r="C143" s="30" t="s">
        <v>208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207</v>
      </c>
      <c r="DG143" s="30" t="s">
        <v>208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209</v>
      </c>
      <c r="C144" s="30" t="s">
        <v>210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209</v>
      </c>
      <c r="DG144" s="30" t="s">
        <v>210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211</v>
      </c>
      <c r="C145" s="30" t="s">
        <v>210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211</v>
      </c>
      <c r="DG145" s="30" t="s">
        <v>210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212</v>
      </c>
      <c r="C146" s="30" t="s">
        <v>210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212</v>
      </c>
      <c r="DG146" s="30" t="s">
        <v>210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213</v>
      </c>
      <c r="C147" s="30" t="s">
        <v>214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213</v>
      </c>
      <c r="DG147" s="30" t="s">
        <v>214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215</v>
      </c>
      <c r="C148" s="30" t="s">
        <v>216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215</v>
      </c>
      <c r="DG148" s="30" t="s">
        <v>216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217</v>
      </c>
      <c r="C149" s="30" t="s">
        <v>216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217</v>
      </c>
      <c r="DG149" s="30" t="s">
        <v>216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3" t="s">
        <v>218</v>
      </c>
      <c r="C150" s="29" t="s">
        <v>219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3" t="s">
        <v>218</v>
      </c>
      <c r="DG150" s="29" t="s">
        <v>219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3" t="s">
        <v>220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3" t="s">
        <v>220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1752</v>
      </c>
      <c r="E152" s="43"/>
      <c r="F152" s="44">
        <f>SUM(F4:F151)</f>
        <v>9093.75</v>
      </c>
      <c r="G152" s="44">
        <f t="shared" ref="G152:J152" si="155">SUM(G4:G151)</f>
        <v>0</v>
      </c>
      <c r="H152" s="44">
        <f t="shared" si="155"/>
        <v>28.6</v>
      </c>
      <c r="I152" s="44">
        <f t="shared" si="155"/>
        <v>0</v>
      </c>
      <c r="J152" s="44">
        <f t="shared" si="155"/>
        <v>9122.35</v>
      </c>
      <c r="K152" s="44">
        <f>IF(ISERROR(H152/J152*100),"0",(H152/J152*100))</f>
        <v>0.3135157059310375</v>
      </c>
      <c r="L152" s="44" t="str">
        <f>IF(ISERROR(I152/G152*100),"0",(I152/G152*100))</f>
        <v>0</v>
      </c>
      <c r="M152" s="45">
        <f>IF(ISERROR(N152/J152*100),"",(N152/J152*100))</f>
        <v>0.60746529129007332</v>
      </c>
      <c r="N152" s="44">
        <f>SUM(N4:N151)</f>
        <v>55.415110000000006</v>
      </c>
      <c r="O152" s="44">
        <f>IF(ISERROR(M152-K152-L152),"0",(M152-K152-L152))</f>
        <v>0.29394958535903581</v>
      </c>
      <c r="P152" s="44">
        <f>(S152+T152+U152+V152+W152+X152+Y152+Z152+AA152)/J152*1000</f>
        <v>0</v>
      </c>
      <c r="Q152" s="46">
        <f>IF(ISERROR(R152/J152*1000),"",(R152/J152*1000))</f>
        <v>0.41761749987667646</v>
      </c>
      <c r="R152" s="44">
        <f>SUM(R4:R151)</f>
        <v>3.809653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1.8</v>
      </c>
      <c r="AC152" s="44">
        <f t="shared" si="156"/>
        <v>9.1999999999999993</v>
      </c>
      <c r="AD152" s="44">
        <f t="shared" si="156"/>
        <v>17.600000000000001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1.9731757715939421E-2</v>
      </c>
      <c r="BQ152" s="47">
        <f t="shared" ref="BQ152:CO152" si="157">IF(ISERROR(AC152/$J$152*100),"",(AC152/$J$152*100))</f>
        <v>0.10085120610369036</v>
      </c>
      <c r="BR152" s="47">
        <f t="shared" si="157"/>
        <v>0.19293274211140771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 t="str">
        <f t="shared" ref="CP152" si="158">IF(ISERROR(BB152/G152*100),"",(BB152/G152*100))</f>
        <v/>
      </c>
      <c r="CQ152" s="48" t="str">
        <f t="shared" ref="CQ152" si="159">IF(ISERROR(BC152/G152*100),"",(BC152/G152*100))</f>
        <v/>
      </c>
      <c r="CR152" s="48" t="str">
        <f t="shared" ref="CR152" si="160">IF(ISERROR(BD152/G152*100),"",(BD152/G152*100))</f>
        <v/>
      </c>
      <c r="CS152" s="48" t="str">
        <f t="shared" ref="CS152" si="161">IF(ISERROR(BE152/G152*100),"",(BE152/G152*100))</f>
        <v/>
      </c>
      <c r="CT152" s="48" t="str">
        <f t="shared" ref="CT152" si="162">IF(ISERROR(BF152/G152*100),"",(BF152/G152*100))</f>
        <v/>
      </c>
      <c r="CU152" s="48" t="str">
        <f t="shared" ref="CU152" si="163">IF(ISERROR(BG152/G152*100),"",(BG152/G152*100))</f>
        <v/>
      </c>
      <c r="CV152" s="48" t="str">
        <f t="shared" ref="CV152" si="164">IF(ISERROR(BH152/G152*100),"",(BH152/G152*100))</f>
        <v/>
      </c>
      <c r="CW152" s="48" t="str">
        <f t="shared" ref="CW152" si="165">IF(ISERROR(BI152/G152*100),"",(BI152/G152*100))</f>
        <v/>
      </c>
      <c r="CX152" s="48" t="str">
        <f t="shared" ref="CX152" si="166">IF(ISERROR(BJ152/G152*100),"",(BJ152/G152*100))</f>
        <v/>
      </c>
      <c r="CY152" s="48" t="str">
        <f t="shared" ref="CY152" si="167">IF(ISERROR(BK152/G152*100),"",(BK152/G152*100))</f>
        <v/>
      </c>
      <c r="CZ152" s="48" t="str">
        <f t="shared" ref="CZ152" si="168">IF(ISERROR(BL152/G152*100),"",(BL152/G152*100))</f>
        <v/>
      </c>
      <c r="DA152" s="48" t="str">
        <f t="shared" ref="DA152" si="169">IF(ISERROR(BM152/G152*100),"",(BM152/G152*100))</f>
        <v/>
      </c>
      <c r="DB152" s="48" t="str">
        <f t="shared" ref="DB152" si="170">IF(ISERROR(BN152/G152*100),"",(BN152/G152*100))</f>
        <v/>
      </c>
      <c r="DC152" s="48" t="str">
        <f t="shared" ref="DC152" si="171">IF(ISERROR(BO152/G152*100),"",(BO152/G152*100))</f>
        <v/>
      </c>
      <c r="DE152" s="31" t="s">
        <v>17</v>
      </c>
      <c r="DF152" s="31"/>
      <c r="DG152" s="32"/>
      <c r="DH152" s="40">
        <f>SUM(DH4:DH151)</f>
        <v>4083</v>
      </c>
      <c r="DI152" s="40"/>
      <c r="DJ152" s="40">
        <f>SUM(DJ4:DJ151)</f>
        <v>23983.52</v>
      </c>
      <c r="DK152" s="40">
        <f>SUM(DK4:DK151)</f>
        <v>0</v>
      </c>
      <c r="DL152" s="40">
        <f t="shared" ref="DL152:DN152" si="172">SUM(DL4:DL151)</f>
        <v>33.200000000000003</v>
      </c>
      <c r="DM152" s="40">
        <f t="shared" si="172"/>
        <v>0</v>
      </c>
      <c r="DN152" s="40">
        <f t="shared" si="172"/>
        <v>24016.720000000001</v>
      </c>
      <c r="DO152" s="40">
        <f>IF(ISERROR(DL152/DN152*100),"",(DL152/DN152*100))</f>
        <v>0.13823702820368478</v>
      </c>
      <c r="DP152" s="40" t="str">
        <f>IF(ISERROR(DM152/DK152*100),"",(DM152/DK152*100))</f>
        <v/>
      </c>
      <c r="DQ152" s="41">
        <f>IF(ISERROR(DR152/DN152*100),"",(DR152/DN152*100))</f>
        <v>0.44607931474406154</v>
      </c>
      <c r="DR152" s="40">
        <f>SUM(DR4:DR151)</f>
        <v>107.13361999999999</v>
      </c>
      <c r="DS152" s="40" t="str">
        <f>IF(ISERROR(DQ152-DO152-DP152),"",(DQ152-DO152-DP152))</f>
        <v/>
      </c>
      <c r="DT152" s="40">
        <f t="shared" si="142"/>
        <v>0</v>
      </c>
      <c r="DU152" s="42">
        <f>IF(ISERROR(DV152/DN152*1000),"",(DV152/DN152*1000))</f>
        <v>0.29716256008314201</v>
      </c>
      <c r="DV152" s="40">
        <f>SUM(DV4:DV151)</f>
        <v>7.13687</v>
      </c>
      <c r="DW152" s="40">
        <f>SUM(DW4:DW151)</f>
        <v>0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0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3</v>
      </c>
      <c r="EG152" s="40">
        <f t="shared" si="173"/>
        <v>12.399999999999999</v>
      </c>
      <c r="EH152" s="40">
        <f t="shared" si="173"/>
        <v>17.600000000000001</v>
      </c>
      <c r="EI152" s="40">
        <f t="shared" si="173"/>
        <v>0</v>
      </c>
      <c r="EJ152" s="40">
        <f t="shared" si="173"/>
        <v>0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0.2</v>
      </c>
      <c r="EO152" s="40">
        <f t="shared" si="173"/>
        <v>0</v>
      </c>
      <c r="EP152" s="40">
        <f t="shared" si="173"/>
        <v>0</v>
      </c>
      <c r="EQ152" s="40">
        <f t="shared" si="173"/>
        <v>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1.2491297729248622E-2</v>
      </c>
      <c r="FU152" s="45">
        <f t="shared" si="153"/>
        <v>8970.1002409638531</v>
      </c>
      <c r="FV152" s="45" t="str">
        <f t="shared" si="153"/>
        <v/>
      </c>
      <c r="FW152" s="45">
        <f t="shared" si="153"/>
        <v>0</v>
      </c>
      <c r="FX152" s="45">
        <f t="shared" si="153"/>
        <v>0</v>
      </c>
      <c r="FY152" s="45" t="str">
        <f t="shared" si="153"/>
        <v/>
      </c>
      <c r="FZ152" s="45" t="str">
        <f t="shared" si="153"/>
        <v/>
      </c>
      <c r="GA152" s="45">
        <f t="shared" si="153"/>
        <v>0</v>
      </c>
      <c r="GB152" s="45">
        <f t="shared" si="153"/>
        <v>2.8023489288721808</v>
      </c>
      <c r="GC152" s="45" t="str">
        <f t="shared" si="153"/>
        <v/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 t="str">
        <f t="shared" si="151"/>
        <v/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 t="str">
        <f t="shared" si="149"/>
        <v/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 t="str">
        <f t="shared" si="149"/>
        <v/>
      </c>
      <c r="GW152" s="45" t="str">
        <f t="shared" si="149"/>
        <v/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0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221</v>
      </c>
      <c r="B156" s="125"/>
      <c r="C156" s="125"/>
      <c r="D156" s="125"/>
      <c r="BN156" t="s">
        <v>153</v>
      </c>
      <c r="DW156" s="34" t="s">
        <v>12</v>
      </c>
      <c r="DX156" s="73">
        <f>+DW152</f>
        <v>0</v>
      </c>
      <c r="DY156" s="56" t="e">
        <f>+DX156/DW153</f>
        <v>#DIV/0!</v>
      </c>
      <c r="EA156" s="74" t="s">
        <v>222</v>
      </c>
      <c r="EB156" s="74" t="s">
        <v>223</v>
      </c>
      <c r="EC156" s="74" t="s">
        <v>224</v>
      </c>
      <c r="ED156" s="74" t="s">
        <v>225</v>
      </c>
      <c r="EE156" s="74" t="s">
        <v>226</v>
      </c>
      <c r="EF156" s="74" t="s">
        <v>227</v>
      </c>
    </row>
    <row r="157" spans="1:215" s="33" customFormat="1" ht="26.25" customHeight="1">
      <c r="A157" s="126" t="s">
        <v>155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156</v>
      </c>
      <c r="G157" s="119" t="s">
        <v>157</v>
      </c>
      <c r="H157" s="121" t="s">
        <v>158</v>
      </c>
      <c r="I157" s="121" t="s">
        <v>159</v>
      </c>
      <c r="J157" s="121" t="s">
        <v>4</v>
      </c>
      <c r="K157" s="123" t="s">
        <v>160</v>
      </c>
      <c r="L157" s="135" t="s">
        <v>161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162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163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164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165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0</v>
      </c>
      <c r="DY157" s="56" t="e">
        <f>+DX157/DW153</f>
        <v>#DIV/0!</v>
      </c>
      <c r="EA157" s="59">
        <v>1</v>
      </c>
      <c r="EB157" s="59" t="s">
        <v>48</v>
      </c>
      <c r="EC157" s="74" t="s">
        <v>228</v>
      </c>
      <c r="ED157" s="23">
        <f>+DN152</f>
        <v>24016.720000000001</v>
      </c>
      <c r="EE157" s="23">
        <f>+EG152</f>
        <v>12.399999999999999</v>
      </c>
      <c r="EF157" s="60">
        <f>+EE157/ED157</f>
        <v>5.1630697280894301E-4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166</v>
      </c>
      <c r="V158" s="34" t="s">
        <v>167</v>
      </c>
      <c r="W158" s="34" t="s">
        <v>168</v>
      </c>
      <c r="X158" s="34" t="s">
        <v>169</v>
      </c>
      <c r="Y158" s="34" t="s">
        <v>170</v>
      </c>
      <c r="Z158" s="34" t="s">
        <v>171</v>
      </c>
      <c r="AA158" s="34" t="s">
        <v>172</v>
      </c>
      <c r="AB158" s="35" t="s">
        <v>173</v>
      </c>
      <c r="AC158" s="25" t="s">
        <v>174</v>
      </c>
      <c r="AD158" s="25" t="s">
        <v>175</v>
      </c>
      <c r="AE158" s="25" t="s">
        <v>176</v>
      </c>
      <c r="AF158" s="35" t="s">
        <v>177</v>
      </c>
      <c r="AG158" s="25" t="s">
        <v>178</v>
      </c>
      <c r="AH158" s="25" t="s">
        <v>179</v>
      </c>
      <c r="AI158" s="35" t="s">
        <v>180</v>
      </c>
      <c r="AJ158" s="35" t="s">
        <v>181</v>
      </c>
      <c r="AK158" s="35" t="s">
        <v>182</v>
      </c>
      <c r="AL158" s="26" t="s">
        <v>183</v>
      </c>
      <c r="AM158" s="25" t="s">
        <v>184</v>
      </c>
      <c r="AN158" s="25" t="s">
        <v>185</v>
      </c>
      <c r="AO158" s="25" t="s">
        <v>186</v>
      </c>
      <c r="AP158" s="35" t="s">
        <v>187</v>
      </c>
      <c r="AQ158" s="36" t="s">
        <v>188</v>
      </c>
      <c r="AR158" s="35" t="s">
        <v>189</v>
      </c>
      <c r="AS158" s="35" t="s">
        <v>190</v>
      </c>
      <c r="AT158" s="35" t="s">
        <v>191</v>
      </c>
      <c r="AU158" s="35" t="s">
        <v>192</v>
      </c>
      <c r="AV158" s="25" t="s">
        <v>193</v>
      </c>
      <c r="AW158" s="25" t="s">
        <v>194</v>
      </c>
      <c r="AX158" s="25" t="s">
        <v>195</v>
      </c>
      <c r="AY158" s="25" t="s">
        <v>196</v>
      </c>
      <c r="AZ158" s="25" t="s">
        <v>197</v>
      </c>
      <c r="BA158" s="25" t="s">
        <v>198</v>
      </c>
      <c r="BB158" s="27" t="s">
        <v>174</v>
      </c>
      <c r="BC158" s="37" t="s">
        <v>175</v>
      </c>
      <c r="BD158" s="37" t="s">
        <v>176</v>
      </c>
      <c r="BE158" s="37" t="s">
        <v>55</v>
      </c>
      <c r="BF158" s="37" t="s">
        <v>185</v>
      </c>
      <c r="BG158" s="37" t="s">
        <v>177</v>
      </c>
      <c r="BH158" s="37" t="s">
        <v>179</v>
      </c>
      <c r="BI158" s="37" t="s">
        <v>56</v>
      </c>
      <c r="BJ158" s="37" t="s">
        <v>181</v>
      </c>
      <c r="BK158" s="37" t="s">
        <v>57</v>
      </c>
      <c r="BL158" s="37" t="s">
        <v>58</v>
      </c>
      <c r="BM158" s="37" t="s">
        <v>178</v>
      </c>
      <c r="BN158" s="37" t="s">
        <v>59</v>
      </c>
      <c r="BO158" s="37" t="s">
        <v>190</v>
      </c>
      <c r="BP158" s="35" t="s">
        <v>173</v>
      </c>
      <c r="BQ158" s="25" t="s">
        <v>174</v>
      </c>
      <c r="BR158" s="25" t="s">
        <v>175</v>
      </c>
      <c r="BS158" s="25" t="s">
        <v>176</v>
      </c>
      <c r="BT158" s="35" t="s">
        <v>177</v>
      </c>
      <c r="BU158" s="25" t="s">
        <v>178</v>
      </c>
      <c r="BV158" s="25" t="s">
        <v>179</v>
      </c>
      <c r="BW158" s="35" t="s">
        <v>180</v>
      </c>
      <c r="BX158" s="35" t="s">
        <v>181</v>
      </c>
      <c r="BY158" s="35" t="s">
        <v>182</v>
      </c>
      <c r="BZ158" s="26" t="s">
        <v>183</v>
      </c>
      <c r="CA158" s="25" t="s">
        <v>184</v>
      </c>
      <c r="CB158" s="25" t="s">
        <v>185</v>
      </c>
      <c r="CC158" s="25" t="s">
        <v>186</v>
      </c>
      <c r="CD158" s="35" t="s">
        <v>187</v>
      </c>
      <c r="CE158" s="36" t="s">
        <v>188</v>
      </c>
      <c r="CF158" s="35" t="s">
        <v>189</v>
      </c>
      <c r="CG158" s="35" t="s">
        <v>190</v>
      </c>
      <c r="CH158" s="35" t="s">
        <v>191</v>
      </c>
      <c r="CI158" s="35" t="s">
        <v>192</v>
      </c>
      <c r="CJ158" s="25" t="s">
        <v>193</v>
      </c>
      <c r="CK158" s="25" t="s">
        <v>194</v>
      </c>
      <c r="CL158" s="25" t="s">
        <v>195</v>
      </c>
      <c r="CM158" s="25" t="s">
        <v>196</v>
      </c>
      <c r="CN158" s="25" t="s">
        <v>197</v>
      </c>
      <c r="CO158" s="25" t="s">
        <v>198</v>
      </c>
      <c r="CP158" s="27" t="s">
        <v>174</v>
      </c>
      <c r="CQ158" s="37" t="s">
        <v>175</v>
      </c>
      <c r="CR158" s="37" t="s">
        <v>176</v>
      </c>
      <c r="CS158" s="37" t="s">
        <v>55</v>
      </c>
      <c r="CT158" s="37" t="s">
        <v>185</v>
      </c>
      <c r="CU158" s="37" t="s">
        <v>177</v>
      </c>
      <c r="CV158" s="37" t="s">
        <v>179</v>
      </c>
      <c r="CW158" s="37" t="s">
        <v>56</v>
      </c>
      <c r="CX158" s="37" t="s">
        <v>181</v>
      </c>
      <c r="CY158" s="37" t="s">
        <v>57</v>
      </c>
      <c r="CZ158" s="37" t="s">
        <v>58</v>
      </c>
      <c r="DA158" s="37" t="s">
        <v>178</v>
      </c>
      <c r="DB158" s="37" t="s">
        <v>59</v>
      </c>
      <c r="DC158" s="37" t="s">
        <v>190</v>
      </c>
      <c r="DW158" s="34" t="s">
        <v>46</v>
      </c>
      <c r="DX158" s="73">
        <f>+EA152</f>
        <v>0</v>
      </c>
      <c r="DY158" s="56" t="e">
        <f>+DX158/DW153</f>
        <v>#DIV/0!</v>
      </c>
      <c r="EA158" s="59">
        <v>2</v>
      </c>
      <c r="EB158" s="59" t="s">
        <v>49</v>
      </c>
      <c r="EC158" s="74" t="s">
        <v>229</v>
      </c>
      <c r="ED158" s="23">
        <f>+DN25+DN41+DN47+DN52+DN56+DN58+DN60</f>
        <v>2982.53</v>
      </c>
      <c r="EE158" s="23">
        <f>+EJ152</f>
        <v>0</v>
      </c>
      <c r="EF158" s="60">
        <f>+EE158/ED158</f>
        <v>0</v>
      </c>
      <c r="EH158" s="57"/>
    </row>
    <row r="159" spans="1:215" s="33" customFormat="1" ht="15.75" hidden="1" customHeight="1">
      <c r="A159" s="61">
        <v>30501005</v>
      </c>
      <c r="B159" s="110" t="s">
        <v>61</v>
      </c>
      <c r="C159" s="79" t="s">
        <v>62</v>
      </c>
      <c r="D159" s="80"/>
      <c r="E159" s="62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230</v>
      </c>
      <c r="DX159" s="73">
        <f>+DZ152</f>
        <v>0</v>
      </c>
      <c r="DY159" s="56" t="e">
        <f>+DX159/DW153</f>
        <v>#DIV/0!</v>
      </c>
      <c r="DZ159" s="1"/>
      <c r="EA159" s="59">
        <v>3</v>
      </c>
      <c r="EB159" s="59" t="s">
        <v>50</v>
      </c>
      <c r="EC159" s="74" t="s">
        <v>231</v>
      </c>
      <c r="ED159" s="23">
        <f>+DN26+DN27+DN46+DN47+DN48+DN49</f>
        <v>2625.4</v>
      </c>
      <c r="EE159" s="23">
        <f>+EN152+EO152</f>
        <v>0.2</v>
      </c>
      <c r="EF159" s="60">
        <f t="shared" ref="EF159:EF163" si="185">+EE159/ED159</f>
        <v>7.6178867982021789E-5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63</v>
      </c>
      <c r="D160" s="80"/>
      <c r="E160" s="62">
        <v>5.03</v>
      </c>
      <c r="F160" s="23">
        <f t="shared" si="174"/>
        <v>0</v>
      </c>
      <c r="G160" s="81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 t="e">
        <f>+DX160/DW153</f>
        <v>#DIV/0!</v>
      </c>
      <c r="DZ160" s="1"/>
      <c r="EA160" s="59">
        <v>4</v>
      </c>
      <c r="EB160" s="59" t="s">
        <v>51</v>
      </c>
      <c r="EC160" s="74" t="s">
        <v>232</v>
      </c>
      <c r="ED160" s="23">
        <f>+DN52+DN53+DN54+DN55+DN56+DN57+DN58+DN59+DN60</f>
        <v>0</v>
      </c>
      <c r="EE160" s="23">
        <f>+EQ152</f>
        <v>0</v>
      </c>
      <c r="EF160" s="60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64</v>
      </c>
      <c r="C161" s="78" t="s">
        <v>65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0</v>
      </c>
      <c r="DY161" s="56" t="e">
        <f>+DX161/DW153</f>
        <v>#DIV/0!</v>
      </c>
      <c r="EA161" s="59">
        <v>5</v>
      </c>
      <c r="EB161" s="59" t="s">
        <v>52</v>
      </c>
      <c r="EC161" s="74" t="s">
        <v>228</v>
      </c>
      <c r="ED161" s="23">
        <f>+DN152</f>
        <v>24016.720000000001</v>
      </c>
      <c r="EE161" s="23">
        <f>+EF152</f>
        <v>3</v>
      </c>
      <c r="EF161" s="60">
        <f t="shared" si="185"/>
        <v>1.2491297729248622E-4</v>
      </c>
    </row>
    <row r="162" spans="1:136" s="1" customFormat="1" ht="15.75" hidden="1" customHeight="1">
      <c r="A162" s="61">
        <v>30100014</v>
      </c>
      <c r="B162" s="101"/>
      <c r="C162" s="78" t="s">
        <v>67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233</v>
      </c>
      <c r="EC162" s="74" t="s">
        <v>228</v>
      </c>
      <c r="ED162" s="23">
        <f>+DN152</f>
        <v>24016.720000000001</v>
      </c>
      <c r="EE162" s="23">
        <f>+DL152-EE157-EE158-EE159-EE160-EE161</f>
        <v>17.600000000000005</v>
      </c>
      <c r="EF162" s="60">
        <f>+EE162/ED162</f>
        <v>7.3282280011591943E-4</v>
      </c>
    </row>
    <row r="163" spans="1:136" s="1" customFormat="1" ht="15.75" hidden="1" customHeight="1">
      <c r="A163" s="61">
        <v>30100010</v>
      </c>
      <c r="B163" s="101"/>
      <c r="C163" s="78" t="s">
        <v>68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3" t="s">
        <v>234</v>
      </c>
      <c r="EC163" s="144"/>
      <c r="ED163" s="23">
        <f>+DN152</f>
        <v>24016.720000000001</v>
      </c>
      <c r="EE163" s="23">
        <f>+DL152</f>
        <v>33.200000000000003</v>
      </c>
      <c r="EF163" s="60">
        <f t="shared" si="185"/>
        <v>1.3823702820368478E-3</v>
      </c>
    </row>
    <row r="164" spans="1:136" s="1" customFormat="1" ht="15.75" hidden="1" customHeight="1">
      <c r="A164" s="61">
        <v>30100013</v>
      </c>
      <c r="B164" s="101"/>
      <c r="C164" s="78" t="s">
        <v>69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2"/>
      <c r="C165" s="78" t="s">
        <v>70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00" t="s">
        <v>71</v>
      </c>
      <c r="C166" s="78" t="s">
        <v>72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01"/>
      <c r="C167" s="78" t="s">
        <v>73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02"/>
      <c r="C168" s="78" t="s">
        <v>74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6" t="s">
        <v>75</v>
      </c>
      <c r="C169" s="78" t="s">
        <v>70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6"/>
      <c r="C170" s="78" t="s">
        <v>76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6"/>
      <c r="C171" s="78" t="s">
        <v>77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6"/>
      <c r="C172" s="78" t="s">
        <v>78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00" t="s">
        <v>79</v>
      </c>
      <c r="C173" s="78" t="s">
        <v>78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01"/>
      <c r="C174" s="78" t="s">
        <v>80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02"/>
      <c r="C175" s="78" t="s">
        <v>68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00" t="s">
        <v>81</v>
      </c>
      <c r="C176" s="78" t="s">
        <v>82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01"/>
      <c r="C177" s="78" t="s">
        <v>83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01"/>
      <c r="C178" s="78" t="s">
        <v>84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02"/>
      <c r="C179" s="78" t="s">
        <v>63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4" t="s">
        <v>85</v>
      </c>
      <c r="C180" s="78" t="s">
        <v>86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06" t="s">
        <v>87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06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7" t="s">
        <v>88</v>
      </c>
      <c r="C183" s="78" t="s">
        <v>89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8"/>
      <c r="C184" s="78" t="s">
        <v>68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8"/>
      <c r="C185" s="78" t="s">
        <v>80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9"/>
      <c r="C186" s="78" t="s">
        <v>78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00" t="s">
        <v>90</v>
      </c>
      <c r="C187" s="78" t="s">
        <v>69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01"/>
      <c r="C188" s="78" t="s">
        <v>65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01"/>
      <c r="C189" s="78" t="s">
        <v>80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02"/>
      <c r="C190" s="78" t="s">
        <v>91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00" t="s">
        <v>92</v>
      </c>
      <c r="C191" s="78" t="s">
        <v>93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1"/>
      <c r="C192" s="78" t="s">
        <v>74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1"/>
      <c r="C193" s="78" t="s">
        <v>94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1"/>
      <c r="C194" s="78" t="s">
        <v>95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2"/>
      <c r="C195" s="78" t="s">
        <v>96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00" t="s">
        <v>97</v>
      </c>
      <c r="C196" s="78" t="s">
        <v>76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02"/>
      <c r="C197" s="78" t="s">
        <v>98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2" t="s">
        <v>99</v>
      </c>
      <c r="C198" s="78" t="s">
        <v>100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00" t="s">
        <v>101</v>
      </c>
      <c r="C199" s="78" t="s">
        <v>102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01"/>
      <c r="C200" s="78" t="s">
        <v>78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00" t="s">
        <v>103</v>
      </c>
      <c r="C201" s="78" t="s">
        <v>78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customHeight="1">
      <c r="A202" s="61">
        <v>30100052</v>
      </c>
      <c r="B202" s="102"/>
      <c r="C202" s="78" t="s">
        <v>76</v>
      </c>
      <c r="D202" s="5">
        <v>520</v>
      </c>
      <c r="E202" s="22">
        <v>5.04</v>
      </c>
      <c r="F202" s="23">
        <f t="shared" si="174"/>
        <v>2620.8000000000002</v>
      </c>
      <c r="G202" s="23"/>
      <c r="H202" s="23">
        <f t="shared" si="186"/>
        <v>4.6000000000000005</v>
      </c>
      <c r="I202" s="23">
        <f t="shared" si="187"/>
        <v>0</v>
      </c>
      <c r="J202" s="23">
        <f t="shared" si="177"/>
        <v>2625.4</v>
      </c>
      <c r="K202" s="23">
        <f t="shared" si="178"/>
        <v>0.17521139635865013</v>
      </c>
      <c r="L202" s="23" t="str">
        <f t="shared" si="179"/>
        <v>0</v>
      </c>
      <c r="M202" s="10">
        <v>0.7</v>
      </c>
      <c r="N202" s="23">
        <f t="shared" si="188"/>
        <v>18.377800000000001</v>
      </c>
      <c r="O202" s="23">
        <f t="shared" si="189"/>
        <v>0.52478860364134983</v>
      </c>
      <c r="P202" s="23">
        <f t="shared" si="180"/>
        <v>0</v>
      </c>
      <c r="Q202" s="7">
        <v>0.8</v>
      </c>
      <c r="R202" s="6">
        <f t="shared" si="181"/>
        <v>2.10032</v>
      </c>
      <c r="S202" s="5"/>
      <c r="T202" s="5"/>
      <c r="U202" s="5"/>
      <c r="V202" s="5"/>
      <c r="W202" s="5"/>
      <c r="X202" s="5"/>
      <c r="Y202" s="5"/>
      <c r="Z202" s="5"/>
      <c r="AA202" s="5"/>
      <c r="AB202" s="4">
        <v>1.2</v>
      </c>
      <c r="AC202" s="4">
        <v>3.2</v>
      </c>
      <c r="AD202" s="4"/>
      <c r="AE202" s="4"/>
      <c r="AF202" s="4"/>
      <c r="AG202" s="4"/>
      <c r="AH202" s="4"/>
      <c r="AI202" s="4"/>
      <c r="AJ202" s="4">
        <v>0.2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4"/>
        <v>4.5707320789213073E-2</v>
      </c>
      <c r="BQ202" s="4">
        <f t="shared" si="194"/>
        <v>1826.365217391304</v>
      </c>
      <c r="BR202" s="4" t="str">
        <f t="shared" si="194"/>
        <v/>
      </c>
      <c r="BS202" s="4">
        <f t="shared" si="194"/>
        <v>0</v>
      </c>
      <c r="BT202" s="4">
        <f t="shared" si="194"/>
        <v>0</v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>
        <f t="shared" si="194"/>
        <v>9.5223584977527231</v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>
        <f t="shared" si="193"/>
        <v>0</v>
      </c>
      <c r="CI202" s="4">
        <f t="shared" si="193"/>
        <v>0</v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>
        <f t="shared" si="193"/>
        <v>0</v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01" t="s">
        <v>104</v>
      </c>
      <c r="C203" s="78" t="s">
        <v>91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02"/>
      <c r="C204" s="78" t="s">
        <v>105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01" t="s">
        <v>106</v>
      </c>
      <c r="C205" s="78" t="s">
        <v>67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00" t="s">
        <v>107</v>
      </c>
      <c r="C207" s="78" t="s">
        <v>108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02"/>
      <c r="C208" s="78" t="s">
        <v>102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00" t="s">
        <v>109</v>
      </c>
      <c r="C209" s="78" t="s">
        <v>110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2"/>
      <c r="C210" s="78" t="s">
        <v>111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4" t="s">
        <v>112</v>
      </c>
      <c r="C211" s="78" t="s">
        <v>108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00" t="s">
        <v>113</v>
      </c>
      <c r="C212" s="78" t="s">
        <v>102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2"/>
      <c r="C213" s="78" t="s">
        <v>108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00" t="s">
        <v>114</v>
      </c>
      <c r="C214" s="78" t="s">
        <v>102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108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115</v>
      </c>
      <c r="C216" s="78" t="s">
        <v>76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1"/>
      <c r="C217" s="78" t="s">
        <v>91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1"/>
      <c r="C218" s="84" t="s">
        <v>68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2"/>
      <c r="C219" s="84" t="s">
        <v>116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00" t="s">
        <v>117</v>
      </c>
      <c r="C220" s="78" t="s">
        <v>67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1">
        <v>30400015</v>
      </c>
      <c r="B221" s="102"/>
      <c r="C221" s="29" t="s">
        <v>18</v>
      </c>
      <c r="D221" s="5">
        <v>559</v>
      </c>
      <c r="E221" s="22">
        <v>5.03</v>
      </c>
      <c r="F221" s="23">
        <f t="shared" si="174"/>
        <v>2811.77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2811.77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11.24708</v>
      </c>
      <c r="O221" s="23">
        <f t="shared" si="189"/>
        <v>0.4</v>
      </c>
      <c r="P221" s="23">
        <f t="shared" si="180"/>
        <v>0</v>
      </c>
      <c r="Q221" s="2">
        <v>0.1</v>
      </c>
      <c r="R221" s="6">
        <f t="shared" si="181"/>
        <v>0.28117700000000001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118</v>
      </c>
      <c r="C222" s="78" t="s">
        <v>76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4"/>
      <c r="C223" s="78" t="s">
        <v>94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5"/>
      <c r="C224" s="78" t="s">
        <v>110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00" t="s">
        <v>119</v>
      </c>
      <c r="C225" s="38" t="s">
        <v>68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1"/>
      <c r="C226" s="38" t="s">
        <v>76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1"/>
      <c r="C227" s="38" t="s">
        <v>120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customHeight="1">
      <c r="A228" s="61">
        <v>30600001</v>
      </c>
      <c r="B228" s="102"/>
      <c r="C228" s="38" t="s">
        <v>121</v>
      </c>
      <c r="D228" s="5">
        <v>324</v>
      </c>
      <c r="E228" s="53">
        <v>5.03</v>
      </c>
      <c r="F228" s="23">
        <f t="shared" si="200"/>
        <v>1629.72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1629.72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3.2594400000000001</v>
      </c>
      <c r="O228" s="23">
        <f t="shared" si="210"/>
        <v>0.2</v>
      </c>
      <c r="P228" s="23">
        <f t="shared" si="204"/>
        <v>0</v>
      </c>
      <c r="Q228" s="7">
        <v>0.1</v>
      </c>
      <c r="R228" s="6">
        <f t="shared" si="205"/>
        <v>0.16297200000000001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8"/>
        <v>0</v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>
        <f t="shared" si="198"/>
        <v>0</v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>
        <f t="shared" si="198"/>
        <v>0</v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00" t="s">
        <v>122</v>
      </c>
      <c r="C229" s="38" t="s">
        <v>68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01"/>
      <c r="C230" s="38" t="s">
        <v>76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1"/>
      <c r="C231" s="38" t="s">
        <v>120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2"/>
      <c r="C232" s="38" t="s">
        <v>121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2" t="s">
        <v>123</v>
      </c>
      <c r="C233" s="38" t="s">
        <v>124</v>
      </c>
      <c r="D233" s="5">
        <v>634</v>
      </c>
      <c r="E233" s="53">
        <v>10</v>
      </c>
      <c r="F233" s="23">
        <f t="shared" si="200"/>
        <v>6340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6340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12.68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0.63400000000000001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00" t="s">
        <v>125</v>
      </c>
      <c r="C234" s="84" t="s">
        <v>80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2"/>
      <c r="C235" s="78" t="s">
        <v>67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00" t="s">
        <v>126</v>
      </c>
      <c r="C236" s="78" t="s">
        <v>76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01"/>
      <c r="C237" s="78" t="s">
        <v>68</v>
      </c>
      <c r="D237" s="5">
        <v>86</v>
      </c>
      <c r="E237" s="22">
        <v>5.07</v>
      </c>
      <c r="F237" s="23">
        <f t="shared" si="200"/>
        <v>436.02000000000004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436.02000000000004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1.3080600000000002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4.3602000000000002E-2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1">
        <v>30400007</v>
      </c>
      <c r="B238" s="102"/>
      <c r="C238" s="78" t="s">
        <v>91</v>
      </c>
      <c r="D238" s="5">
        <v>53</v>
      </c>
      <c r="E238" s="22">
        <v>5.07</v>
      </c>
      <c r="F238" s="23">
        <f t="shared" si="200"/>
        <v>268.71000000000004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268.71000000000004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0.80613000000000012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2.6871000000000006E-2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00" t="s">
        <v>127</v>
      </c>
      <c r="C239" s="78" t="s">
        <v>121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1"/>
      <c r="C240" s="78" t="s">
        <v>76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91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68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00" t="s">
        <v>128</v>
      </c>
      <c r="C243" s="78" t="s">
        <v>121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1"/>
      <c r="C244" s="78" t="s">
        <v>76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1"/>
      <c r="C245" s="78" t="s">
        <v>91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2"/>
      <c r="C246" s="78" t="s">
        <v>68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129</v>
      </c>
      <c r="C247" s="78" t="s">
        <v>67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1"/>
      <c r="C248" s="78" t="s">
        <v>68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65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95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74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130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91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76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00" t="s">
        <v>131</v>
      </c>
      <c r="C255" s="29" t="s">
        <v>94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1"/>
      <c r="C256" s="78" t="s">
        <v>91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01"/>
      <c r="C257" s="29" t="s">
        <v>132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02"/>
      <c r="C258" s="29" t="s">
        <v>74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00" t="s">
        <v>133</v>
      </c>
      <c r="C259" s="29" t="s">
        <v>96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01"/>
      <c r="C260" s="29" t="s">
        <v>134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01"/>
      <c r="C261" s="29" t="s">
        <v>135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02"/>
      <c r="C262" s="29" t="s">
        <v>136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00" t="s">
        <v>137</v>
      </c>
      <c r="C263" s="29" t="s">
        <v>96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01"/>
      <c r="C264" s="29" t="s">
        <v>134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01"/>
      <c r="C265" s="29" t="s">
        <v>135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02"/>
      <c r="C266" s="29" t="s">
        <v>136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1">
        <v>30600009</v>
      </c>
      <c r="B267" s="100" t="s">
        <v>138</v>
      </c>
      <c r="C267" s="29" t="s">
        <v>139</v>
      </c>
      <c r="D267" s="5">
        <v>49</v>
      </c>
      <c r="E267" s="22">
        <v>5.05</v>
      </c>
      <c r="F267" s="23">
        <f t="shared" si="200"/>
        <v>247.45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247.45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0.98980000000000001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2.4745E-2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1">
        <v>30600010</v>
      </c>
      <c r="B268" s="102"/>
      <c r="C268" s="29" t="s">
        <v>111</v>
      </c>
      <c r="D268" s="5">
        <v>61</v>
      </c>
      <c r="E268" s="22">
        <v>5.05</v>
      </c>
      <c r="F268" s="23">
        <f t="shared" si="200"/>
        <v>308.05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308.05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1.2322000000000002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3.0805000000000003E-2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00" t="s">
        <v>140</v>
      </c>
      <c r="C269" s="29" t="s">
        <v>116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1">
        <v>30400027</v>
      </c>
      <c r="B270" s="101"/>
      <c r="C270" s="29" t="s">
        <v>82</v>
      </c>
      <c r="D270" s="5">
        <v>39</v>
      </c>
      <c r="E270" s="22">
        <v>5.05</v>
      </c>
      <c r="F270" s="23">
        <f t="shared" si="200"/>
        <v>196.95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196.95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1.5756000000000001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1.9695000000000001E-2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1">
        <v>30400028</v>
      </c>
      <c r="B271" s="102"/>
      <c r="C271" s="29" t="s">
        <v>141</v>
      </c>
      <c r="D271" s="5">
        <v>6</v>
      </c>
      <c r="E271" s="22">
        <v>5.05</v>
      </c>
      <c r="F271" s="23">
        <f t="shared" si="200"/>
        <v>30.299999999999997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30.299999999999997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0.24239999999999998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3.0299999999999997E-3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00" t="s">
        <v>142</v>
      </c>
      <c r="C272" s="29" t="s">
        <v>116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01"/>
      <c r="C273" s="29" t="s">
        <v>94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02"/>
      <c r="C274" s="29" t="s">
        <v>141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00" t="s">
        <v>143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01"/>
      <c r="C276" s="29" t="s">
        <v>144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02"/>
      <c r="C277" s="29" t="s">
        <v>73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00" t="s">
        <v>145</v>
      </c>
      <c r="C278" s="29" t="s">
        <v>100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1"/>
      <c r="C279" s="29" t="s">
        <v>74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1"/>
      <c r="C280" s="29" t="s">
        <v>116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2"/>
      <c r="C281" s="29" t="s">
        <v>146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00" t="s">
        <v>147</v>
      </c>
      <c r="C282" s="29" t="s">
        <v>148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01"/>
      <c r="C283" s="29" t="s">
        <v>149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01"/>
      <c r="C284" s="29" t="s">
        <v>83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02"/>
      <c r="C285" s="29" t="s">
        <v>146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00" t="s">
        <v>150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01"/>
      <c r="C287" s="29" t="s">
        <v>144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2"/>
      <c r="C288" s="29" t="s">
        <v>73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00" t="s">
        <v>151</v>
      </c>
      <c r="C289" s="29" t="s">
        <v>94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2"/>
      <c r="C290" s="29" t="s">
        <v>74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199</v>
      </c>
      <c r="C291" s="29" t="s">
        <v>73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62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94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200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201</v>
      </c>
      <c r="C295" s="30" t="s">
        <v>202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203</v>
      </c>
      <c r="C296" s="30" t="s">
        <v>204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205</v>
      </c>
      <c r="C297" s="30" t="s">
        <v>206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207</v>
      </c>
      <c r="C298" s="30" t="s">
        <v>208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209</v>
      </c>
      <c r="C299" s="30" t="s">
        <v>210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211</v>
      </c>
      <c r="C300" s="30" t="s">
        <v>210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212</v>
      </c>
      <c r="C301" s="30" t="s">
        <v>210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213</v>
      </c>
      <c r="C302" s="30" t="s">
        <v>214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215</v>
      </c>
      <c r="C303" s="30" t="s">
        <v>216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235</v>
      </c>
      <c r="C304" s="30" t="s">
        <v>216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218</v>
      </c>
      <c r="C305" s="29" t="s">
        <v>219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220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2331</v>
      </c>
      <c r="E307" s="43"/>
      <c r="F307" s="44">
        <f>SUM(F159:F306)</f>
        <v>14889.77</v>
      </c>
      <c r="G307" s="44">
        <f t="shared" ref="G307:J307" si="233">SUM(G159:G306)</f>
        <v>0</v>
      </c>
      <c r="H307" s="44">
        <f t="shared" si="233"/>
        <v>4.6000000000000005</v>
      </c>
      <c r="I307" s="44">
        <f t="shared" si="233"/>
        <v>0</v>
      </c>
      <c r="J307" s="44">
        <f t="shared" si="233"/>
        <v>14894.369999999999</v>
      </c>
      <c r="K307" s="44">
        <f>IF(ISERROR(H307/J307*100),"0",(H307/J307*100))</f>
        <v>3.0884152871185563E-2</v>
      </c>
      <c r="L307" s="44" t="str">
        <f>IF(ISERROR(I307/G307*100),"0",(I307/G307*100))</f>
        <v>0</v>
      </c>
      <c r="M307" s="45">
        <f>IF(ISERROR(N307/J307*100),"",(N307/J307*100))</f>
        <v>0.34723529763259547</v>
      </c>
      <c r="N307" s="44">
        <f>SUM(N159:N306)</f>
        <v>51.718510000000009</v>
      </c>
      <c r="O307" s="44">
        <f>IF(ISERROR(M307-K307-L307),"0",(M307-K307-L307))</f>
        <v>0.31635114476140991</v>
      </c>
      <c r="P307" s="44">
        <f>(S307+T307+U307+V307+W307+X307+Y307+Z307+AA307)/J307*1000</f>
        <v>0</v>
      </c>
      <c r="Q307" s="46">
        <f>IF(ISERROR(R307/J307*1000),"",(R307/J307*1000))</f>
        <v>0.22338756187740733</v>
      </c>
      <c r="R307" s="44">
        <f>SUM(R159:R306)</f>
        <v>3.3272169999999992</v>
      </c>
      <c r="S307" s="44">
        <f t="shared" ref="S307:BO307" si="234">SUM(S159:S306)</f>
        <v>0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1.2</v>
      </c>
      <c r="AC307" s="44">
        <f t="shared" si="234"/>
        <v>3.2</v>
      </c>
      <c r="AD307" s="44">
        <f t="shared" si="234"/>
        <v>0</v>
      </c>
      <c r="AE307" s="44">
        <f t="shared" si="234"/>
        <v>0</v>
      </c>
      <c r="AF307" s="44">
        <f t="shared" si="234"/>
        <v>0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0.2</v>
      </c>
      <c r="AK307" s="44">
        <f t="shared" si="234"/>
        <v>0</v>
      </c>
      <c r="AL307" s="44">
        <f t="shared" si="234"/>
        <v>0</v>
      </c>
      <c r="AM307" s="44">
        <f t="shared" si="234"/>
        <v>0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8.0567355316136235E-3</v>
      </c>
      <c r="BQ307" s="47">
        <f>IF(ISERROR(AC307/$J$307*100),"",(AC307/$J$307*100))</f>
        <v>2.1484628084302997E-2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0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1.3427892552689373E-3</v>
      </c>
      <c r="BY307" s="47">
        <f t="shared" si="235"/>
        <v>0</v>
      </c>
      <c r="BZ307" s="47">
        <f t="shared" si="235"/>
        <v>0</v>
      </c>
      <c r="CA307" s="47">
        <f t="shared" si="235"/>
        <v>0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2017-03-22T03:19:27Z</dcterms:modified>
</cp:coreProperties>
</file>