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G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G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G307" s="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G33"/>
  <c r="DK33" s="1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G152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FT9"/>
  <c r="FU9"/>
  <c r="FX9"/>
  <c r="FZ9"/>
  <c r="GB9"/>
  <c r="K10"/>
  <c r="DO10"/>
  <c r="DP10"/>
  <c r="FT10"/>
  <c r="FU10"/>
  <c r="FV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P33"/>
  <c r="FT33"/>
  <c r="FU33"/>
  <c r="FV33"/>
  <c r="FX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9"/>
  <c r="DP9" s="1"/>
  <c r="FV9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2"/>
  <c r="FY92" s="1"/>
  <c r="DS68"/>
  <c r="FY68" s="1"/>
  <c r="DK152"/>
  <c r="DP152" s="1"/>
  <c r="FV152" s="1"/>
  <c r="DY156"/>
  <c r="EE162"/>
  <c r="DS33"/>
  <c r="FY33" s="1"/>
  <c r="DS10"/>
  <c r="FY10" s="1"/>
  <c r="DS9"/>
  <c r="FY9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<sst xmlns="http://schemas.openxmlformats.org/spreadsheetml/2006/main" count="1013" uniqueCount="236">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</sst>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0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152">
          <cell r="J152">
            <v>16885.560000000001</v>
          </cell>
          <cell r="K152">
            <v>9.8308850876133211E-2</v>
          </cell>
          <cell r="L152">
            <v>0</v>
          </cell>
          <cell r="M152">
            <v>0.41659930141493678</v>
          </cell>
          <cell r="P152">
            <v>0</v>
          </cell>
          <cell r="Q152">
            <v>8.225723636053528E-2</v>
          </cell>
        </row>
        <row r="307">
          <cell r="J307">
            <v>20171.669999999998</v>
          </cell>
          <cell r="K307">
            <v>0.23795749186854634</v>
          </cell>
          <cell r="L307">
            <v>0</v>
          </cell>
          <cell r="M307">
            <v>0.50322447273825133</v>
          </cell>
          <cell r="P307">
            <v>0.89234059450704872</v>
          </cell>
          <cell r="Q307">
            <v>0.40229941298861233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3">
          <cell r="L13">
            <v>3624</v>
          </cell>
        </row>
        <row r="21">
          <cell r="L21">
            <v>5550.6</v>
          </cell>
        </row>
        <row r="22">
          <cell r="L22">
            <v>2523</v>
          </cell>
        </row>
        <row r="34">
          <cell r="L34">
            <v>2834.64</v>
          </cell>
        </row>
        <row r="43">
          <cell r="L43">
            <v>4207.12</v>
          </cell>
        </row>
        <row r="69">
          <cell r="L69">
            <v>783</v>
          </cell>
        </row>
        <row r="77">
          <cell r="L77">
            <v>2389.1999999999998</v>
          </cell>
        </row>
        <row r="80">
          <cell r="L80">
            <v>3024.6000000000004</v>
          </cell>
        </row>
        <row r="82">
          <cell r="L82">
            <v>2753.7999999999997</v>
          </cell>
        </row>
        <row r="119">
          <cell r="L119">
            <v>5149</v>
          </cell>
        </row>
        <row r="125">
          <cell r="L125">
            <v>2975.4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C11" sqref="C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+'[1]15'!$J$152</f>
        <v>16885.560000000001</v>
      </c>
      <c r="C3" s="15">
        <f>+'[1]15'!$J$307</f>
        <v>20171.669999999998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+'[1]15'!$M$152</f>
        <v>0.41659930141493678</v>
      </c>
      <c r="C4" s="15">
        <f>+'[1]15'!$M$307</f>
        <v>0.50322447273825133</v>
      </c>
      <c r="D4" s="90"/>
      <c r="E4" s="77"/>
      <c r="F4" s="99"/>
      <c r="G4" s="99"/>
      <c r="H4" s="18"/>
      <c r="I4" s="18"/>
      <c r="J4" s="85"/>
      <c r="K4" s="86"/>
      <c r="L4" s="18"/>
      <c r="M4" s="85"/>
      <c r="N4" s="86"/>
    </row>
    <row r="5" spans="1:14" s="17" customFormat="1" ht="33" customHeight="1">
      <c r="A5" s="13" t="s">
        <v>31</v>
      </c>
      <c r="B5" s="15">
        <f>+'[1]15'!$K$152</f>
        <v>9.8308850876133211E-2</v>
      </c>
      <c r="C5" s="15">
        <f>+'[1]15'!$K$307</f>
        <v>0.23795749186854634</v>
      </c>
      <c r="D5" s="90"/>
      <c r="E5" s="76"/>
      <c r="F5" s="99"/>
      <c r="G5" s="99"/>
      <c r="H5" s="18"/>
      <c r="I5" s="18"/>
      <c r="J5" s="85"/>
      <c r="K5" s="86"/>
      <c r="L5" s="18"/>
      <c r="M5" s="85"/>
      <c r="N5" s="86"/>
    </row>
    <row r="6" spans="1:14" s="17" customFormat="1" ht="33" customHeight="1">
      <c r="A6" s="13" t="s">
        <v>36</v>
      </c>
      <c r="B6" s="15">
        <f>+'[1]15'!$L$152</f>
        <v>0</v>
      </c>
      <c r="C6" s="15">
        <f>+'[1]15'!$L$307</f>
        <v>0</v>
      </c>
      <c r="D6" s="90"/>
      <c r="E6" s="76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9.8308850876133211E-2</v>
      </c>
      <c r="C7" s="15">
        <f>+C5+C6</f>
        <v>0.23795749186854634</v>
      </c>
      <c r="D7" s="90"/>
      <c r="E7" s="75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-0.31829045053880356</v>
      </c>
      <c r="C8" s="16">
        <f>+C7-C4</f>
        <v>-0.26526698086970502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+'[1]15'!$Q$152</f>
        <v>8.225723636053528E-2</v>
      </c>
      <c r="C9" s="16">
        <f>+'[1]15'!$Q$307</f>
        <v>0.40229941298861233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+'[1]15'!$P$152</f>
        <v>0</v>
      </c>
      <c r="C10" s="16">
        <f>+'[1]15'!$P$307</f>
        <v>0.89234059450704872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7</v>
      </c>
      <c r="G15" s="20">
        <v>1</v>
      </c>
      <c r="H15" s="20">
        <v>0</v>
      </c>
      <c r="I15" s="20">
        <v>1</v>
      </c>
      <c r="J15" s="20">
        <v>9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0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74" activeCellId="7" sqref="A159:XFD180 A182:XFD211 A213:XFD222 A224:XFD230 A233:XFD236 A239:XFD244 A246:XFD272 A274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55</v>
      </c>
      <c r="B1" s="102"/>
      <c r="C1" s="102"/>
      <c r="D1" s="102"/>
      <c r="BN1" t="s">
        <v>56</v>
      </c>
      <c r="DE1" s="102" t="s">
        <v>57</v>
      </c>
      <c r="DF1" s="102"/>
      <c r="DG1" s="102"/>
      <c r="DH1" s="102"/>
      <c r="FR1" t="s">
        <v>56</v>
      </c>
    </row>
    <row r="2" spans="1:215" s="33" customFormat="1" ht="26.25" customHeight="1">
      <c r="A2" s="103" t="s">
        <v>58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59</v>
      </c>
      <c r="G2" s="113" t="s">
        <v>60</v>
      </c>
      <c r="H2" s="115" t="s">
        <v>61</v>
      </c>
      <c r="I2" s="115" t="s">
        <v>62</v>
      </c>
      <c r="J2" s="115" t="s">
        <v>4</v>
      </c>
      <c r="K2" s="132" t="s">
        <v>63</v>
      </c>
      <c r="L2" s="120" t="s">
        <v>64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67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68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58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59</v>
      </c>
      <c r="DK2" s="113" t="s">
        <v>60</v>
      </c>
      <c r="DL2" s="115" t="s">
        <v>61</v>
      </c>
      <c r="DM2" s="115" t="s">
        <v>62</v>
      </c>
      <c r="DN2" s="115" t="s">
        <v>4</v>
      </c>
      <c r="DO2" s="132" t="s">
        <v>63</v>
      </c>
      <c r="DP2" s="120" t="s">
        <v>64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67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68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69</v>
      </c>
      <c r="V3" s="34" t="s">
        <v>70</v>
      </c>
      <c r="W3" s="34" t="s">
        <v>71</v>
      </c>
      <c r="X3" s="34" t="s">
        <v>72</v>
      </c>
      <c r="Y3" s="34" t="s">
        <v>73</v>
      </c>
      <c r="Z3" s="34" t="s">
        <v>74</v>
      </c>
      <c r="AA3" s="34" t="s">
        <v>75</v>
      </c>
      <c r="AB3" s="35" t="s">
        <v>76</v>
      </c>
      <c r="AC3" s="25" t="s">
        <v>77</v>
      </c>
      <c r="AD3" s="25" t="s">
        <v>78</v>
      </c>
      <c r="AE3" s="25" t="s">
        <v>79</v>
      </c>
      <c r="AF3" s="35" t="s">
        <v>80</v>
      </c>
      <c r="AG3" s="25" t="s">
        <v>81</v>
      </c>
      <c r="AH3" s="25" t="s">
        <v>82</v>
      </c>
      <c r="AI3" s="35" t="s">
        <v>83</v>
      </c>
      <c r="AJ3" s="35" t="s">
        <v>84</v>
      </c>
      <c r="AK3" s="35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5" t="s">
        <v>90</v>
      </c>
      <c r="AQ3" s="36" t="s">
        <v>91</v>
      </c>
      <c r="AR3" s="35" t="s">
        <v>92</v>
      </c>
      <c r="AS3" s="35" t="s">
        <v>93</v>
      </c>
      <c r="AT3" s="35" t="s">
        <v>94</v>
      </c>
      <c r="AU3" s="35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7" t="s">
        <v>78</v>
      </c>
      <c r="BD3" s="37" t="s">
        <v>79</v>
      </c>
      <c r="BE3" s="37" t="s">
        <v>102</v>
      </c>
      <c r="BF3" s="37" t="s">
        <v>88</v>
      </c>
      <c r="BG3" s="37" t="s">
        <v>80</v>
      </c>
      <c r="BH3" s="37" t="s">
        <v>82</v>
      </c>
      <c r="BI3" s="37" t="s">
        <v>103</v>
      </c>
      <c r="BJ3" s="37" t="s">
        <v>84</v>
      </c>
      <c r="BK3" s="37" t="s">
        <v>104</v>
      </c>
      <c r="BL3" s="37" t="s">
        <v>105</v>
      </c>
      <c r="BM3" s="37" t="s">
        <v>81</v>
      </c>
      <c r="BN3" s="37" t="s">
        <v>106</v>
      </c>
      <c r="BO3" s="37" t="s">
        <v>107</v>
      </c>
      <c r="BP3" s="35" t="s">
        <v>76</v>
      </c>
      <c r="BQ3" s="25" t="s">
        <v>77</v>
      </c>
      <c r="BR3" s="25" t="s">
        <v>78</v>
      </c>
      <c r="BS3" s="25" t="s">
        <v>79</v>
      </c>
      <c r="BT3" s="35" t="s">
        <v>80</v>
      </c>
      <c r="BU3" s="25" t="s">
        <v>81</v>
      </c>
      <c r="BV3" s="25" t="s">
        <v>82</v>
      </c>
      <c r="BW3" s="35" t="s">
        <v>83</v>
      </c>
      <c r="BX3" s="35" t="s">
        <v>84</v>
      </c>
      <c r="BY3" s="35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5" t="s">
        <v>90</v>
      </c>
      <c r="CE3" s="36" t="s">
        <v>91</v>
      </c>
      <c r="CF3" s="35" t="s">
        <v>92</v>
      </c>
      <c r="CG3" s="35" t="s">
        <v>93</v>
      </c>
      <c r="CH3" s="35" t="s">
        <v>94</v>
      </c>
      <c r="CI3" s="35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7" t="s">
        <v>78</v>
      </c>
      <c r="CR3" s="37" t="s">
        <v>79</v>
      </c>
      <c r="CS3" s="37" t="s">
        <v>102</v>
      </c>
      <c r="CT3" s="37" t="s">
        <v>88</v>
      </c>
      <c r="CU3" s="37" t="s">
        <v>80</v>
      </c>
      <c r="CV3" s="37" t="s">
        <v>82</v>
      </c>
      <c r="CW3" s="37" t="s">
        <v>103</v>
      </c>
      <c r="CX3" s="37" t="s">
        <v>84</v>
      </c>
      <c r="CY3" s="37" t="s">
        <v>104</v>
      </c>
      <c r="CZ3" s="37" t="s">
        <v>105</v>
      </c>
      <c r="DA3" s="37" t="s">
        <v>81</v>
      </c>
      <c r="DB3" s="37" t="s">
        <v>106</v>
      </c>
      <c r="DC3" s="37" t="s">
        <v>107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69</v>
      </c>
      <c r="DZ3" s="34" t="s">
        <v>70</v>
      </c>
      <c r="EA3" s="34" t="s">
        <v>71</v>
      </c>
      <c r="EB3" s="34" t="s">
        <v>72</v>
      </c>
      <c r="EC3" s="34" t="s">
        <v>73</v>
      </c>
      <c r="ED3" s="34" t="s">
        <v>74</v>
      </c>
      <c r="EE3" s="34" t="s">
        <v>75</v>
      </c>
      <c r="EF3" s="35" t="s">
        <v>76</v>
      </c>
      <c r="EG3" s="25" t="s">
        <v>77</v>
      </c>
      <c r="EH3" s="25" t="s">
        <v>78</v>
      </c>
      <c r="EI3" s="25" t="s">
        <v>79</v>
      </c>
      <c r="EJ3" s="35" t="s">
        <v>80</v>
      </c>
      <c r="EK3" s="25" t="s">
        <v>81</v>
      </c>
      <c r="EL3" s="25" t="s">
        <v>82</v>
      </c>
      <c r="EM3" s="35" t="s">
        <v>83</v>
      </c>
      <c r="EN3" s="35" t="s">
        <v>84</v>
      </c>
      <c r="EO3" s="35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5" t="s">
        <v>90</v>
      </c>
      <c r="EU3" s="36" t="s">
        <v>91</v>
      </c>
      <c r="EV3" s="35" t="s">
        <v>92</v>
      </c>
      <c r="EW3" s="35" t="s">
        <v>93</v>
      </c>
      <c r="EX3" s="35" t="s">
        <v>94</v>
      </c>
      <c r="EY3" s="35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7" t="s">
        <v>78</v>
      </c>
      <c r="FH3" s="37" t="s">
        <v>79</v>
      </c>
      <c r="FI3" s="37" t="s">
        <v>102</v>
      </c>
      <c r="FJ3" s="37" t="s">
        <v>88</v>
      </c>
      <c r="FK3" s="37" t="s">
        <v>80</v>
      </c>
      <c r="FL3" s="37" t="s">
        <v>82</v>
      </c>
      <c r="FM3" s="37" t="s">
        <v>103</v>
      </c>
      <c r="FN3" s="37" t="s">
        <v>84</v>
      </c>
      <c r="FO3" s="37" t="s">
        <v>104</v>
      </c>
      <c r="FP3" s="37" t="s">
        <v>105</v>
      </c>
      <c r="FQ3" s="37" t="s">
        <v>81</v>
      </c>
      <c r="FR3" s="37" t="s">
        <v>106</v>
      </c>
      <c r="FS3" s="37" t="s">
        <v>93</v>
      </c>
      <c r="FT3" s="35" t="s">
        <v>76</v>
      </c>
      <c r="FU3" s="25" t="s">
        <v>77</v>
      </c>
      <c r="FV3" s="25" t="s">
        <v>78</v>
      </c>
      <c r="FW3" s="25" t="s">
        <v>79</v>
      </c>
      <c r="FX3" s="35" t="s">
        <v>80</v>
      </c>
      <c r="FY3" s="25" t="s">
        <v>81</v>
      </c>
      <c r="FZ3" s="25" t="s">
        <v>82</v>
      </c>
      <c r="GA3" s="35" t="s">
        <v>83</v>
      </c>
      <c r="GB3" s="35" t="s">
        <v>84</v>
      </c>
      <c r="GC3" s="35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5" t="s">
        <v>90</v>
      </c>
      <c r="GI3" s="36" t="s">
        <v>91</v>
      </c>
      <c r="GJ3" s="35" t="s">
        <v>92</v>
      </c>
      <c r="GK3" s="35" t="s">
        <v>93</v>
      </c>
      <c r="GL3" s="35" t="s">
        <v>94</v>
      </c>
      <c r="GM3" s="35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7" t="s">
        <v>78</v>
      </c>
      <c r="GV3" s="37" t="s">
        <v>79</v>
      </c>
      <c r="GW3" s="37" t="s">
        <v>102</v>
      </c>
      <c r="GX3" s="37" t="s">
        <v>88</v>
      </c>
      <c r="GY3" s="37" t="s">
        <v>80</v>
      </c>
      <c r="GZ3" s="37" t="s">
        <v>82</v>
      </c>
      <c r="HA3" s="37" t="s">
        <v>103</v>
      </c>
      <c r="HB3" s="37" t="s">
        <v>84</v>
      </c>
      <c r="HC3" s="37" t="s">
        <v>104</v>
      </c>
      <c r="HD3" s="37" t="s">
        <v>105</v>
      </c>
      <c r="HE3" s="37" t="s">
        <v>81</v>
      </c>
      <c r="HF3" s="37" t="s">
        <v>106</v>
      </c>
      <c r="HG3" s="37" t="s">
        <v>93</v>
      </c>
    </row>
    <row r="4" spans="1:215" s="33" customFormat="1" ht="15.75" hidden="1" customHeight="1">
      <c r="A4" s="61">
        <v>30501005</v>
      </c>
      <c r="B4" s="105" t="s">
        <v>108</v>
      </c>
      <c r="C4" s="83" t="s">
        <v>109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108</v>
      </c>
      <c r="DG4" s="83" t="s">
        <v>109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110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110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111</v>
      </c>
      <c r="C6" s="78" t="s">
        <v>112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113</v>
      </c>
      <c r="DG6" s="78" t="s">
        <v>112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114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114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115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115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1">
        <v>30100013</v>
      </c>
      <c r="B9" s="123"/>
      <c r="C9" s="78" t="s">
        <v>116</v>
      </c>
      <c r="D9" s="5">
        <v>1080</v>
      </c>
      <c r="E9" s="22">
        <v>5.03</v>
      </c>
      <c r="F9" s="23">
        <f t="shared" si="0"/>
        <v>5432.4000000000005</v>
      </c>
      <c r="G9" s="23">
        <f>+'[2]15'!$L$21</f>
        <v>5550.6</v>
      </c>
      <c r="H9" s="23">
        <f t="shared" si="1"/>
        <v>1.2</v>
      </c>
      <c r="I9" s="23">
        <f t="shared" si="2"/>
        <v>0</v>
      </c>
      <c r="J9" s="23">
        <f t="shared" si="3"/>
        <v>5433.6</v>
      </c>
      <c r="K9" s="23">
        <f t="shared" si="4"/>
        <v>2.2084805653710245E-2</v>
      </c>
      <c r="L9" s="23">
        <f t="shared" si="5"/>
        <v>0</v>
      </c>
      <c r="M9" s="10">
        <v>0.3</v>
      </c>
      <c r="N9" s="23">
        <f t="shared" si="6"/>
        <v>16.300800000000002</v>
      </c>
      <c r="O9" s="23">
        <f t="shared" si="7"/>
        <v>0.27791519434628975</v>
      </c>
      <c r="P9" s="23">
        <f t="shared" si="8"/>
        <v>0</v>
      </c>
      <c r="Q9" s="7">
        <v>0.05</v>
      </c>
      <c r="R9" s="6">
        <f t="shared" si="9"/>
        <v>0.27168000000000003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>
        <v>1.2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0</v>
      </c>
      <c r="BR9" s="4" t="str">
        <f t="shared" si="10"/>
        <v/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>
        <f t="shared" si="11"/>
        <v>0</v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116</v>
      </c>
      <c r="DH9" s="5">
        <f t="shared" si="13"/>
        <v>1080</v>
      </c>
      <c r="DI9" s="24">
        <v>5.03</v>
      </c>
      <c r="DJ9" s="23">
        <f t="shared" si="14"/>
        <v>5432.4000000000005</v>
      </c>
      <c r="DK9" s="23">
        <f t="shared" si="15"/>
        <v>5550.6</v>
      </c>
      <c r="DL9" s="23">
        <f t="shared" si="16"/>
        <v>1.2</v>
      </c>
      <c r="DM9" s="23">
        <f t="shared" si="17"/>
        <v>0</v>
      </c>
      <c r="DN9" s="23">
        <f t="shared" si="18"/>
        <v>5433.6</v>
      </c>
      <c r="DO9" s="23">
        <f t="shared" si="19"/>
        <v>2.2084805653710245E-2</v>
      </c>
      <c r="DP9" s="23">
        <f t="shared" si="20"/>
        <v>0</v>
      </c>
      <c r="DQ9" s="10">
        <v>0.3</v>
      </c>
      <c r="DR9" s="23">
        <f t="shared" si="21"/>
        <v>16.300800000000002</v>
      </c>
      <c r="DS9" s="23">
        <f t="shared" si="22"/>
        <v>0.27791519434628975</v>
      </c>
      <c r="DT9" s="23">
        <f t="shared" si="23"/>
        <v>0</v>
      </c>
      <c r="DU9" s="7">
        <v>0.05</v>
      </c>
      <c r="DV9" s="6">
        <f t="shared" si="24"/>
        <v>0.27168000000000003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1.2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>
        <f t="shared" si="29"/>
        <v>0</v>
      </c>
      <c r="FU9" s="4">
        <f t="shared" si="29"/>
        <v>0</v>
      </c>
      <c r="FV9" s="4" t="str">
        <f t="shared" si="29"/>
        <v/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>
        <f t="shared" si="30"/>
        <v>0</v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1">
        <v>30100011</v>
      </c>
      <c r="B10" s="124"/>
      <c r="C10" s="78" t="s">
        <v>117</v>
      </c>
      <c r="D10" s="5">
        <v>473</v>
      </c>
      <c r="E10" s="22">
        <v>5.03</v>
      </c>
      <c r="F10" s="23">
        <f t="shared" si="0"/>
        <v>2379.19</v>
      </c>
      <c r="G10" s="23">
        <f>+'[2]15'!$L$22</f>
        <v>2523</v>
      </c>
      <c r="H10" s="23">
        <f t="shared" si="1"/>
        <v>0</v>
      </c>
      <c r="I10" s="23">
        <f t="shared" si="2"/>
        <v>0</v>
      </c>
      <c r="J10" s="23">
        <f t="shared" si="3"/>
        <v>2379.19</v>
      </c>
      <c r="K10" s="23">
        <f t="shared" si="4"/>
        <v>0</v>
      </c>
      <c r="L10" s="23">
        <f t="shared" si="5"/>
        <v>0</v>
      </c>
      <c r="M10" s="10">
        <v>0.3</v>
      </c>
      <c r="N10" s="23">
        <f t="shared" si="6"/>
        <v>7.1375699999999993</v>
      </c>
      <c r="O10" s="23">
        <f t="shared" si="7"/>
        <v>0.3</v>
      </c>
      <c r="P10" s="23">
        <f t="shared" si="8"/>
        <v>0</v>
      </c>
      <c r="Q10" s="7">
        <v>0.05</v>
      </c>
      <c r="R10" s="6">
        <f t="shared" si="9"/>
        <v>0.11895950000000001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117</v>
      </c>
      <c r="DH10" s="5">
        <f t="shared" si="13"/>
        <v>473</v>
      </c>
      <c r="DI10" s="24">
        <v>5.03</v>
      </c>
      <c r="DJ10" s="23">
        <f t="shared" si="14"/>
        <v>2379.19</v>
      </c>
      <c r="DK10" s="23">
        <f t="shared" si="15"/>
        <v>2523</v>
      </c>
      <c r="DL10" s="23">
        <f t="shared" si="16"/>
        <v>0</v>
      </c>
      <c r="DM10" s="23">
        <f t="shared" si="17"/>
        <v>0</v>
      </c>
      <c r="DN10" s="23">
        <f t="shared" si="18"/>
        <v>2379.19</v>
      </c>
      <c r="DO10" s="23">
        <f t="shared" si="19"/>
        <v>0</v>
      </c>
      <c r="DP10" s="23">
        <f t="shared" si="20"/>
        <v>0</v>
      </c>
      <c r="DQ10" s="10">
        <v>0.3</v>
      </c>
      <c r="DR10" s="23">
        <f t="shared" si="21"/>
        <v>7.1375699999999993</v>
      </c>
      <c r="DS10" s="23">
        <f t="shared" si="22"/>
        <v>0.3</v>
      </c>
      <c r="DT10" s="23">
        <f t="shared" si="23"/>
        <v>0</v>
      </c>
      <c r="DU10" s="7">
        <v>0.05</v>
      </c>
      <c r="DV10" s="6">
        <f t="shared" si="24"/>
        <v>0.11895950000000001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>
        <f t="shared" si="29"/>
        <v>0</v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118</v>
      </c>
      <c r="C11" s="78" t="s">
        <v>119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118</v>
      </c>
      <c r="DG11" s="78" t="s">
        <v>119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120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121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121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122</v>
      </c>
      <c r="C14" s="78" t="s">
        <v>117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122</v>
      </c>
      <c r="DG14" s="78" t="s">
        <v>117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123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123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124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125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125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126</v>
      </c>
      <c r="C18" s="78" t="s">
        <v>125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126</v>
      </c>
      <c r="DG18" s="78" t="s">
        <v>125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127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127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customHeight="1">
      <c r="A20" s="61">
        <v>30100034</v>
      </c>
      <c r="B20" s="124"/>
      <c r="C20" s="78" t="s">
        <v>115</v>
      </c>
      <c r="D20" s="5">
        <v>61</v>
      </c>
      <c r="E20" s="22">
        <v>5.03</v>
      </c>
      <c r="F20" s="23">
        <f t="shared" si="0"/>
        <v>306.83000000000004</v>
      </c>
      <c r="G20" s="23"/>
      <c r="H20" s="23">
        <f t="shared" si="1"/>
        <v>0</v>
      </c>
      <c r="I20" s="23">
        <f t="shared" si="2"/>
        <v>0</v>
      </c>
      <c r="J20" s="23">
        <f t="shared" si="3"/>
        <v>306.83000000000004</v>
      </c>
      <c r="K20" s="23">
        <f t="shared" si="4"/>
        <v>0</v>
      </c>
      <c r="L20" s="23" t="str">
        <f t="shared" si="5"/>
        <v>0</v>
      </c>
      <c r="M20" s="10">
        <v>0.4</v>
      </c>
      <c r="N20" s="23">
        <f t="shared" si="6"/>
        <v>1.2273200000000002</v>
      </c>
      <c r="O20" s="23">
        <f t="shared" si="7"/>
        <v>0.4</v>
      </c>
      <c r="P20" s="23">
        <f t="shared" si="8"/>
        <v>0</v>
      </c>
      <c r="Q20" s="7">
        <v>0.3</v>
      </c>
      <c r="R20" s="6">
        <f t="shared" si="9"/>
        <v>9.2049000000000006E-2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ref="BP20:CE83" si="38">IF(ISERROR(AB20/J20*100),"",(AB20/J20*100))</f>
        <v>0</v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>
        <f t="shared" si="38"/>
        <v>0</v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>
        <f t="shared" si="38"/>
        <v>0</v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115</v>
      </c>
      <c r="DH20" s="5">
        <f t="shared" si="13"/>
        <v>61</v>
      </c>
      <c r="DI20" s="24">
        <v>5.03</v>
      </c>
      <c r="DJ20" s="23">
        <f t="shared" si="14"/>
        <v>306.83000000000004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306.83000000000004</v>
      </c>
      <c r="DO20" s="23">
        <f t="shared" si="19"/>
        <v>0</v>
      </c>
      <c r="DP20" s="23" t="str">
        <f t="shared" si="20"/>
        <v/>
      </c>
      <c r="DQ20" s="10">
        <v>0.4</v>
      </c>
      <c r="DR20" s="23">
        <f t="shared" si="21"/>
        <v>1.2273200000000002</v>
      </c>
      <c r="DS20" s="23" t="str">
        <f t="shared" si="22"/>
        <v/>
      </c>
      <c r="DT20" s="23">
        <f t="shared" si="23"/>
        <v>0</v>
      </c>
      <c r="DU20" s="7">
        <v>0.3</v>
      </c>
      <c r="DV20" s="6">
        <f t="shared" si="24"/>
        <v>9.2049000000000006E-2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>
        <f t="shared" ref="FT20:GI83" si="40">IF(ISERROR(EF20/DN20*100),"",(EF20/DN20*100))</f>
        <v>0</v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>
        <f t="shared" si="40"/>
        <v>0</v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>
        <f t="shared" si="40"/>
        <v>0</v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128</v>
      </c>
      <c r="C21" s="78" t="s">
        <v>129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128</v>
      </c>
      <c r="DG21" s="78" t="s">
        <v>129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130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130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131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131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1">
        <v>30100018</v>
      </c>
      <c r="B24" s="124"/>
      <c r="C24" s="78" t="s">
        <v>110</v>
      </c>
      <c r="D24" s="5">
        <v>59</v>
      </c>
      <c r="E24" s="22">
        <v>5.03</v>
      </c>
      <c r="F24" s="23">
        <f t="shared" si="0"/>
        <v>296.77000000000004</v>
      </c>
      <c r="G24" s="23"/>
      <c r="H24" s="23">
        <f t="shared" si="1"/>
        <v>0</v>
      </c>
      <c r="I24" s="23">
        <f t="shared" si="2"/>
        <v>0</v>
      </c>
      <c r="J24" s="23">
        <f t="shared" si="3"/>
        <v>296.77000000000004</v>
      </c>
      <c r="K24" s="23">
        <f t="shared" si="4"/>
        <v>0</v>
      </c>
      <c r="L24" s="23" t="str">
        <f t="shared" si="5"/>
        <v>0</v>
      </c>
      <c r="M24" s="10">
        <v>0.35</v>
      </c>
      <c r="N24" s="23">
        <f t="shared" si="6"/>
        <v>1.0386949999999999</v>
      </c>
      <c r="O24" s="23">
        <f t="shared" si="7"/>
        <v>0.35</v>
      </c>
      <c r="P24" s="23">
        <f t="shared" si="8"/>
        <v>0</v>
      </c>
      <c r="Q24" s="7">
        <v>0.2</v>
      </c>
      <c r="R24" s="6">
        <f t="shared" si="9"/>
        <v>5.9354000000000011E-2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110</v>
      </c>
      <c r="DH24" s="5">
        <f t="shared" si="13"/>
        <v>59</v>
      </c>
      <c r="DI24" s="24">
        <v>5.03</v>
      </c>
      <c r="DJ24" s="23">
        <f t="shared" si="14"/>
        <v>296.77000000000004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296.77000000000004</v>
      </c>
      <c r="DO24" s="23">
        <f t="shared" si="19"/>
        <v>0</v>
      </c>
      <c r="DP24" s="23" t="str">
        <f t="shared" si="20"/>
        <v/>
      </c>
      <c r="DQ24" s="10">
        <v>0.35</v>
      </c>
      <c r="DR24" s="23">
        <f t="shared" si="21"/>
        <v>1.0386949999999999</v>
      </c>
      <c r="DS24" s="23" t="str">
        <f t="shared" si="22"/>
        <v/>
      </c>
      <c r="DT24" s="23">
        <f t="shared" si="23"/>
        <v>0</v>
      </c>
      <c r="DU24" s="7">
        <v>0.2</v>
      </c>
      <c r="DV24" s="6">
        <f t="shared" si="24"/>
        <v>5.9354000000000011E-2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>
        <f t="shared" si="40"/>
        <v>0</v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132</v>
      </c>
      <c r="C25" s="78" t="s">
        <v>133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132</v>
      </c>
      <c r="DG25" s="78" t="s">
        <v>133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134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134</v>
      </c>
      <c r="DG26" s="78" t="s">
        <v>14</v>
      </c>
      <c r="DH26" s="5">
        <f t="shared" si="13"/>
        <v>507</v>
      </c>
      <c r="DI26" s="24">
        <v>5.03</v>
      </c>
      <c r="DJ26" s="23">
        <f t="shared" si="14"/>
        <v>2550.21</v>
      </c>
      <c r="DK26" s="23">
        <f t="shared" si="15"/>
        <v>2834.64</v>
      </c>
      <c r="DL26" s="23">
        <f t="shared" si="16"/>
        <v>9</v>
      </c>
      <c r="DM26" s="23">
        <f t="shared" si="17"/>
        <v>0</v>
      </c>
      <c r="DN26" s="23">
        <f t="shared" si="18"/>
        <v>2559.21</v>
      </c>
      <c r="DO26" s="23">
        <f t="shared" si="19"/>
        <v>0.35167102347990198</v>
      </c>
      <c r="DP26" s="23">
        <f t="shared" si="20"/>
        <v>0</v>
      </c>
      <c r="DQ26" s="10">
        <v>0.8</v>
      </c>
      <c r="DR26" s="23">
        <f t="shared" si="21"/>
        <v>20.473680000000002</v>
      </c>
      <c r="DS26" s="23">
        <f t="shared" si="22"/>
        <v>0.44832897652009807</v>
      </c>
      <c r="DT26" s="23">
        <f t="shared" si="23"/>
        <v>1.1722367449330067</v>
      </c>
      <c r="DU26" s="7">
        <v>0.5</v>
      </c>
      <c r="DV26" s="6">
        <f t="shared" si="24"/>
        <v>1.2796050000000001</v>
      </c>
      <c r="DW26" s="5">
        <f t="shared" si="35"/>
        <v>0</v>
      </c>
      <c r="DX26" s="5">
        <f t="shared" si="35"/>
        <v>1</v>
      </c>
      <c r="DY26" s="5">
        <f t="shared" si="35"/>
        <v>0</v>
      </c>
      <c r="DZ26" s="5">
        <f t="shared" si="35"/>
        <v>0</v>
      </c>
      <c r="EA26" s="5">
        <f t="shared" si="35"/>
        <v>2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1</v>
      </c>
      <c r="EG26" s="54">
        <f t="shared" si="35"/>
        <v>5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3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>
        <f t="shared" si="40"/>
        <v>3.9074558164433559E-2</v>
      </c>
      <c r="FU26" s="4">
        <f t="shared" si="40"/>
        <v>1421.7833333333335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>
        <f t="shared" si="40"/>
        <v>0</v>
      </c>
      <c r="GA26" s="4">
        <f t="shared" si="40"/>
        <v>0</v>
      </c>
      <c r="GB26" s="4">
        <f t="shared" si="40"/>
        <v>234.44734898660133</v>
      </c>
      <c r="GC26" s="4" t="str">
        <f t="shared" si="40"/>
        <v/>
      </c>
      <c r="GD26" s="4">
        <f t="shared" si="40"/>
        <v>0</v>
      </c>
      <c r="GE26" s="4" t="str">
        <f t="shared" si="40"/>
        <v/>
      </c>
      <c r="GF26" s="4" t="str">
        <f t="shared" si="40"/>
        <v/>
      </c>
      <c r="GG26" s="4">
        <f t="shared" si="40"/>
        <v>0</v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>
        <f t="shared" si="37"/>
        <v>0</v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135</v>
      </c>
      <c r="C28" s="78" t="s">
        <v>136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135</v>
      </c>
      <c r="DG28" s="78" t="s">
        <v>136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115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115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127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127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125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125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137</v>
      </c>
      <c r="C32" s="78" t="s">
        <v>116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137</v>
      </c>
      <c r="DG32" s="78" t="s">
        <v>116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customHeight="1">
      <c r="A33" s="61">
        <v>30100045</v>
      </c>
      <c r="B33" s="123"/>
      <c r="C33" s="78" t="s">
        <v>112</v>
      </c>
      <c r="D33" s="5">
        <v>788</v>
      </c>
      <c r="E33" s="22">
        <v>5.03</v>
      </c>
      <c r="F33" s="23">
        <f t="shared" si="0"/>
        <v>3963.6400000000003</v>
      </c>
      <c r="G33" s="23">
        <f>+'[2]15'!$L$43</f>
        <v>4207.12</v>
      </c>
      <c r="H33" s="23">
        <f t="shared" si="1"/>
        <v>7</v>
      </c>
      <c r="I33" s="23">
        <f t="shared" si="2"/>
        <v>0</v>
      </c>
      <c r="J33" s="23">
        <f t="shared" si="3"/>
        <v>3970.6400000000003</v>
      </c>
      <c r="K33" s="23">
        <f t="shared" si="4"/>
        <v>0.17629399794491565</v>
      </c>
      <c r="L33" s="23">
        <f t="shared" si="5"/>
        <v>0</v>
      </c>
      <c r="M33" s="10">
        <v>0.2</v>
      </c>
      <c r="N33" s="23">
        <f t="shared" si="6"/>
        <v>7.9412800000000017</v>
      </c>
      <c r="O33" s="23">
        <f t="shared" si="7"/>
        <v>2.3706002055084358E-2</v>
      </c>
      <c r="P33" s="23">
        <f t="shared" si="8"/>
        <v>0</v>
      </c>
      <c r="Q33" s="7">
        <v>0.1</v>
      </c>
      <c r="R33" s="6">
        <f t="shared" si="9"/>
        <v>0.39706400000000008</v>
      </c>
      <c r="S33" s="5"/>
      <c r="T33" s="5"/>
      <c r="U33" s="5"/>
      <c r="V33" s="5"/>
      <c r="W33" s="5"/>
      <c r="X33" s="5"/>
      <c r="Y33" s="5"/>
      <c r="Z33" s="5"/>
      <c r="AA33" s="5"/>
      <c r="AB33" s="4">
        <v>1</v>
      </c>
      <c r="AC33" s="4">
        <v>6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38"/>
        <v>2.5184856849273664E-2</v>
      </c>
      <c r="BQ33" s="4">
        <f t="shared" si="38"/>
        <v>3403.405714285715</v>
      </c>
      <c r="BR33" s="4" t="str">
        <f t="shared" si="38"/>
        <v/>
      </c>
      <c r="BS33" s="4">
        <f t="shared" si="38"/>
        <v>0</v>
      </c>
      <c r="BT33" s="4">
        <f t="shared" si="38"/>
        <v>0</v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>
        <f t="shared" si="38"/>
        <v>0</v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>
        <f t="shared" si="36"/>
        <v>0</v>
      </c>
      <c r="CI33" s="4">
        <f t="shared" si="36"/>
        <v>0</v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112</v>
      </c>
      <c r="DH33" s="5">
        <f t="shared" si="13"/>
        <v>788</v>
      </c>
      <c r="DI33" s="24">
        <v>5.03</v>
      </c>
      <c r="DJ33" s="23">
        <f t="shared" si="14"/>
        <v>3963.6400000000003</v>
      </c>
      <c r="DK33" s="23">
        <f t="shared" si="15"/>
        <v>4207.12</v>
      </c>
      <c r="DL33" s="23">
        <f t="shared" si="16"/>
        <v>7</v>
      </c>
      <c r="DM33" s="23">
        <f t="shared" si="17"/>
        <v>0</v>
      </c>
      <c r="DN33" s="23">
        <f t="shared" si="18"/>
        <v>3970.6400000000003</v>
      </c>
      <c r="DO33" s="23">
        <f t="shared" si="19"/>
        <v>0.17629399794491565</v>
      </c>
      <c r="DP33" s="23">
        <f t="shared" si="20"/>
        <v>0</v>
      </c>
      <c r="DQ33" s="10">
        <v>0.2</v>
      </c>
      <c r="DR33" s="23">
        <f t="shared" si="21"/>
        <v>7.9412800000000017</v>
      </c>
      <c r="DS33" s="23">
        <f t="shared" si="22"/>
        <v>2.3706002055084358E-2</v>
      </c>
      <c r="DT33" s="23">
        <f t="shared" si="23"/>
        <v>0</v>
      </c>
      <c r="DU33" s="7">
        <v>0.1</v>
      </c>
      <c r="DV33" s="6">
        <f t="shared" si="24"/>
        <v>0.39706400000000008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1</v>
      </c>
      <c r="EG33" s="54">
        <f t="shared" si="44"/>
        <v>6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>
        <f t="shared" si="40"/>
        <v>2.5184856849273664E-2</v>
      </c>
      <c r="FU33" s="4">
        <f t="shared" si="40"/>
        <v>3403.405714285715</v>
      </c>
      <c r="FV33" s="4" t="str">
        <f t="shared" si="40"/>
        <v/>
      </c>
      <c r="FW33" s="4">
        <f t="shared" si="40"/>
        <v>0</v>
      </c>
      <c r="FX33" s="4">
        <f t="shared" si="40"/>
        <v>0</v>
      </c>
      <c r="FY33" s="4">
        <f t="shared" si="40"/>
        <v>0</v>
      </c>
      <c r="FZ33" s="4" t="str">
        <f t="shared" si="40"/>
        <v/>
      </c>
      <c r="GA33" s="4">
        <f t="shared" si="40"/>
        <v>0</v>
      </c>
      <c r="GB33" s="4">
        <f t="shared" si="40"/>
        <v>0</v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>
        <f t="shared" si="37"/>
        <v>0</v>
      </c>
      <c r="GM33" s="4">
        <f t="shared" si="37"/>
        <v>0</v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127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127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customHeight="1">
      <c r="A35" s="61">
        <v>30100043</v>
      </c>
      <c r="B35" s="124"/>
      <c r="C35" s="78" t="s">
        <v>138</v>
      </c>
      <c r="D35" s="5">
        <v>10</v>
      </c>
      <c r="E35" s="22">
        <v>5.03</v>
      </c>
      <c r="F35" s="23">
        <f t="shared" si="0"/>
        <v>50.300000000000004</v>
      </c>
      <c r="G35" s="23"/>
      <c r="H35" s="23">
        <f t="shared" si="1"/>
        <v>0</v>
      </c>
      <c r="I35" s="23">
        <f t="shared" si="2"/>
        <v>0</v>
      </c>
      <c r="J35" s="23">
        <f t="shared" si="3"/>
        <v>50.300000000000004</v>
      </c>
      <c r="K35" s="23">
        <f t="shared" si="4"/>
        <v>0</v>
      </c>
      <c r="L35" s="23" t="str">
        <f t="shared" si="5"/>
        <v>0</v>
      </c>
      <c r="M35" s="10">
        <v>0.2</v>
      </c>
      <c r="N35" s="23">
        <f t="shared" si="6"/>
        <v>0.10060000000000002</v>
      </c>
      <c r="O35" s="23">
        <f t="shared" si="7"/>
        <v>0.2</v>
      </c>
      <c r="P35" s="23">
        <f t="shared" si="8"/>
        <v>0</v>
      </c>
      <c r="Q35" s="7">
        <v>0.1</v>
      </c>
      <c r="R35" s="6">
        <f t="shared" si="9"/>
        <v>5.0300000000000015E-3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38"/>
        <v>0</v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>
        <f t="shared" si="38"/>
        <v>0</v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>
        <f t="shared" si="38"/>
        <v>0</v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138</v>
      </c>
      <c r="DH35" s="5">
        <f t="shared" si="13"/>
        <v>10</v>
      </c>
      <c r="DI35" s="24">
        <v>5.03</v>
      </c>
      <c r="DJ35" s="23">
        <f t="shared" si="14"/>
        <v>50.300000000000004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50.300000000000004</v>
      </c>
      <c r="DO35" s="23">
        <f t="shared" si="19"/>
        <v>0</v>
      </c>
      <c r="DP35" s="23" t="str">
        <f t="shared" si="20"/>
        <v/>
      </c>
      <c r="DQ35" s="10">
        <v>0.2</v>
      </c>
      <c r="DR35" s="23">
        <f t="shared" si="21"/>
        <v>0.10060000000000002</v>
      </c>
      <c r="DS35" s="23" t="str">
        <f t="shared" si="22"/>
        <v/>
      </c>
      <c r="DT35" s="23">
        <f t="shared" si="23"/>
        <v>0</v>
      </c>
      <c r="DU35" s="7">
        <v>0.1</v>
      </c>
      <c r="DV35" s="6">
        <f t="shared" si="24"/>
        <v>5.0300000000000015E-3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>
        <f t="shared" si="40"/>
        <v>0</v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>
        <f t="shared" si="40"/>
        <v>0</v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139</v>
      </c>
      <c r="C36" s="78" t="s">
        <v>140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139</v>
      </c>
      <c r="DG36" s="78" t="s">
        <v>140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121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121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141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141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142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142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143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143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144</v>
      </c>
      <c r="C41" s="78" t="s">
        <v>123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144</v>
      </c>
      <c r="DG41" s="78" t="s">
        <v>123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145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145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146</v>
      </c>
      <c r="C43" s="78" t="s">
        <v>147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146</v>
      </c>
      <c r="DG43" s="78" t="s">
        <v>147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148</v>
      </c>
      <c r="C44" s="78" t="s">
        <v>149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148</v>
      </c>
      <c r="DG44" s="78" t="s">
        <v>149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125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125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150</v>
      </c>
      <c r="C46" s="78" t="s">
        <v>125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150</v>
      </c>
      <c r="DG46" s="78" t="s">
        <v>125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123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123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151</v>
      </c>
      <c r="C48" s="78" t="s">
        <v>138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151</v>
      </c>
      <c r="DG48" s="78" t="s">
        <v>138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152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152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153</v>
      </c>
      <c r="C50" s="78" t="s">
        <v>114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153</v>
      </c>
      <c r="DG50" s="78" t="s">
        <v>114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154</v>
      </c>
      <c r="C52" s="78" t="s">
        <v>155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154</v>
      </c>
      <c r="DG52" s="78" t="s">
        <v>155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149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149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156</v>
      </c>
      <c r="C54" s="78" t="s">
        <v>157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156</v>
      </c>
      <c r="DG54" s="78" t="s">
        <v>157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158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158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159</v>
      </c>
      <c r="C56" s="78" t="s">
        <v>155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159</v>
      </c>
      <c r="DG56" s="78" t="s">
        <v>155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160</v>
      </c>
      <c r="C57" s="78" t="s">
        <v>149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160</v>
      </c>
      <c r="DG57" s="78" t="s">
        <v>149</v>
      </c>
      <c r="DH57" s="5">
        <f t="shared" si="13"/>
        <v>1100</v>
      </c>
      <c r="DI57" s="24">
        <v>5.09</v>
      </c>
      <c r="DJ57" s="23">
        <f t="shared" si="14"/>
        <v>5599</v>
      </c>
      <c r="DK57" s="23">
        <f t="shared" si="15"/>
        <v>5149</v>
      </c>
      <c r="DL57" s="23">
        <f t="shared" si="16"/>
        <v>38.999999999999993</v>
      </c>
      <c r="DM57" s="23">
        <f t="shared" si="17"/>
        <v>0</v>
      </c>
      <c r="DN57" s="23">
        <f t="shared" si="18"/>
        <v>5638</v>
      </c>
      <c r="DO57" s="23">
        <f t="shared" si="19"/>
        <v>0.69173465768002829</v>
      </c>
      <c r="DP57" s="23">
        <f t="shared" si="20"/>
        <v>0</v>
      </c>
      <c r="DQ57" s="10">
        <v>0.8</v>
      </c>
      <c r="DR57" s="23">
        <f t="shared" si="21"/>
        <v>45.104000000000006</v>
      </c>
      <c r="DS57" s="23">
        <f t="shared" si="22"/>
        <v>0.10826534231997176</v>
      </c>
      <c r="DT57" s="23">
        <f t="shared" si="23"/>
        <v>2.3057821922667614</v>
      </c>
      <c r="DU57" s="7">
        <v>1</v>
      </c>
      <c r="DV57" s="6">
        <f t="shared" si="24"/>
        <v>5.6379999999999999</v>
      </c>
      <c r="DW57" s="5">
        <f t="shared" si="56"/>
        <v>7</v>
      </c>
      <c r="DX57" s="5">
        <f t="shared" si="56"/>
        <v>0</v>
      </c>
      <c r="DY57" s="5">
        <f t="shared" si="56"/>
        <v>0</v>
      </c>
      <c r="DZ57" s="5">
        <f t="shared" si="56"/>
        <v>1</v>
      </c>
      <c r="EA57" s="5">
        <f t="shared" si="56"/>
        <v>5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13.8</v>
      </c>
      <c r="EG57" s="54">
        <f t="shared" si="56"/>
        <v>10.6</v>
      </c>
      <c r="EH57" s="54">
        <f t="shared" si="56"/>
        <v>0</v>
      </c>
      <c r="EI57" s="54">
        <f t="shared" si="56"/>
        <v>0</v>
      </c>
      <c r="EJ57" s="54">
        <f t="shared" si="56"/>
        <v>7.8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6.8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>
        <f t="shared" si="62"/>
        <v>0.24476764810216389</v>
      </c>
      <c r="FU57" s="4">
        <f t="shared" si="62"/>
        <v>1532.3794871794873</v>
      </c>
      <c r="FV57" s="4" t="str">
        <f t="shared" si="62"/>
        <v/>
      </c>
      <c r="FW57" s="4">
        <f t="shared" si="59"/>
        <v>0</v>
      </c>
      <c r="FX57" s="4">
        <f t="shared" si="59"/>
        <v>17.293366442000707</v>
      </c>
      <c r="FY57" s="4">
        <f t="shared" si="59"/>
        <v>0</v>
      </c>
      <c r="FZ57" s="4">
        <f t="shared" si="59"/>
        <v>0</v>
      </c>
      <c r="GA57" s="4">
        <f t="shared" si="59"/>
        <v>0</v>
      </c>
      <c r="GB57" s="4">
        <f t="shared" si="59"/>
        <v>0</v>
      </c>
      <c r="GC57" s="4">
        <f t="shared" si="59"/>
        <v>0</v>
      </c>
      <c r="GD57" s="4" t="str">
        <f t="shared" si="59"/>
        <v/>
      </c>
      <c r="GE57" s="4" t="str">
        <f t="shared" si="59"/>
        <v/>
      </c>
      <c r="GF57" s="4">
        <f t="shared" si="59"/>
        <v>0</v>
      </c>
      <c r="GG57" s="4">
        <f t="shared" si="59"/>
        <v>0</v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>
        <f t="shared" si="59"/>
        <v>0</v>
      </c>
      <c r="GM57" s="4">
        <f t="shared" si="63"/>
        <v>0</v>
      </c>
      <c r="GN57" s="4" t="str">
        <f t="shared" si="63"/>
        <v/>
      </c>
      <c r="GO57" s="4" t="str">
        <f t="shared" si="63"/>
        <v/>
      </c>
      <c r="GP57" s="4">
        <f t="shared" si="63"/>
        <v>0</v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>
        <f t="shared" si="63"/>
        <v>0</v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155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155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161</v>
      </c>
      <c r="C59" s="78" t="s">
        <v>149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161</v>
      </c>
      <c r="DG59" s="78" t="s">
        <v>149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155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155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162</v>
      </c>
      <c r="C61" s="78" t="s">
        <v>123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162</v>
      </c>
      <c r="DG61" s="78" t="s">
        <v>123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138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138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115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115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163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163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164</v>
      </c>
      <c r="C65" s="78" t="s">
        <v>114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164</v>
      </c>
      <c r="DG65" s="78" t="s">
        <v>114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165</v>
      </c>
      <c r="C67" s="78" t="s">
        <v>123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165</v>
      </c>
      <c r="DG67" s="78" t="s">
        <v>123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141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141</v>
      </c>
      <c r="DH68" s="5">
        <f t="shared" ref="DH68:DH131" si="78">D68+D223</f>
        <v>374</v>
      </c>
      <c r="DI68" s="24">
        <v>5.03</v>
      </c>
      <c r="DJ68" s="23">
        <f t="shared" ref="DJ68:DJ131" si="79">DI68*DH68</f>
        <v>1881.22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1881.22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7.5248800000000005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1.0631398773136582</v>
      </c>
      <c r="DU68" s="7">
        <v>0.1</v>
      </c>
      <c r="DV68" s="6">
        <f t="shared" ref="DV68:DV131" si="89">DU68*DN68/1000</f>
        <v>0.18812200000000001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2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>
        <f t="shared" si="62"/>
        <v>0</v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>
        <f t="shared" si="62"/>
        <v>0</v>
      </c>
      <c r="FY68" s="4" t="str">
        <f t="shared" si="62"/>
        <v/>
      </c>
      <c r="FZ68" s="4">
        <f t="shared" si="62"/>
        <v>0</v>
      </c>
      <c r="GA68" s="4">
        <f t="shared" si="62"/>
        <v>0</v>
      </c>
      <c r="GB68" s="4">
        <f t="shared" si="62"/>
        <v>0</v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>
        <f t="shared" si="62"/>
        <v>0</v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157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157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166</v>
      </c>
      <c r="C70" s="38" t="s">
        <v>115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166</v>
      </c>
      <c r="DG70" s="38" t="s">
        <v>115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123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123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167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167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783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>
        <f t="shared" si="85"/>
        <v>0</v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168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168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169</v>
      </c>
      <c r="C74" s="38" t="s">
        <v>115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169</v>
      </c>
      <c r="DG74" s="38" t="s">
        <v>115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123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123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167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167</v>
      </c>
      <c r="DH76" s="5">
        <f t="shared" si="78"/>
        <v>11</v>
      </c>
      <c r="DI76" s="39">
        <v>10</v>
      </c>
      <c r="DJ76" s="23">
        <f t="shared" si="79"/>
        <v>110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110</v>
      </c>
      <c r="DO76" s="23">
        <f t="shared" si="84"/>
        <v>0</v>
      </c>
      <c r="DP76" s="23" t="str">
        <f t="shared" si="85"/>
        <v/>
      </c>
      <c r="DQ76" s="10">
        <v>0.2</v>
      </c>
      <c r="DR76" s="23">
        <f t="shared" si="86"/>
        <v>0.22</v>
      </c>
      <c r="DS76" s="23" t="str">
        <f t="shared" si="87"/>
        <v/>
      </c>
      <c r="DT76" s="23">
        <f t="shared" si="88"/>
        <v>0</v>
      </c>
      <c r="DU76" s="7">
        <v>0.1</v>
      </c>
      <c r="DV76" s="6">
        <f t="shared" si="89"/>
        <v>1.0999999999999999E-2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>
        <f t="shared" si="62"/>
        <v>0</v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>
        <f t="shared" si="62"/>
        <v>0</v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>
        <f t="shared" si="62"/>
        <v>0</v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168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168</v>
      </c>
      <c r="DH77" s="5">
        <f t="shared" si="78"/>
        <v>242</v>
      </c>
      <c r="DI77" s="39">
        <v>10</v>
      </c>
      <c r="DJ77" s="23">
        <f t="shared" si="79"/>
        <v>2420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2420</v>
      </c>
      <c r="DO77" s="23">
        <f t="shared" si="84"/>
        <v>0</v>
      </c>
      <c r="DP77" s="23" t="str">
        <f t="shared" si="85"/>
        <v/>
      </c>
      <c r="DQ77" s="10">
        <v>0.2</v>
      </c>
      <c r="DR77" s="23">
        <f t="shared" si="86"/>
        <v>4.84</v>
      </c>
      <c r="DS77" s="23" t="str">
        <f t="shared" si="87"/>
        <v/>
      </c>
      <c r="DT77" s="23">
        <f t="shared" si="88"/>
        <v>0</v>
      </c>
      <c r="DU77" s="7">
        <v>0.1</v>
      </c>
      <c r="DV77" s="6">
        <f t="shared" si="89"/>
        <v>0.24199999999999999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>
        <f t="shared" si="62"/>
        <v>0</v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>
        <f t="shared" si="62"/>
        <v>0</v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>
        <f t="shared" si="62"/>
        <v>0</v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170</v>
      </c>
      <c r="C78" s="38" t="s">
        <v>171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170</v>
      </c>
      <c r="DG78" s="38" t="s">
        <v>171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172</v>
      </c>
      <c r="C79" s="81" t="s">
        <v>127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172</v>
      </c>
      <c r="DG79" s="81" t="s">
        <v>127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114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114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173</v>
      </c>
      <c r="C81" s="78" t="s">
        <v>123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173</v>
      </c>
      <c r="DG81" s="78" t="s">
        <v>123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115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115</v>
      </c>
      <c r="DH82" s="5">
        <f t="shared" si="78"/>
        <v>111</v>
      </c>
      <c r="DI82" s="24">
        <v>5.07</v>
      </c>
      <c r="DJ82" s="23">
        <f t="shared" si="79"/>
        <v>562.77</v>
      </c>
      <c r="DK82" s="23">
        <f t="shared" si="80"/>
        <v>2389.1999999999998</v>
      </c>
      <c r="DL82" s="23">
        <f t="shared" si="81"/>
        <v>0</v>
      </c>
      <c r="DM82" s="23">
        <f t="shared" si="82"/>
        <v>0</v>
      </c>
      <c r="DN82" s="23">
        <f t="shared" si="83"/>
        <v>562.77</v>
      </c>
      <c r="DO82" s="23">
        <f t="shared" si="84"/>
        <v>0</v>
      </c>
      <c r="DP82" s="23">
        <f t="shared" si="85"/>
        <v>0</v>
      </c>
      <c r="DQ82" s="10">
        <v>0.3</v>
      </c>
      <c r="DR82" s="23">
        <f t="shared" si="86"/>
        <v>1.68831</v>
      </c>
      <c r="DS82" s="23">
        <f t="shared" si="87"/>
        <v>0.3</v>
      </c>
      <c r="DT82" s="23">
        <f t="shared" si="88"/>
        <v>0</v>
      </c>
      <c r="DU82" s="7">
        <v>0.1</v>
      </c>
      <c r="DV82" s="6">
        <f t="shared" si="89"/>
        <v>5.6277000000000001E-2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>
        <f t="shared" si="62"/>
        <v>0</v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138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138</v>
      </c>
      <c r="DH83" s="5">
        <f t="shared" si="78"/>
        <v>816</v>
      </c>
      <c r="DI83" s="24">
        <v>5.07</v>
      </c>
      <c r="DJ83" s="23">
        <f t="shared" si="79"/>
        <v>4137.12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4137.12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12.41136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0.41371199999999997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174</v>
      </c>
      <c r="C84" s="78" t="s">
        <v>168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174</v>
      </c>
      <c r="DG84" s="78" t="s">
        <v>168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123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123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138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138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115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115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175</v>
      </c>
      <c r="C88" s="78" t="s">
        <v>168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175</v>
      </c>
      <c r="DG88" s="78" t="s">
        <v>168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123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123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138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138</v>
      </c>
      <c r="DH90" s="5">
        <f t="shared" si="78"/>
        <v>541</v>
      </c>
      <c r="DI90" s="24">
        <v>5.05</v>
      </c>
      <c r="DJ90" s="23">
        <f t="shared" si="79"/>
        <v>2732.0499999999997</v>
      </c>
      <c r="DK90" s="23">
        <f t="shared" si="80"/>
        <v>2975.4</v>
      </c>
      <c r="DL90" s="23">
        <f t="shared" si="81"/>
        <v>0</v>
      </c>
      <c r="DM90" s="23">
        <f t="shared" si="82"/>
        <v>0</v>
      </c>
      <c r="DN90" s="23">
        <f t="shared" si="83"/>
        <v>2732.0499999999997</v>
      </c>
      <c r="DO90" s="23">
        <f t="shared" si="84"/>
        <v>0</v>
      </c>
      <c r="DP90" s="23">
        <f t="shared" si="85"/>
        <v>0</v>
      </c>
      <c r="DQ90" s="10">
        <v>0.3</v>
      </c>
      <c r="DR90" s="23">
        <f t="shared" si="86"/>
        <v>8.1961499999999994</v>
      </c>
      <c r="DS90" s="23">
        <f t="shared" si="87"/>
        <v>0.3</v>
      </c>
      <c r="DT90" s="23">
        <f t="shared" si="88"/>
        <v>0</v>
      </c>
      <c r="DU90" s="7">
        <v>0.1</v>
      </c>
      <c r="DV90" s="6">
        <f t="shared" si="89"/>
        <v>0.27320499999999998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>
        <f t="shared" si="99"/>
        <v>0</v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115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115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customHeight="1">
      <c r="A92" s="61">
        <v>30100029</v>
      </c>
      <c r="B92" s="122" t="s">
        <v>176</v>
      </c>
      <c r="C92" s="78" t="s">
        <v>114</v>
      </c>
      <c r="D92" s="5">
        <v>680</v>
      </c>
      <c r="E92" s="22">
        <v>5.08</v>
      </c>
      <c r="F92" s="23">
        <f t="shared" si="67"/>
        <v>3454.4</v>
      </c>
      <c r="G92" s="23">
        <f>+'[2]15'!$L$13</f>
        <v>3624</v>
      </c>
      <c r="H92" s="23">
        <f t="shared" si="92"/>
        <v>8.4</v>
      </c>
      <c r="I92" s="23">
        <f t="shared" si="93"/>
        <v>0</v>
      </c>
      <c r="J92" s="23">
        <f t="shared" si="70"/>
        <v>3462.8</v>
      </c>
      <c r="K92" s="23">
        <f t="shared" si="71"/>
        <v>0.24257826036733279</v>
      </c>
      <c r="L92" s="23">
        <f t="shared" si="72"/>
        <v>0</v>
      </c>
      <c r="M92" s="10">
        <v>1</v>
      </c>
      <c r="N92" s="23">
        <f t="shared" si="73"/>
        <v>34.628</v>
      </c>
      <c r="O92" s="23">
        <f t="shared" si="74"/>
        <v>0.75742173963266723</v>
      </c>
      <c r="P92" s="23">
        <f t="shared" si="75"/>
        <v>0</v>
      </c>
      <c r="Q92" s="7">
        <v>0.1</v>
      </c>
      <c r="R92" s="6">
        <f t="shared" si="76"/>
        <v>0.34628000000000003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8.4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8"/>
        <v>0</v>
      </c>
      <c r="BQ92" s="4">
        <f t="shared" si="98"/>
        <v>0</v>
      </c>
      <c r="BR92" s="4" t="str">
        <f t="shared" si="98"/>
        <v/>
      </c>
      <c r="BS92" s="4">
        <f t="shared" si="98"/>
        <v>0</v>
      </c>
      <c r="BT92" s="4">
        <f t="shared" si="98"/>
        <v>0</v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>
        <f t="shared" si="77"/>
        <v>0</v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176</v>
      </c>
      <c r="DG92" s="78" t="s">
        <v>114</v>
      </c>
      <c r="DH92" s="5">
        <f t="shared" si="78"/>
        <v>680</v>
      </c>
      <c r="DI92" s="24">
        <v>5.08</v>
      </c>
      <c r="DJ92" s="23">
        <f t="shared" si="79"/>
        <v>3454.4</v>
      </c>
      <c r="DK92" s="23">
        <f t="shared" si="80"/>
        <v>3624</v>
      </c>
      <c r="DL92" s="23">
        <f t="shared" si="81"/>
        <v>8.4</v>
      </c>
      <c r="DM92" s="23">
        <f t="shared" si="82"/>
        <v>0</v>
      </c>
      <c r="DN92" s="23">
        <f t="shared" si="83"/>
        <v>3462.8</v>
      </c>
      <c r="DO92" s="23">
        <f t="shared" si="84"/>
        <v>0.24257826036733279</v>
      </c>
      <c r="DP92" s="23">
        <f t="shared" si="85"/>
        <v>0</v>
      </c>
      <c r="DQ92" s="10">
        <v>1</v>
      </c>
      <c r="DR92" s="23">
        <f t="shared" si="86"/>
        <v>34.628</v>
      </c>
      <c r="DS92" s="23">
        <f t="shared" si="87"/>
        <v>0.75742173963266723</v>
      </c>
      <c r="DT92" s="23">
        <f t="shared" si="88"/>
        <v>0</v>
      </c>
      <c r="DU92" s="7">
        <v>0.1</v>
      </c>
      <c r="DV92" s="6">
        <f t="shared" si="89"/>
        <v>0.34628000000000003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8.4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>
        <f t="shared" si="99"/>
        <v>0</v>
      </c>
      <c r="FU92" s="4">
        <f t="shared" si="99"/>
        <v>0</v>
      </c>
      <c r="FV92" s="4" t="str">
        <f t="shared" si="99"/>
        <v/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115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115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112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112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142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142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121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121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177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177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138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138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123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123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178</v>
      </c>
      <c r="C100" s="29" t="s">
        <v>141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178</v>
      </c>
      <c r="DG100" s="29" t="s">
        <v>141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138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138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179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179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121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121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180</v>
      </c>
      <c r="C104" s="29" t="s">
        <v>143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180</v>
      </c>
      <c r="DG104" s="29" t="s">
        <v>143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181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181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182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182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183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183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184</v>
      </c>
      <c r="C108" s="29" t="s">
        <v>143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184</v>
      </c>
      <c r="DG108" s="29" t="s">
        <v>143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181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181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182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182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183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183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185</v>
      </c>
      <c r="C112" s="29" t="s">
        <v>186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185</v>
      </c>
      <c r="DG112" s="29" t="s">
        <v>186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2753.7999999999997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>
        <f t="shared" si="85"/>
        <v>0</v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158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158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187</v>
      </c>
      <c r="C114" s="29" t="s">
        <v>163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187</v>
      </c>
      <c r="DG114" s="29" t="s">
        <v>163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129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129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3024.6000000000004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>
        <f t="shared" si="85"/>
        <v>0</v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188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188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189</v>
      </c>
      <c r="C117" s="29" t="s">
        <v>163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189</v>
      </c>
      <c r="DG117" s="29" t="s">
        <v>163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141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141</v>
      </c>
      <c r="DH118" s="5">
        <f t="shared" si="78"/>
        <v>26</v>
      </c>
      <c r="DI118" s="22">
        <v>5.5</v>
      </c>
      <c r="DJ118" s="23">
        <f t="shared" si="79"/>
        <v>143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143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1.1440000000000001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1.43E-2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188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188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190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190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191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191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120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120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192</v>
      </c>
      <c r="C123" s="29" t="s">
        <v>147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192</v>
      </c>
      <c r="DG123" s="29" t="s">
        <v>147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121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121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163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163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193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193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194</v>
      </c>
      <c r="C127" s="29" t="s">
        <v>195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194</v>
      </c>
      <c r="DG127" s="29" t="s">
        <v>195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196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196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130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130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193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193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197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197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191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191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120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120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198</v>
      </c>
      <c r="C134" s="29" t="s">
        <v>141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198</v>
      </c>
      <c r="DG134" s="29" t="s">
        <v>141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121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121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199</v>
      </c>
      <c r="C136" s="29" t="s">
        <v>120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199</v>
      </c>
      <c r="DG136" s="29" t="s">
        <v>120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109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109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141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141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200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200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201</v>
      </c>
      <c r="C140" s="30" t="s">
        <v>202</v>
      </c>
      <c r="D140" s="5">
        <v>130</v>
      </c>
      <c r="E140" s="22">
        <v>4.8</v>
      </c>
      <c r="F140" s="23">
        <f t="shared" si="124"/>
        <v>624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624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1.2480000000000002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6.2400000000000004E-2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201</v>
      </c>
      <c r="DG140" s="30" t="s">
        <v>202</v>
      </c>
      <c r="DH140" s="5">
        <f t="shared" si="132"/>
        <v>130</v>
      </c>
      <c r="DI140" s="24">
        <v>4.8</v>
      </c>
      <c r="DJ140" s="23">
        <f t="shared" si="133"/>
        <v>624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624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1.2480000000000002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6.2400000000000004E-2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203</v>
      </c>
      <c r="C141" s="30" t="s">
        <v>204</v>
      </c>
      <c r="D141" s="5">
        <v>47</v>
      </c>
      <c r="E141" s="22">
        <v>7.69</v>
      </c>
      <c r="F141" s="23">
        <f t="shared" si="124"/>
        <v>361.43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361.43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0.72286000000000006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3.6143000000000002E-2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203</v>
      </c>
      <c r="DG141" s="30" t="s">
        <v>204</v>
      </c>
      <c r="DH141" s="5">
        <f t="shared" si="132"/>
        <v>47</v>
      </c>
      <c r="DI141" s="24">
        <v>7.69</v>
      </c>
      <c r="DJ141" s="23">
        <f t="shared" si="133"/>
        <v>361.43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361.43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0.72286000000000006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3.6143000000000002E-2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205</v>
      </c>
      <c r="C142" s="30" t="s">
        <v>206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205</v>
      </c>
      <c r="DG142" s="30" t="s">
        <v>206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207</v>
      </c>
      <c r="C143" s="30" t="s">
        <v>208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207</v>
      </c>
      <c r="DG143" s="30" t="s">
        <v>208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209</v>
      </c>
      <c r="C144" s="30" t="s">
        <v>210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209</v>
      </c>
      <c r="DG144" s="30" t="s">
        <v>210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211</v>
      </c>
      <c r="C145" s="30" t="s">
        <v>210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211</v>
      </c>
      <c r="DG145" s="30" t="s">
        <v>210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212</v>
      </c>
      <c r="C146" s="30" t="s">
        <v>210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212</v>
      </c>
      <c r="DG146" s="30" t="s">
        <v>210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213</v>
      </c>
      <c r="C147" s="30" t="s">
        <v>214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213</v>
      </c>
      <c r="DG147" s="30" t="s">
        <v>214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215</v>
      </c>
      <c r="C148" s="30" t="s">
        <v>216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215</v>
      </c>
      <c r="DG148" s="30" t="s">
        <v>216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217</v>
      </c>
      <c r="C149" s="30" t="s">
        <v>216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217</v>
      </c>
      <c r="DG149" s="30" t="s">
        <v>216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218</v>
      </c>
      <c r="C150" s="29" t="s">
        <v>219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218</v>
      </c>
      <c r="DG150" s="29" t="s">
        <v>219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220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220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3328</v>
      </c>
      <c r="E152" s="43"/>
      <c r="F152" s="44">
        <f>SUM(F4:F151)</f>
        <v>16868.96</v>
      </c>
      <c r="G152" s="44">
        <f t="shared" ref="G152:J152" si="155">SUM(G4:G151)</f>
        <v>15904.720000000001</v>
      </c>
      <c r="H152" s="44">
        <f t="shared" si="155"/>
        <v>16.600000000000001</v>
      </c>
      <c r="I152" s="44">
        <f t="shared" si="155"/>
        <v>0</v>
      </c>
      <c r="J152" s="44">
        <f t="shared" si="155"/>
        <v>16885.560000000001</v>
      </c>
      <c r="K152" s="44">
        <f>IF(ISERROR(H152/J152*100),"0",(H152/J152*100))</f>
        <v>9.8308850876133211E-2</v>
      </c>
      <c r="L152" s="44">
        <f>IF(ISERROR(I152/G152*100),"0",(I152/G152*100))</f>
        <v>0</v>
      </c>
      <c r="M152" s="45">
        <f>IF(ISERROR(N152/J152*100),"",(N152/J152*100))</f>
        <v>0.41659930141493678</v>
      </c>
      <c r="N152" s="44">
        <f>SUM(N4:N151)</f>
        <v>70.34512500000001</v>
      </c>
      <c r="O152" s="44">
        <f>IF(ISERROR(M152-K152-L152),"0",(M152-K152-L152))</f>
        <v>0.31829045053880356</v>
      </c>
      <c r="P152" s="44">
        <f>(S152+T152+U152+V152+W152+X152+Y152+Z152+AA152)/J152*1000</f>
        <v>0</v>
      </c>
      <c r="Q152" s="46">
        <f>IF(ISERROR(R152/J152*1000),"",(R152/J152*1000))</f>
        <v>8.225723636053528E-2</v>
      </c>
      <c r="R152" s="44">
        <f>SUM(R4:R151)</f>
        <v>1.3889595000000001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1</v>
      </c>
      <c r="AC152" s="44">
        <f t="shared" si="156"/>
        <v>6</v>
      </c>
      <c r="AD152" s="44">
        <f t="shared" si="156"/>
        <v>9.6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5.9222199322971816E-3</v>
      </c>
      <c r="BQ152" s="47">
        <f t="shared" ref="BQ152:CO152" si="157">IF(ISERROR(AC152/$J$152*100),"",(AC152/$J$152*100))</f>
        <v>3.5533319593783093E-2</v>
      </c>
      <c r="BR152" s="47">
        <f t="shared" si="157"/>
        <v>5.6853311350052935E-2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7056</v>
      </c>
      <c r="DI152" s="40"/>
      <c r="DJ152" s="40">
        <f>SUM(DJ4:DJ151)</f>
        <v>37004.33</v>
      </c>
      <c r="DK152" s="40">
        <f>SUM(DK4:DK151)</f>
        <v>35814.36</v>
      </c>
      <c r="DL152" s="40">
        <f t="shared" ref="DL152:DN152" si="172">SUM(DL4:DL151)</f>
        <v>64.599999999999994</v>
      </c>
      <c r="DM152" s="40">
        <f t="shared" si="172"/>
        <v>0</v>
      </c>
      <c r="DN152" s="40">
        <f t="shared" si="172"/>
        <v>37068.93</v>
      </c>
      <c r="DO152" s="40">
        <f>IF(ISERROR(DL152/DN152*100),"",(DL152/DN152*100))</f>
        <v>0.17426993441677435</v>
      </c>
      <c r="DP152" s="40">
        <f>IF(ISERROR(DM152/DK152*100),"",(DM152/DK152*100))</f>
        <v>0</v>
      </c>
      <c r="DQ152" s="41">
        <f>IF(ISERROR(DR152/DN152*100),"",(DR152/DN152*100))</f>
        <v>0.46385883002287903</v>
      </c>
      <c r="DR152" s="40">
        <f>SUM(DR4:DR151)</f>
        <v>171.94750500000001</v>
      </c>
      <c r="DS152" s="40">
        <f>IF(ISERROR(DQ152-DO152-DP152),"",(DQ152-DO152-DP152))</f>
        <v>0.28958889560610468</v>
      </c>
      <c r="DT152" s="40">
        <f t="shared" si="142"/>
        <v>0.48558186060401526</v>
      </c>
      <c r="DU152" s="42">
        <f>IF(ISERROR(DV152/DN152*1000),"",(DV152/DN152*1000))</f>
        <v>0.2564190684759447</v>
      </c>
      <c r="DV152" s="40">
        <f>SUM(DV4:DV151)</f>
        <v>9.5051805000000016</v>
      </c>
      <c r="DW152" s="40">
        <f>SUM(DW4:DW151)</f>
        <v>7</v>
      </c>
      <c r="DX152" s="40">
        <f t="shared" ref="DX152:FS152" si="173">SUM(DX4:DX151)</f>
        <v>1</v>
      </c>
      <c r="DY152" s="40">
        <f t="shared" si="173"/>
        <v>0</v>
      </c>
      <c r="DZ152" s="40">
        <f t="shared" si="173"/>
        <v>1</v>
      </c>
      <c r="EA152" s="40">
        <f t="shared" si="173"/>
        <v>9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15.8</v>
      </c>
      <c r="EG152" s="40">
        <f t="shared" si="173"/>
        <v>21.6</v>
      </c>
      <c r="EH152" s="40">
        <f t="shared" si="173"/>
        <v>9.6</v>
      </c>
      <c r="EI152" s="40">
        <f t="shared" si="173"/>
        <v>0</v>
      </c>
      <c r="EJ152" s="40">
        <f t="shared" si="173"/>
        <v>7.8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3</v>
      </c>
      <c r="EO152" s="40">
        <f t="shared" si="173"/>
        <v>0</v>
      </c>
      <c r="EP152" s="40">
        <f t="shared" si="173"/>
        <v>0</v>
      </c>
      <c r="EQ152" s="40">
        <f t="shared" si="173"/>
        <v>6.8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4.2623296653019116E-2</v>
      </c>
      <c r="FU152" s="45">
        <f t="shared" si="153"/>
        <v>12394.564829721363</v>
      </c>
      <c r="FV152" s="45" t="str">
        <f t="shared" si="153"/>
        <v/>
      </c>
      <c r="FW152" s="45">
        <f t="shared" si="153"/>
        <v>0</v>
      </c>
      <c r="FX152" s="45">
        <f t="shared" si="153"/>
        <v>4.5362682058108375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31.561736255297827</v>
      </c>
      <c r="GC152" s="45">
        <f t="shared" si="153"/>
        <v>0</v>
      </c>
      <c r="GD152" s="45">
        <f t="shared" si="153"/>
        <v>0</v>
      </c>
      <c r="GE152" s="45" t="str">
        <f t="shared" si="153"/>
        <v/>
      </c>
      <c r="GF152" s="45">
        <f t="shared" si="153"/>
        <v>0</v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18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221</v>
      </c>
      <c r="B156" s="102"/>
      <c r="C156" s="102"/>
      <c r="D156" s="102"/>
      <c r="BN156" t="s">
        <v>56</v>
      </c>
      <c r="DW156" s="34" t="s">
        <v>12</v>
      </c>
      <c r="DX156" s="73">
        <f>+DW152</f>
        <v>7</v>
      </c>
      <c r="DY156" s="56">
        <f>+DX156/DW153</f>
        <v>0.3888888888888889</v>
      </c>
      <c r="EA156" s="74" t="s">
        <v>222</v>
      </c>
      <c r="EB156" s="74" t="s">
        <v>223</v>
      </c>
      <c r="EC156" s="74" t="s">
        <v>224</v>
      </c>
      <c r="ED156" s="74" t="s">
        <v>225</v>
      </c>
      <c r="EE156" s="74" t="s">
        <v>226</v>
      </c>
      <c r="EF156" s="74" t="s">
        <v>227</v>
      </c>
    </row>
    <row r="157" spans="1:215" s="33" customFormat="1" ht="26.25" customHeight="1">
      <c r="A157" s="103" t="s">
        <v>58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59</v>
      </c>
      <c r="G157" s="113" t="s">
        <v>60</v>
      </c>
      <c r="H157" s="115" t="s">
        <v>61</v>
      </c>
      <c r="I157" s="115" t="s">
        <v>62</v>
      </c>
      <c r="J157" s="115" t="s">
        <v>4</v>
      </c>
      <c r="K157" s="132" t="s">
        <v>63</v>
      </c>
      <c r="L157" s="120" t="s">
        <v>64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65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66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67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68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1</v>
      </c>
      <c r="DY157" s="56">
        <f>+DX157/DW153</f>
        <v>5.5555555555555552E-2</v>
      </c>
      <c r="EA157" s="59">
        <v>1</v>
      </c>
      <c r="EB157" s="59" t="s">
        <v>48</v>
      </c>
      <c r="EC157" s="74" t="s">
        <v>228</v>
      </c>
      <c r="ED157" s="23">
        <f>+DN152</f>
        <v>37068.93</v>
      </c>
      <c r="EE157" s="23">
        <f>+EG152</f>
        <v>21.6</v>
      </c>
      <c r="EF157" s="60">
        <f>+EE157/ED157</f>
        <v>5.8269823272481835E-4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69</v>
      </c>
      <c r="V158" s="34" t="s">
        <v>70</v>
      </c>
      <c r="W158" s="34" t="s">
        <v>71</v>
      </c>
      <c r="X158" s="34" t="s">
        <v>72</v>
      </c>
      <c r="Y158" s="34" t="s">
        <v>73</v>
      </c>
      <c r="Z158" s="34" t="s">
        <v>74</v>
      </c>
      <c r="AA158" s="34" t="s">
        <v>75</v>
      </c>
      <c r="AB158" s="35" t="s">
        <v>76</v>
      </c>
      <c r="AC158" s="25" t="s">
        <v>77</v>
      </c>
      <c r="AD158" s="25" t="s">
        <v>78</v>
      </c>
      <c r="AE158" s="25" t="s">
        <v>79</v>
      </c>
      <c r="AF158" s="35" t="s">
        <v>80</v>
      </c>
      <c r="AG158" s="25" t="s">
        <v>81</v>
      </c>
      <c r="AH158" s="25" t="s">
        <v>82</v>
      </c>
      <c r="AI158" s="35" t="s">
        <v>83</v>
      </c>
      <c r="AJ158" s="35" t="s">
        <v>84</v>
      </c>
      <c r="AK158" s="35" t="s">
        <v>85</v>
      </c>
      <c r="AL158" s="26" t="s">
        <v>86</v>
      </c>
      <c r="AM158" s="25" t="s">
        <v>87</v>
      </c>
      <c r="AN158" s="25" t="s">
        <v>88</v>
      </c>
      <c r="AO158" s="25" t="s">
        <v>89</v>
      </c>
      <c r="AP158" s="35" t="s">
        <v>90</v>
      </c>
      <c r="AQ158" s="36" t="s">
        <v>91</v>
      </c>
      <c r="AR158" s="35" t="s">
        <v>92</v>
      </c>
      <c r="AS158" s="35" t="s">
        <v>93</v>
      </c>
      <c r="AT158" s="35" t="s">
        <v>94</v>
      </c>
      <c r="AU158" s="35" t="s">
        <v>95</v>
      </c>
      <c r="AV158" s="25" t="s">
        <v>96</v>
      </c>
      <c r="AW158" s="25" t="s">
        <v>97</v>
      </c>
      <c r="AX158" s="25" t="s">
        <v>98</v>
      </c>
      <c r="AY158" s="25" t="s">
        <v>99</v>
      </c>
      <c r="AZ158" s="25" t="s">
        <v>100</v>
      </c>
      <c r="BA158" s="25" t="s">
        <v>101</v>
      </c>
      <c r="BB158" s="27" t="s">
        <v>77</v>
      </c>
      <c r="BC158" s="37" t="s">
        <v>78</v>
      </c>
      <c r="BD158" s="37" t="s">
        <v>79</v>
      </c>
      <c r="BE158" s="37" t="s">
        <v>102</v>
      </c>
      <c r="BF158" s="37" t="s">
        <v>88</v>
      </c>
      <c r="BG158" s="37" t="s">
        <v>80</v>
      </c>
      <c r="BH158" s="37" t="s">
        <v>82</v>
      </c>
      <c r="BI158" s="37" t="s">
        <v>103</v>
      </c>
      <c r="BJ158" s="37" t="s">
        <v>84</v>
      </c>
      <c r="BK158" s="37" t="s">
        <v>104</v>
      </c>
      <c r="BL158" s="37" t="s">
        <v>105</v>
      </c>
      <c r="BM158" s="37" t="s">
        <v>81</v>
      </c>
      <c r="BN158" s="37" t="s">
        <v>106</v>
      </c>
      <c r="BO158" s="37" t="s">
        <v>93</v>
      </c>
      <c r="BP158" s="35" t="s">
        <v>76</v>
      </c>
      <c r="BQ158" s="25" t="s">
        <v>77</v>
      </c>
      <c r="BR158" s="25" t="s">
        <v>78</v>
      </c>
      <c r="BS158" s="25" t="s">
        <v>79</v>
      </c>
      <c r="BT158" s="35" t="s">
        <v>80</v>
      </c>
      <c r="BU158" s="25" t="s">
        <v>81</v>
      </c>
      <c r="BV158" s="25" t="s">
        <v>82</v>
      </c>
      <c r="BW158" s="35" t="s">
        <v>83</v>
      </c>
      <c r="BX158" s="35" t="s">
        <v>84</v>
      </c>
      <c r="BY158" s="35" t="s">
        <v>85</v>
      </c>
      <c r="BZ158" s="26" t="s">
        <v>86</v>
      </c>
      <c r="CA158" s="25" t="s">
        <v>87</v>
      </c>
      <c r="CB158" s="25" t="s">
        <v>88</v>
      </c>
      <c r="CC158" s="25" t="s">
        <v>89</v>
      </c>
      <c r="CD158" s="35" t="s">
        <v>90</v>
      </c>
      <c r="CE158" s="36" t="s">
        <v>91</v>
      </c>
      <c r="CF158" s="35" t="s">
        <v>92</v>
      </c>
      <c r="CG158" s="35" t="s">
        <v>93</v>
      </c>
      <c r="CH158" s="35" t="s">
        <v>94</v>
      </c>
      <c r="CI158" s="35" t="s">
        <v>95</v>
      </c>
      <c r="CJ158" s="25" t="s">
        <v>96</v>
      </c>
      <c r="CK158" s="25" t="s">
        <v>97</v>
      </c>
      <c r="CL158" s="25" t="s">
        <v>98</v>
      </c>
      <c r="CM158" s="25" t="s">
        <v>99</v>
      </c>
      <c r="CN158" s="25" t="s">
        <v>100</v>
      </c>
      <c r="CO158" s="25" t="s">
        <v>101</v>
      </c>
      <c r="CP158" s="27" t="s">
        <v>77</v>
      </c>
      <c r="CQ158" s="37" t="s">
        <v>78</v>
      </c>
      <c r="CR158" s="37" t="s">
        <v>79</v>
      </c>
      <c r="CS158" s="37" t="s">
        <v>102</v>
      </c>
      <c r="CT158" s="37" t="s">
        <v>88</v>
      </c>
      <c r="CU158" s="37" t="s">
        <v>80</v>
      </c>
      <c r="CV158" s="37" t="s">
        <v>82</v>
      </c>
      <c r="CW158" s="37" t="s">
        <v>103</v>
      </c>
      <c r="CX158" s="37" t="s">
        <v>84</v>
      </c>
      <c r="CY158" s="37" t="s">
        <v>104</v>
      </c>
      <c r="CZ158" s="37" t="s">
        <v>105</v>
      </c>
      <c r="DA158" s="37" t="s">
        <v>81</v>
      </c>
      <c r="DB158" s="37" t="s">
        <v>106</v>
      </c>
      <c r="DC158" s="37" t="s">
        <v>93</v>
      </c>
      <c r="DW158" s="34" t="s">
        <v>46</v>
      </c>
      <c r="DX158" s="73">
        <f>+EA152</f>
        <v>9</v>
      </c>
      <c r="DY158" s="56">
        <f>+DX158/DW153</f>
        <v>0.5</v>
      </c>
      <c r="EA158" s="59">
        <v>2</v>
      </c>
      <c r="EB158" s="59" t="s">
        <v>49</v>
      </c>
      <c r="EC158" s="74" t="s">
        <v>229</v>
      </c>
      <c r="ED158" s="23">
        <f>+DN25+DN41+DN47+DN52+DN56+DN58+DN60</f>
        <v>0</v>
      </c>
      <c r="EE158" s="23">
        <f>+EJ152</f>
        <v>7.8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05" t="s">
        <v>108</v>
      </c>
      <c r="C159" s="83" t="s">
        <v>109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230</v>
      </c>
      <c r="DX159" s="73">
        <f>+DZ152</f>
        <v>1</v>
      </c>
      <c r="DY159" s="56">
        <f>+DX159/DW153</f>
        <v>5.5555555555555552E-2</v>
      </c>
      <c r="DZ159" s="1"/>
      <c r="EA159" s="59">
        <v>3</v>
      </c>
      <c r="EB159" s="59" t="s">
        <v>50</v>
      </c>
      <c r="EC159" s="74" t="s">
        <v>231</v>
      </c>
      <c r="ED159" s="23">
        <f>+DN26+DN27+DN46+DN47+DN48+DN49</f>
        <v>2559.21</v>
      </c>
      <c r="EE159" s="23">
        <f>+EN152+EO152</f>
        <v>3</v>
      </c>
      <c r="EF159" s="60">
        <f t="shared" ref="EF159:EF163" si="185">+EE159/ED159</f>
        <v>1.1722367449330067E-3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110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232</v>
      </c>
      <c r="ED160" s="23">
        <f>+DN52+DN53+DN54+DN55+DN56+DN57+DN58+DN59+DN60</f>
        <v>5638</v>
      </c>
      <c r="EE160" s="23">
        <f>+EQ152</f>
        <v>6.8</v>
      </c>
      <c r="EF160" s="60">
        <f t="shared" si="185"/>
        <v>1.2061014544164598E-3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111</v>
      </c>
      <c r="C161" s="78" t="s">
        <v>112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18</v>
      </c>
      <c r="DY161" s="56">
        <f>+DX161/DW153</f>
        <v>1</v>
      </c>
      <c r="EA161" s="59">
        <v>5</v>
      </c>
      <c r="EB161" s="59" t="s">
        <v>52</v>
      </c>
      <c r="EC161" s="74" t="s">
        <v>228</v>
      </c>
      <c r="ED161" s="23">
        <f>+DN152</f>
        <v>37068.93</v>
      </c>
      <c r="EE161" s="23">
        <f>+EF152</f>
        <v>15.8</v>
      </c>
      <c r="EF161" s="60">
        <f t="shared" si="185"/>
        <v>4.2623296653019119E-4</v>
      </c>
    </row>
    <row r="162" spans="1:136" s="1" customFormat="1" ht="15.75" hidden="1" customHeight="1">
      <c r="A162" s="61">
        <v>30100014</v>
      </c>
      <c r="B162" s="123"/>
      <c r="C162" s="78" t="s">
        <v>114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233</v>
      </c>
      <c r="EC162" s="74" t="s">
        <v>228</v>
      </c>
      <c r="ED162" s="23">
        <f>+DN152</f>
        <v>37068.93</v>
      </c>
      <c r="EE162" s="23">
        <f>+DL152-EE157-EE158-EE159-EE160-EE161</f>
        <v>9.5999999999999943</v>
      </c>
      <c r="EF162" s="60">
        <f>+EE162/ED162</f>
        <v>2.5897699232214135E-4</v>
      </c>
    </row>
    <row r="163" spans="1:136" s="1" customFormat="1" ht="15.75" hidden="1" customHeight="1">
      <c r="A163" s="61">
        <v>30100010</v>
      </c>
      <c r="B163" s="123"/>
      <c r="C163" s="78" t="s">
        <v>115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234</v>
      </c>
      <c r="EC163" s="101"/>
      <c r="ED163" s="23">
        <f>+DN152</f>
        <v>37068.93</v>
      </c>
      <c r="EE163" s="23">
        <f>+DL152</f>
        <v>64.599999999999994</v>
      </c>
      <c r="EF163" s="60">
        <f t="shared" si="185"/>
        <v>1.7426993441677435E-3</v>
      </c>
    </row>
    <row r="164" spans="1:136" s="1" customFormat="1" ht="15.75" hidden="1" customHeight="1">
      <c r="A164" s="61">
        <v>30100013</v>
      </c>
      <c r="B164" s="123"/>
      <c r="C164" s="78" t="s">
        <v>116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117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118</v>
      </c>
      <c r="C166" s="78" t="s">
        <v>119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3"/>
      <c r="C167" s="78" t="s">
        <v>120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4"/>
      <c r="C168" s="78" t="s">
        <v>121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8" t="s">
        <v>122</v>
      </c>
      <c r="C169" s="78" t="s">
        <v>117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8"/>
      <c r="C170" s="78" t="s">
        <v>123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8"/>
      <c r="C171" s="78" t="s">
        <v>124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8"/>
      <c r="C172" s="78" t="s">
        <v>125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2" t="s">
        <v>126</v>
      </c>
      <c r="C173" s="78" t="s">
        <v>125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3"/>
      <c r="C174" s="78" t="s">
        <v>127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4"/>
      <c r="C175" s="78" t="s">
        <v>115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2" t="s">
        <v>128</v>
      </c>
      <c r="C176" s="78" t="s">
        <v>129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3"/>
      <c r="C177" s="78" t="s">
        <v>130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3"/>
      <c r="C178" s="78" t="s">
        <v>131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4"/>
      <c r="C179" s="78" t="s">
        <v>110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132</v>
      </c>
      <c r="C180" s="78" t="s">
        <v>133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>
      <c r="A181" s="61">
        <v>30100038</v>
      </c>
      <c r="B181" s="138" t="s">
        <v>134</v>
      </c>
      <c r="C181" s="78" t="s">
        <v>14</v>
      </c>
      <c r="D181" s="5">
        <v>507</v>
      </c>
      <c r="E181" s="22">
        <v>5.03</v>
      </c>
      <c r="F181" s="23">
        <f t="shared" si="174"/>
        <v>2550.21</v>
      </c>
      <c r="G181" s="23">
        <f>+'[2]15'!$L$34</f>
        <v>2834.64</v>
      </c>
      <c r="H181" s="23">
        <f t="shared" si="186"/>
        <v>9</v>
      </c>
      <c r="I181" s="23">
        <f t="shared" si="187"/>
        <v>0</v>
      </c>
      <c r="J181" s="23">
        <f t="shared" si="177"/>
        <v>2559.21</v>
      </c>
      <c r="K181" s="23">
        <f t="shared" si="178"/>
        <v>0.35167102347990198</v>
      </c>
      <c r="L181" s="23">
        <f t="shared" si="179"/>
        <v>0</v>
      </c>
      <c r="M181" s="10">
        <v>0.8</v>
      </c>
      <c r="N181" s="23">
        <f t="shared" si="188"/>
        <v>20.473680000000002</v>
      </c>
      <c r="O181" s="23">
        <f t="shared" si="189"/>
        <v>0.44832897652009807</v>
      </c>
      <c r="P181" s="23">
        <f t="shared" si="180"/>
        <v>1.1722367449330067</v>
      </c>
      <c r="Q181" s="7">
        <v>0.5</v>
      </c>
      <c r="R181" s="6">
        <f t="shared" si="181"/>
        <v>1.2796050000000001</v>
      </c>
      <c r="S181" s="5"/>
      <c r="T181" s="5">
        <v>1</v>
      </c>
      <c r="U181" s="5"/>
      <c r="V181" s="5"/>
      <c r="W181" s="5">
        <v>2</v>
      </c>
      <c r="X181" s="5"/>
      <c r="Y181" s="5"/>
      <c r="Z181" s="5"/>
      <c r="AA181" s="5"/>
      <c r="AB181" s="4">
        <v>1</v>
      </c>
      <c r="AC181" s="4">
        <v>5</v>
      </c>
      <c r="AD181" s="4"/>
      <c r="AE181" s="4"/>
      <c r="AF181" s="4"/>
      <c r="AG181" s="4"/>
      <c r="AH181" s="4"/>
      <c r="AI181" s="4"/>
      <c r="AJ181" s="4">
        <v>3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1"/>
        <v>3.9074558164433559E-2</v>
      </c>
      <c r="BQ181" s="4">
        <f t="shared" si="191"/>
        <v>1421.7833333333335</v>
      </c>
      <c r="BR181" s="4" t="str">
        <f t="shared" si="191"/>
        <v/>
      </c>
      <c r="BS181" s="4">
        <f t="shared" si="191"/>
        <v>0</v>
      </c>
      <c r="BT181" s="4">
        <f t="shared" si="191"/>
        <v>0</v>
      </c>
      <c r="BU181" s="4">
        <f t="shared" si="191"/>
        <v>0</v>
      </c>
      <c r="BV181" s="4">
        <f t="shared" si="191"/>
        <v>0</v>
      </c>
      <c r="BW181" s="4">
        <f t="shared" si="191"/>
        <v>0</v>
      </c>
      <c r="BX181" s="4">
        <f t="shared" si="191"/>
        <v>234.44734898660133</v>
      </c>
      <c r="BY181" s="4" t="str">
        <f t="shared" si="191"/>
        <v/>
      </c>
      <c r="BZ181" s="4">
        <f t="shared" si="191"/>
        <v>0</v>
      </c>
      <c r="CA181" s="4" t="str">
        <f t="shared" si="191"/>
        <v/>
      </c>
      <c r="CB181" s="4" t="str">
        <f t="shared" si="191"/>
        <v/>
      </c>
      <c r="CC181" s="4">
        <f t="shared" si="191"/>
        <v>0</v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>
        <f t="shared" si="190"/>
        <v>0</v>
      </c>
      <c r="CI181" s="4">
        <f t="shared" si="190"/>
        <v>0</v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>
        <f t="shared" si="190"/>
        <v>0</v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9" t="s">
        <v>135</v>
      </c>
      <c r="C183" s="78" t="s">
        <v>136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0"/>
      <c r="C184" s="78" t="s">
        <v>115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0"/>
      <c r="C185" s="78" t="s">
        <v>127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1"/>
      <c r="C186" s="78" t="s">
        <v>125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2" t="s">
        <v>137</v>
      </c>
      <c r="C187" s="78" t="s">
        <v>116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3"/>
      <c r="C188" s="78" t="s">
        <v>112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3"/>
      <c r="C189" s="78" t="s">
        <v>127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4"/>
      <c r="C190" s="78" t="s">
        <v>138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139</v>
      </c>
      <c r="C191" s="78" t="s">
        <v>140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121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141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142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143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2" t="s">
        <v>144</v>
      </c>
      <c r="C196" s="78" t="s">
        <v>123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4"/>
      <c r="C197" s="78" t="s">
        <v>145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146</v>
      </c>
      <c r="C198" s="78" t="s">
        <v>147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2" t="s">
        <v>148</v>
      </c>
      <c r="C199" s="78" t="s">
        <v>149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3"/>
      <c r="C200" s="78" t="s">
        <v>125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22" t="s">
        <v>150</v>
      </c>
      <c r="C201" s="78" t="s">
        <v>125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1">
        <v>30100052</v>
      </c>
      <c r="B202" s="124"/>
      <c r="C202" s="78" t="s">
        <v>123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23" t="s">
        <v>151</v>
      </c>
      <c r="C203" s="78" t="s">
        <v>138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24"/>
      <c r="C204" s="78" t="s">
        <v>152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3" t="s">
        <v>153</v>
      </c>
      <c r="C205" s="78" t="s">
        <v>114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2" t="s">
        <v>154</v>
      </c>
      <c r="C207" s="78" t="s">
        <v>155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24"/>
      <c r="C208" s="78" t="s">
        <v>149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156</v>
      </c>
      <c r="C209" s="78" t="s">
        <v>157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158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159</v>
      </c>
      <c r="C211" s="78" t="s">
        <v>155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>
      <c r="A212" s="61">
        <v>30100007</v>
      </c>
      <c r="B212" s="122" t="s">
        <v>160</v>
      </c>
      <c r="C212" s="78" t="s">
        <v>149</v>
      </c>
      <c r="D212" s="5">
        <v>1100</v>
      </c>
      <c r="E212" s="22">
        <v>5.09</v>
      </c>
      <c r="F212" s="23">
        <f t="shared" si="174"/>
        <v>5599</v>
      </c>
      <c r="G212" s="23">
        <f>+'[2]15'!$L$119</f>
        <v>5149</v>
      </c>
      <c r="H212" s="23">
        <f t="shared" si="186"/>
        <v>38.999999999999993</v>
      </c>
      <c r="I212" s="23">
        <f t="shared" si="187"/>
        <v>0</v>
      </c>
      <c r="J212" s="23">
        <f t="shared" si="177"/>
        <v>5638</v>
      </c>
      <c r="K212" s="23">
        <f t="shared" si="178"/>
        <v>0.69173465768002829</v>
      </c>
      <c r="L212" s="23">
        <f t="shared" si="179"/>
        <v>0</v>
      </c>
      <c r="M212" s="10">
        <v>0.8</v>
      </c>
      <c r="N212" s="23">
        <f t="shared" si="188"/>
        <v>45.104000000000006</v>
      </c>
      <c r="O212" s="23">
        <f t="shared" si="189"/>
        <v>0.10826534231997176</v>
      </c>
      <c r="P212" s="23">
        <f t="shared" si="180"/>
        <v>2.3057821922667614</v>
      </c>
      <c r="Q212" s="7">
        <v>1</v>
      </c>
      <c r="R212" s="6">
        <f t="shared" si="181"/>
        <v>5.6379999999999999</v>
      </c>
      <c r="S212" s="5">
        <v>7</v>
      </c>
      <c r="T212" s="5"/>
      <c r="U212" s="5"/>
      <c r="V212" s="5">
        <v>1</v>
      </c>
      <c r="W212" s="5">
        <v>5</v>
      </c>
      <c r="X212" s="5"/>
      <c r="Y212" s="5"/>
      <c r="Z212" s="5"/>
      <c r="AA212" s="5"/>
      <c r="AB212" s="4">
        <v>13.8</v>
      </c>
      <c r="AC212" s="4">
        <v>10.6</v>
      </c>
      <c r="AD212" s="4"/>
      <c r="AE212" s="4"/>
      <c r="AF212" s="4">
        <v>7.8</v>
      </c>
      <c r="AG212" s="4"/>
      <c r="AH212" s="4"/>
      <c r="AI212" s="4"/>
      <c r="AJ212" s="4"/>
      <c r="AK212" s="4"/>
      <c r="AL212" s="4"/>
      <c r="AM212" s="4">
        <v>6.8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198"/>
        <v>0.24476764810216389</v>
      </c>
      <c r="BQ212" s="4">
        <f t="shared" si="198"/>
        <v>1532.3794871794873</v>
      </c>
      <c r="BR212" s="4" t="str">
        <f t="shared" si="198"/>
        <v/>
      </c>
      <c r="BS212" s="4">
        <f t="shared" si="197"/>
        <v>0</v>
      </c>
      <c r="BT212" s="4">
        <f t="shared" si="197"/>
        <v>17.293366442000707</v>
      </c>
      <c r="BU212" s="4">
        <f t="shared" si="197"/>
        <v>0</v>
      </c>
      <c r="BV212" s="4">
        <f t="shared" si="197"/>
        <v>0</v>
      </c>
      <c r="BW212" s="4">
        <f t="shared" si="197"/>
        <v>0</v>
      </c>
      <c r="BX212" s="4">
        <f t="shared" si="197"/>
        <v>0</v>
      </c>
      <c r="BY212" s="4">
        <f t="shared" si="197"/>
        <v>0</v>
      </c>
      <c r="BZ212" s="4" t="str">
        <f t="shared" si="197"/>
        <v/>
      </c>
      <c r="CA212" s="4" t="str">
        <f t="shared" si="197"/>
        <v/>
      </c>
      <c r="CB212" s="4">
        <f t="shared" si="197"/>
        <v>0</v>
      </c>
      <c r="CC212" s="4">
        <f t="shared" si="197"/>
        <v>0</v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>
        <f t="shared" si="197"/>
        <v>0</v>
      </c>
      <c r="CI212" s="4">
        <f t="shared" si="199"/>
        <v>0</v>
      </c>
      <c r="CJ212" s="4" t="str">
        <f t="shared" si="199"/>
        <v/>
      </c>
      <c r="CK212" s="4" t="str">
        <f t="shared" si="199"/>
        <v/>
      </c>
      <c r="CL212" s="4">
        <f t="shared" si="199"/>
        <v>0</v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>
        <f t="shared" si="199"/>
        <v>0</v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155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161</v>
      </c>
      <c r="C214" s="78" t="s">
        <v>149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155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162</v>
      </c>
      <c r="C216" s="78" t="s">
        <v>123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138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115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163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164</v>
      </c>
      <c r="C220" s="78" t="s">
        <v>114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165</v>
      </c>
      <c r="C222" s="78" t="s">
        <v>123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1">
        <v>30400016</v>
      </c>
      <c r="B223" s="143"/>
      <c r="C223" s="78" t="s">
        <v>141</v>
      </c>
      <c r="D223" s="5">
        <v>374</v>
      </c>
      <c r="E223" s="22">
        <v>5.03</v>
      </c>
      <c r="F223" s="23">
        <f t="shared" ref="F223:F286" si="200">E223*D223</f>
        <v>1881.22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1881.22</v>
      </c>
      <c r="K223" s="23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7.5248800000000005</v>
      </c>
      <c r="O223" s="23">
        <f t="shared" si="189"/>
        <v>0.4</v>
      </c>
      <c r="P223" s="23">
        <f t="shared" ref="P223:P286" si="204">IF(ISERROR((S223+T223+U223+V223+W223+X223+Y223+Z223+AA223)/J223*1000),"",((S223+T223+U223+V223+W223+X223+Y223+Z223+AA223)/J223*1000))</f>
        <v>1.0631398773136582</v>
      </c>
      <c r="Q223" s="7">
        <v>0.1</v>
      </c>
      <c r="R223" s="6">
        <f t="shared" ref="R223:R286" si="205">Q223*J223/1000</f>
        <v>0.18812200000000001</v>
      </c>
      <c r="S223" s="5"/>
      <c r="T223" s="5"/>
      <c r="U223" s="5"/>
      <c r="V223" s="5"/>
      <c r="W223" s="5">
        <v>2</v>
      </c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>
        <f t="shared" si="198"/>
        <v>0</v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>
        <f t="shared" si="198"/>
        <v>0</v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157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166</v>
      </c>
      <c r="C225" s="38" t="s">
        <v>115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123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3"/>
      <c r="C227" s="38" t="s">
        <v>167</v>
      </c>
      <c r="D227" s="5"/>
      <c r="E227" s="53">
        <v>5.03</v>
      </c>
      <c r="F227" s="23">
        <f t="shared" si="200"/>
        <v>0</v>
      </c>
      <c r="G227" s="23">
        <f>+'[2]15'!$L$69</f>
        <v>783</v>
      </c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168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169</v>
      </c>
      <c r="C229" s="38" t="s">
        <v>115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123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customHeight="1">
      <c r="A231" s="61">
        <v>30600007</v>
      </c>
      <c r="B231" s="123"/>
      <c r="C231" s="38" t="s">
        <v>167</v>
      </c>
      <c r="D231" s="5">
        <v>11</v>
      </c>
      <c r="E231" s="53">
        <v>10</v>
      </c>
      <c r="F231" s="23">
        <f t="shared" si="200"/>
        <v>110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110</v>
      </c>
      <c r="K231" s="23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0.22</v>
      </c>
      <c r="O231" s="23">
        <f t="shared" si="210"/>
        <v>0.2</v>
      </c>
      <c r="P231" s="23">
        <f t="shared" si="204"/>
        <v>0</v>
      </c>
      <c r="Q231" s="7">
        <v>0.1</v>
      </c>
      <c r="R231" s="6">
        <f t="shared" si="205"/>
        <v>1.0999999999999999E-2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>
        <f t="shared" si="198"/>
        <v>0</v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>
        <f t="shared" si="198"/>
        <v>0</v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>
        <f t="shared" si="198"/>
        <v>0</v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customHeight="1">
      <c r="A232" s="61">
        <v>30600005</v>
      </c>
      <c r="B232" s="124"/>
      <c r="C232" s="38" t="s">
        <v>168</v>
      </c>
      <c r="D232" s="5">
        <v>242</v>
      </c>
      <c r="E232" s="53">
        <v>10</v>
      </c>
      <c r="F232" s="23">
        <f t="shared" si="200"/>
        <v>2420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2420</v>
      </c>
      <c r="K232" s="23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4.84</v>
      </c>
      <c r="O232" s="23">
        <f t="shared" si="210"/>
        <v>0.2</v>
      </c>
      <c r="P232" s="23">
        <f t="shared" si="204"/>
        <v>0</v>
      </c>
      <c r="Q232" s="7">
        <v>0.1</v>
      </c>
      <c r="R232" s="6">
        <f t="shared" si="205"/>
        <v>0.24199999999999999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>
        <f t="shared" si="198"/>
        <v>0</v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>
        <f t="shared" si="198"/>
        <v>0</v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>
        <f t="shared" si="198"/>
        <v>0</v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1">
        <v>30700010</v>
      </c>
      <c r="B233" s="79" t="s">
        <v>170</v>
      </c>
      <c r="C233" s="38" t="s">
        <v>171</v>
      </c>
      <c r="D233" s="5"/>
      <c r="E233" s="53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2" t="s">
        <v>172</v>
      </c>
      <c r="C234" s="81" t="s">
        <v>127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4"/>
      <c r="C235" s="78" t="s">
        <v>114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173</v>
      </c>
      <c r="C236" s="78" t="s">
        <v>123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1">
        <v>30400006</v>
      </c>
      <c r="B237" s="123"/>
      <c r="C237" s="78" t="s">
        <v>115</v>
      </c>
      <c r="D237" s="5">
        <v>111</v>
      </c>
      <c r="E237" s="22">
        <v>5.07</v>
      </c>
      <c r="F237" s="23">
        <f t="shared" si="200"/>
        <v>562.77</v>
      </c>
      <c r="G237" s="23">
        <f>+'[2]15'!$L$77</f>
        <v>2389.1999999999998</v>
      </c>
      <c r="H237" s="23">
        <f t="shared" si="207"/>
        <v>0</v>
      </c>
      <c r="I237" s="23">
        <f t="shared" si="208"/>
        <v>0</v>
      </c>
      <c r="J237" s="23">
        <f t="shared" si="201"/>
        <v>562.77</v>
      </c>
      <c r="K237" s="23">
        <f t="shared" si="202"/>
        <v>0</v>
      </c>
      <c r="L237" s="23">
        <f t="shared" si="203"/>
        <v>0</v>
      </c>
      <c r="M237" s="10">
        <v>0.3</v>
      </c>
      <c r="N237" s="23">
        <f t="shared" si="209"/>
        <v>1.68831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5.6277000000000001E-2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1">
        <v>30400007</v>
      </c>
      <c r="B238" s="124"/>
      <c r="C238" s="78" t="s">
        <v>138</v>
      </c>
      <c r="D238" s="5">
        <v>816</v>
      </c>
      <c r="E238" s="22">
        <v>5.07</v>
      </c>
      <c r="F238" s="23">
        <f t="shared" si="200"/>
        <v>4137.12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4137.12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12.41136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0.41371199999999997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174</v>
      </c>
      <c r="C239" s="78" t="s">
        <v>168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123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138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115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175</v>
      </c>
      <c r="C243" s="78" t="s">
        <v>168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3"/>
      <c r="C244" s="78" t="s">
        <v>123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1">
        <v>30400020</v>
      </c>
      <c r="B245" s="123"/>
      <c r="C245" s="78" t="s">
        <v>138</v>
      </c>
      <c r="D245" s="5">
        <v>541</v>
      </c>
      <c r="E245" s="22">
        <v>5.05</v>
      </c>
      <c r="F245" s="23">
        <f t="shared" si="200"/>
        <v>2732.0499999999997</v>
      </c>
      <c r="G245" s="23">
        <f>+'[2]15'!$L$125</f>
        <v>2975.4</v>
      </c>
      <c r="H245" s="23">
        <f t="shared" si="207"/>
        <v>0</v>
      </c>
      <c r="I245" s="23">
        <f t="shared" si="208"/>
        <v>0</v>
      </c>
      <c r="J245" s="23">
        <f t="shared" si="201"/>
        <v>2732.0499999999997</v>
      </c>
      <c r="K245" s="23">
        <f t="shared" si="202"/>
        <v>0</v>
      </c>
      <c r="L245" s="23">
        <f t="shared" si="203"/>
        <v>0</v>
      </c>
      <c r="M245" s="10">
        <v>0.3</v>
      </c>
      <c r="N245" s="23">
        <f t="shared" si="209"/>
        <v>8.1961499999999994</v>
      </c>
      <c r="O245" s="23">
        <f t="shared" si="210"/>
        <v>0.3</v>
      </c>
      <c r="P245" s="23">
        <f t="shared" si="204"/>
        <v>0</v>
      </c>
      <c r="Q245" s="7">
        <v>0.1</v>
      </c>
      <c r="R245" s="6">
        <f t="shared" si="205"/>
        <v>0.27320499999999998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3"/>
        <v>0</v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>
        <f t="shared" si="213"/>
        <v>0</v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>
        <f t="shared" si="212"/>
        <v>0</v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115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176</v>
      </c>
      <c r="C247" s="78" t="s">
        <v>114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115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112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142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121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177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138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123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178</v>
      </c>
      <c r="C255" s="29" t="s">
        <v>141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138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3"/>
      <c r="C257" s="29" t="s">
        <v>179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4"/>
      <c r="C258" s="29" t="s">
        <v>121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2" t="s">
        <v>180</v>
      </c>
      <c r="C259" s="29" t="s">
        <v>143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3"/>
      <c r="C260" s="29" t="s">
        <v>181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3"/>
      <c r="C261" s="29" t="s">
        <v>182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4"/>
      <c r="C262" s="29" t="s">
        <v>183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2" t="s">
        <v>184</v>
      </c>
      <c r="C263" s="29" t="s">
        <v>143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3"/>
      <c r="C264" s="29" t="s">
        <v>181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3"/>
      <c r="C265" s="29" t="s">
        <v>182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4"/>
      <c r="C266" s="29" t="s">
        <v>183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2" t="s">
        <v>185</v>
      </c>
      <c r="C267" s="29" t="s">
        <v>186</v>
      </c>
      <c r="D267" s="5"/>
      <c r="E267" s="22">
        <v>5.05</v>
      </c>
      <c r="F267" s="23">
        <f t="shared" si="200"/>
        <v>0</v>
      </c>
      <c r="G267" s="43">
        <f>+'[2]15'!$L$82</f>
        <v>2753.7999999999997</v>
      </c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24"/>
      <c r="C268" s="29" t="s">
        <v>158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22" t="s">
        <v>187</v>
      </c>
      <c r="C269" s="29" t="s">
        <v>163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23"/>
      <c r="C270" s="29" t="s">
        <v>129</v>
      </c>
      <c r="D270" s="5"/>
      <c r="E270" s="22">
        <v>5.05</v>
      </c>
      <c r="F270" s="23">
        <f t="shared" si="200"/>
        <v>0</v>
      </c>
      <c r="G270" s="43">
        <f>+'[2]15'!$L$80</f>
        <v>3024.6000000000004</v>
      </c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24"/>
      <c r="C271" s="29" t="s">
        <v>188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189</v>
      </c>
      <c r="C272" s="29" t="s">
        <v>163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customHeight="1">
      <c r="A273" s="61">
        <v>30400003</v>
      </c>
      <c r="B273" s="123"/>
      <c r="C273" s="29" t="s">
        <v>141</v>
      </c>
      <c r="D273" s="5">
        <v>26</v>
      </c>
      <c r="E273" s="22">
        <v>5.05</v>
      </c>
      <c r="F273" s="23">
        <f t="shared" si="200"/>
        <v>131.29999999999998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131.29999999999998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1.0504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1.3129999999999999E-2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188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2" t="s">
        <v>190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3"/>
      <c r="C276" s="29" t="s">
        <v>191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4"/>
      <c r="C277" s="29" t="s">
        <v>120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192</v>
      </c>
      <c r="C278" s="29" t="s">
        <v>147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121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163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193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2" t="s">
        <v>194</v>
      </c>
      <c r="C282" s="29" t="s">
        <v>195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3"/>
      <c r="C283" s="29" t="s">
        <v>196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3"/>
      <c r="C284" s="29" t="s">
        <v>130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4"/>
      <c r="C285" s="29" t="s">
        <v>193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2" t="s">
        <v>197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3"/>
      <c r="C287" s="29" t="s">
        <v>191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120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198</v>
      </c>
      <c r="C289" s="29" t="s">
        <v>141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121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199</v>
      </c>
      <c r="C291" s="29" t="s">
        <v>120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109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141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200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201</v>
      </c>
      <c r="C295" s="30" t="s">
        <v>202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203</v>
      </c>
      <c r="C296" s="30" t="s">
        <v>204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205</v>
      </c>
      <c r="C297" s="30" t="s">
        <v>206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207</v>
      </c>
      <c r="C298" s="30" t="s">
        <v>208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209</v>
      </c>
      <c r="C299" s="30" t="s">
        <v>210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211</v>
      </c>
      <c r="C300" s="30" t="s">
        <v>210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212</v>
      </c>
      <c r="C301" s="30" t="s">
        <v>210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213</v>
      </c>
      <c r="C302" s="30" t="s">
        <v>214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215</v>
      </c>
      <c r="C303" s="30" t="s">
        <v>216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235</v>
      </c>
      <c r="C304" s="30" t="s">
        <v>216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218</v>
      </c>
      <c r="C305" s="29" t="s">
        <v>219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220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3728</v>
      </c>
      <c r="E307" s="43"/>
      <c r="F307" s="44">
        <f>SUM(F159:F306)</f>
        <v>20123.669999999998</v>
      </c>
      <c r="G307" s="44">
        <f t="shared" ref="G307:J307" si="233">SUM(G159:G306)</f>
        <v>19909.64</v>
      </c>
      <c r="H307" s="44">
        <f t="shared" si="233"/>
        <v>47.999999999999993</v>
      </c>
      <c r="I307" s="44">
        <f t="shared" si="233"/>
        <v>0</v>
      </c>
      <c r="J307" s="44">
        <f t="shared" si="233"/>
        <v>20171.669999999998</v>
      </c>
      <c r="K307" s="44">
        <f>IF(ISERROR(H307/J307*100),"0",(H307/J307*100))</f>
        <v>0.23795749186854634</v>
      </c>
      <c r="L307" s="44">
        <f>IF(ISERROR(I307/G307*100),"0",(I307/G307*100))</f>
        <v>0</v>
      </c>
      <c r="M307" s="45">
        <f>IF(ISERROR(N307/J307*100),"",(N307/J307*100))</f>
        <v>0.50322447273825133</v>
      </c>
      <c r="N307" s="44">
        <f>SUM(N159:N306)</f>
        <v>101.50878000000002</v>
      </c>
      <c r="O307" s="44">
        <f>IF(ISERROR(M307-K307-L307),"0",(M307-K307-L307))</f>
        <v>0.26526698086970502</v>
      </c>
      <c r="P307" s="44">
        <f>(S307+T307+U307+V307+W307+X307+Y307+Z307+AA307)/J307*1000</f>
        <v>0.89234059450704872</v>
      </c>
      <c r="Q307" s="46">
        <f>IF(ISERROR(R307/J307*1000),"",(R307/J307*1000))</f>
        <v>0.40229941298861233</v>
      </c>
      <c r="R307" s="44">
        <f>SUM(R159:R306)</f>
        <v>8.1150510000000011</v>
      </c>
      <c r="S307" s="44">
        <f t="shared" ref="S307:BO307" si="234">SUM(S159:S306)</f>
        <v>7</v>
      </c>
      <c r="T307" s="44">
        <f t="shared" si="234"/>
        <v>1</v>
      </c>
      <c r="U307" s="44">
        <f t="shared" si="234"/>
        <v>0</v>
      </c>
      <c r="V307" s="44">
        <f t="shared" si="234"/>
        <v>1</v>
      </c>
      <c r="W307" s="44">
        <f t="shared" si="234"/>
        <v>9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14.8</v>
      </c>
      <c r="AC307" s="44">
        <f t="shared" si="234"/>
        <v>15.6</v>
      </c>
      <c r="AD307" s="44">
        <f t="shared" si="234"/>
        <v>0</v>
      </c>
      <c r="AE307" s="44">
        <f t="shared" si="234"/>
        <v>0</v>
      </c>
      <c r="AF307" s="44">
        <f t="shared" si="234"/>
        <v>7.8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3</v>
      </c>
      <c r="AK307" s="44">
        <f t="shared" si="234"/>
        <v>0</v>
      </c>
      <c r="AL307" s="44">
        <f t="shared" si="234"/>
        <v>0</v>
      </c>
      <c r="AM307" s="44">
        <f t="shared" si="234"/>
        <v>6.8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7.3370226659468463E-2</v>
      </c>
      <c r="BQ307" s="47">
        <f>IF(ISERROR(AC307/$J$307*100),"",(AC307/$J$307*100))</f>
        <v>7.7336184857277557E-2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3.8668092428638778E-2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1.4872343241784146E-2</v>
      </c>
      <c r="BY307" s="47">
        <f t="shared" si="235"/>
        <v>0</v>
      </c>
      <c r="BZ307" s="47">
        <f t="shared" si="235"/>
        <v>0</v>
      </c>
      <c r="CA307" s="47">
        <f t="shared" si="235"/>
        <v>3.3710644681377404E-2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2017-03-16T02:11:49Z</dcterms:modified>
</cp:coreProperties>
</file>