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G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G307" s="1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G35"/>
  <c r="DK35" s="1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P35"/>
  <c r="FT35"/>
  <c r="FU35"/>
  <c r="FV35"/>
  <c r="FX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4"/>
  <c r="FY94" s="1"/>
  <c r="DS68"/>
  <c r="FY68" s="1"/>
  <c r="DK152"/>
  <c r="DP152" s="1"/>
  <c r="FV152" s="1"/>
  <c r="DY156"/>
  <c r="EE162"/>
  <c r="DS35"/>
  <c r="FY35" s="1"/>
  <c r="DS7"/>
  <c r="FY7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<sst xmlns="http://schemas.openxmlformats.org/spreadsheetml/2006/main" count="1013" uniqueCount="252">
  <si>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</si>
  <si>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</si>
  <si>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</si>
  <si>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</si>
  <si>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</si>
  <si>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</si>
  <si>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</si>
  <si>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</si>
  <si>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</si>
  <si>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</si>
  <si>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</si>
  <si>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</si>
  <si>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</si>
  <si>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</si>
  <si>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</si>
  <si>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</si>
  <si>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</si>
  <si>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</si>
  <si>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</si>
  <si>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</si>
  <si>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</si>
  <si>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</si>
  <si>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</si>
  <si>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</si>
  <si>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</si>
  <si>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</si>
  <si>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</si>
  <si>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</si>
  <si>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</si>
  <si>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</si>
  <si>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</si>
  <si>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</si>
  <si>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</si>
  <si>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</si>
  <si>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</si>
  <si>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</si>
  <si>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</si>
  <si>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</si>
  <si>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</si>
  <si>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</si>
  <si>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</si>
  <si>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</si>
  <si>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</si>
  <si>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</si>
  <si>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</si>
  <si>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</si>
  <si>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</si>
  <si>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</si>
  <si>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</si>
  <si>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</si>
  <si>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</si>
  <si>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</si>
  <si>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</si>
  <si>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</si>
  <si>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</si>
  <si>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</si>
  <si>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</si>
  <si>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</si>
  <si>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</si>
  <si>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</si>
  <si>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</si>
  <si>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</si>
  <si>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</si>
  <si>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</si>
  <si>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</si>
  <si>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</si>
  <si>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</si>
  <si>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</si>
  <si>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</si>
  <si>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</si>
  <si>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</si>
  <si>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</si>
  <si>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</si>
  <si>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</si>
  <si>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</si>
  <si>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</si>
  <si>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</si>
  <si>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</si>
  <si>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</si>
  <si>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</si>
  <si>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</si>
  <si>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</si>
  <si>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</si>
  <si>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</si>
  <si>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</si>
  <si>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</si>
  <si>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</si>
  <si>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</si>
  <si>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</si>
  <si>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</si>
  <si>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</si>
  <si>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</si>
  <si>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</si>
  <si>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</si>
  <si>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</si>
  <si>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</si>
  <si>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</si>
  <si>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</si>
  <si>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</si>
  <si>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</si>
  <si>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</si>
  <si>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</si>
  <si>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</si>
  <si>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</si>
  <si>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</si>
  <si>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</si>
  <si>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</si>
  <si>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</si>
  <si>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</si>
  <si>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铁丝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</si>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</sst>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9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52">
          <cell r="J152">
            <v>15375.3</v>
          </cell>
          <cell r="K152">
            <v>5.0080323635961578E-2</v>
          </cell>
          <cell r="L152">
            <v>0</v>
          </cell>
          <cell r="M152">
            <v>0.4188893875241459</v>
          </cell>
          <cell r="P152">
            <v>0</v>
          </cell>
          <cell r="Q152">
            <v>7.60789708168296E-2</v>
          </cell>
        </row>
        <row r="307">
          <cell r="J307">
            <v>16989.310000000001</v>
          </cell>
          <cell r="K307">
            <v>0.12125271714978419</v>
          </cell>
          <cell r="L307">
            <v>0</v>
          </cell>
          <cell r="M307">
            <v>0.49228667909408913</v>
          </cell>
          <cell r="P307">
            <v>0.41202379614004336</v>
          </cell>
          <cell r="Q307">
            <v>0.33166385215173544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L11">
            <v>3624</v>
          </cell>
        </row>
        <row r="20">
          <cell r="L20">
            <v>7569</v>
          </cell>
        </row>
        <row r="46">
          <cell r="L46">
            <v>3681.23</v>
          </cell>
        </row>
        <row r="63">
          <cell r="L63">
            <v>3805.2000000000003</v>
          </cell>
        </row>
        <row r="72">
          <cell r="L72">
            <v>2932.8</v>
          </cell>
        </row>
        <row r="73">
          <cell r="L73">
            <v>2444</v>
          </cell>
        </row>
        <row r="89">
          <cell r="L89">
            <v>1920</v>
          </cell>
        </row>
        <row r="90">
          <cell r="L90">
            <v>1920</v>
          </cell>
        </row>
        <row r="100">
          <cell r="L100">
            <v>3231.9</v>
          </cell>
        </row>
        <row r="122">
          <cell r="L122">
            <v>2975.4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C11" sqref="C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+'[1]10'!$J$152</f>
        <v>15375.3</v>
      </c>
      <c r="C3" s="15">
        <f>+'[1]10'!$J$307</f>
        <v>16989.310000000001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+'[1]10'!$M$152</f>
        <v>0.4188893875241459</v>
      </c>
      <c r="C4" s="15">
        <f>+'[1]10'!$M$307</f>
        <v>0.49228667909408913</v>
      </c>
      <c r="D4" s="90"/>
      <c r="E4" s="77"/>
      <c r="F4" s="99"/>
      <c r="G4" s="99"/>
      <c r="H4" s="18"/>
      <c r="I4" s="18"/>
      <c r="J4" s="85"/>
      <c r="K4" s="86"/>
      <c r="L4" s="18"/>
      <c r="M4" s="85"/>
      <c r="N4" s="86"/>
    </row>
    <row r="5" spans="1:14" s="17" customFormat="1" ht="33" customHeight="1">
      <c r="A5" s="13" t="s">
        <v>31</v>
      </c>
      <c r="B5" s="15">
        <f>+'[1]10'!$K$152</f>
        <v>5.0080323635961578E-2</v>
      </c>
      <c r="C5" s="15">
        <f>+'[1]10'!$K$307</f>
        <v>0.12125271714978419</v>
      </c>
      <c r="D5" s="90"/>
      <c r="E5" s="76"/>
      <c r="F5" s="99"/>
      <c r="G5" s="99"/>
      <c r="H5" s="18"/>
      <c r="I5" s="18"/>
      <c r="J5" s="85"/>
      <c r="K5" s="86"/>
      <c r="L5" s="18"/>
      <c r="M5" s="85"/>
      <c r="N5" s="86"/>
    </row>
    <row r="6" spans="1:14" s="17" customFormat="1" ht="33" customHeight="1">
      <c r="A6" s="13" t="s">
        <v>36</v>
      </c>
      <c r="B6" s="15">
        <f>+'[1]10'!$L$152</f>
        <v>0</v>
      </c>
      <c r="C6" s="15">
        <f>+'[1]10'!$L$307</f>
        <v>0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5.0080323635961578E-2</v>
      </c>
      <c r="C7" s="15">
        <f>+C5+C6</f>
        <v>0.12125271714978419</v>
      </c>
      <c r="D7" s="90"/>
      <c r="E7" s="75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-0.3688090638881843</v>
      </c>
      <c r="C8" s="16">
        <f>+C7-C4</f>
        <v>-0.37103396194430494</v>
      </c>
      <c r="D8" s="90"/>
      <c r="E8" s="75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+'[1]10'!$Q$152</f>
        <v>7.60789708168296E-2</v>
      </c>
      <c r="C9" s="16">
        <f>+'[1]10'!$Q$307</f>
        <v>0.33166385215173544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+'[1]10'!$P$152</f>
        <v>0</v>
      </c>
      <c r="C10" s="16">
        <f>+'[1]10'!$P$307</f>
        <v>0.41202379614004336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2</v>
      </c>
      <c r="G15" s="20">
        <v>0</v>
      </c>
      <c r="H15" s="20">
        <v>1</v>
      </c>
      <c r="I15" s="20">
        <v>0</v>
      </c>
      <c r="J15" s="20">
        <v>3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9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tabSelected="1" workbookViewId="0">
      <selection activeCell="B154" sqref="B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56</v>
      </c>
      <c r="DE1" s="102" t="s">
        <v>57</v>
      </c>
      <c r="DF1" s="102"/>
      <c r="DG1" s="102"/>
      <c r="DH1" s="102"/>
      <c r="FR1" t="s">
        <v>56</v>
      </c>
    </row>
    <row r="2" spans="1:215" s="33" customFormat="1" ht="26.25" customHeight="1">
      <c r="A2" s="103" t="s">
        <v>58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59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67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68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58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59</v>
      </c>
      <c r="DK2" s="113" t="s">
        <v>60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67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68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108</v>
      </c>
      <c r="DZ3" s="34" t="s">
        <v>109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05" t="s">
        <v>110</v>
      </c>
      <c r="C4" s="83" t="s">
        <v>111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110</v>
      </c>
      <c r="DG4" s="83" t="s">
        <v>111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112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112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113</v>
      </c>
      <c r="C6" s="78" t="s">
        <v>114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115</v>
      </c>
      <c r="DG6" s="78" t="s">
        <v>114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customHeight="1">
      <c r="A7" s="61">
        <v>30100014</v>
      </c>
      <c r="B7" s="123"/>
      <c r="C7" s="78" t="s">
        <v>116</v>
      </c>
      <c r="D7" s="5">
        <v>1462</v>
      </c>
      <c r="E7" s="22">
        <v>5.03</v>
      </c>
      <c r="F7" s="23">
        <f t="shared" si="0"/>
        <v>7353.8600000000006</v>
      </c>
      <c r="G7" s="23">
        <f>+'[2]10'!$L$20</f>
        <v>7569</v>
      </c>
      <c r="H7" s="23">
        <f t="shared" si="1"/>
        <v>2</v>
      </c>
      <c r="I7" s="23">
        <f t="shared" si="2"/>
        <v>0</v>
      </c>
      <c r="J7" s="23">
        <f t="shared" si="3"/>
        <v>7355.8600000000006</v>
      </c>
      <c r="K7" s="23">
        <f t="shared" si="4"/>
        <v>2.718920697240023E-2</v>
      </c>
      <c r="L7" s="23">
        <f t="shared" si="5"/>
        <v>0</v>
      </c>
      <c r="M7" s="10">
        <v>0.3</v>
      </c>
      <c r="N7" s="23">
        <f t="shared" si="6"/>
        <v>22.067580000000003</v>
      </c>
      <c r="O7" s="23">
        <f t="shared" si="7"/>
        <v>0.27281079302759975</v>
      </c>
      <c r="P7" s="23">
        <f t="shared" si="8"/>
        <v>0</v>
      </c>
      <c r="Q7" s="7">
        <v>0.05</v>
      </c>
      <c r="R7" s="6">
        <f t="shared" si="9"/>
        <v>0.36779300000000004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2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7355.8600000000015</v>
      </c>
      <c r="BR7" s="4" t="str">
        <f t="shared" si="10"/>
        <v/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116</v>
      </c>
      <c r="DH7" s="5">
        <f t="shared" si="13"/>
        <v>1462</v>
      </c>
      <c r="DI7" s="24">
        <v>5.03</v>
      </c>
      <c r="DJ7" s="23">
        <f t="shared" si="14"/>
        <v>7353.8600000000006</v>
      </c>
      <c r="DK7" s="23">
        <f t="shared" si="15"/>
        <v>7569</v>
      </c>
      <c r="DL7" s="23">
        <f t="shared" si="16"/>
        <v>2</v>
      </c>
      <c r="DM7" s="23">
        <f t="shared" si="17"/>
        <v>0</v>
      </c>
      <c r="DN7" s="23">
        <f t="shared" si="18"/>
        <v>7355.8600000000006</v>
      </c>
      <c r="DO7" s="23">
        <f t="shared" si="19"/>
        <v>2.718920697240023E-2</v>
      </c>
      <c r="DP7" s="23">
        <f t="shared" si="20"/>
        <v>0</v>
      </c>
      <c r="DQ7" s="10">
        <v>0.3</v>
      </c>
      <c r="DR7" s="23">
        <f t="shared" si="21"/>
        <v>22.067580000000003</v>
      </c>
      <c r="DS7" s="23">
        <f t="shared" si="22"/>
        <v>0.27281079302759975</v>
      </c>
      <c r="DT7" s="23">
        <f t="shared" si="23"/>
        <v>0</v>
      </c>
      <c r="DU7" s="7">
        <v>0.05</v>
      </c>
      <c r="DV7" s="6">
        <f t="shared" si="24"/>
        <v>0.36779300000000004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2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>
        <f t="shared" si="29"/>
        <v>0</v>
      </c>
      <c r="FU7" s="4">
        <f t="shared" si="29"/>
        <v>7355.8600000000015</v>
      </c>
      <c r="FV7" s="4" t="str">
        <f t="shared" si="29"/>
        <v/>
      </c>
      <c r="FW7" s="4">
        <f t="shared" si="29"/>
        <v>0</v>
      </c>
      <c r="FX7" s="4">
        <f t="shared" si="29"/>
        <v>0</v>
      </c>
      <c r="FY7" s="4">
        <f t="shared" si="29"/>
        <v>0</v>
      </c>
      <c r="FZ7" s="4" t="str">
        <f t="shared" si="29"/>
        <v/>
      </c>
      <c r="GA7" s="4">
        <f t="shared" si="29"/>
        <v>0</v>
      </c>
      <c r="GB7" s="4">
        <f t="shared" si="29"/>
        <v>0</v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>
        <f t="shared" si="30"/>
        <v>0</v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117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117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118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118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119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119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120</v>
      </c>
      <c r="C11" s="78" t="s">
        <v>121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120</v>
      </c>
      <c r="DG11" s="78" t="s">
        <v>121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122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122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123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123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124</v>
      </c>
      <c r="C14" s="78" t="s">
        <v>119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124</v>
      </c>
      <c r="DG14" s="78" t="s">
        <v>119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125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125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126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126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127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127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128</v>
      </c>
      <c r="C18" s="78" t="s">
        <v>127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128</v>
      </c>
      <c r="DG18" s="78" t="s">
        <v>127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129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129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117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117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130</v>
      </c>
      <c r="C21" s="78" t="s">
        <v>131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130</v>
      </c>
      <c r="DG21" s="78" t="s">
        <v>131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132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132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133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133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4"/>
      <c r="C24" s="78" t="s">
        <v>112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112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134</v>
      </c>
      <c r="C25" s="78" t="s">
        <v>135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134</v>
      </c>
      <c r="DG25" s="78" t="s">
        <v>135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136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136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137</v>
      </c>
      <c r="C28" s="78" t="s">
        <v>138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137</v>
      </c>
      <c r="DG28" s="78" t="s">
        <v>138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117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117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129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129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127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127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139</v>
      </c>
      <c r="C32" s="78" t="s">
        <v>118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139</v>
      </c>
      <c r="DG32" s="78" t="s">
        <v>118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140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140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129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129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1">
        <v>30100043</v>
      </c>
      <c r="B35" s="124"/>
      <c r="C35" s="78" t="s">
        <v>141</v>
      </c>
      <c r="D35" s="5">
        <v>722</v>
      </c>
      <c r="E35" s="22">
        <v>5.03</v>
      </c>
      <c r="F35" s="23">
        <f t="shared" si="0"/>
        <v>3631.6600000000003</v>
      </c>
      <c r="G35" s="23">
        <f>+'[2]10'!$L$46</f>
        <v>3681.23</v>
      </c>
      <c r="H35" s="23">
        <f t="shared" si="1"/>
        <v>0</v>
      </c>
      <c r="I35" s="23">
        <f t="shared" si="2"/>
        <v>0</v>
      </c>
      <c r="J35" s="23">
        <f t="shared" si="3"/>
        <v>3631.6600000000003</v>
      </c>
      <c r="K35" s="23">
        <f t="shared" si="4"/>
        <v>0</v>
      </c>
      <c r="L35" s="23">
        <f t="shared" si="5"/>
        <v>0</v>
      </c>
      <c r="M35" s="10">
        <v>0.2</v>
      </c>
      <c r="N35" s="23">
        <f t="shared" si="6"/>
        <v>7.2633200000000011</v>
      </c>
      <c r="O35" s="23">
        <f t="shared" si="7"/>
        <v>0.2</v>
      </c>
      <c r="P35" s="23">
        <f t="shared" si="8"/>
        <v>0</v>
      </c>
      <c r="Q35" s="7">
        <v>0.1</v>
      </c>
      <c r="R35" s="6">
        <f t="shared" si="9"/>
        <v>0.36316600000000004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38"/>
        <v>0</v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141</v>
      </c>
      <c r="DH35" s="5">
        <f t="shared" si="13"/>
        <v>722</v>
      </c>
      <c r="DI35" s="24">
        <v>5.03</v>
      </c>
      <c r="DJ35" s="23">
        <f t="shared" si="14"/>
        <v>3631.6600000000003</v>
      </c>
      <c r="DK35" s="23">
        <f t="shared" si="15"/>
        <v>3681.23</v>
      </c>
      <c r="DL35" s="23">
        <f t="shared" si="16"/>
        <v>0</v>
      </c>
      <c r="DM35" s="23">
        <f t="shared" si="17"/>
        <v>0</v>
      </c>
      <c r="DN35" s="23">
        <f t="shared" si="18"/>
        <v>3631.6600000000003</v>
      </c>
      <c r="DO35" s="23">
        <f t="shared" si="19"/>
        <v>0</v>
      </c>
      <c r="DP35" s="23">
        <f t="shared" si="20"/>
        <v>0</v>
      </c>
      <c r="DQ35" s="10">
        <v>0.2</v>
      </c>
      <c r="DR35" s="23">
        <f t="shared" si="21"/>
        <v>7.2633200000000011</v>
      </c>
      <c r="DS35" s="23">
        <f t="shared" si="22"/>
        <v>0.2</v>
      </c>
      <c r="DT35" s="23">
        <f t="shared" si="23"/>
        <v>0</v>
      </c>
      <c r="DU35" s="7">
        <v>0.1</v>
      </c>
      <c r="DV35" s="6">
        <f t="shared" si="24"/>
        <v>0.36316600000000004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>
        <f t="shared" si="40"/>
        <v>0</v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>
        <f t="shared" si="40"/>
        <v>0</v>
      </c>
      <c r="FY35" s="4">
        <f t="shared" si="40"/>
        <v>0</v>
      </c>
      <c r="FZ35" s="4" t="str">
        <f t="shared" si="40"/>
        <v/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142</v>
      </c>
      <c r="C36" s="78" t="s">
        <v>143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142</v>
      </c>
      <c r="DG36" s="78" t="s">
        <v>143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123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123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144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144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145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145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146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146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147</v>
      </c>
      <c r="C41" s="78" t="s">
        <v>125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147</v>
      </c>
      <c r="DG41" s="78" t="s">
        <v>125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148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148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149</v>
      </c>
      <c r="C43" s="78" t="s">
        <v>150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149</v>
      </c>
      <c r="DG43" s="78" t="s">
        <v>150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151</v>
      </c>
      <c r="C44" s="78" t="s">
        <v>152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151</v>
      </c>
      <c r="DG44" s="78" t="s">
        <v>152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127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127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153</v>
      </c>
      <c r="C46" s="78" t="s">
        <v>127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153</v>
      </c>
      <c r="DG46" s="78" t="s">
        <v>127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125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125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154</v>
      </c>
      <c r="C48" s="78" t="s">
        <v>141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154</v>
      </c>
      <c r="DG48" s="78" t="s">
        <v>141</v>
      </c>
      <c r="DH48" s="5">
        <f t="shared" si="13"/>
        <v>399</v>
      </c>
      <c r="DI48" s="24">
        <v>5.0599999999999996</v>
      </c>
      <c r="DJ48" s="23">
        <f t="shared" si="14"/>
        <v>2018.9399999999998</v>
      </c>
      <c r="DK48" s="23">
        <f t="shared" si="15"/>
        <v>1920</v>
      </c>
      <c r="DL48" s="23">
        <f t="shared" si="16"/>
        <v>2.6</v>
      </c>
      <c r="DM48" s="23">
        <f t="shared" si="17"/>
        <v>0</v>
      </c>
      <c r="DN48" s="23">
        <f t="shared" si="18"/>
        <v>2021.5399999999997</v>
      </c>
      <c r="DO48" s="23">
        <f t="shared" si="19"/>
        <v>0.12861481840576988</v>
      </c>
      <c r="DP48" s="23">
        <f t="shared" si="20"/>
        <v>0</v>
      </c>
      <c r="DQ48" s="10">
        <v>0.7</v>
      </c>
      <c r="DR48" s="23">
        <f t="shared" si="21"/>
        <v>14.150779999999997</v>
      </c>
      <c r="DS48" s="23">
        <f t="shared" si="22"/>
        <v>0.57138518159423013</v>
      </c>
      <c r="DT48" s="23">
        <f t="shared" si="23"/>
        <v>1.9786895139349212</v>
      </c>
      <c r="DU48" s="7">
        <v>0.3</v>
      </c>
      <c r="DV48" s="6">
        <f t="shared" si="24"/>
        <v>0.60646199999999983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1</v>
      </c>
      <c r="DZ48" s="5">
        <f t="shared" si="54"/>
        <v>0</v>
      </c>
      <c r="EA48" s="5">
        <f t="shared" si="54"/>
        <v>2</v>
      </c>
      <c r="EB48" s="5">
        <f t="shared" si="54"/>
        <v>1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0.9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1.7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>
        <f t="shared" si="48"/>
        <v>0</v>
      </c>
      <c r="FU48" s="4">
        <f t="shared" si="48"/>
        <v>699.76384615384598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>
        <f t="shared" si="48"/>
        <v>0</v>
      </c>
      <c r="GA48" s="4">
        <f t="shared" si="48"/>
        <v>0</v>
      </c>
      <c r="GB48" s="4">
        <f t="shared" si="48"/>
        <v>280.31434780744718</v>
      </c>
      <c r="GC48" s="4" t="str">
        <f t="shared" si="48"/>
        <v/>
      </c>
      <c r="GD48" s="4" t="str">
        <f t="shared" si="48"/>
        <v/>
      </c>
      <c r="GE48" s="4">
        <f t="shared" si="48"/>
        <v>0</v>
      </c>
      <c r="GF48" s="4" t="str">
        <f t="shared" si="48"/>
        <v/>
      </c>
      <c r="GG48" s="4">
        <f t="shared" si="48"/>
        <v>0</v>
      </c>
      <c r="GH48" s="4">
        <f t="shared" si="48"/>
        <v>0</v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>
        <f t="shared" si="46"/>
        <v>0</v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>
        <f t="shared" si="46"/>
        <v>0</v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155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155</v>
      </c>
      <c r="DH49" s="5">
        <f t="shared" si="13"/>
        <v>373</v>
      </c>
      <c r="DI49" s="24">
        <v>5.0599999999999996</v>
      </c>
      <c r="DJ49" s="23">
        <f t="shared" si="14"/>
        <v>1887.3799999999999</v>
      </c>
      <c r="DK49" s="23">
        <f t="shared" si="15"/>
        <v>1920</v>
      </c>
      <c r="DL49" s="23">
        <f t="shared" si="16"/>
        <v>2.8</v>
      </c>
      <c r="DM49" s="23">
        <f t="shared" si="17"/>
        <v>0</v>
      </c>
      <c r="DN49" s="23">
        <f t="shared" si="18"/>
        <v>1890.1799999999998</v>
      </c>
      <c r="DO49" s="23">
        <f t="shared" si="19"/>
        <v>0.14813404014432488</v>
      </c>
      <c r="DP49" s="23">
        <f t="shared" si="20"/>
        <v>0</v>
      </c>
      <c r="DQ49" s="10">
        <v>0.7</v>
      </c>
      <c r="DR49" s="23">
        <f t="shared" si="21"/>
        <v>13.231259999999997</v>
      </c>
      <c r="DS49" s="23">
        <f t="shared" si="22"/>
        <v>0.5518659598556751</v>
      </c>
      <c r="DT49" s="23">
        <f t="shared" si="23"/>
        <v>0</v>
      </c>
      <c r="DU49" s="7">
        <v>0.3</v>
      </c>
      <c r="DV49" s="6">
        <f t="shared" si="24"/>
        <v>0.56705399999999995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0.4</v>
      </c>
      <c r="EG49" s="54">
        <f t="shared" si="54"/>
        <v>1.6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0.8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>
        <f t="shared" si="48"/>
        <v>2.1162005734903559E-2</v>
      </c>
      <c r="FU49" s="4">
        <f t="shared" si="48"/>
        <v>1080.1028571428571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141.08003823269038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156</v>
      </c>
      <c r="C50" s="78" t="s">
        <v>157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156</v>
      </c>
      <c r="DG50" s="78" t="s">
        <v>157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158</v>
      </c>
      <c r="C52" s="78" t="s">
        <v>159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158</v>
      </c>
      <c r="DG52" s="78" t="s">
        <v>159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152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152</v>
      </c>
      <c r="DH53" s="5">
        <f t="shared" si="13"/>
        <v>691</v>
      </c>
      <c r="DI53" s="24">
        <v>5.05</v>
      </c>
      <c r="DJ53" s="23">
        <f t="shared" si="14"/>
        <v>3489.5499999999997</v>
      </c>
      <c r="DK53" s="23">
        <f t="shared" si="15"/>
        <v>3231.9</v>
      </c>
      <c r="DL53" s="23">
        <f t="shared" si="16"/>
        <v>14.3</v>
      </c>
      <c r="DM53" s="23">
        <f t="shared" si="17"/>
        <v>0</v>
      </c>
      <c r="DN53" s="23">
        <f t="shared" si="18"/>
        <v>3503.85</v>
      </c>
      <c r="DO53" s="23">
        <f t="shared" si="19"/>
        <v>0.40812249382821753</v>
      </c>
      <c r="DP53" s="23">
        <f t="shared" si="20"/>
        <v>0</v>
      </c>
      <c r="DQ53" s="10">
        <v>0.6</v>
      </c>
      <c r="DR53" s="23">
        <f t="shared" si="21"/>
        <v>21.023099999999999</v>
      </c>
      <c r="DS53" s="23">
        <f t="shared" si="22"/>
        <v>0.19187750617178245</v>
      </c>
      <c r="DT53" s="23">
        <f t="shared" si="23"/>
        <v>0.85620103600325359</v>
      </c>
      <c r="DU53" s="7">
        <v>1</v>
      </c>
      <c r="DV53" s="6">
        <f t="shared" si="24"/>
        <v>3.5038499999999999</v>
      </c>
      <c r="DW53" s="5">
        <f t="shared" si="56"/>
        <v>2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1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0.9</v>
      </c>
      <c r="EG53" s="54">
        <f t="shared" si="54"/>
        <v>6.8</v>
      </c>
      <c r="EH53" s="54">
        <f t="shared" si="54"/>
        <v>0</v>
      </c>
      <c r="EI53" s="54">
        <f t="shared" si="54"/>
        <v>0</v>
      </c>
      <c r="EJ53" s="54">
        <f t="shared" si="54"/>
        <v>1.2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5.4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>
        <f t="shared" ref="FT53:GI116" si="62">IF(ISERROR(EF53/DN53*100),"",(EF53/DN53*100))</f>
        <v>2.5686031080097607E-2</v>
      </c>
      <c r="FU53" s="4">
        <f t="shared" si="62"/>
        <v>1666.1664335664336</v>
      </c>
      <c r="FV53" s="4" t="str">
        <f t="shared" si="62"/>
        <v/>
      </c>
      <c r="FW53" s="4">
        <f t="shared" si="59"/>
        <v>0</v>
      </c>
      <c r="FX53" s="4">
        <f t="shared" si="59"/>
        <v>5.7080069066883574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>
        <f t="shared" si="59"/>
        <v>0</v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 t="str">
        <f t="shared" si="46"/>
        <v/>
      </c>
      <c r="GO53" s="4" t="str">
        <f t="shared" si="46"/>
        <v/>
      </c>
      <c r="GP53" s="4">
        <f t="shared" si="46"/>
        <v>0</v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160</v>
      </c>
      <c r="C54" s="78" t="s">
        <v>161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160</v>
      </c>
      <c r="DG54" s="78" t="s">
        <v>161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162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162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163</v>
      </c>
      <c r="C56" s="78" t="s">
        <v>159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163</v>
      </c>
      <c r="DG56" s="78" t="s">
        <v>159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164</v>
      </c>
      <c r="C57" s="78" t="s">
        <v>152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164</v>
      </c>
      <c r="DG57" s="78" t="s">
        <v>152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159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159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165</v>
      </c>
      <c r="C59" s="78" t="s">
        <v>152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165</v>
      </c>
      <c r="DG59" s="78" t="s">
        <v>152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159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159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166</v>
      </c>
      <c r="C61" s="78" t="s">
        <v>125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166</v>
      </c>
      <c r="DG61" s="78" t="s">
        <v>125</v>
      </c>
      <c r="DH61" s="5">
        <f t="shared" si="13"/>
        <v>59</v>
      </c>
      <c r="DI61" s="24">
        <v>5.03</v>
      </c>
      <c r="DJ61" s="23">
        <f t="shared" si="14"/>
        <v>296.77000000000004</v>
      </c>
      <c r="DK61" s="23">
        <f t="shared" si="15"/>
        <v>3805.2000000000003</v>
      </c>
      <c r="DL61" s="23">
        <f t="shared" si="16"/>
        <v>0</v>
      </c>
      <c r="DM61" s="23">
        <f t="shared" si="17"/>
        <v>0</v>
      </c>
      <c r="DN61" s="23">
        <f t="shared" si="18"/>
        <v>296.77000000000004</v>
      </c>
      <c r="DO61" s="23">
        <f t="shared" si="19"/>
        <v>0</v>
      </c>
      <c r="DP61" s="23">
        <f t="shared" si="20"/>
        <v>0</v>
      </c>
      <c r="DQ61" s="10">
        <v>0.3</v>
      </c>
      <c r="DR61" s="23">
        <f t="shared" si="21"/>
        <v>0.89031000000000005</v>
      </c>
      <c r="DS61" s="23">
        <f t="shared" si="22"/>
        <v>0.3</v>
      </c>
      <c r="DT61" s="23">
        <f t="shared" si="23"/>
        <v>0</v>
      </c>
      <c r="DU61" s="7">
        <v>0.1</v>
      </c>
      <c r="DV61" s="6">
        <f t="shared" si="24"/>
        <v>2.9677000000000005E-2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>
        <f t="shared" si="62"/>
        <v>0</v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>
        <f t="shared" si="59"/>
        <v>0</v>
      </c>
      <c r="FY61" s="4">
        <f t="shared" si="59"/>
        <v>0</v>
      </c>
      <c r="FZ61" s="4" t="str">
        <f t="shared" si="59"/>
        <v/>
      </c>
      <c r="GA61" s="4">
        <f t="shared" si="59"/>
        <v>0</v>
      </c>
      <c r="GB61" s="4">
        <f t="shared" si="59"/>
        <v>0</v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141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141</v>
      </c>
      <c r="DH62" s="5">
        <f t="shared" si="13"/>
        <v>446</v>
      </c>
      <c r="DI62" s="24">
        <v>5.03</v>
      </c>
      <c r="DJ62" s="23">
        <f t="shared" si="14"/>
        <v>2243.38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2243.38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6.7301400000000005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0.22433800000000001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>
        <f t="shared" si="62"/>
        <v>0</v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>
        <f t="shared" si="59"/>
        <v>0</v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>
        <f t="shared" si="59"/>
        <v>0</v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117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117</v>
      </c>
      <c r="DH63" s="5">
        <f t="shared" si="13"/>
        <v>83</v>
      </c>
      <c r="DI63" s="24">
        <v>5.03</v>
      </c>
      <c r="DJ63" s="23">
        <f t="shared" si="14"/>
        <v>417.49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417.49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1.25247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4.1749000000000001E-2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>
        <f t="shared" si="62"/>
        <v>0</v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>
        <f t="shared" si="59"/>
        <v>0</v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>
        <f t="shared" si="59"/>
        <v>0</v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167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167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168</v>
      </c>
      <c r="C65" s="78" t="s">
        <v>157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168</v>
      </c>
      <c r="DG65" s="78" t="s">
        <v>157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169</v>
      </c>
      <c r="C67" s="78" t="s">
        <v>125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169</v>
      </c>
      <c r="DG67" s="78" t="s">
        <v>125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144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144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161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161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170</v>
      </c>
      <c r="C70" s="38" t="s">
        <v>117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170</v>
      </c>
      <c r="DG70" s="38" t="s">
        <v>117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125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125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171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171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172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172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173</v>
      </c>
      <c r="C74" s="38" t="s">
        <v>117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173</v>
      </c>
      <c r="DG74" s="38" t="s">
        <v>117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2932.8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125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125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171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171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172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172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2444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174</v>
      </c>
      <c r="C78" s="38" t="s">
        <v>175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174</v>
      </c>
      <c r="DG78" s="38" t="s">
        <v>175</v>
      </c>
      <c r="DH78" s="5">
        <f t="shared" si="78"/>
        <v>205</v>
      </c>
      <c r="DI78" s="39">
        <v>10</v>
      </c>
      <c r="DJ78" s="23">
        <f t="shared" si="79"/>
        <v>2050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2050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4.0999999999999996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0.20499999999999999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176</v>
      </c>
      <c r="C79" s="81" t="s">
        <v>129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176</v>
      </c>
      <c r="DG79" s="81" t="s">
        <v>129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157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157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177</v>
      </c>
      <c r="C81" s="78" t="s">
        <v>125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177</v>
      </c>
      <c r="DG81" s="78" t="s">
        <v>125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117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117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141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141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178</v>
      </c>
      <c r="C84" s="78" t="s">
        <v>172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178</v>
      </c>
      <c r="DG84" s="78" t="s">
        <v>172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125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125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141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141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117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117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179</v>
      </c>
      <c r="C88" s="78" t="s">
        <v>172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179</v>
      </c>
      <c r="DG88" s="78" t="s">
        <v>172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125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125</v>
      </c>
      <c r="DH89" s="5">
        <f t="shared" si="78"/>
        <v>565</v>
      </c>
      <c r="DI89" s="24">
        <v>5.05</v>
      </c>
      <c r="DJ89" s="23">
        <f t="shared" si="79"/>
        <v>2853.25</v>
      </c>
      <c r="DK89" s="23">
        <f t="shared" si="80"/>
        <v>2975.4</v>
      </c>
      <c r="DL89" s="23">
        <f t="shared" si="81"/>
        <v>0.9</v>
      </c>
      <c r="DM89" s="23">
        <f t="shared" si="82"/>
        <v>0</v>
      </c>
      <c r="DN89" s="23">
        <f t="shared" si="83"/>
        <v>2854.15</v>
      </c>
      <c r="DO89" s="23">
        <f t="shared" si="84"/>
        <v>3.153303084981518E-2</v>
      </c>
      <c r="DP89" s="23">
        <f t="shared" si="85"/>
        <v>0</v>
      </c>
      <c r="DQ89" s="10">
        <v>0.3</v>
      </c>
      <c r="DR89" s="23">
        <f t="shared" si="86"/>
        <v>8.5624500000000001</v>
      </c>
      <c r="DS89" s="23">
        <f t="shared" si="87"/>
        <v>0.26846696915018481</v>
      </c>
      <c r="DT89" s="23">
        <f t="shared" si="88"/>
        <v>0</v>
      </c>
      <c r="DU89" s="7">
        <v>0.1</v>
      </c>
      <c r="DV89" s="6">
        <f t="shared" si="89"/>
        <v>0.28541500000000003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0.9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>
        <f t="shared" si="95"/>
        <v>0</v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141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141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117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117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180</v>
      </c>
      <c r="C92" s="78" t="s">
        <v>157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180</v>
      </c>
      <c r="DG92" s="78" t="s">
        <v>157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117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117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1">
        <v>30100026</v>
      </c>
      <c r="B94" s="123"/>
      <c r="C94" s="78" t="s">
        <v>140</v>
      </c>
      <c r="D94" s="5">
        <v>646</v>
      </c>
      <c r="E94" s="22">
        <v>5.08</v>
      </c>
      <c r="F94" s="23">
        <f t="shared" si="67"/>
        <v>3281.68</v>
      </c>
      <c r="G94" s="23">
        <f>+'[2]10'!$L$11</f>
        <v>3624</v>
      </c>
      <c r="H94" s="23">
        <f t="shared" si="92"/>
        <v>5.7</v>
      </c>
      <c r="I94" s="23">
        <f t="shared" si="93"/>
        <v>0</v>
      </c>
      <c r="J94" s="23">
        <f t="shared" si="70"/>
        <v>3287.3799999999997</v>
      </c>
      <c r="K94" s="23">
        <f t="shared" si="71"/>
        <v>0.17339035949601203</v>
      </c>
      <c r="L94" s="23">
        <f t="shared" si="72"/>
        <v>0</v>
      </c>
      <c r="M94" s="10">
        <v>1</v>
      </c>
      <c r="N94" s="23">
        <f t="shared" si="73"/>
        <v>32.873799999999996</v>
      </c>
      <c r="O94" s="23">
        <f t="shared" si="74"/>
        <v>0.826609640503988</v>
      </c>
      <c r="P94" s="23">
        <f t="shared" si="75"/>
        <v>0</v>
      </c>
      <c r="Q94" s="7">
        <v>0.1</v>
      </c>
      <c r="R94" s="6">
        <f t="shared" si="76"/>
        <v>0.32873799999999997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>
        <v>5.7</v>
      </c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>
        <f t="shared" si="98"/>
        <v>0</v>
      </c>
      <c r="BR94" s="4" t="str">
        <f t="shared" si="98"/>
        <v/>
      </c>
      <c r="BS94" s="4">
        <f t="shared" si="98"/>
        <v>0</v>
      </c>
      <c r="BT94" s="4">
        <f t="shared" si="98"/>
        <v>0</v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>
        <f t="shared" si="77"/>
        <v>0</v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140</v>
      </c>
      <c r="DH94" s="5">
        <f t="shared" si="78"/>
        <v>646</v>
      </c>
      <c r="DI94" s="24">
        <v>5.08</v>
      </c>
      <c r="DJ94" s="23">
        <f t="shared" si="79"/>
        <v>3281.68</v>
      </c>
      <c r="DK94" s="23">
        <f t="shared" si="80"/>
        <v>3624</v>
      </c>
      <c r="DL94" s="23">
        <f t="shared" si="81"/>
        <v>5.7</v>
      </c>
      <c r="DM94" s="23">
        <f t="shared" si="82"/>
        <v>0</v>
      </c>
      <c r="DN94" s="23">
        <f t="shared" si="83"/>
        <v>3287.3799999999997</v>
      </c>
      <c r="DO94" s="23">
        <f t="shared" si="84"/>
        <v>0.17339035949601203</v>
      </c>
      <c r="DP94" s="23">
        <f t="shared" si="85"/>
        <v>0</v>
      </c>
      <c r="DQ94" s="10">
        <v>1</v>
      </c>
      <c r="DR94" s="23">
        <f t="shared" si="86"/>
        <v>32.873799999999996</v>
      </c>
      <c r="DS94" s="23">
        <f t="shared" si="87"/>
        <v>0.826609640503988</v>
      </c>
      <c r="DT94" s="23">
        <f t="shared" si="88"/>
        <v>0</v>
      </c>
      <c r="DU94" s="7">
        <v>0.1</v>
      </c>
      <c r="DV94" s="6">
        <f t="shared" si="89"/>
        <v>0.32873799999999997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5.7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>
        <f t="shared" si="99"/>
        <v>0</v>
      </c>
      <c r="FU94" s="4">
        <f t="shared" si="99"/>
        <v>0</v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145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145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123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123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181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181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141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141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125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125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182</v>
      </c>
      <c r="C100" s="29" t="s">
        <v>144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182</v>
      </c>
      <c r="DG100" s="29" t="s">
        <v>144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141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141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183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183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123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123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184</v>
      </c>
      <c r="C104" s="29" t="s">
        <v>146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184</v>
      </c>
      <c r="DG104" s="29" t="s">
        <v>146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185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185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186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186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187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187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188</v>
      </c>
      <c r="C108" s="29" t="s">
        <v>146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188</v>
      </c>
      <c r="DG108" s="29" t="s">
        <v>146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185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185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186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186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187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187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189</v>
      </c>
      <c r="C112" s="29" t="s">
        <v>190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189</v>
      </c>
      <c r="DG112" s="29" t="s">
        <v>190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162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162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191</v>
      </c>
      <c r="C114" s="29" t="s">
        <v>167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191</v>
      </c>
      <c r="DG114" s="29" t="s">
        <v>167</v>
      </c>
      <c r="DH114" s="5">
        <f t="shared" si="78"/>
        <v>231</v>
      </c>
      <c r="DI114" s="22">
        <v>5.05</v>
      </c>
      <c r="DJ114" s="23">
        <f t="shared" si="79"/>
        <v>1166.55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1166.55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9.3323999999999998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0.11665499999999999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>
        <f t="shared" si="111"/>
        <v>0</v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>
        <f t="shared" si="111"/>
        <v>0</v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>
        <f t="shared" si="111"/>
        <v>0</v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131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131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192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192</v>
      </c>
      <c r="DH116" s="5">
        <f t="shared" si="78"/>
        <v>108</v>
      </c>
      <c r="DI116" s="22">
        <v>5.05</v>
      </c>
      <c r="DJ116" s="23">
        <f t="shared" si="79"/>
        <v>545.4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545.4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4.3632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5.4539999999999998E-2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193</v>
      </c>
      <c r="C117" s="29" t="s">
        <v>167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193</v>
      </c>
      <c r="DG117" s="29" t="s">
        <v>167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144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144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192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192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194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194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195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195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122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122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196</v>
      </c>
      <c r="C123" s="29" t="s">
        <v>150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196</v>
      </c>
      <c r="DG123" s="29" t="s">
        <v>150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123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123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167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167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197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197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198</v>
      </c>
      <c r="C127" s="29" t="s">
        <v>199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198</v>
      </c>
      <c r="DG127" s="29" t="s">
        <v>199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200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200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132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132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197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197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201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201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195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195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122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122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202</v>
      </c>
      <c r="C134" s="29" t="s">
        <v>144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202</v>
      </c>
      <c r="DG134" s="29" t="s">
        <v>144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123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123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203</v>
      </c>
      <c r="C136" s="29" t="s">
        <v>122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203</v>
      </c>
      <c r="DG136" s="29" t="s">
        <v>122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111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111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144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144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204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204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205</v>
      </c>
      <c r="C140" s="30" t="s">
        <v>206</v>
      </c>
      <c r="D140" s="5">
        <v>72</v>
      </c>
      <c r="E140" s="22">
        <v>4.8</v>
      </c>
      <c r="F140" s="23">
        <f t="shared" si="124"/>
        <v>345.59999999999997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345.59999999999997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0.69119999999999993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3.4559999999999994E-2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205</v>
      </c>
      <c r="DG140" s="30" t="s">
        <v>206</v>
      </c>
      <c r="DH140" s="5">
        <f t="shared" si="132"/>
        <v>72</v>
      </c>
      <c r="DI140" s="24">
        <v>4.8</v>
      </c>
      <c r="DJ140" s="23">
        <f t="shared" si="133"/>
        <v>345.59999999999997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345.59999999999997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0.69119999999999993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3.4559999999999994E-2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207</v>
      </c>
      <c r="C141" s="30" t="s">
        <v>208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207</v>
      </c>
      <c r="DG141" s="30" t="s">
        <v>208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1">
        <v>30700014</v>
      </c>
      <c r="B142" s="30" t="s">
        <v>209</v>
      </c>
      <c r="C142" s="30" t="s">
        <v>210</v>
      </c>
      <c r="D142" s="5">
        <v>72</v>
      </c>
      <c r="E142" s="22">
        <v>6.4</v>
      </c>
      <c r="F142" s="23">
        <f t="shared" si="124"/>
        <v>460.8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460.8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0.92160000000000009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4.6080000000000003E-2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209</v>
      </c>
      <c r="DG142" s="30" t="s">
        <v>210</v>
      </c>
      <c r="DH142" s="5">
        <f t="shared" si="132"/>
        <v>72</v>
      </c>
      <c r="DI142" s="24">
        <v>6.4</v>
      </c>
      <c r="DJ142" s="23">
        <f t="shared" si="133"/>
        <v>460.8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460.8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0.92160000000000009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4.6080000000000003E-2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customHeight="1">
      <c r="A143" s="61">
        <v>30700013</v>
      </c>
      <c r="B143" s="30" t="s">
        <v>211</v>
      </c>
      <c r="C143" s="30" t="s">
        <v>212</v>
      </c>
      <c r="D143" s="5">
        <v>84</v>
      </c>
      <c r="E143" s="22">
        <v>3.5</v>
      </c>
      <c r="F143" s="23">
        <f t="shared" si="124"/>
        <v>294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294</v>
      </c>
      <c r="K143" s="23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0.58800000000000008</v>
      </c>
      <c r="O143" s="23">
        <f t="shared" si="129"/>
        <v>0.2</v>
      </c>
      <c r="P143" s="23">
        <f t="shared" si="130"/>
        <v>0</v>
      </c>
      <c r="Q143" s="7">
        <v>0.1</v>
      </c>
      <c r="R143" s="6">
        <f t="shared" si="131"/>
        <v>2.9400000000000003E-2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20"/>
        <v>0</v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>
        <f t="shared" si="120"/>
        <v>0</v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>
        <f t="shared" si="120"/>
        <v>0</v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211</v>
      </c>
      <c r="DG143" s="30" t="s">
        <v>212</v>
      </c>
      <c r="DH143" s="5">
        <f t="shared" si="132"/>
        <v>84</v>
      </c>
      <c r="DI143" s="24">
        <v>3.5</v>
      </c>
      <c r="DJ143" s="23">
        <f t="shared" si="133"/>
        <v>294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294</v>
      </c>
      <c r="DO143" s="23">
        <f t="shared" si="138"/>
        <v>0</v>
      </c>
      <c r="DP143" s="23" t="str">
        <f t="shared" si="139"/>
        <v/>
      </c>
      <c r="DQ143" s="3">
        <v>0.2</v>
      </c>
      <c r="DR143" s="23">
        <f t="shared" si="140"/>
        <v>0.58800000000000008</v>
      </c>
      <c r="DS143" s="23" t="str">
        <f t="shared" si="141"/>
        <v/>
      </c>
      <c r="DT143" s="23">
        <f t="shared" si="142"/>
        <v>0</v>
      </c>
      <c r="DU143" s="7">
        <v>0.1</v>
      </c>
      <c r="DV143" s="6">
        <f t="shared" si="143"/>
        <v>2.9400000000000003E-2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>
        <f t="shared" si="121"/>
        <v>0</v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>
        <f t="shared" si="121"/>
        <v>0</v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>
        <f t="shared" si="121"/>
        <v>0</v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213</v>
      </c>
      <c r="C144" s="30" t="s">
        <v>214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213</v>
      </c>
      <c r="DG144" s="30" t="s">
        <v>214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215</v>
      </c>
      <c r="C145" s="30" t="s">
        <v>214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215</v>
      </c>
      <c r="DG145" s="30" t="s">
        <v>214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216</v>
      </c>
      <c r="C146" s="30" t="s">
        <v>214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216</v>
      </c>
      <c r="DG146" s="30" t="s">
        <v>214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217</v>
      </c>
      <c r="C147" s="30" t="s">
        <v>218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217</v>
      </c>
      <c r="DG147" s="30" t="s">
        <v>218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219</v>
      </c>
      <c r="C148" s="30" t="s">
        <v>220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219</v>
      </c>
      <c r="DG148" s="30" t="s">
        <v>220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221</v>
      </c>
      <c r="C149" s="30" t="s">
        <v>220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221</v>
      </c>
      <c r="DG149" s="30" t="s">
        <v>220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222</v>
      </c>
      <c r="C150" s="29" t="s">
        <v>223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222</v>
      </c>
      <c r="DG150" s="29" t="s">
        <v>223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224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224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3058</v>
      </c>
      <c r="E152" s="43"/>
      <c r="F152" s="44">
        <f>SUM(F4:F151)</f>
        <v>15367.6</v>
      </c>
      <c r="G152" s="44">
        <f t="shared" ref="G152:J152" si="155">SUM(G4:G151)</f>
        <v>14874.23</v>
      </c>
      <c r="H152" s="44">
        <f t="shared" si="155"/>
        <v>7.7</v>
      </c>
      <c r="I152" s="44">
        <f t="shared" si="155"/>
        <v>0</v>
      </c>
      <c r="J152" s="44">
        <f t="shared" si="155"/>
        <v>15375.3</v>
      </c>
      <c r="K152" s="44">
        <f>IF(ISERROR(H152/J152*100),"0",(H152/J152*100))</f>
        <v>5.0080323635961578E-2</v>
      </c>
      <c r="L152" s="44">
        <f>IF(ISERROR(I152/G152*100),"0",(I152/G152*100))</f>
        <v>0</v>
      </c>
      <c r="M152" s="45">
        <f>IF(ISERROR(N152/J152*100),"",(N152/J152*100))</f>
        <v>0.4188893875241459</v>
      </c>
      <c r="N152" s="44">
        <f>SUM(N4:N151)</f>
        <v>64.405500000000004</v>
      </c>
      <c r="O152" s="44">
        <f>IF(ISERROR(M152-K152-L152),"0",(M152-K152-L152))</f>
        <v>0.3688090638881843</v>
      </c>
      <c r="P152" s="44">
        <f>(S152+T152+U152+V152+W152+X152+Y152+Z152+AA152)/J152*1000</f>
        <v>0</v>
      </c>
      <c r="Q152" s="46">
        <f>IF(ISERROR(R152/J152*1000),"",(R152/J152*1000))</f>
        <v>7.60789708168296E-2</v>
      </c>
      <c r="R152" s="44">
        <f>SUM(R4:R151)</f>
        <v>1.169737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2</v>
      </c>
      <c r="AD152" s="44">
        <f t="shared" si="156"/>
        <v>5.7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1.3007876269080929E-2</v>
      </c>
      <c r="BR152" s="47">
        <f t="shared" si="157"/>
        <v>3.7072447366880652E-2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6218</v>
      </c>
      <c r="DI152" s="40"/>
      <c r="DJ152" s="40">
        <f>SUM(DJ4:DJ151)</f>
        <v>32336.31</v>
      </c>
      <c r="DK152" s="40">
        <f>SUM(DK4:DK151)</f>
        <v>34103.53</v>
      </c>
      <c r="DL152" s="40">
        <f t="shared" ref="DL152:DN152" si="172">SUM(DL4:DL151)</f>
        <v>28.299999999999997</v>
      </c>
      <c r="DM152" s="40">
        <f t="shared" si="172"/>
        <v>0</v>
      </c>
      <c r="DN152" s="40">
        <f t="shared" si="172"/>
        <v>32364.610000000004</v>
      </c>
      <c r="DO152" s="40">
        <f>IF(ISERROR(DL152/DN152*100),"",(DL152/DN152*100))</f>
        <v>8.7441189620390894E-2</v>
      </c>
      <c r="DP152" s="40">
        <f>IF(ISERROR(DM152/DK152*100),"",(DM152/DK152*100))</f>
        <v>0</v>
      </c>
      <c r="DQ152" s="41">
        <f>IF(ISERROR(DR152/DN152*100),"",(DR152/DN152*100))</f>
        <v>0.45741817991936257</v>
      </c>
      <c r="DR152" s="40">
        <f>SUM(DR4:DR151)</f>
        <v>148.04161000000002</v>
      </c>
      <c r="DS152" s="40">
        <f>IF(ISERROR(DQ152-DO152-DP152),"",(DQ152-DO152-DP152))</f>
        <v>0.36997699029897169</v>
      </c>
      <c r="DT152" s="40">
        <f t="shared" si="142"/>
        <v>0.21628562803630258</v>
      </c>
      <c r="DU152" s="42">
        <f>IF(ISERROR(DV152/DN152*1000),"",(DV152/DN152*1000))</f>
        <v>0.21024436877193947</v>
      </c>
      <c r="DV152" s="40">
        <f>SUM(DV4:DV151)</f>
        <v>6.8044770000000012</v>
      </c>
      <c r="DW152" s="40">
        <f>SUM(DW4:DW151)</f>
        <v>2</v>
      </c>
      <c r="DX152" s="40">
        <f t="shared" ref="DX152:FS152" si="173">SUM(DX4:DX151)</f>
        <v>0</v>
      </c>
      <c r="DY152" s="40">
        <f t="shared" si="173"/>
        <v>1</v>
      </c>
      <c r="DZ152" s="40">
        <f t="shared" si="173"/>
        <v>0</v>
      </c>
      <c r="EA152" s="40">
        <f t="shared" si="173"/>
        <v>3</v>
      </c>
      <c r="EB152" s="40">
        <f t="shared" si="173"/>
        <v>1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1.3</v>
      </c>
      <c r="EG152" s="40">
        <f t="shared" si="173"/>
        <v>11.3</v>
      </c>
      <c r="EH152" s="40">
        <f t="shared" si="173"/>
        <v>5.7</v>
      </c>
      <c r="EI152" s="40">
        <f t="shared" si="173"/>
        <v>0</v>
      </c>
      <c r="EJ152" s="40">
        <f t="shared" si="173"/>
        <v>1.2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2.5</v>
      </c>
      <c r="EO152" s="40">
        <f t="shared" si="173"/>
        <v>0</v>
      </c>
      <c r="EP152" s="40">
        <f t="shared" si="173"/>
        <v>0</v>
      </c>
      <c r="EQ152" s="40">
        <f t="shared" si="173"/>
        <v>5.4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0.9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4.0167330921027627E-3</v>
      </c>
      <c r="FU152" s="45">
        <f t="shared" si="153"/>
        <v>12922.971484098944</v>
      </c>
      <c r="FV152" s="45" t="str">
        <f t="shared" si="153"/>
        <v/>
      </c>
      <c r="FW152" s="45">
        <f t="shared" si="153"/>
        <v>0</v>
      </c>
      <c r="FX152" s="45">
        <f t="shared" si="153"/>
        <v>0.81058291651921366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36.740516574602275</v>
      </c>
      <c r="GC152" s="45">
        <f t="shared" si="153"/>
        <v>0</v>
      </c>
      <c r="GD152" s="45" t="str">
        <f t="shared" si="153"/>
        <v/>
      </c>
      <c r="GE152" s="45">
        <f t="shared" si="153"/>
        <v>540</v>
      </c>
      <c r="GF152" s="45" t="str">
        <f t="shared" si="153"/>
        <v/>
      </c>
      <c r="GG152" s="45">
        <f t="shared" si="151"/>
        <v>0</v>
      </c>
      <c r="GH152" s="45">
        <f t="shared" si="151"/>
        <v>0</v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>
        <f t="shared" si="149"/>
        <v>0</v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>
        <f t="shared" si="106"/>
        <v>0</v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7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225</v>
      </c>
      <c r="B156" s="102"/>
      <c r="C156" s="102"/>
      <c r="D156" s="102"/>
      <c r="BN156" t="s">
        <v>226</v>
      </c>
      <c r="DW156" s="34" t="s">
        <v>12</v>
      </c>
      <c r="DX156" s="73">
        <f>+DW152</f>
        <v>2</v>
      </c>
      <c r="DY156" s="56">
        <f>+DX156/DW153</f>
        <v>0.2857142857142857</v>
      </c>
      <c r="EA156" s="74" t="s">
        <v>227</v>
      </c>
      <c r="EB156" s="74" t="s">
        <v>228</v>
      </c>
      <c r="EC156" s="74" t="s">
        <v>229</v>
      </c>
      <c r="ED156" s="74" t="s">
        <v>230</v>
      </c>
      <c r="EE156" s="74" t="s">
        <v>231</v>
      </c>
      <c r="EF156" s="74" t="s">
        <v>232</v>
      </c>
    </row>
    <row r="157" spans="1:215" s="33" customFormat="1" ht="26.25" customHeight="1">
      <c r="A157" s="103" t="s">
        <v>233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234</v>
      </c>
      <c r="G157" s="113" t="s">
        <v>235</v>
      </c>
      <c r="H157" s="115" t="s">
        <v>236</v>
      </c>
      <c r="I157" s="115" t="s">
        <v>237</v>
      </c>
      <c r="J157" s="115" t="s">
        <v>4</v>
      </c>
      <c r="K157" s="132" t="s">
        <v>238</v>
      </c>
      <c r="L157" s="120" t="s">
        <v>239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240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241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242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243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244</v>
      </c>
      <c r="ED157" s="23">
        <f>+DN152</f>
        <v>32364.610000000004</v>
      </c>
      <c r="EE157" s="23">
        <f>+EG152</f>
        <v>11.3</v>
      </c>
      <c r="EF157" s="60">
        <f>+EE157/ED157</f>
        <v>3.4914679954431703E-4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108</v>
      </c>
      <c r="V158" s="34" t="s">
        <v>109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3</v>
      </c>
      <c r="DY158" s="56">
        <f>+DX158/DW153</f>
        <v>0.42857142857142855</v>
      </c>
      <c r="EA158" s="59">
        <v>2</v>
      </c>
      <c r="EB158" s="59" t="s">
        <v>49</v>
      </c>
      <c r="EC158" s="74" t="s">
        <v>245</v>
      </c>
      <c r="ED158" s="23">
        <f>+DN25+DN41+DN47+DN52+DN56+DN58+DN60</f>
        <v>0</v>
      </c>
      <c r="EE158" s="23">
        <f>+EJ152</f>
        <v>1.2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5" t="s">
        <v>110</v>
      </c>
      <c r="C159" s="83" t="s">
        <v>111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246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247</v>
      </c>
      <c r="ED159" s="23">
        <f>+DN26+DN27+DN46+DN47+DN48+DN49</f>
        <v>3911.7199999999993</v>
      </c>
      <c r="EE159" s="23">
        <f>+EN152+EO152</f>
        <v>2.5</v>
      </c>
      <c r="EF159" s="60">
        <f t="shared" ref="EF159:EF163" si="185">+EE159/ED159</f>
        <v>6.3910504841859861E-4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112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2</v>
      </c>
      <c r="DY160" s="56">
        <f>+DX160/DW153</f>
        <v>0.2857142857142857</v>
      </c>
      <c r="DZ160" s="1"/>
      <c r="EA160" s="59">
        <v>4</v>
      </c>
      <c r="EB160" s="59" t="s">
        <v>51</v>
      </c>
      <c r="EC160" s="74" t="s">
        <v>248</v>
      </c>
      <c r="ED160" s="23">
        <f>+DN52+DN53+DN54+DN55+DN56+DN57+DN58+DN59+DN60</f>
        <v>3503.85</v>
      </c>
      <c r="EE160" s="23">
        <f>+EQ152</f>
        <v>5.4</v>
      </c>
      <c r="EF160" s="60">
        <f t="shared" si="185"/>
        <v>1.5411618648058566E-3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113</v>
      </c>
      <c r="C161" s="78" t="s">
        <v>140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7</v>
      </c>
      <c r="DY161" s="56">
        <f>+DX161/DW153</f>
        <v>1</v>
      </c>
      <c r="EA161" s="59">
        <v>5</v>
      </c>
      <c r="EB161" s="59" t="s">
        <v>52</v>
      </c>
      <c r="EC161" s="74" t="s">
        <v>244</v>
      </c>
      <c r="ED161" s="23">
        <f>+DN152</f>
        <v>32364.610000000004</v>
      </c>
      <c r="EE161" s="23">
        <f>+EF152</f>
        <v>1.3</v>
      </c>
      <c r="EF161" s="60">
        <f t="shared" si="185"/>
        <v>4.0167330921027624E-5</v>
      </c>
    </row>
    <row r="162" spans="1:136" s="1" customFormat="1" ht="15.75" hidden="1" customHeight="1">
      <c r="A162" s="61">
        <v>30100014</v>
      </c>
      <c r="B162" s="123"/>
      <c r="C162" s="78" t="s">
        <v>157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249</v>
      </c>
      <c r="EC162" s="74" t="s">
        <v>244</v>
      </c>
      <c r="ED162" s="23">
        <f>+DN152</f>
        <v>32364.610000000004</v>
      </c>
      <c r="EE162" s="23">
        <f>+DL152-EE157-EE158-EE159-EE160-EE161</f>
        <v>6.599999999999997</v>
      </c>
      <c r="EF162" s="60">
        <f>+EE162/ED162</f>
        <v>2.0392644929137092E-4</v>
      </c>
    </row>
    <row r="163" spans="1:136" s="1" customFormat="1" ht="15.75" hidden="1" customHeight="1">
      <c r="A163" s="61">
        <v>30100010</v>
      </c>
      <c r="B163" s="123"/>
      <c r="C163" s="78" t="s">
        <v>117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250</v>
      </c>
      <c r="EC163" s="101"/>
      <c r="ED163" s="23">
        <f>+DN152</f>
        <v>32364.610000000004</v>
      </c>
      <c r="EE163" s="23">
        <f>+DL152</f>
        <v>28.299999999999997</v>
      </c>
      <c r="EF163" s="60">
        <f t="shared" si="185"/>
        <v>8.744118962039089E-4</v>
      </c>
    </row>
    <row r="164" spans="1:136" s="1" customFormat="1" ht="15.75" hidden="1" customHeight="1">
      <c r="A164" s="61">
        <v>30100013</v>
      </c>
      <c r="B164" s="123"/>
      <c r="C164" s="78" t="s">
        <v>118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119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120</v>
      </c>
      <c r="C166" s="78" t="s">
        <v>121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3"/>
      <c r="C167" s="78" t="s">
        <v>122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4"/>
      <c r="C168" s="78" t="s">
        <v>123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8" t="s">
        <v>124</v>
      </c>
      <c r="C169" s="78" t="s">
        <v>119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8"/>
      <c r="C170" s="78" t="s">
        <v>125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8"/>
      <c r="C171" s="78" t="s">
        <v>126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8"/>
      <c r="C172" s="78" t="s">
        <v>127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2" t="s">
        <v>128</v>
      </c>
      <c r="C173" s="78" t="s">
        <v>127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3"/>
      <c r="C174" s="78" t="s">
        <v>129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4"/>
      <c r="C175" s="78" t="s">
        <v>117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2" t="s">
        <v>130</v>
      </c>
      <c r="C176" s="78" t="s">
        <v>131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3"/>
      <c r="C177" s="78" t="s">
        <v>132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3"/>
      <c r="C178" s="78" t="s">
        <v>133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4"/>
      <c r="C179" s="78" t="s">
        <v>112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1" t="s">
        <v>134</v>
      </c>
      <c r="C180" s="78" t="s">
        <v>135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8" t="s">
        <v>136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9" t="s">
        <v>137</v>
      </c>
      <c r="C183" s="78" t="s">
        <v>138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40"/>
      <c r="C184" s="78" t="s">
        <v>117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40"/>
      <c r="C185" s="78" t="s">
        <v>129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41"/>
      <c r="C186" s="78" t="s">
        <v>127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2" t="s">
        <v>139</v>
      </c>
      <c r="C187" s="78" t="s">
        <v>118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3"/>
      <c r="C188" s="78" t="s">
        <v>140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3"/>
      <c r="C189" s="78" t="s">
        <v>129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4"/>
      <c r="C190" s="78" t="s">
        <v>141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142</v>
      </c>
      <c r="C191" s="78" t="s">
        <v>143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123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144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145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146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2" t="s">
        <v>147</v>
      </c>
      <c r="C196" s="78" t="s">
        <v>125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4"/>
      <c r="C197" s="78" t="s">
        <v>148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9" t="s">
        <v>149</v>
      </c>
      <c r="C198" s="78" t="s">
        <v>150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122" t="s">
        <v>151</v>
      </c>
      <c r="C199" s="78" t="s">
        <v>152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3"/>
      <c r="C200" s="78" t="s">
        <v>127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2" t="s">
        <v>153</v>
      </c>
      <c r="C201" s="78" t="s">
        <v>127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4"/>
      <c r="C202" s="78" t="s">
        <v>125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5.75" customHeight="1">
      <c r="A203" s="61">
        <v>30100001</v>
      </c>
      <c r="B203" s="123" t="s">
        <v>154</v>
      </c>
      <c r="C203" s="78" t="s">
        <v>141</v>
      </c>
      <c r="D203" s="5">
        <v>399</v>
      </c>
      <c r="E203" s="22">
        <v>5.0599999999999996</v>
      </c>
      <c r="F203" s="23">
        <f t="shared" si="174"/>
        <v>2018.9399999999998</v>
      </c>
      <c r="G203" s="23">
        <f>+'[2]10'!$L$89</f>
        <v>1920</v>
      </c>
      <c r="H203" s="23">
        <f t="shared" si="186"/>
        <v>2.6</v>
      </c>
      <c r="I203" s="23">
        <f t="shared" si="187"/>
        <v>0</v>
      </c>
      <c r="J203" s="23">
        <f t="shared" si="177"/>
        <v>2021.5399999999997</v>
      </c>
      <c r="K203" s="23">
        <f t="shared" si="178"/>
        <v>0.12861481840576988</v>
      </c>
      <c r="L203" s="23">
        <f t="shared" si="179"/>
        <v>0</v>
      </c>
      <c r="M203" s="10">
        <v>0.7</v>
      </c>
      <c r="N203" s="23">
        <f t="shared" si="188"/>
        <v>14.150779999999997</v>
      </c>
      <c r="O203" s="23">
        <f t="shared" si="189"/>
        <v>0.57138518159423013</v>
      </c>
      <c r="P203" s="23">
        <f t="shared" si="180"/>
        <v>1.9786895139349212</v>
      </c>
      <c r="Q203" s="7">
        <v>0.3</v>
      </c>
      <c r="R203" s="6">
        <f t="shared" si="181"/>
        <v>0.60646199999999983</v>
      </c>
      <c r="S203" s="5"/>
      <c r="T203" s="5"/>
      <c r="U203" s="5">
        <v>1</v>
      </c>
      <c r="V203" s="5"/>
      <c r="W203" s="5">
        <v>2</v>
      </c>
      <c r="X203" s="5">
        <v>1</v>
      </c>
      <c r="Y203" s="5"/>
      <c r="Z203" s="5"/>
      <c r="AA203" s="5"/>
      <c r="AB203" s="4"/>
      <c r="AC203" s="4">
        <v>0.9</v>
      </c>
      <c r="AD203" s="4"/>
      <c r="AE203" s="4"/>
      <c r="AF203" s="4"/>
      <c r="AG203" s="4"/>
      <c r="AH203" s="4"/>
      <c r="AI203" s="4"/>
      <c r="AJ203" s="4">
        <v>1.7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0</v>
      </c>
      <c r="BQ203" s="4">
        <f t="shared" si="194"/>
        <v>699.76384615384598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>
        <f t="shared" si="194"/>
        <v>0</v>
      </c>
      <c r="BW203" s="4">
        <f t="shared" si="194"/>
        <v>0</v>
      </c>
      <c r="BX203" s="4">
        <f t="shared" si="194"/>
        <v>280.31434780744718</v>
      </c>
      <c r="BY203" s="4" t="str">
        <f t="shared" si="194"/>
        <v/>
      </c>
      <c r="BZ203" s="4" t="str">
        <f t="shared" si="194"/>
        <v/>
      </c>
      <c r="CA203" s="4">
        <f t="shared" si="194"/>
        <v>0</v>
      </c>
      <c r="CB203" s="4" t="str">
        <f t="shared" si="194"/>
        <v/>
      </c>
      <c r="CC203" s="4">
        <f t="shared" si="194"/>
        <v>0</v>
      </c>
      <c r="CD203" s="4">
        <f t="shared" si="194"/>
        <v>0</v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>
        <f t="shared" si="193"/>
        <v>0</v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customHeight="1">
      <c r="A204" s="61">
        <v>30100002</v>
      </c>
      <c r="B204" s="124"/>
      <c r="C204" s="78" t="s">
        <v>155</v>
      </c>
      <c r="D204" s="5">
        <v>373</v>
      </c>
      <c r="E204" s="22">
        <v>5.0599999999999996</v>
      </c>
      <c r="F204" s="23">
        <f t="shared" si="174"/>
        <v>1887.3799999999999</v>
      </c>
      <c r="G204" s="23">
        <f>+'[2]10'!$L$90</f>
        <v>1920</v>
      </c>
      <c r="H204" s="23">
        <f t="shared" si="186"/>
        <v>2.8</v>
      </c>
      <c r="I204" s="23">
        <f t="shared" si="187"/>
        <v>0</v>
      </c>
      <c r="J204" s="23">
        <f t="shared" si="177"/>
        <v>1890.1799999999998</v>
      </c>
      <c r="K204" s="23">
        <f t="shared" si="178"/>
        <v>0.14813404014432488</v>
      </c>
      <c r="L204" s="23">
        <f t="shared" si="179"/>
        <v>0</v>
      </c>
      <c r="M204" s="10">
        <v>0.7</v>
      </c>
      <c r="N204" s="23">
        <f t="shared" si="188"/>
        <v>13.231259999999997</v>
      </c>
      <c r="O204" s="23">
        <f t="shared" si="189"/>
        <v>0.5518659598556751</v>
      </c>
      <c r="P204" s="23">
        <f t="shared" si="180"/>
        <v>0</v>
      </c>
      <c r="Q204" s="7">
        <v>0.3</v>
      </c>
      <c r="R204" s="6">
        <f t="shared" si="181"/>
        <v>0.56705399999999995</v>
      </c>
      <c r="S204" s="5"/>
      <c r="T204" s="5"/>
      <c r="U204" s="5"/>
      <c r="V204" s="5"/>
      <c r="W204" s="5"/>
      <c r="X204" s="5"/>
      <c r="Y204" s="5"/>
      <c r="Z204" s="5"/>
      <c r="AA204" s="5"/>
      <c r="AB204" s="4">
        <v>0.4</v>
      </c>
      <c r="AC204" s="4">
        <v>1.6</v>
      </c>
      <c r="AD204" s="4"/>
      <c r="AE204" s="4"/>
      <c r="AF204" s="4"/>
      <c r="AG204" s="4"/>
      <c r="AH204" s="4"/>
      <c r="AI204" s="4"/>
      <c r="AJ204" s="4">
        <v>0.8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4"/>
        <v>2.1162005734903559E-2</v>
      </c>
      <c r="BQ204" s="4">
        <f t="shared" si="194"/>
        <v>1080.1028571428571</v>
      </c>
      <c r="BR204" s="4" t="str">
        <f t="shared" si="194"/>
        <v/>
      </c>
      <c r="BS204" s="4">
        <f t="shared" si="194"/>
        <v>0</v>
      </c>
      <c r="BT204" s="4">
        <f t="shared" si="194"/>
        <v>0</v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>
        <f t="shared" si="194"/>
        <v>141.08003823269038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>
        <f t="shared" si="193"/>
        <v>0</v>
      </c>
      <c r="CI204" s="4">
        <f t="shared" si="193"/>
        <v>0</v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>
        <f t="shared" si="193"/>
        <v>0</v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3" t="s">
        <v>156</v>
      </c>
      <c r="C205" s="78" t="s">
        <v>157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2" t="s">
        <v>158</v>
      </c>
      <c r="C207" s="78" t="s">
        <v>159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1">
        <v>30200005</v>
      </c>
      <c r="B208" s="124"/>
      <c r="C208" s="78" t="s">
        <v>152</v>
      </c>
      <c r="D208" s="5">
        <v>691</v>
      </c>
      <c r="E208" s="22">
        <v>5.05</v>
      </c>
      <c r="F208" s="23">
        <f t="shared" si="174"/>
        <v>3489.5499999999997</v>
      </c>
      <c r="G208" s="23">
        <f>+'[2]10'!$L$100</f>
        <v>3231.9</v>
      </c>
      <c r="H208" s="23">
        <f t="shared" si="186"/>
        <v>14.3</v>
      </c>
      <c r="I208" s="23">
        <f t="shared" si="187"/>
        <v>0</v>
      </c>
      <c r="J208" s="23">
        <f t="shared" si="177"/>
        <v>3503.85</v>
      </c>
      <c r="K208" s="23">
        <f t="shared" si="178"/>
        <v>0.40812249382821753</v>
      </c>
      <c r="L208" s="23">
        <f t="shared" si="179"/>
        <v>0</v>
      </c>
      <c r="M208" s="10">
        <v>0.6</v>
      </c>
      <c r="N208" s="23">
        <f t="shared" si="188"/>
        <v>21.023099999999999</v>
      </c>
      <c r="O208" s="23">
        <f t="shared" si="189"/>
        <v>0.19187750617178245</v>
      </c>
      <c r="P208" s="23">
        <f t="shared" si="180"/>
        <v>0.85620103600325359</v>
      </c>
      <c r="Q208" s="7">
        <v>1</v>
      </c>
      <c r="R208" s="6">
        <f t="shared" si="181"/>
        <v>3.5038499999999999</v>
      </c>
      <c r="S208" s="5">
        <v>2</v>
      </c>
      <c r="T208" s="5"/>
      <c r="U208" s="5"/>
      <c r="V208" s="5"/>
      <c r="W208" s="5">
        <v>1</v>
      </c>
      <c r="X208" s="5"/>
      <c r="Y208" s="5"/>
      <c r="Z208" s="5"/>
      <c r="AA208" s="5"/>
      <c r="AB208" s="4">
        <v>0.9</v>
      </c>
      <c r="AC208" s="4">
        <v>6.8</v>
      </c>
      <c r="AD208" s="4"/>
      <c r="AE208" s="4"/>
      <c r="AF208" s="4">
        <v>1.2</v>
      </c>
      <c r="AG208" s="4"/>
      <c r="AH208" s="4"/>
      <c r="AI208" s="4"/>
      <c r="AJ208" s="4"/>
      <c r="AK208" s="4"/>
      <c r="AL208" s="4"/>
      <c r="AM208" s="4">
        <v>5.4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2.5686031080097607E-2</v>
      </c>
      <c r="BQ208" s="4">
        <f t="shared" si="198"/>
        <v>1666.1664335664336</v>
      </c>
      <c r="BR208" s="4" t="str">
        <f t="shared" si="198"/>
        <v/>
      </c>
      <c r="BS208" s="4">
        <f t="shared" si="197"/>
        <v>0</v>
      </c>
      <c r="BT208" s="4">
        <f t="shared" si="197"/>
        <v>5.7080069066883574</v>
      </c>
      <c r="BU208" s="4">
        <f t="shared" si="197"/>
        <v>0</v>
      </c>
      <c r="BV208" s="4">
        <f t="shared" si="197"/>
        <v>0</v>
      </c>
      <c r="BW208" s="4">
        <f t="shared" si="197"/>
        <v>0</v>
      </c>
      <c r="BX208" s="4">
        <f t="shared" si="197"/>
        <v>0</v>
      </c>
      <c r="BY208" s="4">
        <f t="shared" si="197"/>
        <v>0</v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>
        <f t="shared" si="197"/>
        <v>0</v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>
        <f t="shared" si="197"/>
        <v>0</v>
      </c>
      <c r="CI208" s="4">
        <f t="shared" si="193"/>
        <v>0</v>
      </c>
      <c r="CJ208" s="4" t="str">
        <f t="shared" si="193"/>
        <v/>
      </c>
      <c r="CK208" s="4" t="str">
        <f t="shared" si="193"/>
        <v/>
      </c>
      <c r="CL208" s="4">
        <f t="shared" si="193"/>
        <v>0</v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160</v>
      </c>
      <c r="C209" s="78" t="s">
        <v>161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162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163</v>
      </c>
      <c r="C211" s="78" t="s">
        <v>159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2" t="s">
        <v>164</v>
      </c>
      <c r="C212" s="78" t="s">
        <v>152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159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2" t="s">
        <v>165</v>
      </c>
      <c r="C214" s="78" t="s">
        <v>152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4"/>
      <c r="C215" s="78" t="s">
        <v>159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>
      <c r="A216" s="61">
        <v>30400012</v>
      </c>
      <c r="B216" s="122" t="s">
        <v>166</v>
      </c>
      <c r="C216" s="78" t="s">
        <v>125</v>
      </c>
      <c r="D216" s="5">
        <v>59</v>
      </c>
      <c r="E216" s="22">
        <v>5.03</v>
      </c>
      <c r="F216" s="23">
        <f t="shared" si="174"/>
        <v>296.77000000000004</v>
      </c>
      <c r="G216" s="23">
        <f>+'[2]10'!$L$63</f>
        <v>3805.2000000000003</v>
      </c>
      <c r="H216" s="23">
        <f t="shared" si="186"/>
        <v>0</v>
      </c>
      <c r="I216" s="23">
        <f t="shared" si="187"/>
        <v>0</v>
      </c>
      <c r="J216" s="23">
        <f t="shared" si="177"/>
        <v>296.77000000000004</v>
      </c>
      <c r="K216" s="23">
        <f t="shared" si="178"/>
        <v>0</v>
      </c>
      <c r="L216" s="23">
        <f t="shared" si="179"/>
        <v>0</v>
      </c>
      <c r="M216" s="10">
        <v>0.3</v>
      </c>
      <c r="N216" s="23">
        <f t="shared" si="188"/>
        <v>0.89031000000000005</v>
      </c>
      <c r="O216" s="23">
        <f t="shared" si="189"/>
        <v>0.3</v>
      </c>
      <c r="P216" s="23">
        <f t="shared" si="180"/>
        <v>0</v>
      </c>
      <c r="Q216" s="7">
        <v>0.1</v>
      </c>
      <c r="R216" s="6">
        <f t="shared" si="181"/>
        <v>2.9677000000000005E-2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198"/>
        <v>0</v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>
        <f t="shared" si="197"/>
        <v>0</v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>
        <f t="shared" si="197"/>
        <v>0</v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>
      <c r="A217" s="61">
        <v>30400011</v>
      </c>
      <c r="B217" s="123"/>
      <c r="C217" s="78" t="s">
        <v>141</v>
      </c>
      <c r="D217" s="5">
        <v>446</v>
      </c>
      <c r="E217" s="22">
        <v>5.03</v>
      </c>
      <c r="F217" s="23">
        <f t="shared" si="174"/>
        <v>2243.38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2243.38</v>
      </c>
      <c r="K217" s="23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6.7301400000000005</v>
      </c>
      <c r="O217" s="23">
        <f t="shared" si="189"/>
        <v>0.3</v>
      </c>
      <c r="P217" s="23">
        <f t="shared" si="180"/>
        <v>0</v>
      </c>
      <c r="Q217" s="7">
        <v>0.1</v>
      </c>
      <c r="R217" s="6">
        <f t="shared" si="181"/>
        <v>0.22433800000000001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198"/>
        <v>0</v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>
        <f t="shared" si="197"/>
        <v>0</v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>
        <f t="shared" si="197"/>
        <v>0</v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>
      <c r="A218" s="61">
        <v>30400010</v>
      </c>
      <c r="B218" s="123"/>
      <c r="C218" s="81" t="s">
        <v>117</v>
      </c>
      <c r="D218" s="5">
        <v>83</v>
      </c>
      <c r="E218" s="22">
        <v>5.03</v>
      </c>
      <c r="F218" s="23">
        <f t="shared" si="174"/>
        <v>417.49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417.49</v>
      </c>
      <c r="K218" s="23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1.25247</v>
      </c>
      <c r="O218" s="23">
        <f t="shared" si="189"/>
        <v>0.3</v>
      </c>
      <c r="P218" s="23">
        <f t="shared" si="180"/>
        <v>0</v>
      </c>
      <c r="Q218" s="7">
        <v>0.1</v>
      </c>
      <c r="R218" s="6">
        <f t="shared" si="181"/>
        <v>4.1749000000000001E-2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8"/>
        <v>0</v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>
        <f t="shared" si="197"/>
        <v>0</v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>
        <f t="shared" si="197"/>
        <v>0</v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167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168</v>
      </c>
      <c r="C220" s="78" t="s">
        <v>157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2" t="s">
        <v>169</v>
      </c>
      <c r="C222" s="78" t="s">
        <v>125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3"/>
      <c r="C223" s="78" t="s">
        <v>144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161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170</v>
      </c>
      <c r="C225" s="38" t="s">
        <v>117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125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3"/>
      <c r="C227" s="38" t="s">
        <v>171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172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173</v>
      </c>
      <c r="C229" s="38" t="s">
        <v>117</v>
      </c>
      <c r="D229" s="5"/>
      <c r="E229" s="53">
        <v>10</v>
      </c>
      <c r="F229" s="23">
        <f t="shared" si="200"/>
        <v>0</v>
      </c>
      <c r="G229" s="23">
        <f>+'[2]10'!$L$72</f>
        <v>2932.8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125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171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172</v>
      </c>
      <c r="D232" s="5"/>
      <c r="E232" s="53">
        <v>10</v>
      </c>
      <c r="F232" s="23">
        <f t="shared" si="200"/>
        <v>0</v>
      </c>
      <c r="G232" s="23">
        <f>+'[2]10'!$L$73</f>
        <v>2444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174</v>
      </c>
      <c r="C233" s="38" t="s">
        <v>175</v>
      </c>
      <c r="D233" s="5">
        <v>205</v>
      </c>
      <c r="E233" s="53">
        <v>10</v>
      </c>
      <c r="F233" s="23">
        <f t="shared" si="200"/>
        <v>2050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2050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4.0999999999999996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0.20499999999999999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2" t="s">
        <v>176</v>
      </c>
      <c r="C234" s="81" t="s">
        <v>129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157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177</v>
      </c>
      <c r="C236" s="78" t="s">
        <v>125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117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141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178</v>
      </c>
      <c r="C239" s="78" t="s">
        <v>172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125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141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117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2" t="s">
        <v>179</v>
      </c>
      <c r="C243" s="78" t="s">
        <v>172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123"/>
      <c r="C244" s="78" t="s">
        <v>125</v>
      </c>
      <c r="D244" s="5">
        <v>565</v>
      </c>
      <c r="E244" s="22">
        <v>5.05</v>
      </c>
      <c r="F244" s="23">
        <f t="shared" si="200"/>
        <v>2853.25</v>
      </c>
      <c r="G244" s="23">
        <f>+'[2]10'!$L$122</f>
        <v>2975.4</v>
      </c>
      <c r="H244" s="23">
        <f t="shared" si="207"/>
        <v>0.9</v>
      </c>
      <c r="I244" s="23">
        <f t="shared" si="208"/>
        <v>0</v>
      </c>
      <c r="J244" s="23">
        <f t="shared" si="201"/>
        <v>2854.15</v>
      </c>
      <c r="K244" s="23">
        <f t="shared" si="202"/>
        <v>3.153303084981518E-2</v>
      </c>
      <c r="L244" s="23">
        <f t="shared" si="203"/>
        <v>0</v>
      </c>
      <c r="M244" s="10">
        <v>0.3</v>
      </c>
      <c r="N244" s="23">
        <f t="shared" si="209"/>
        <v>8.5624500000000001</v>
      </c>
      <c r="O244" s="23">
        <f t="shared" si="210"/>
        <v>0.26846696915018481</v>
      </c>
      <c r="P244" s="23">
        <f t="shared" si="204"/>
        <v>0</v>
      </c>
      <c r="Q244" s="7">
        <v>0.1</v>
      </c>
      <c r="R244" s="6">
        <f t="shared" si="205"/>
        <v>0.28541500000000003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>
        <v>0.9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>
        <f t="shared" si="213"/>
        <v>0</v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>
        <f t="shared" si="211"/>
        <v>0</v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141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117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180</v>
      </c>
      <c r="C247" s="78" t="s">
        <v>157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117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140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145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123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181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141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125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182</v>
      </c>
      <c r="C255" s="29" t="s">
        <v>144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141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3"/>
      <c r="C257" s="29" t="s">
        <v>183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4"/>
      <c r="C258" s="29" t="s">
        <v>123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2" t="s">
        <v>184</v>
      </c>
      <c r="C259" s="29" t="s">
        <v>146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3"/>
      <c r="C260" s="29" t="s">
        <v>185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3"/>
      <c r="C261" s="29" t="s">
        <v>186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4"/>
      <c r="C262" s="29" t="s">
        <v>187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2" t="s">
        <v>188</v>
      </c>
      <c r="C263" s="29" t="s">
        <v>146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3"/>
      <c r="C264" s="29" t="s">
        <v>185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3"/>
      <c r="C265" s="29" t="s">
        <v>186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4"/>
      <c r="C266" s="29" t="s">
        <v>187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2" t="s">
        <v>189</v>
      </c>
      <c r="C267" s="29" t="s">
        <v>190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1">
        <v>30600010</v>
      </c>
      <c r="B268" s="124"/>
      <c r="C268" s="29" t="s">
        <v>162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customHeight="1">
      <c r="A269" s="61">
        <v>30400026</v>
      </c>
      <c r="B269" s="122" t="s">
        <v>191</v>
      </c>
      <c r="C269" s="29" t="s">
        <v>167</v>
      </c>
      <c r="D269" s="5">
        <v>231</v>
      </c>
      <c r="E269" s="22">
        <v>5.05</v>
      </c>
      <c r="F269" s="23">
        <f t="shared" si="200"/>
        <v>1166.55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1166.55</v>
      </c>
      <c r="K269" s="23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9.3323999999999998</v>
      </c>
      <c r="O269" s="23">
        <f t="shared" si="210"/>
        <v>0.8</v>
      </c>
      <c r="P269" s="23">
        <f t="shared" si="204"/>
        <v>0</v>
      </c>
      <c r="Q269" s="2">
        <v>0.1</v>
      </c>
      <c r="R269" s="6">
        <f t="shared" si="205"/>
        <v>0.11665499999999999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15"/>
        <v>0</v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>
        <f t="shared" si="215"/>
        <v>0</v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>
        <f t="shared" si="215"/>
        <v>0</v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1">
        <v>30400027</v>
      </c>
      <c r="B270" s="123"/>
      <c r="C270" s="29" t="s">
        <v>131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1">
        <v>30400028</v>
      </c>
      <c r="B271" s="124"/>
      <c r="C271" s="29" t="s">
        <v>192</v>
      </c>
      <c r="D271" s="5">
        <v>108</v>
      </c>
      <c r="E271" s="22">
        <v>5.05</v>
      </c>
      <c r="F271" s="23">
        <f t="shared" si="200"/>
        <v>545.4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545.4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4.3632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5.4539999999999998E-2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193</v>
      </c>
      <c r="C272" s="29" t="s">
        <v>167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144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192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2" t="s">
        <v>194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3"/>
      <c r="C276" s="29" t="s">
        <v>195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4"/>
      <c r="C277" s="29" t="s">
        <v>122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196</v>
      </c>
      <c r="C278" s="29" t="s">
        <v>150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123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167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197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2" t="s">
        <v>198</v>
      </c>
      <c r="C282" s="29" t="s">
        <v>199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3"/>
      <c r="C283" s="29" t="s">
        <v>200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3"/>
      <c r="C284" s="29" t="s">
        <v>132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4"/>
      <c r="C285" s="29" t="s">
        <v>197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2" t="s">
        <v>201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3"/>
      <c r="C287" s="29" t="s">
        <v>195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122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202</v>
      </c>
      <c r="C289" s="29" t="s">
        <v>144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123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203</v>
      </c>
      <c r="C291" s="29" t="s">
        <v>122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111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144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204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205</v>
      </c>
      <c r="C295" s="30" t="s">
        <v>206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207</v>
      </c>
      <c r="C296" s="30" t="s">
        <v>208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209</v>
      </c>
      <c r="C297" s="30" t="s">
        <v>210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211</v>
      </c>
      <c r="C298" s="30" t="s">
        <v>212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213</v>
      </c>
      <c r="C299" s="30" t="s">
        <v>214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215</v>
      </c>
      <c r="C300" s="30" t="s">
        <v>214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216</v>
      </c>
      <c r="C301" s="30" t="s">
        <v>214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217</v>
      </c>
      <c r="C302" s="30" t="s">
        <v>218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219</v>
      </c>
      <c r="C303" s="30" t="s">
        <v>220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251</v>
      </c>
      <c r="C304" s="30" t="s">
        <v>220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222</v>
      </c>
      <c r="C305" s="29" t="s">
        <v>223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224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3160</v>
      </c>
      <c r="E307" s="43"/>
      <c r="F307" s="44">
        <f>SUM(F159:F306)</f>
        <v>16968.710000000003</v>
      </c>
      <c r="G307" s="44">
        <f t="shared" ref="G307:J307" si="233">SUM(G159:G306)</f>
        <v>19229.300000000003</v>
      </c>
      <c r="H307" s="44">
        <f t="shared" si="233"/>
        <v>20.6</v>
      </c>
      <c r="I307" s="44">
        <f t="shared" si="233"/>
        <v>0</v>
      </c>
      <c r="J307" s="44">
        <f t="shared" si="233"/>
        <v>16989.310000000001</v>
      </c>
      <c r="K307" s="44">
        <f>IF(ISERROR(H307/J307*100),"0",(H307/J307*100))</f>
        <v>0.12125271714978419</v>
      </c>
      <c r="L307" s="44">
        <f>IF(ISERROR(I307/G307*100),"0",(I307/G307*100))</f>
        <v>0</v>
      </c>
      <c r="M307" s="45">
        <f>IF(ISERROR(N307/J307*100),"",(N307/J307*100))</f>
        <v>0.49228667909408913</v>
      </c>
      <c r="N307" s="44">
        <f>SUM(N159:N306)</f>
        <v>83.636110000000002</v>
      </c>
      <c r="O307" s="44">
        <f>IF(ISERROR(M307-K307-L307),"0",(M307-K307-L307))</f>
        <v>0.37103396194430494</v>
      </c>
      <c r="P307" s="44">
        <f>(S307+T307+U307+V307+W307+X307+Y307+Z307+AA307)/J307*1000</f>
        <v>0.41202379614004336</v>
      </c>
      <c r="Q307" s="46">
        <f>IF(ISERROR(R307/J307*1000),"",(R307/J307*1000))</f>
        <v>0.33166385215173544</v>
      </c>
      <c r="R307" s="44">
        <f>SUM(R159:R306)</f>
        <v>5.6347400000000007</v>
      </c>
      <c r="S307" s="44">
        <f t="shared" ref="S307:BO307" si="234">SUM(S159:S306)</f>
        <v>2</v>
      </c>
      <c r="T307" s="44">
        <f t="shared" si="234"/>
        <v>0</v>
      </c>
      <c r="U307" s="44">
        <f t="shared" si="234"/>
        <v>1</v>
      </c>
      <c r="V307" s="44">
        <f t="shared" si="234"/>
        <v>0</v>
      </c>
      <c r="W307" s="44">
        <f t="shared" si="234"/>
        <v>3</v>
      </c>
      <c r="X307" s="44">
        <f t="shared" si="234"/>
        <v>1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1.3</v>
      </c>
      <c r="AC307" s="44">
        <f t="shared" si="234"/>
        <v>9.3000000000000007</v>
      </c>
      <c r="AD307" s="44">
        <f t="shared" si="234"/>
        <v>0</v>
      </c>
      <c r="AE307" s="44">
        <f t="shared" si="234"/>
        <v>0</v>
      </c>
      <c r="AF307" s="44">
        <f t="shared" si="234"/>
        <v>1.2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2.5</v>
      </c>
      <c r="AK307" s="44">
        <f t="shared" si="234"/>
        <v>0</v>
      </c>
      <c r="AL307" s="44">
        <f t="shared" si="234"/>
        <v>0</v>
      </c>
      <c r="AM307" s="44">
        <f t="shared" si="234"/>
        <v>5.4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0.9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7.6518704997436621E-3</v>
      </c>
      <c r="BQ307" s="47">
        <f>IF(ISERROR(AC307/$J$307*100),"",(AC307/$J$307*100))</f>
        <v>5.4740304344320041E-2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7.0632650766864558E-3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1.471513557643012E-2</v>
      </c>
      <c r="BY307" s="47">
        <f t="shared" si="235"/>
        <v>0</v>
      </c>
      <c r="BZ307" s="47">
        <f t="shared" si="235"/>
        <v>0</v>
      </c>
      <c r="CA307" s="47">
        <f t="shared" si="235"/>
        <v>3.1784692845089058E-2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5.2974488075148429E-3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2017-03-11T01:59:15Z</dcterms:modified>
</cp:coreProperties>
</file>