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L307"/>
  <c r="AK307"/>
  <c r="AJ307"/>
  <c r="AI307"/>
  <c r="AH307"/>
  <c r="AG307"/>
  <c r="AE307"/>
  <c r="AD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R213"/>
  <c r="CQ213"/>
  <c r="CP213"/>
  <c r="CO213"/>
  <c r="CN213"/>
  <c r="CM213"/>
  <c r="CK213"/>
  <c r="CJ213"/>
  <c r="CG213"/>
  <c r="CF213"/>
  <c r="CE213"/>
  <c r="CD213"/>
  <c r="CC213"/>
  <c r="CB213"/>
  <c r="BZ213"/>
  <c r="BY213"/>
  <c r="BW213"/>
  <c r="BS213"/>
  <c r="AM213"/>
  <c r="AM307" s="1"/>
  <c r="AF213"/>
  <c r="AF307" s="1"/>
  <c r="AC213"/>
  <c r="AC307" s="1"/>
  <c r="AB213"/>
  <c r="AB307" s="1"/>
  <c r="I213"/>
  <c r="L213" s="1"/>
  <c r="BR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G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G170"/>
  <c r="G307" s="1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L152"/>
  <c r="AK152"/>
  <c r="AJ152"/>
  <c r="AI152"/>
  <c r="AH152"/>
  <c r="AG152"/>
  <c r="AE152"/>
  <c r="AD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G77"/>
  <c r="DK77" s="1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G76"/>
  <c r="DK76" s="1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G75"/>
  <c r="DK75" s="1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G74"/>
  <c r="DK74" s="1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P58"/>
  <c r="EO58"/>
  <c r="EN58"/>
  <c r="EM58"/>
  <c r="GA58" s="1"/>
  <c r="EL58"/>
  <c r="EK58"/>
  <c r="EI58"/>
  <c r="FW58" s="1"/>
  <c r="EH58"/>
  <c r="EE58"/>
  <c r="ED58"/>
  <c r="EC58"/>
  <c r="EB58"/>
  <c r="EA58"/>
  <c r="DZ58"/>
  <c r="DY58"/>
  <c r="DX58"/>
  <c r="DW58"/>
  <c r="DM58"/>
  <c r="DH58"/>
  <c r="DJ58" s="1"/>
  <c r="DC58"/>
  <c r="DB58"/>
  <c r="DA58"/>
  <c r="CZ58"/>
  <c r="CY58"/>
  <c r="CX58"/>
  <c r="CW58"/>
  <c r="CV58"/>
  <c r="CU58"/>
  <c r="CT58"/>
  <c r="CR58"/>
  <c r="CQ58"/>
  <c r="CP58"/>
  <c r="CO58"/>
  <c r="CN58"/>
  <c r="CM58"/>
  <c r="CK58"/>
  <c r="CJ58"/>
  <c r="CG58"/>
  <c r="CF58"/>
  <c r="CE58"/>
  <c r="CD58"/>
  <c r="CC58"/>
  <c r="CB58"/>
  <c r="BZ58"/>
  <c r="BY58"/>
  <c r="BW58"/>
  <c r="BS58"/>
  <c r="AM58"/>
  <c r="AM152" s="1"/>
  <c r="AF58"/>
  <c r="AF152" s="1"/>
  <c r="AC58"/>
  <c r="AC152" s="1"/>
  <c r="AB58"/>
  <c r="AB152" s="1"/>
  <c r="I58"/>
  <c r="L58" s="1"/>
  <c r="BR58" s="1"/>
  <c r="H58"/>
  <c r="G58"/>
  <c r="DK58" s="1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G17"/>
  <c r="DK17" s="1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G15"/>
  <c r="G152" s="1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P4"/>
  <c r="EP152" s="1"/>
  <c r="EO4"/>
  <c r="EO152" s="1"/>
  <c r="EN4"/>
  <c r="EN152" s="1"/>
  <c r="EM4"/>
  <c r="EM152" s="1"/>
  <c r="EL4"/>
  <c r="EL152" s="1"/>
  <c r="EK4"/>
  <c r="EK152" s="1"/>
  <c r="EJ4"/>
  <c r="EI4"/>
  <c r="EI152" s="1"/>
  <c r="EH4"/>
  <c r="EH152" s="1"/>
  <c r="EG4"/>
  <c r="EF4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GC58"/>
  <c r="GD58"/>
  <c r="GF58"/>
  <c r="GG58"/>
  <c r="GH58"/>
  <c r="GI58"/>
  <c r="GJ58"/>
  <c r="GK58"/>
  <c r="GN58"/>
  <c r="GO58"/>
  <c r="GQ58"/>
  <c r="GR58"/>
  <c r="GS58"/>
  <c r="GT58"/>
  <c r="GU58"/>
  <c r="GV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R58"/>
  <c r="BX58" s="1"/>
  <c r="P58"/>
  <c r="BV58" s="1"/>
  <c r="N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FT15"/>
  <c r="FU15"/>
  <c r="FX15"/>
  <c r="FZ15"/>
  <c r="GB15"/>
  <c r="K16"/>
  <c r="DO16"/>
  <c r="DS16" s="1"/>
  <c r="FT16"/>
  <c r="FU16"/>
  <c r="FV16"/>
  <c r="FX16"/>
  <c r="FY16"/>
  <c r="FZ16"/>
  <c r="GB16"/>
  <c r="K17"/>
  <c r="DO17"/>
  <c r="DP17"/>
  <c r="FT17"/>
  <c r="FU17"/>
  <c r="FV17"/>
  <c r="FX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O58" s="1"/>
  <c r="BU58" s="1"/>
  <c r="DP58"/>
  <c r="FV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DX156"/>
  <c r="DW153"/>
  <c r="EE159"/>
  <c r="EF159" s="1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N152"/>
  <c r="GO152"/>
  <c r="GQ152"/>
  <c r="GR152"/>
  <c r="GS152"/>
  <c r="GT152"/>
  <c r="GU152"/>
  <c r="GV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5"/>
  <c r="DP15" s="1"/>
  <c r="FV15" s="1"/>
  <c r="BP58"/>
  <c r="BQ58"/>
  <c r="BT58"/>
  <c r="CA58"/>
  <c r="CH58"/>
  <c r="CI58"/>
  <c r="CL58"/>
  <c r="CS58"/>
  <c r="EF58"/>
  <c r="EG58"/>
  <c r="EJ58"/>
  <c r="EQ58"/>
  <c r="GE58" s="1"/>
  <c r="FX68"/>
  <c r="FY68"/>
  <c r="FZ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P74"/>
  <c r="FT74"/>
  <c r="FU74"/>
  <c r="FV74"/>
  <c r="FX74"/>
  <c r="FZ74"/>
  <c r="GB74"/>
  <c r="K75"/>
  <c r="DO75"/>
  <c r="DP75"/>
  <c r="FT75"/>
  <c r="FU75"/>
  <c r="FV75"/>
  <c r="FX75"/>
  <c r="FZ75"/>
  <c r="GB75"/>
  <c r="K76"/>
  <c r="DO76"/>
  <c r="DP76"/>
  <c r="FT76"/>
  <c r="FU76"/>
  <c r="FV76"/>
  <c r="FX76"/>
  <c r="FZ76"/>
  <c r="GB76"/>
  <c r="K77"/>
  <c r="DO77"/>
  <c r="DP77"/>
  <c r="FT77"/>
  <c r="FU77"/>
  <c r="FV77"/>
  <c r="FX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R213"/>
  <c r="BX213" s="1"/>
  <c r="P213"/>
  <c r="BV213" s="1"/>
  <c r="N213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O213" s="1"/>
  <c r="BU213" s="1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13"/>
  <c r="BQ213"/>
  <c r="BT213"/>
  <c r="CA213"/>
  <c r="CH213"/>
  <c r="CI213"/>
  <c r="CL213"/>
  <c r="CS213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L58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77"/>
  <c r="FY77" s="1"/>
  <c r="DS76"/>
  <c r="FY76" s="1"/>
  <c r="DS75"/>
  <c r="FY75" s="1"/>
  <c r="DS74"/>
  <c r="FY74" s="1"/>
  <c r="EQ152"/>
  <c r="EJ152"/>
  <c r="EG152"/>
  <c r="EF152"/>
  <c r="DK152"/>
  <c r="DP152" s="1"/>
  <c r="FV152" s="1"/>
  <c r="DY156"/>
  <c r="GW58"/>
  <c r="GP58"/>
  <c r="GM58"/>
  <c r="GL58"/>
  <c r="DS17"/>
  <c r="FY17" s="1"/>
  <c r="DS15"/>
  <c r="FY15" s="1"/>
  <c r="EE161" l="1"/>
  <c r="GL152"/>
  <c r="EE157"/>
  <c r="GM152"/>
  <c r="EE158"/>
  <c r="GP152"/>
  <c r="EE160"/>
  <c r="GE152"/>
  <c r="GW152"/>
  <c r="N152"/>
  <c r="M152" s="1"/>
  <c r="BT4"/>
  <c r="R152"/>
  <c r="Q152" s="1"/>
  <c r="BX4"/>
  <c r="P152"/>
  <c r="K152"/>
  <c r="BP152"/>
  <c r="BQ152"/>
  <c r="BT152"/>
  <c r="CA152"/>
  <c r="BR152"/>
  <c r="BS152"/>
  <c r="BU152"/>
  <c r="BV152"/>
  <c r="BW152"/>
  <c r="BX152"/>
  <c r="BY152"/>
  <c r="BZ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N58"/>
  <c r="DL152"/>
  <c r="N307"/>
  <c r="M307" s="1"/>
  <c r="BT159"/>
  <c r="R307"/>
  <c r="Q307" s="1"/>
  <c r="BX159"/>
  <c r="P307"/>
  <c r="K307"/>
  <c r="BP307"/>
  <c r="BQ307"/>
  <c r="BT307"/>
  <c r="CA307"/>
  <c r="BR307"/>
  <c r="BS307"/>
  <c r="BU307"/>
  <c r="BV307"/>
  <c r="BW307"/>
  <c r="BX307"/>
  <c r="BY307"/>
  <c r="BZ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EE163" i="87" l="1"/>
  <c r="EE162"/>
  <c r="DV58"/>
  <c r="GB58" s="1"/>
  <c r="DT58"/>
  <c r="FZ58" s="1"/>
  <c r="DR58"/>
  <c r="FX58" s="1"/>
  <c r="ED158"/>
  <c r="ED160"/>
  <c r="FT58"/>
  <c r="DS4"/>
  <c r="FY4" s="1"/>
  <c r="FU4"/>
  <c r="DR152"/>
  <c r="FX4"/>
  <c r="DV152"/>
  <c r="GB4"/>
  <c r="O307"/>
  <c r="DO58"/>
  <c r="DN152"/>
  <c r="O152"/>
  <c r="EF160"/>
  <c r="EF158"/>
  <c r="ED163" l="1"/>
  <c r="ED162"/>
  <c r="ED161"/>
  <c r="EF161" s="1"/>
  <c r="ED157"/>
  <c r="EF157" s="1"/>
  <c r="DT152"/>
  <c r="FZ152" s="1"/>
  <c r="FT152"/>
  <c r="DS58"/>
  <c r="FY58" s="1"/>
  <c r="FU58"/>
  <c r="DU152"/>
  <c r="GA152" s="1"/>
  <c r="GB152"/>
  <c r="DQ152"/>
  <c r="FX152"/>
  <c r="DO152"/>
  <c r="FU152" s="1"/>
  <c r="EF162"/>
  <c r="EF163"/>
  <c r="DS152" l="1"/>
  <c r="FY152" s="1"/>
  <c r="FW152"/>
</calcChain>
</file>

<file path=xl/sharedStrings.xml><?xml version="1.0" encoding="utf-8"?>
<sst xmlns="http://schemas.openxmlformats.org/spreadsheetml/2006/main" count="1013" uniqueCount="293">
  <si>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</si>
  <si>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</si>
  <si>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</si>
  <si>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</si>
  <si>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</si>
  <si>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</si>
  <si>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</si>
  <si>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</si>
  <si>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</si>
  <si>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</si>
  <si>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</si>
  <si>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</si>
  <si>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</si>
  <si>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</si>
  <si>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</si>
  <si>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</si>
  <si>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</si>
  <si>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</si>
  <si>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</si>
  <si>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</si>
  <si>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</si>
  <si>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</si>
  <si>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</si>
  <si>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</si>
  <si>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</si>
  <si>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</si>
  <si>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</si>
  <si>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</si>
  <si>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</si>
  <si>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</si>
  <si>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</si>
  <si>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</si>
  <si>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</si>
  <si>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</si>
  <si>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</si>
  <si>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</si>
  <si>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</si>
  <si>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</si>
  <si>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</si>
  <si>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</si>
  <si>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</si>
  <si>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</si>
  <si>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</si>
  <si>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</si>
  <si>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</si>
  <si>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</si>
  <si>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</si>
  <si>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</si>
  <si>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</si>
  <si>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</si>
  <si>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</si>
  <si>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</si>
  <si>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</si>
  <si>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</si>
  <si>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</si>
  <si>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充   填  不  良  率（%）</t>
    <phoneticPr fontId="1" type="noConversion"/>
  </si>
  <si>
    <t>包装产量（㎏）</t>
    <phoneticPr fontId="1" type="noConversion"/>
  </si>
  <si>
    <t>包装报废(kg)</t>
    <phoneticPr fontId="2" type="noConversion"/>
  </si>
  <si>
    <t>充填报废（kg）</t>
    <phoneticPr fontId="2" type="noConversion"/>
  </si>
  <si>
    <t>包  装  车  间   不   良   品   数   量(kg)</t>
    <phoneticPr fontId="2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</si>
  <si>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</si>
  <si>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</si>
  <si>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</si>
  <si>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</si>
  <si>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充填产量（kg）</t>
    <phoneticPr fontId="1" type="noConversion"/>
  </si>
  <si>
    <t>包装报废率(%)</t>
    <phoneticPr fontId="2" type="noConversion"/>
  </si>
  <si>
    <t>充填报废率%）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</si>
  <si>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</si>
  <si>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</si>
  <si>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</si>
  <si>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</si>
  <si>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</si>
  <si>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</si>
  <si>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</si>
  <si>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</si>
  <si>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</si>
  <si>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</si>
  <si>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</si>
  <si>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</si>
  <si>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</si>
  <si>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</si>
  <si>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</si>
  <si>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</si>
  <si>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</si>
  <si>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</si>
  <si>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</si>
  <si>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</si>
  <si>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</si>
  <si>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</si>
  <si>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</si>
  <si>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</si>
  <si>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</si>
  <si>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</si>
  <si>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</si>
  <si>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</si>
  <si>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</si>
  <si>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</si>
  <si>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</si>
  <si>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</si>
  <si>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</si>
  <si>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</si>
  <si>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</si>
  <si>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</si>
  <si>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</si>
  <si>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</si>
  <si>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</si>
  <si>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</si>
  <si>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</si>
  <si>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</si>
  <si>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</si>
  <si>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</si>
  <si>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</si>
  <si>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</si>
  <si>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</si>
  <si>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</si>
  <si>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</si>
  <si>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</si>
  <si>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</si>
  <si>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</si>
  <si>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</si>
  <si>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</si>
  <si>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</si>
  <si>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</si>
  <si>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</si>
  <si>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</si>
  <si>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</si>
  <si>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</si>
  <si>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</si>
  <si>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</si>
  <si>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</si>
  <si>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草莓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</si>
  <si>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</si>
  <si>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</si>
  <si>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</si>
  <si>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</si>
  <si>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</si>
  <si>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</si>
  <si>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</si>
  <si>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</si>
  <si>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</si>
  <si>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</si>
  <si>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</si>
  <si>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香芋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</si>
  <si>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</si>
  <si>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</si>
  <si>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</si>
  <si>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</si>
  <si>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</si>
  <si>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</si>
  <si>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</si>
  <si>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</si>
  <si>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</si>
  <si>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</si>
  <si>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</si>
  <si>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</si>
  <si>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</si>
  <si>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</si>
  <si>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</si>
  <si>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</si>
  <si>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</si>
  <si>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</si>
  <si>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</si>
  <si>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</si>
  <si>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</si>
  <si>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</si>
  <si>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</si>
  <si>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</si>
  <si>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</si>
  <si>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</si>
  <si>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</si>
  <si>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</si>
  <si>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</si>
  <si>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</si>
  <si>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</si>
  <si>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</si>
  <si>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</si>
  <si>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</si>
  <si>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</si>
  <si>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</si>
  <si>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</si>
  <si>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</si>
  <si>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</si>
  <si>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</si>
  <si>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</si>
  <si>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</si>
  <si>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</si>
  <si>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</si>
  <si>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</si>
  <si>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</si>
  <si>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</si>
  <si>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</si>
  <si>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</si>
  <si>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</si>
  <si>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</si>
  <si>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</si>
  <si>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</si>
  <si>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</si>
  <si>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</si>
  <si>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</si>
  <si>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</si>
  <si>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</si>
  <si>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</si>
  <si>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</si>
  <si>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</si>
  <si>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</si>
  <si>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</si>
  <si>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</si>
  <si>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</si>
  <si>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</si>
  <si>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</si>
  <si>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</si>
  <si>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</si>
  <si>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</si>
  <si>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</si>
  <si>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</si>
  <si>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</si>
  <si>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</si>
  <si>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</si>
  <si>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</si>
  <si>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</si>
  <si>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</si>
  <si>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</si>
  <si>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</si>
  <si>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</si>
  <si>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</si>
  <si>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</si>
  <si>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</si>
  <si>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</si>
  <si>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</si>
  <si>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</si>
  <si>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</si>
  <si>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</si>
  <si>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</si>
  <si>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</si>
  <si>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</si>
  <si>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</si>
  <si>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</si>
  <si>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</si>
  <si>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</si>
  <si>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</si>
  <si>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</si>
  <si>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</si>
  <si>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</si>
  <si>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</si>
  <si>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</si>
  <si>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</si>
  <si>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</si>
  <si>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</si>
  <si>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</si>
  <si>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</si>
  <si>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</si>
  <si>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</si>
  <si>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</si>
  <si>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</si>
  <si>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</si>
  <si>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</si>
  <si>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</si>
  <si>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</si>
  <si>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</si>
  <si>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</si>
  <si>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</si>
  <si>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</si>
  <si>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</si>
  <si>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</si>
  <si>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</si>
  <si>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</si>
  <si>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</si>
  <si>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</si>
  <si>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</si>
  <si>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</si>
  <si>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</si>
  <si>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</si>
  <si>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</si>
  <si>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</si>
  <si>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</si>
  <si>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</si>
  <si>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</si>
  <si>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</si>
  <si>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</si>
  <si>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</si>
  <si>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</si>
  <si>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</si>
  <si>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</si>
  <si>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</si>
  <si>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</si>
  <si>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含桔子果肉产品</t>
    <phoneticPr fontId="1" type="noConversion"/>
  </si>
  <si>
    <t>21g芝士布丁果冻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</si>
  <si>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</si>
  <si>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</si>
  <si>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</si>
  <si>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25g乳酸果冻</t>
    <phoneticPr fontId="2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</si>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</sst>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7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2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797;&#20214;%20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.14"/>
      <sheetName val="15"/>
      <sheetName val="16"/>
      <sheetName val="17"/>
      <sheetName val="18.20"/>
      <sheetName val="21"/>
      <sheetName val="第三周"/>
      <sheetName val="样表"/>
    </sheetNames>
    <sheetDataSet>
      <sheetData sheetId="0"/>
      <sheetData sheetId="1"/>
      <sheetData sheetId="2"/>
      <sheetData sheetId="3"/>
      <sheetData sheetId="4"/>
      <sheetData sheetId="5">
        <row r="152">
          <cell r="J152">
            <v>7081.2199999999993</v>
          </cell>
          <cell r="K152">
            <v>0.27890674205857185</v>
          </cell>
          <cell r="L152">
            <v>0</v>
          </cell>
          <cell r="M152">
            <v>0.63429875078023279</v>
          </cell>
          <cell r="P152">
            <v>0.56487441429584173</v>
          </cell>
          <cell r="Q152">
            <v>0.52258269055332285</v>
          </cell>
        </row>
        <row r="307">
          <cell r="J307">
            <v>7080.3099999999995</v>
          </cell>
          <cell r="K307">
            <v>0.27894258867196492</v>
          </cell>
          <cell r="L307">
            <v>0</v>
          </cell>
          <cell r="M307">
            <v>0.63515820634972198</v>
          </cell>
          <cell r="P307">
            <v>0.56494701503182776</v>
          </cell>
          <cell r="Q307">
            <v>0.52328400875102932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L26">
            <v>3677.7999999999997</v>
          </cell>
        </row>
        <row r="27">
          <cell r="L27">
            <v>3677.7999999999997</v>
          </cell>
        </row>
        <row r="70">
          <cell r="L70">
            <v>2444</v>
          </cell>
        </row>
        <row r="71">
          <cell r="L71">
            <v>1955.2</v>
          </cell>
        </row>
        <row r="72">
          <cell r="L72">
            <v>1466.4</v>
          </cell>
        </row>
        <row r="73">
          <cell r="L73">
            <v>1466.4</v>
          </cell>
        </row>
        <row r="118">
          <cell r="L118">
            <v>4543.2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11" sqref="A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7" t="s">
        <v>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8"/>
      <c r="E2" s="91" t="s">
        <v>26</v>
      </c>
      <c r="F2" s="92" t="s">
        <v>27</v>
      </c>
      <c r="G2" s="93"/>
      <c r="H2" s="96" t="s">
        <v>28</v>
      </c>
      <c r="I2" s="97"/>
      <c r="J2" s="97"/>
      <c r="K2" s="97"/>
      <c r="L2" s="97"/>
      <c r="M2" s="97"/>
      <c r="N2" s="98"/>
    </row>
    <row r="3" spans="1:14" s="17" customFormat="1" ht="33.75" customHeight="1">
      <c r="A3" s="12" t="s">
        <v>29</v>
      </c>
      <c r="B3" s="15">
        <f>+'[1]21'!$J$152</f>
        <v>7081.2199999999993</v>
      </c>
      <c r="C3" s="15">
        <f>+'[1]21'!$J$307</f>
        <v>7080.3099999999995</v>
      </c>
      <c r="D3" s="89"/>
      <c r="E3" s="91"/>
      <c r="F3" s="94"/>
      <c r="G3" s="95"/>
      <c r="H3" s="56" t="s">
        <v>30</v>
      </c>
      <c r="I3" s="56" t="s">
        <v>31</v>
      </c>
      <c r="J3" s="83" t="s">
        <v>32</v>
      </c>
      <c r="K3" s="84"/>
      <c r="L3" s="56" t="s">
        <v>33</v>
      </c>
      <c r="M3" s="83" t="s">
        <v>34</v>
      </c>
      <c r="N3" s="84"/>
    </row>
    <row r="4" spans="1:14" s="17" customFormat="1" ht="33" customHeight="1">
      <c r="A4" s="13" t="s">
        <v>35</v>
      </c>
      <c r="B4" s="15">
        <f>+'[1]21'!$M$152</f>
        <v>0.63429875078023279</v>
      </c>
      <c r="C4" s="15">
        <f>+'[1]21'!$M$307</f>
        <v>0.63515820634972198</v>
      </c>
      <c r="D4" s="89"/>
      <c r="E4" s="76"/>
      <c r="F4" s="85"/>
      <c r="G4" s="86"/>
      <c r="H4" s="18"/>
      <c r="I4" s="18"/>
      <c r="J4" s="83"/>
      <c r="K4" s="84"/>
      <c r="L4" s="18"/>
      <c r="M4" s="83"/>
      <c r="N4" s="84"/>
    </row>
    <row r="5" spans="1:14" s="17" customFormat="1" ht="33" customHeight="1">
      <c r="A5" s="13" t="s">
        <v>31</v>
      </c>
      <c r="B5" s="15">
        <f>+'[1]21'!$K$152</f>
        <v>0.27890674205857185</v>
      </c>
      <c r="C5" s="15">
        <f>+'[1]21'!$K$307</f>
        <v>0.27894258867196492</v>
      </c>
      <c r="D5" s="89"/>
      <c r="E5" s="76"/>
      <c r="F5" s="85"/>
      <c r="G5" s="86"/>
      <c r="H5" s="18"/>
      <c r="I5" s="18"/>
      <c r="J5" s="83"/>
      <c r="K5" s="84"/>
      <c r="L5" s="18"/>
      <c r="M5" s="83"/>
      <c r="N5" s="84"/>
    </row>
    <row r="6" spans="1:14" s="17" customFormat="1" ht="33" customHeight="1">
      <c r="A6" s="13" t="s">
        <v>36</v>
      </c>
      <c r="B6" s="15">
        <f>+'[1]21'!$L$152</f>
        <v>0</v>
      </c>
      <c r="C6" s="15">
        <f>+'[1]21'!$L$307</f>
        <v>0</v>
      </c>
      <c r="D6" s="89"/>
      <c r="E6" s="76"/>
      <c r="F6" s="85"/>
      <c r="G6" s="86"/>
      <c r="H6" s="18"/>
      <c r="I6" s="18"/>
      <c r="J6" s="83"/>
      <c r="K6" s="84"/>
      <c r="L6" s="18"/>
      <c r="M6" s="83"/>
      <c r="N6" s="84"/>
    </row>
    <row r="7" spans="1:14" s="17" customFormat="1" ht="33" customHeight="1">
      <c r="A7" s="13" t="s">
        <v>37</v>
      </c>
      <c r="B7" s="15">
        <f>+B5+B6</f>
        <v>0.27890674205857185</v>
      </c>
      <c r="C7" s="15">
        <f>+C5+C6</f>
        <v>0.27894258867196492</v>
      </c>
      <c r="D7" s="89"/>
      <c r="E7" s="76"/>
      <c r="F7" s="85"/>
      <c r="G7" s="86"/>
      <c r="H7" s="18"/>
      <c r="I7" s="18"/>
      <c r="J7" s="83"/>
      <c r="K7" s="84"/>
      <c r="L7" s="18"/>
      <c r="M7" s="83"/>
      <c r="N7" s="84"/>
    </row>
    <row r="8" spans="1:14" s="17" customFormat="1" ht="33" customHeight="1">
      <c r="A8" s="13" t="s">
        <v>38</v>
      </c>
      <c r="B8" s="16">
        <f>+B7-B4</f>
        <v>-0.35539200872166093</v>
      </c>
      <c r="C8" s="16">
        <f>+C7-C4</f>
        <v>-0.35621561767775706</v>
      </c>
      <c r="D8" s="89"/>
      <c r="E8" s="76"/>
      <c r="F8" s="85"/>
      <c r="G8" s="86"/>
      <c r="H8" s="18"/>
      <c r="I8" s="19"/>
      <c r="J8" s="83"/>
      <c r="K8" s="84"/>
      <c r="L8" s="18"/>
      <c r="M8" s="83"/>
      <c r="N8" s="84"/>
    </row>
    <row r="9" spans="1:14" s="17" customFormat="1" ht="33" customHeight="1">
      <c r="A9" s="12" t="s">
        <v>39</v>
      </c>
      <c r="B9" s="16">
        <f>+'[1]21'!$Q$152</f>
        <v>0.52258269055332285</v>
      </c>
      <c r="C9" s="16">
        <f>+'[1]21'!$Q$307</f>
        <v>0.52328400875102932</v>
      </c>
      <c r="D9" s="89"/>
      <c r="E9" s="76"/>
      <c r="F9" s="85"/>
      <c r="G9" s="86"/>
      <c r="H9" s="18"/>
      <c r="I9" s="18"/>
      <c r="J9" s="83"/>
      <c r="K9" s="84"/>
      <c r="L9" s="18"/>
      <c r="M9" s="83"/>
      <c r="N9" s="84"/>
    </row>
    <row r="10" spans="1:14" s="17" customFormat="1" ht="33" customHeight="1">
      <c r="A10" s="12" t="s">
        <v>43</v>
      </c>
      <c r="B10" s="16">
        <f>+'[1]21'!$P$152</f>
        <v>0.56487441429584173</v>
      </c>
      <c r="C10" s="16">
        <f>+'[1]21'!$P$307</f>
        <v>0.56494701503182776</v>
      </c>
      <c r="D10" s="89"/>
      <c r="E10" s="76"/>
      <c r="F10" s="85"/>
      <c r="G10" s="86"/>
      <c r="H10" s="18"/>
      <c r="I10" s="18"/>
      <c r="J10" s="83"/>
      <c r="K10" s="84"/>
      <c r="L10" s="56"/>
      <c r="M10" s="83"/>
      <c r="N10" s="84"/>
    </row>
    <row r="11" spans="1:14" s="17" customFormat="1" ht="33" customHeight="1">
      <c r="A11" s="52"/>
      <c r="B11" s="52"/>
      <c r="C11" s="52"/>
      <c r="D11" s="89"/>
      <c r="E11" s="76"/>
      <c r="F11" s="85"/>
      <c r="G11" s="86"/>
      <c r="H11" s="18"/>
      <c r="I11" s="18"/>
      <c r="J11" s="83"/>
      <c r="K11" s="84"/>
      <c r="L11" s="56"/>
      <c r="M11" s="83"/>
      <c r="N11" s="84"/>
    </row>
    <row r="12" spans="1:14" s="17" customFormat="1" ht="33" customHeight="1">
      <c r="A12" s="12"/>
      <c r="B12" s="16"/>
      <c r="C12" s="16"/>
      <c r="D12" s="89"/>
      <c r="E12" s="76"/>
      <c r="F12" s="85"/>
      <c r="G12" s="86"/>
      <c r="H12" s="18"/>
      <c r="I12" s="18"/>
      <c r="J12" s="83"/>
      <c r="K12" s="84"/>
      <c r="L12" s="56"/>
      <c r="M12" s="83"/>
      <c r="N12" s="84"/>
    </row>
    <row r="13" spans="1:14" s="17" customFormat="1" ht="33" customHeight="1">
      <c r="A13" s="14"/>
      <c r="B13" s="16"/>
      <c r="C13" s="16"/>
      <c r="D13" s="89"/>
      <c r="E13" s="76"/>
      <c r="F13" s="85"/>
      <c r="G13" s="86"/>
      <c r="H13" s="18"/>
      <c r="I13" s="18"/>
      <c r="J13" s="83"/>
      <c r="K13" s="84"/>
      <c r="L13" s="56"/>
      <c r="M13" s="83"/>
      <c r="N13" s="84"/>
    </row>
    <row r="14" spans="1:14" s="17" customFormat="1" ht="33" customHeight="1">
      <c r="A14" s="14"/>
      <c r="B14" s="12"/>
      <c r="C14" s="12"/>
      <c r="D14" s="89"/>
      <c r="E14" s="19"/>
      <c r="F14" s="21" t="s">
        <v>12</v>
      </c>
      <c r="G14" s="21" t="s">
        <v>13</v>
      </c>
      <c r="H14" s="21" t="s">
        <v>45</v>
      </c>
      <c r="I14" s="21" t="s">
        <v>20</v>
      </c>
      <c r="J14" s="21" t="s">
        <v>44</v>
      </c>
      <c r="K14" s="21" t="s">
        <v>54</v>
      </c>
      <c r="L14" s="21" t="s">
        <v>21</v>
      </c>
      <c r="M14" s="21" t="s">
        <v>22</v>
      </c>
      <c r="N14" s="21" t="s">
        <v>40</v>
      </c>
    </row>
    <row r="15" spans="1:14" s="17" customFormat="1" ht="33" customHeight="1">
      <c r="A15" s="14"/>
      <c r="B15" s="12"/>
      <c r="C15" s="12"/>
      <c r="D15" s="89"/>
      <c r="E15" s="19" t="s">
        <v>41</v>
      </c>
      <c r="F15" s="20">
        <v>2</v>
      </c>
      <c r="G15" s="20">
        <v>0</v>
      </c>
      <c r="H15" s="20">
        <v>0</v>
      </c>
      <c r="I15" s="20">
        <v>0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  <row r="16" spans="1:14" s="17" customFormat="1" ht="33" customHeight="1">
      <c r="A16" s="13"/>
      <c r="B16" s="12"/>
      <c r="C16" s="12"/>
      <c r="D16" s="90"/>
      <c r="E16" s="19" t="s">
        <v>42</v>
      </c>
      <c r="F16" s="20">
        <v>3</v>
      </c>
      <c r="G16" s="20">
        <v>0</v>
      </c>
      <c r="H16" s="20">
        <v>0</v>
      </c>
      <c r="I16" s="20">
        <v>0</v>
      </c>
      <c r="J16" s="20">
        <v>1</v>
      </c>
      <c r="K16" s="20">
        <v>0</v>
      </c>
      <c r="L16" s="20">
        <v>0</v>
      </c>
      <c r="M16" s="20">
        <v>0</v>
      </c>
      <c r="N16" s="20">
        <v>0</v>
      </c>
    </row>
  </sheetData>
  <mergeCells count="37"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J6:K6"/>
    <mergeCell ref="F8:G8"/>
    <mergeCell ref="M5:N5"/>
    <mergeCell ref="M13:N13"/>
    <mergeCell ref="F13:G13"/>
    <mergeCell ref="J13:K13"/>
    <mergeCell ref="J12:K12"/>
    <mergeCell ref="F9:G9"/>
    <mergeCell ref="J9:K9"/>
    <mergeCell ref="M12:N12"/>
    <mergeCell ref="F10:G10"/>
    <mergeCell ref="J10:K10"/>
    <mergeCell ref="F11:G11"/>
    <mergeCell ref="M8:N8"/>
    <mergeCell ref="F12:G12"/>
    <mergeCell ref="M6:N6"/>
    <mergeCell ref="F7:G7"/>
    <mergeCell ref="J11:K11"/>
    <mergeCell ref="F6:G6"/>
    <mergeCell ref="M10:N10"/>
    <mergeCell ref="M11:N11"/>
    <mergeCell ref="J7:K7"/>
    <mergeCell ref="J8:K8"/>
    <mergeCell ref="M9:N9"/>
    <mergeCell ref="M7:N7"/>
  </mergeCells>
  <phoneticPr fontId="1" type="noConversion"/>
  <conditionalFormatting sqref="F17:M18 F15:N16">
    <cfRule type="cellIs" dxfId="7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305" activeCellId="6" sqref="A159:XFD169 A171:XFD171 A173:XFD212 A214:XFD226 A229:XFD236 A238:XFD302 A305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1" t="s">
        <v>60</v>
      </c>
      <c r="B1" s="101"/>
      <c r="C1" s="101"/>
      <c r="D1" s="101"/>
      <c r="BN1" t="s">
        <v>61</v>
      </c>
      <c r="DE1" s="101" t="s">
        <v>62</v>
      </c>
      <c r="DF1" s="101"/>
      <c r="DG1" s="101"/>
      <c r="DH1" s="101"/>
      <c r="FR1" t="s">
        <v>61</v>
      </c>
    </row>
    <row r="2" spans="1:215" s="34" customFormat="1" ht="26.25" customHeight="1">
      <c r="A2" s="102" t="s">
        <v>63</v>
      </c>
      <c r="B2" s="104" t="s">
        <v>0</v>
      </c>
      <c r="C2" s="106" t="s">
        <v>1</v>
      </c>
      <c r="D2" s="108" t="s">
        <v>2</v>
      </c>
      <c r="E2" s="110" t="s">
        <v>3</v>
      </c>
      <c r="F2" s="112" t="s">
        <v>56</v>
      </c>
      <c r="G2" s="112" t="s">
        <v>64</v>
      </c>
      <c r="H2" s="114" t="s">
        <v>57</v>
      </c>
      <c r="I2" s="114" t="s">
        <v>58</v>
      </c>
      <c r="J2" s="114" t="s">
        <v>4</v>
      </c>
      <c r="K2" s="131" t="s">
        <v>65</v>
      </c>
      <c r="L2" s="119" t="s">
        <v>66</v>
      </c>
      <c r="M2" s="133" t="s">
        <v>5</v>
      </c>
      <c r="N2" s="135" t="s">
        <v>6</v>
      </c>
      <c r="O2" s="112" t="s">
        <v>7</v>
      </c>
      <c r="P2" s="119" t="s">
        <v>10</v>
      </c>
      <c r="Q2" s="124" t="s">
        <v>9</v>
      </c>
      <c r="R2" s="126" t="s">
        <v>8</v>
      </c>
      <c r="S2" s="128" t="s">
        <v>11</v>
      </c>
      <c r="T2" s="129"/>
      <c r="U2" s="129"/>
      <c r="V2" s="129"/>
      <c r="W2" s="129"/>
      <c r="X2" s="129"/>
      <c r="Y2" s="129"/>
      <c r="Z2" s="129"/>
      <c r="AA2" s="130"/>
      <c r="AB2" s="116" t="s">
        <v>59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6" t="s">
        <v>67</v>
      </c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8" t="s">
        <v>68</v>
      </c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 t="s">
        <v>55</v>
      </c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E2" s="102" t="s">
        <v>63</v>
      </c>
      <c r="DF2" s="104" t="s">
        <v>0</v>
      </c>
      <c r="DG2" s="106" t="s">
        <v>1</v>
      </c>
      <c r="DH2" s="108" t="s">
        <v>2</v>
      </c>
      <c r="DI2" s="112" t="s">
        <v>3</v>
      </c>
      <c r="DJ2" s="112" t="s">
        <v>56</v>
      </c>
      <c r="DK2" s="112" t="s">
        <v>64</v>
      </c>
      <c r="DL2" s="114" t="s">
        <v>57</v>
      </c>
      <c r="DM2" s="114" t="s">
        <v>58</v>
      </c>
      <c r="DN2" s="114" t="s">
        <v>4</v>
      </c>
      <c r="DO2" s="131" t="s">
        <v>65</v>
      </c>
      <c r="DP2" s="119" t="s">
        <v>66</v>
      </c>
      <c r="DQ2" s="133" t="s">
        <v>5</v>
      </c>
      <c r="DR2" s="135" t="s">
        <v>6</v>
      </c>
      <c r="DS2" s="112" t="s">
        <v>7</v>
      </c>
      <c r="DT2" s="119" t="s">
        <v>10</v>
      </c>
      <c r="DU2" s="124" t="s">
        <v>9</v>
      </c>
      <c r="DV2" s="126" t="s">
        <v>8</v>
      </c>
      <c r="DW2" s="128" t="s">
        <v>11</v>
      </c>
      <c r="DX2" s="129"/>
      <c r="DY2" s="129"/>
      <c r="DZ2" s="129"/>
      <c r="EA2" s="129"/>
      <c r="EB2" s="129"/>
      <c r="EC2" s="129"/>
      <c r="ED2" s="129"/>
      <c r="EE2" s="130"/>
      <c r="EF2" s="116" t="s">
        <v>59</v>
      </c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6" t="s">
        <v>67</v>
      </c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8" t="s">
        <v>68</v>
      </c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 t="s">
        <v>55</v>
      </c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</row>
    <row r="3" spans="1:215" s="34" customFormat="1" ht="36" customHeight="1">
      <c r="A3" s="103"/>
      <c r="B3" s="105"/>
      <c r="C3" s="107"/>
      <c r="D3" s="109"/>
      <c r="E3" s="111"/>
      <c r="F3" s="113"/>
      <c r="G3" s="113"/>
      <c r="H3" s="115"/>
      <c r="I3" s="115"/>
      <c r="J3" s="115"/>
      <c r="K3" s="132"/>
      <c r="L3" s="120"/>
      <c r="M3" s="134"/>
      <c r="N3" s="136"/>
      <c r="O3" s="113"/>
      <c r="P3" s="120"/>
      <c r="Q3" s="125"/>
      <c r="R3" s="127"/>
      <c r="S3" s="35" t="s">
        <v>12</v>
      </c>
      <c r="T3" s="35" t="s">
        <v>13</v>
      </c>
      <c r="U3" s="35" t="s">
        <v>69</v>
      </c>
      <c r="V3" s="35" t="s">
        <v>70</v>
      </c>
      <c r="W3" s="35" t="s">
        <v>71</v>
      </c>
      <c r="X3" s="35" t="s">
        <v>72</v>
      </c>
      <c r="Y3" s="35" t="s">
        <v>73</v>
      </c>
      <c r="Z3" s="35" t="s">
        <v>74</v>
      </c>
      <c r="AA3" s="35" t="s">
        <v>75</v>
      </c>
      <c r="AB3" s="36" t="s">
        <v>76</v>
      </c>
      <c r="AC3" s="25" t="s">
        <v>77</v>
      </c>
      <c r="AD3" s="25" t="s">
        <v>78</v>
      </c>
      <c r="AE3" s="25" t="s">
        <v>79</v>
      </c>
      <c r="AF3" s="36" t="s">
        <v>80</v>
      </c>
      <c r="AG3" s="25" t="s">
        <v>81</v>
      </c>
      <c r="AH3" s="25" t="s">
        <v>82</v>
      </c>
      <c r="AI3" s="36" t="s">
        <v>83</v>
      </c>
      <c r="AJ3" s="36" t="s">
        <v>84</v>
      </c>
      <c r="AK3" s="36" t="s">
        <v>85</v>
      </c>
      <c r="AL3" s="26" t="s">
        <v>86</v>
      </c>
      <c r="AM3" s="25" t="s">
        <v>87</v>
      </c>
      <c r="AN3" s="25" t="s">
        <v>88</v>
      </c>
      <c r="AO3" s="25" t="s">
        <v>89</v>
      </c>
      <c r="AP3" s="36" t="s">
        <v>90</v>
      </c>
      <c r="AQ3" s="37" t="s">
        <v>91</v>
      </c>
      <c r="AR3" s="36" t="s">
        <v>92</v>
      </c>
      <c r="AS3" s="36" t="s">
        <v>93</v>
      </c>
      <c r="AT3" s="36" t="s">
        <v>94</v>
      </c>
      <c r="AU3" s="36" t="s">
        <v>95</v>
      </c>
      <c r="AV3" s="25" t="s">
        <v>96</v>
      </c>
      <c r="AW3" s="25" t="s">
        <v>97</v>
      </c>
      <c r="AX3" s="25" t="s">
        <v>98</v>
      </c>
      <c r="AY3" s="25" t="s">
        <v>99</v>
      </c>
      <c r="AZ3" s="25" t="s">
        <v>100</v>
      </c>
      <c r="BA3" s="25" t="s">
        <v>101</v>
      </c>
      <c r="BB3" s="27" t="s">
        <v>77</v>
      </c>
      <c r="BC3" s="38" t="s">
        <v>78</v>
      </c>
      <c r="BD3" s="38" t="s">
        <v>79</v>
      </c>
      <c r="BE3" s="38" t="s">
        <v>102</v>
      </c>
      <c r="BF3" s="38" t="s">
        <v>88</v>
      </c>
      <c r="BG3" s="38" t="s">
        <v>80</v>
      </c>
      <c r="BH3" s="38" t="s">
        <v>82</v>
      </c>
      <c r="BI3" s="38" t="s">
        <v>103</v>
      </c>
      <c r="BJ3" s="38" t="s">
        <v>84</v>
      </c>
      <c r="BK3" s="38" t="s">
        <v>104</v>
      </c>
      <c r="BL3" s="38" t="s">
        <v>105</v>
      </c>
      <c r="BM3" s="38" t="s">
        <v>81</v>
      </c>
      <c r="BN3" s="38" t="s">
        <v>106</v>
      </c>
      <c r="BO3" s="38" t="s">
        <v>107</v>
      </c>
      <c r="BP3" s="36" t="s">
        <v>76</v>
      </c>
      <c r="BQ3" s="25" t="s">
        <v>77</v>
      </c>
      <c r="BR3" s="25" t="s">
        <v>78</v>
      </c>
      <c r="BS3" s="25" t="s">
        <v>79</v>
      </c>
      <c r="BT3" s="36" t="s">
        <v>80</v>
      </c>
      <c r="BU3" s="25" t="s">
        <v>81</v>
      </c>
      <c r="BV3" s="25" t="s">
        <v>82</v>
      </c>
      <c r="BW3" s="36" t="s">
        <v>83</v>
      </c>
      <c r="BX3" s="36" t="s">
        <v>84</v>
      </c>
      <c r="BY3" s="36" t="s">
        <v>85</v>
      </c>
      <c r="BZ3" s="26" t="s">
        <v>86</v>
      </c>
      <c r="CA3" s="25" t="s">
        <v>87</v>
      </c>
      <c r="CB3" s="25" t="s">
        <v>88</v>
      </c>
      <c r="CC3" s="25" t="s">
        <v>89</v>
      </c>
      <c r="CD3" s="36" t="s">
        <v>90</v>
      </c>
      <c r="CE3" s="37" t="s">
        <v>91</v>
      </c>
      <c r="CF3" s="36" t="s">
        <v>92</v>
      </c>
      <c r="CG3" s="36" t="s">
        <v>93</v>
      </c>
      <c r="CH3" s="36" t="s">
        <v>94</v>
      </c>
      <c r="CI3" s="36" t="s">
        <v>95</v>
      </c>
      <c r="CJ3" s="25" t="s">
        <v>96</v>
      </c>
      <c r="CK3" s="25" t="s">
        <v>97</v>
      </c>
      <c r="CL3" s="25" t="s">
        <v>98</v>
      </c>
      <c r="CM3" s="25" t="s">
        <v>99</v>
      </c>
      <c r="CN3" s="25" t="s">
        <v>100</v>
      </c>
      <c r="CO3" s="25" t="s">
        <v>101</v>
      </c>
      <c r="CP3" s="27" t="s">
        <v>77</v>
      </c>
      <c r="CQ3" s="38" t="s">
        <v>78</v>
      </c>
      <c r="CR3" s="38" t="s">
        <v>79</v>
      </c>
      <c r="CS3" s="38" t="s">
        <v>102</v>
      </c>
      <c r="CT3" s="38" t="s">
        <v>88</v>
      </c>
      <c r="CU3" s="38" t="s">
        <v>80</v>
      </c>
      <c r="CV3" s="38" t="s">
        <v>82</v>
      </c>
      <c r="CW3" s="38" t="s">
        <v>103</v>
      </c>
      <c r="CX3" s="38" t="s">
        <v>84</v>
      </c>
      <c r="CY3" s="38" t="s">
        <v>104</v>
      </c>
      <c r="CZ3" s="38" t="s">
        <v>105</v>
      </c>
      <c r="DA3" s="38" t="s">
        <v>81</v>
      </c>
      <c r="DB3" s="38" t="s">
        <v>106</v>
      </c>
      <c r="DC3" s="38" t="s">
        <v>107</v>
      </c>
      <c r="DE3" s="103"/>
      <c r="DF3" s="105"/>
      <c r="DG3" s="107"/>
      <c r="DH3" s="109"/>
      <c r="DI3" s="113"/>
      <c r="DJ3" s="113"/>
      <c r="DK3" s="113"/>
      <c r="DL3" s="115"/>
      <c r="DM3" s="115"/>
      <c r="DN3" s="115"/>
      <c r="DO3" s="132"/>
      <c r="DP3" s="120"/>
      <c r="DQ3" s="134"/>
      <c r="DR3" s="136"/>
      <c r="DS3" s="113"/>
      <c r="DT3" s="120"/>
      <c r="DU3" s="125"/>
      <c r="DV3" s="127"/>
      <c r="DW3" s="35" t="s">
        <v>12</v>
      </c>
      <c r="DX3" s="35" t="s">
        <v>13</v>
      </c>
      <c r="DY3" s="35" t="s">
        <v>108</v>
      </c>
      <c r="DZ3" s="35" t="s">
        <v>109</v>
      </c>
      <c r="EA3" s="35" t="s">
        <v>71</v>
      </c>
      <c r="EB3" s="35" t="s">
        <v>72</v>
      </c>
      <c r="EC3" s="35" t="s">
        <v>73</v>
      </c>
      <c r="ED3" s="35" t="s">
        <v>74</v>
      </c>
      <c r="EE3" s="35" t="s">
        <v>75</v>
      </c>
      <c r="EF3" s="36" t="s">
        <v>76</v>
      </c>
      <c r="EG3" s="25" t="s">
        <v>77</v>
      </c>
      <c r="EH3" s="25" t="s">
        <v>78</v>
      </c>
      <c r="EI3" s="25" t="s">
        <v>79</v>
      </c>
      <c r="EJ3" s="36" t="s">
        <v>80</v>
      </c>
      <c r="EK3" s="25" t="s">
        <v>81</v>
      </c>
      <c r="EL3" s="25" t="s">
        <v>82</v>
      </c>
      <c r="EM3" s="36" t="s">
        <v>83</v>
      </c>
      <c r="EN3" s="36" t="s">
        <v>84</v>
      </c>
      <c r="EO3" s="36" t="s">
        <v>85</v>
      </c>
      <c r="EP3" s="26" t="s">
        <v>86</v>
      </c>
      <c r="EQ3" s="25" t="s">
        <v>87</v>
      </c>
      <c r="ER3" s="25" t="s">
        <v>88</v>
      </c>
      <c r="ES3" s="25" t="s">
        <v>89</v>
      </c>
      <c r="ET3" s="36" t="s">
        <v>90</v>
      </c>
      <c r="EU3" s="37" t="s">
        <v>91</v>
      </c>
      <c r="EV3" s="36" t="s">
        <v>92</v>
      </c>
      <c r="EW3" s="36" t="s">
        <v>93</v>
      </c>
      <c r="EX3" s="36" t="s">
        <v>94</v>
      </c>
      <c r="EY3" s="36" t="s">
        <v>95</v>
      </c>
      <c r="EZ3" s="25" t="s">
        <v>96</v>
      </c>
      <c r="FA3" s="25" t="s">
        <v>97</v>
      </c>
      <c r="FB3" s="25" t="s">
        <v>98</v>
      </c>
      <c r="FC3" s="25" t="s">
        <v>99</v>
      </c>
      <c r="FD3" s="25" t="s">
        <v>100</v>
      </c>
      <c r="FE3" s="25" t="s">
        <v>101</v>
      </c>
      <c r="FF3" s="27" t="s">
        <v>77</v>
      </c>
      <c r="FG3" s="38" t="s">
        <v>78</v>
      </c>
      <c r="FH3" s="38" t="s">
        <v>79</v>
      </c>
      <c r="FI3" s="38" t="s">
        <v>102</v>
      </c>
      <c r="FJ3" s="38" t="s">
        <v>88</v>
      </c>
      <c r="FK3" s="38" t="s">
        <v>80</v>
      </c>
      <c r="FL3" s="38" t="s">
        <v>82</v>
      </c>
      <c r="FM3" s="38" t="s">
        <v>103</v>
      </c>
      <c r="FN3" s="38" t="s">
        <v>84</v>
      </c>
      <c r="FO3" s="38" t="s">
        <v>104</v>
      </c>
      <c r="FP3" s="38" t="s">
        <v>105</v>
      </c>
      <c r="FQ3" s="38" t="s">
        <v>81</v>
      </c>
      <c r="FR3" s="38" t="s">
        <v>106</v>
      </c>
      <c r="FS3" s="38" t="s">
        <v>93</v>
      </c>
      <c r="FT3" s="36" t="s">
        <v>76</v>
      </c>
      <c r="FU3" s="25" t="s">
        <v>77</v>
      </c>
      <c r="FV3" s="25" t="s">
        <v>78</v>
      </c>
      <c r="FW3" s="25" t="s">
        <v>79</v>
      </c>
      <c r="FX3" s="36" t="s">
        <v>80</v>
      </c>
      <c r="FY3" s="25" t="s">
        <v>81</v>
      </c>
      <c r="FZ3" s="25" t="s">
        <v>82</v>
      </c>
      <c r="GA3" s="36" t="s">
        <v>83</v>
      </c>
      <c r="GB3" s="36" t="s">
        <v>84</v>
      </c>
      <c r="GC3" s="36" t="s">
        <v>85</v>
      </c>
      <c r="GD3" s="26" t="s">
        <v>86</v>
      </c>
      <c r="GE3" s="25" t="s">
        <v>87</v>
      </c>
      <c r="GF3" s="25" t="s">
        <v>88</v>
      </c>
      <c r="GG3" s="25" t="s">
        <v>89</v>
      </c>
      <c r="GH3" s="36" t="s">
        <v>90</v>
      </c>
      <c r="GI3" s="37" t="s">
        <v>91</v>
      </c>
      <c r="GJ3" s="36" t="s">
        <v>92</v>
      </c>
      <c r="GK3" s="36" t="s">
        <v>93</v>
      </c>
      <c r="GL3" s="36" t="s">
        <v>94</v>
      </c>
      <c r="GM3" s="36" t="s">
        <v>95</v>
      </c>
      <c r="GN3" s="25" t="s">
        <v>96</v>
      </c>
      <c r="GO3" s="25" t="s">
        <v>97</v>
      </c>
      <c r="GP3" s="25" t="s">
        <v>98</v>
      </c>
      <c r="GQ3" s="25" t="s">
        <v>99</v>
      </c>
      <c r="GR3" s="25" t="s">
        <v>100</v>
      </c>
      <c r="GS3" s="25" t="s">
        <v>101</v>
      </c>
      <c r="GT3" s="27" t="s">
        <v>77</v>
      </c>
      <c r="GU3" s="38" t="s">
        <v>78</v>
      </c>
      <c r="GV3" s="38" t="s">
        <v>79</v>
      </c>
      <c r="GW3" s="38" t="s">
        <v>102</v>
      </c>
      <c r="GX3" s="38" t="s">
        <v>88</v>
      </c>
      <c r="GY3" s="38" t="s">
        <v>80</v>
      </c>
      <c r="GZ3" s="38" t="s">
        <v>82</v>
      </c>
      <c r="HA3" s="38" t="s">
        <v>103</v>
      </c>
      <c r="HB3" s="38" t="s">
        <v>84</v>
      </c>
      <c r="HC3" s="38" t="s">
        <v>104</v>
      </c>
      <c r="HD3" s="38" t="s">
        <v>105</v>
      </c>
      <c r="HE3" s="38" t="s">
        <v>81</v>
      </c>
      <c r="HF3" s="38" t="s">
        <v>106</v>
      </c>
      <c r="HG3" s="38" t="s">
        <v>93</v>
      </c>
    </row>
    <row r="4" spans="1:215" s="34" customFormat="1" ht="15.75" hidden="1" customHeight="1">
      <c r="A4" s="62">
        <v>30501005</v>
      </c>
      <c r="B4" s="104" t="s">
        <v>110</v>
      </c>
      <c r="C4" s="81" t="s">
        <v>111</v>
      </c>
      <c r="D4" s="82"/>
      <c r="E4" s="63">
        <v>5.03</v>
      </c>
      <c r="F4" s="23">
        <f t="shared" ref="F4:F67" si="0">E4*D4</f>
        <v>0</v>
      </c>
      <c r="G4" s="80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4" t="s">
        <v>110</v>
      </c>
      <c r="DG4" s="81" t="s">
        <v>111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5.75" hidden="1" customHeight="1">
      <c r="A5" s="62">
        <v>30501006</v>
      </c>
      <c r="B5" s="105"/>
      <c r="C5" s="81" t="s">
        <v>112</v>
      </c>
      <c r="D5" s="82"/>
      <c r="E5" s="63">
        <v>5.03</v>
      </c>
      <c r="F5" s="23">
        <f t="shared" si="0"/>
        <v>0</v>
      </c>
      <c r="G5" s="80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05"/>
      <c r="DG5" s="81" t="s">
        <v>112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21" t="s">
        <v>113</v>
      </c>
      <c r="C6" s="28" t="s">
        <v>114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21" t="s">
        <v>115</v>
      </c>
      <c r="DG6" s="28" t="s">
        <v>114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22"/>
      <c r="C7" s="28" t="s">
        <v>116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22"/>
      <c r="DG7" s="28" t="s">
        <v>116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22"/>
      <c r="C8" s="28" t="s">
        <v>117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22"/>
      <c r="DG8" s="28" t="s">
        <v>117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22"/>
      <c r="C9" s="28" t="s">
        <v>118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22"/>
      <c r="DG9" s="28" t="s">
        <v>118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23"/>
      <c r="C10" s="28" t="s">
        <v>119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23"/>
      <c r="DG10" s="28" t="s">
        <v>119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73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73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21" t="s">
        <v>120</v>
      </c>
      <c r="C11" s="28" t="s">
        <v>121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21" t="s">
        <v>120</v>
      </c>
      <c r="DG11" s="28" t="s">
        <v>121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22"/>
      <c r="C12" s="28" t="s">
        <v>122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22"/>
      <c r="DG12" s="28" t="s">
        <v>122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23"/>
      <c r="C13" s="28" t="s">
        <v>123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23"/>
      <c r="DG13" s="28" t="s">
        <v>123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37" t="s">
        <v>124</v>
      </c>
      <c r="C14" s="28" t="s">
        <v>119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37" t="s">
        <v>124</v>
      </c>
      <c r="DG14" s="28" t="s">
        <v>119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customHeight="1">
      <c r="A15" s="62">
        <v>30100033</v>
      </c>
      <c r="B15" s="137"/>
      <c r="C15" s="28" t="s">
        <v>125</v>
      </c>
      <c r="D15" s="5">
        <v>358</v>
      </c>
      <c r="E15" s="22">
        <v>5.03</v>
      </c>
      <c r="F15" s="23">
        <f t="shared" si="0"/>
        <v>1800.74</v>
      </c>
      <c r="G15" s="23">
        <f>+'[2]21'!$L$27/2</f>
        <v>1838.8999999999999</v>
      </c>
      <c r="H15" s="23">
        <f t="shared" si="1"/>
        <v>1</v>
      </c>
      <c r="I15" s="23">
        <f t="shared" si="2"/>
        <v>0</v>
      </c>
      <c r="J15" s="23">
        <f t="shared" si="3"/>
        <v>1801.74</v>
      </c>
      <c r="K15" s="23">
        <f t="shared" si="4"/>
        <v>5.5501903715297431E-2</v>
      </c>
      <c r="L15" s="23">
        <f t="shared" si="5"/>
        <v>0</v>
      </c>
      <c r="M15" s="10">
        <v>0.35</v>
      </c>
      <c r="N15" s="23">
        <f t="shared" si="6"/>
        <v>6.3060899999999993</v>
      </c>
      <c r="O15" s="23">
        <f t="shared" si="7"/>
        <v>0.29449809628470253</v>
      </c>
      <c r="P15" s="23">
        <f t="shared" si="8"/>
        <v>0</v>
      </c>
      <c r="Q15" s="7">
        <v>0.3</v>
      </c>
      <c r="R15" s="6">
        <f t="shared" si="9"/>
        <v>0.54052199999999995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>
        <v>1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>
        <f t="shared" si="10"/>
        <v>1801.7400000000002</v>
      </c>
      <c r="BR15" s="4" t="str">
        <f t="shared" si="10"/>
        <v/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>
        <f t="shared" si="11"/>
        <v>0</v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37"/>
      <c r="DG15" s="28" t="s">
        <v>125</v>
      </c>
      <c r="DH15" s="5">
        <f t="shared" si="13"/>
        <v>715</v>
      </c>
      <c r="DI15" s="24">
        <v>5.03</v>
      </c>
      <c r="DJ15" s="23">
        <f t="shared" si="14"/>
        <v>3596.4500000000003</v>
      </c>
      <c r="DK15" s="23">
        <f t="shared" si="15"/>
        <v>3677.7999999999997</v>
      </c>
      <c r="DL15" s="23">
        <f t="shared" si="16"/>
        <v>2</v>
      </c>
      <c r="DM15" s="23">
        <f t="shared" si="17"/>
        <v>0</v>
      </c>
      <c r="DN15" s="23">
        <f t="shared" si="18"/>
        <v>3598.4500000000003</v>
      </c>
      <c r="DO15" s="23">
        <f t="shared" si="19"/>
        <v>5.557948561186065E-2</v>
      </c>
      <c r="DP15" s="23">
        <f t="shared" si="20"/>
        <v>0</v>
      </c>
      <c r="DQ15" s="10">
        <v>0.35</v>
      </c>
      <c r="DR15" s="23">
        <f t="shared" si="21"/>
        <v>12.594574999999999</v>
      </c>
      <c r="DS15" s="23">
        <f t="shared" si="22"/>
        <v>0.29442051438813932</v>
      </c>
      <c r="DT15" s="23">
        <f t="shared" si="23"/>
        <v>0</v>
      </c>
      <c r="DU15" s="7">
        <v>0.3</v>
      </c>
      <c r="DV15" s="6">
        <f t="shared" si="24"/>
        <v>1.0795350000000001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2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>
        <f t="shared" si="29"/>
        <v>0</v>
      </c>
      <c r="FU15" s="4">
        <f t="shared" si="29"/>
        <v>3598.4500000000003</v>
      </c>
      <c r="FV15" s="4" t="str">
        <f t="shared" si="29"/>
        <v/>
      </c>
      <c r="FW15" s="4">
        <f t="shared" si="29"/>
        <v>0</v>
      </c>
      <c r="FX15" s="4">
        <f t="shared" si="29"/>
        <v>0</v>
      </c>
      <c r="FY15" s="4">
        <f t="shared" si="29"/>
        <v>0</v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>
        <f t="shared" si="30"/>
        <v>0</v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37"/>
      <c r="C16" s="28" t="s">
        <v>126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37"/>
      <c r="DG16" s="28" t="s">
        <v>126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customHeight="1">
      <c r="A17" s="62">
        <v>30100032</v>
      </c>
      <c r="B17" s="137"/>
      <c r="C17" s="28" t="s">
        <v>127</v>
      </c>
      <c r="D17" s="5">
        <v>342</v>
      </c>
      <c r="E17" s="22">
        <v>5.03</v>
      </c>
      <c r="F17" s="23">
        <f t="shared" si="0"/>
        <v>1720.26</v>
      </c>
      <c r="G17" s="23">
        <f>+'[2]21'!$L$26/2</f>
        <v>1838.8999999999999</v>
      </c>
      <c r="H17" s="23">
        <f t="shared" si="1"/>
        <v>1.5</v>
      </c>
      <c r="I17" s="23">
        <f t="shared" si="2"/>
        <v>0</v>
      </c>
      <c r="J17" s="23">
        <f t="shared" si="3"/>
        <v>1721.76</v>
      </c>
      <c r="K17" s="23">
        <f t="shared" si="4"/>
        <v>8.7120156119319767E-2</v>
      </c>
      <c r="L17" s="23">
        <f t="shared" si="5"/>
        <v>0</v>
      </c>
      <c r="M17" s="10">
        <v>0.35</v>
      </c>
      <c r="N17" s="23">
        <f t="shared" si="6"/>
        <v>6.02616</v>
      </c>
      <c r="O17" s="23">
        <f t="shared" si="7"/>
        <v>0.2628798438806802</v>
      </c>
      <c r="P17" s="23">
        <f t="shared" si="8"/>
        <v>0</v>
      </c>
      <c r="Q17" s="7">
        <v>0.3</v>
      </c>
      <c r="R17" s="6">
        <f t="shared" si="9"/>
        <v>0.51652799999999999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>
        <v>1.5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f t="shared" si="10"/>
        <v>0</v>
      </c>
      <c r="BQ17" s="4">
        <f t="shared" si="10"/>
        <v>1721.76</v>
      </c>
      <c r="BR17" s="4" t="str">
        <f t="shared" si="10"/>
        <v/>
      </c>
      <c r="BS17" s="4">
        <f t="shared" si="10"/>
        <v>0</v>
      </c>
      <c r="BT17" s="4">
        <f t="shared" si="10"/>
        <v>0</v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>
        <f t="shared" si="10"/>
        <v>0</v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>
        <f t="shared" si="11"/>
        <v>0</v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37"/>
      <c r="DG17" s="28" t="s">
        <v>127</v>
      </c>
      <c r="DH17" s="5">
        <f t="shared" si="13"/>
        <v>685</v>
      </c>
      <c r="DI17" s="24">
        <v>5.03</v>
      </c>
      <c r="DJ17" s="23">
        <f t="shared" si="14"/>
        <v>3445.55</v>
      </c>
      <c r="DK17" s="23">
        <f t="shared" si="15"/>
        <v>3677.7999999999997</v>
      </c>
      <c r="DL17" s="23">
        <f t="shared" si="16"/>
        <v>3</v>
      </c>
      <c r="DM17" s="23">
        <f t="shared" si="17"/>
        <v>0</v>
      </c>
      <c r="DN17" s="23">
        <f t="shared" si="18"/>
        <v>3448.55</v>
      </c>
      <c r="DO17" s="23">
        <f t="shared" si="19"/>
        <v>8.6993084049818037E-2</v>
      </c>
      <c r="DP17" s="23">
        <f t="shared" si="20"/>
        <v>0</v>
      </c>
      <c r="DQ17" s="10">
        <v>0.35</v>
      </c>
      <c r="DR17" s="23">
        <f t="shared" si="21"/>
        <v>12.069925000000001</v>
      </c>
      <c r="DS17" s="23">
        <f t="shared" si="22"/>
        <v>0.26300691595018194</v>
      </c>
      <c r="DT17" s="23">
        <f t="shared" si="23"/>
        <v>0</v>
      </c>
      <c r="DU17" s="7">
        <v>0.3</v>
      </c>
      <c r="DV17" s="6">
        <f t="shared" si="24"/>
        <v>1.034565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3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>
        <f t="shared" si="29"/>
        <v>0</v>
      </c>
      <c r="FU17" s="4">
        <f t="shared" si="29"/>
        <v>3448.55</v>
      </c>
      <c r="FV17" s="4" t="str">
        <f t="shared" si="29"/>
        <v/>
      </c>
      <c r="FW17" s="4">
        <f t="shared" si="29"/>
        <v>0</v>
      </c>
      <c r="FX17" s="4">
        <f t="shared" si="29"/>
        <v>0</v>
      </c>
      <c r="FY17" s="4">
        <f t="shared" si="29"/>
        <v>0</v>
      </c>
      <c r="FZ17" s="4" t="str">
        <f t="shared" si="29"/>
        <v/>
      </c>
      <c r="GA17" s="4">
        <f t="shared" si="29"/>
        <v>0</v>
      </c>
      <c r="GB17" s="4">
        <f t="shared" si="29"/>
        <v>0</v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>
        <f t="shared" si="30"/>
        <v>0</v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21" t="s">
        <v>128</v>
      </c>
      <c r="C18" s="28" t="s">
        <v>127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21" t="s">
        <v>128</v>
      </c>
      <c r="DG18" s="28" t="s">
        <v>127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22"/>
      <c r="C19" s="28" t="s">
        <v>129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22"/>
      <c r="DG19" s="28" t="s">
        <v>129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23"/>
      <c r="C20" s="28" t="s">
        <v>130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23"/>
      <c r="DG20" s="28" t="s">
        <v>130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21" t="s">
        <v>131</v>
      </c>
      <c r="C21" s="28" t="s">
        <v>132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21" t="s">
        <v>131</v>
      </c>
      <c r="DG21" s="28" t="s">
        <v>132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22"/>
      <c r="C22" s="28" t="s">
        <v>133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22"/>
      <c r="DG22" s="28" t="s">
        <v>133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22"/>
      <c r="C23" s="28" t="s">
        <v>134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22"/>
      <c r="DG23" s="28" t="s">
        <v>134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23"/>
      <c r="C24" s="28" t="s">
        <v>135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23"/>
      <c r="DG24" s="28" t="s">
        <v>135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79" t="s">
        <v>136</v>
      </c>
      <c r="C25" s="28" t="s">
        <v>137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79" t="s">
        <v>136</v>
      </c>
      <c r="DG25" s="28" t="s">
        <v>137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88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37" t="s">
        <v>138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37" t="s">
        <v>138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si="34"/>
        <v>0</v>
      </c>
      <c r="FM26" s="55">
        <f t="shared" si="34"/>
        <v>0</v>
      </c>
      <c r="FN26" s="55">
        <f t="shared" si="34"/>
        <v>0</v>
      </c>
      <c r="FO26" s="55">
        <f t="shared" si="34"/>
        <v>0</v>
      </c>
      <c r="FP26" s="55">
        <f t="shared" si="34"/>
        <v>0</v>
      </c>
      <c r="FQ26" s="55">
        <f t="shared" si="34"/>
        <v>0</v>
      </c>
      <c r="FR26" s="55">
        <f t="shared" si="34"/>
        <v>0</v>
      </c>
      <c r="FS26" s="55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37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37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34"/>
        <v>0</v>
      </c>
      <c r="FM27" s="55">
        <f t="shared" si="34"/>
        <v>0</v>
      </c>
      <c r="FN27" s="55">
        <f t="shared" si="34"/>
        <v>0</v>
      </c>
      <c r="FO27" s="55">
        <f t="shared" si="34"/>
        <v>0</v>
      </c>
      <c r="FP27" s="55">
        <f t="shared" si="34"/>
        <v>0</v>
      </c>
      <c r="FQ27" s="55">
        <f t="shared" si="34"/>
        <v>0</v>
      </c>
      <c r="FR27" s="55">
        <f t="shared" si="34"/>
        <v>0</v>
      </c>
      <c r="FS27" s="55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38" t="s">
        <v>139</v>
      </c>
      <c r="C28" s="28" t="s">
        <v>140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38" t="s">
        <v>139</v>
      </c>
      <c r="DG28" s="28" t="s">
        <v>140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91" si="43">AK28+AK183</f>
        <v>0</v>
      </c>
      <c r="EP28" s="55">
        <f t="shared" si="43"/>
        <v>0</v>
      </c>
      <c r="EQ28" s="55">
        <f t="shared" si="43"/>
        <v>0</v>
      </c>
      <c r="ER28" s="55">
        <f t="shared" si="43"/>
        <v>0</v>
      </c>
      <c r="ES28" s="55">
        <f t="shared" si="43"/>
        <v>0</v>
      </c>
      <c r="ET28" s="55">
        <f t="shared" si="43"/>
        <v>0</v>
      </c>
      <c r="EU28" s="55">
        <f t="shared" si="43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34"/>
        <v>0</v>
      </c>
      <c r="FM28" s="55">
        <f t="shared" si="34"/>
        <v>0</v>
      </c>
      <c r="FN28" s="55">
        <f t="shared" si="34"/>
        <v>0</v>
      </c>
      <c r="FO28" s="55">
        <f t="shared" si="34"/>
        <v>0</v>
      </c>
      <c r="FP28" s="55">
        <f t="shared" si="34"/>
        <v>0</v>
      </c>
      <c r="FQ28" s="55">
        <f t="shared" si="34"/>
        <v>0</v>
      </c>
      <c r="FR28" s="55">
        <f t="shared" si="34"/>
        <v>0</v>
      </c>
      <c r="FS28" s="55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39"/>
      <c r="C29" s="28" t="s">
        <v>130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39"/>
      <c r="DG29" s="28" t="s">
        <v>130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3"/>
        <v>0</v>
      </c>
      <c r="EN29" s="55">
        <f t="shared" si="43"/>
        <v>0</v>
      </c>
      <c r="EO29" s="55">
        <f t="shared" si="43"/>
        <v>0</v>
      </c>
      <c r="EP29" s="55">
        <f t="shared" si="43"/>
        <v>0</v>
      </c>
      <c r="EQ29" s="55">
        <f t="shared" si="43"/>
        <v>0</v>
      </c>
      <c r="ER29" s="55">
        <f t="shared" si="43"/>
        <v>0</v>
      </c>
      <c r="ES29" s="55">
        <f t="shared" si="43"/>
        <v>0</v>
      </c>
      <c r="ET29" s="55">
        <f t="shared" si="43"/>
        <v>0</v>
      </c>
      <c r="EU29" s="55">
        <f t="shared" si="43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34"/>
        <v>0</v>
      </c>
      <c r="FM29" s="55">
        <f t="shared" si="34"/>
        <v>0</v>
      </c>
      <c r="FN29" s="55">
        <f t="shared" si="34"/>
        <v>0</v>
      </c>
      <c r="FO29" s="55">
        <f t="shared" si="34"/>
        <v>0</v>
      </c>
      <c r="FP29" s="55">
        <f t="shared" si="34"/>
        <v>0</v>
      </c>
      <c r="FQ29" s="55">
        <f t="shared" si="34"/>
        <v>0</v>
      </c>
      <c r="FR29" s="55">
        <f t="shared" si="34"/>
        <v>0</v>
      </c>
      <c r="FS29" s="55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39"/>
      <c r="C30" s="28" t="s">
        <v>129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39"/>
      <c r="DG30" s="28" t="s">
        <v>129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3"/>
        <v>0</v>
      </c>
      <c r="EN30" s="55">
        <f t="shared" si="43"/>
        <v>0</v>
      </c>
      <c r="EO30" s="55">
        <f t="shared" si="43"/>
        <v>0</v>
      </c>
      <c r="EP30" s="55">
        <f t="shared" si="43"/>
        <v>0</v>
      </c>
      <c r="EQ30" s="55">
        <f t="shared" si="43"/>
        <v>0</v>
      </c>
      <c r="ER30" s="55">
        <f t="shared" si="43"/>
        <v>0</v>
      </c>
      <c r="ES30" s="55">
        <f t="shared" si="43"/>
        <v>0</v>
      </c>
      <c r="ET30" s="55">
        <f t="shared" si="43"/>
        <v>0</v>
      </c>
      <c r="EU30" s="55">
        <f t="shared" si="43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34"/>
        <v>0</v>
      </c>
      <c r="FM30" s="55">
        <f t="shared" si="34"/>
        <v>0</v>
      </c>
      <c r="FN30" s="55">
        <f t="shared" si="34"/>
        <v>0</v>
      </c>
      <c r="FO30" s="55">
        <f t="shared" si="34"/>
        <v>0</v>
      </c>
      <c r="FP30" s="55">
        <f t="shared" si="34"/>
        <v>0</v>
      </c>
      <c r="FQ30" s="55">
        <f t="shared" si="34"/>
        <v>0</v>
      </c>
      <c r="FR30" s="55">
        <f t="shared" si="34"/>
        <v>0</v>
      </c>
      <c r="FS30" s="55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40"/>
      <c r="C31" s="28" t="s">
        <v>127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40"/>
      <c r="DG31" s="28" t="s">
        <v>127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3"/>
        <v>0</v>
      </c>
      <c r="EN31" s="55">
        <f t="shared" si="43"/>
        <v>0</v>
      </c>
      <c r="EO31" s="55">
        <f t="shared" si="43"/>
        <v>0</v>
      </c>
      <c r="EP31" s="55">
        <f t="shared" si="43"/>
        <v>0</v>
      </c>
      <c r="EQ31" s="55">
        <f t="shared" si="43"/>
        <v>0</v>
      </c>
      <c r="ER31" s="55">
        <f t="shared" si="43"/>
        <v>0</v>
      </c>
      <c r="ES31" s="55">
        <f t="shared" si="43"/>
        <v>0</v>
      </c>
      <c r="ET31" s="55">
        <f t="shared" si="43"/>
        <v>0</v>
      </c>
      <c r="EU31" s="55">
        <f t="shared" si="43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34"/>
        <v>0</v>
      </c>
      <c r="FM31" s="55">
        <f t="shared" si="34"/>
        <v>0</v>
      </c>
      <c r="FN31" s="55">
        <f t="shared" si="34"/>
        <v>0</v>
      </c>
      <c r="FO31" s="55">
        <f t="shared" si="34"/>
        <v>0</v>
      </c>
      <c r="FP31" s="55">
        <f t="shared" si="34"/>
        <v>0</v>
      </c>
      <c r="FQ31" s="55">
        <f t="shared" si="34"/>
        <v>0</v>
      </c>
      <c r="FR31" s="55">
        <f t="shared" si="34"/>
        <v>0</v>
      </c>
      <c r="FS31" s="55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21" t="s">
        <v>141</v>
      </c>
      <c r="C32" s="28" t="s">
        <v>142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21" t="s">
        <v>141</v>
      </c>
      <c r="DG32" s="28" t="s">
        <v>142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5">
        <f t="shared" si="44"/>
        <v>0</v>
      </c>
      <c r="EG32" s="55">
        <f t="shared" si="44"/>
        <v>0</v>
      </c>
      <c r="EH32" s="55">
        <f t="shared" si="44"/>
        <v>0</v>
      </c>
      <c r="EI32" s="55">
        <f t="shared" si="44"/>
        <v>0</v>
      </c>
      <c r="EJ32" s="55">
        <f t="shared" si="44"/>
        <v>0</v>
      </c>
      <c r="EK32" s="55">
        <f t="shared" si="44"/>
        <v>0</v>
      </c>
      <c r="EL32" s="55">
        <f t="shared" si="44"/>
        <v>0</v>
      </c>
      <c r="EM32" s="55">
        <f t="shared" si="43"/>
        <v>0</v>
      </c>
      <c r="EN32" s="55">
        <f t="shared" si="43"/>
        <v>0</v>
      </c>
      <c r="EO32" s="55">
        <f t="shared" si="43"/>
        <v>0</v>
      </c>
      <c r="EP32" s="55">
        <f t="shared" si="43"/>
        <v>0</v>
      </c>
      <c r="EQ32" s="55">
        <f t="shared" si="43"/>
        <v>0</v>
      </c>
      <c r="ER32" s="55">
        <f t="shared" si="43"/>
        <v>0</v>
      </c>
      <c r="ES32" s="55">
        <f t="shared" si="43"/>
        <v>0</v>
      </c>
      <c r="ET32" s="55">
        <f t="shared" si="43"/>
        <v>0</v>
      </c>
      <c r="EU32" s="55">
        <f t="shared" si="43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34"/>
        <v>0</v>
      </c>
      <c r="FM32" s="55">
        <f t="shared" si="34"/>
        <v>0</v>
      </c>
      <c r="FN32" s="55">
        <f t="shared" si="34"/>
        <v>0</v>
      </c>
      <c r="FO32" s="55">
        <f t="shared" si="34"/>
        <v>0</v>
      </c>
      <c r="FP32" s="55">
        <f t="shared" si="34"/>
        <v>0</v>
      </c>
      <c r="FQ32" s="55">
        <f t="shared" si="34"/>
        <v>0</v>
      </c>
      <c r="FR32" s="55">
        <f t="shared" si="34"/>
        <v>0</v>
      </c>
      <c r="FS32" s="55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22"/>
      <c r="C33" s="28" t="s">
        <v>143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22"/>
      <c r="DG33" s="28" t="s">
        <v>143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5">
        <f t="shared" si="44"/>
        <v>0</v>
      </c>
      <c r="EG33" s="55">
        <f t="shared" si="44"/>
        <v>0</v>
      </c>
      <c r="EH33" s="55">
        <f t="shared" si="44"/>
        <v>0</v>
      </c>
      <c r="EI33" s="55">
        <f t="shared" si="44"/>
        <v>0</v>
      </c>
      <c r="EJ33" s="55">
        <f t="shared" si="44"/>
        <v>0</v>
      </c>
      <c r="EK33" s="55">
        <f t="shared" si="44"/>
        <v>0</v>
      </c>
      <c r="EL33" s="55">
        <f t="shared" si="44"/>
        <v>0</v>
      </c>
      <c r="EM33" s="55">
        <f t="shared" si="43"/>
        <v>0</v>
      </c>
      <c r="EN33" s="55">
        <f t="shared" si="43"/>
        <v>0</v>
      </c>
      <c r="EO33" s="55">
        <f t="shared" si="43"/>
        <v>0</v>
      </c>
      <c r="EP33" s="55">
        <f t="shared" si="43"/>
        <v>0</v>
      </c>
      <c r="EQ33" s="55">
        <f t="shared" si="43"/>
        <v>0</v>
      </c>
      <c r="ER33" s="55">
        <f t="shared" si="43"/>
        <v>0</v>
      </c>
      <c r="ES33" s="55">
        <f t="shared" si="43"/>
        <v>0</v>
      </c>
      <c r="ET33" s="55">
        <f t="shared" si="43"/>
        <v>0</v>
      </c>
      <c r="EU33" s="55">
        <f t="shared" si="43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34"/>
        <v>0</v>
      </c>
      <c r="FM33" s="55">
        <f t="shared" si="34"/>
        <v>0</v>
      </c>
      <c r="FN33" s="55">
        <f t="shared" si="34"/>
        <v>0</v>
      </c>
      <c r="FO33" s="55">
        <f t="shared" si="34"/>
        <v>0</v>
      </c>
      <c r="FP33" s="55">
        <f t="shared" si="34"/>
        <v>0</v>
      </c>
      <c r="FQ33" s="55">
        <f t="shared" si="34"/>
        <v>0</v>
      </c>
      <c r="FR33" s="55">
        <f t="shared" si="34"/>
        <v>0</v>
      </c>
      <c r="FS33" s="55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22"/>
      <c r="C34" s="28" t="s">
        <v>129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22"/>
      <c r="DG34" s="28" t="s">
        <v>129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5">
        <f t="shared" si="44"/>
        <v>0</v>
      </c>
      <c r="EG34" s="55">
        <f t="shared" si="44"/>
        <v>0</v>
      </c>
      <c r="EH34" s="55">
        <f t="shared" si="44"/>
        <v>0</v>
      </c>
      <c r="EI34" s="55">
        <f t="shared" si="44"/>
        <v>0</v>
      </c>
      <c r="EJ34" s="55">
        <f t="shared" si="44"/>
        <v>0</v>
      </c>
      <c r="EK34" s="55">
        <f t="shared" si="44"/>
        <v>0</v>
      </c>
      <c r="EL34" s="55">
        <f t="shared" si="44"/>
        <v>0</v>
      </c>
      <c r="EM34" s="55">
        <f t="shared" si="43"/>
        <v>0</v>
      </c>
      <c r="EN34" s="55">
        <f t="shared" si="43"/>
        <v>0</v>
      </c>
      <c r="EO34" s="55">
        <f t="shared" si="43"/>
        <v>0</v>
      </c>
      <c r="EP34" s="55">
        <f t="shared" si="43"/>
        <v>0</v>
      </c>
      <c r="EQ34" s="55">
        <f t="shared" si="43"/>
        <v>0</v>
      </c>
      <c r="ER34" s="55">
        <f t="shared" si="43"/>
        <v>0</v>
      </c>
      <c r="ES34" s="55">
        <f t="shared" si="43"/>
        <v>0</v>
      </c>
      <c r="ET34" s="55">
        <f t="shared" si="43"/>
        <v>0</v>
      </c>
      <c r="EU34" s="55">
        <f t="shared" si="43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34"/>
        <v>0</v>
      </c>
      <c r="FM34" s="55">
        <f t="shared" si="34"/>
        <v>0</v>
      </c>
      <c r="FN34" s="55">
        <f t="shared" si="34"/>
        <v>0</v>
      </c>
      <c r="FO34" s="55">
        <f t="shared" si="34"/>
        <v>0</v>
      </c>
      <c r="FP34" s="55">
        <f t="shared" si="34"/>
        <v>0</v>
      </c>
      <c r="FQ34" s="55">
        <f t="shared" si="34"/>
        <v>0</v>
      </c>
      <c r="FR34" s="55">
        <f t="shared" si="34"/>
        <v>0</v>
      </c>
      <c r="FS34" s="55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23"/>
      <c r="C35" s="28" t="s">
        <v>144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23"/>
      <c r="DG35" s="28" t="s">
        <v>144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5">
        <f t="shared" si="44"/>
        <v>0</v>
      </c>
      <c r="EG35" s="55">
        <f t="shared" si="44"/>
        <v>0</v>
      </c>
      <c r="EH35" s="55">
        <f t="shared" si="44"/>
        <v>0</v>
      </c>
      <c r="EI35" s="55">
        <f t="shared" si="44"/>
        <v>0</v>
      </c>
      <c r="EJ35" s="55">
        <f t="shared" si="44"/>
        <v>0</v>
      </c>
      <c r="EK35" s="55">
        <f t="shared" si="44"/>
        <v>0</v>
      </c>
      <c r="EL35" s="55">
        <f t="shared" si="44"/>
        <v>0</v>
      </c>
      <c r="EM35" s="55">
        <f t="shared" si="43"/>
        <v>0</v>
      </c>
      <c r="EN35" s="55">
        <f t="shared" si="43"/>
        <v>0</v>
      </c>
      <c r="EO35" s="55">
        <f t="shared" si="43"/>
        <v>0</v>
      </c>
      <c r="EP35" s="55">
        <f t="shared" si="43"/>
        <v>0</v>
      </c>
      <c r="EQ35" s="55">
        <f t="shared" si="43"/>
        <v>0</v>
      </c>
      <c r="ER35" s="55">
        <f t="shared" si="43"/>
        <v>0</v>
      </c>
      <c r="ES35" s="55">
        <f t="shared" si="43"/>
        <v>0</v>
      </c>
      <c r="ET35" s="55">
        <f t="shared" si="43"/>
        <v>0</v>
      </c>
      <c r="EU35" s="55">
        <f t="shared" si="43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34"/>
        <v>0</v>
      </c>
      <c r="FM35" s="55">
        <f t="shared" si="34"/>
        <v>0</v>
      </c>
      <c r="FN35" s="55">
        <f t="shared" si="34"/>
        <v>0</v>
      </c>
      <c r="FO35" s="55">
        <f t="shared" si="34"/>
        <v>0</v>
      </c>
      <c r="FP35" s="55">
        <f t="shared" si="34"/>
        <v>0</v>
      </c>
      <c r="FQ35" s="55">
        <f t="shared" si="34"/>
        <v>0</v>
      </c>
      <c r="FR35" s="55">
        <f t="shared" si="34"/>
        <v>0</v>
      </c>
      <c r="FS35" s="55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21" t="s">
        <v>145</v>
      </c>
      <c r="C36" s="28" t="s">
        <v>146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21" t="s">
        <v>145</v>
      </c>
      <c r="DG36" s="28" t="s">
        <v>146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5">
        <f t="shared" si="44"/>
        <v>0</v>
      </c>
      <c r="EG36" s="55">
        <f t="shared" si="44"/>
        <v>0</v>
      </c>
      <c r="EH36" s="55">
        <f t="shared" si="44"/>
        <v>0</v>
      </c>
      <c r="EI36" s="55">
        <f t="shared" si="44"/>
        <v>0</v>
      </c>
      <c r="EJ36" s="55">
        <f t="shared" si="44"/>
        <v>0</v>
      </c>
      <c r="EK36" s="55">
        <f t="shared" si="44"/>
        <v>0</v>
      </c>
      <c r="EL36" s="55">
        <f t="shared" si="44"/>
        <v>0</v>
      </c>
      <c r="EM36" s="55">
        <f t="shared" si="43"/>
        <v>0</v>
      </c>
      <c r="EN36" s="55">
        <f t="shared" si="43"/>
        <v>0</v>
      </c>
      <c r="EO36" s="55">
        <f t="shared" si="43"/>
        <v>0</v>
      </c>
      <c r="EP36" s="55">
        <f t="shared" si="43"/>
        <v>0</v>
      </c>
      <c r="EQ36" s="55">
        <f t="shared" si="43"/>
        <v>0</v>
      </c>
      <c r="ER36" s="55">
        <f t="shared" si="43"/>
        <v>0</v>
      </c>
      <c r="ES36" s="55">
        <f t="shared" si="43"/>
        <v>0</v>
      </c>
      <c r="ET36" s="55">
        <f t="shared" si="43"/>
        <v>0</v>
      </c>
      <c r="EU36" s="55">
        <f t="shared" si="43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34"/>
        <v>0</v>
      </c>
      <c r="FM36" s="55">
        <f t="shared" si="34"/>
        <v>0</v>
      </c>
      <c r="FN36" s="55">
        <f t="shared" si="34"/>
        <v>0</v>
      </c>
      <c r="FO36" s="55">
        <f t="shared" si="34"/>
        <v>0</v>
      </c>
      <c r="FP36" s="55">
        <f t="shared" si="34"/>
        <v>0</v>
      </c>
      <c r="FQ36" s="55">
        <f t="shared" si="34"/>
        <v>0</v>
      </c>
      <c r="FR36" s="55">
        <f t="shared" si="34"/>
        <v>0</v>
      </c>
      <c r="FS36" s="55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22"/>
      <c r="C37" s="28" t="s">
        <v>123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22"/>
      <c r="DG37" s="28" t="s">
        <v>123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5">
        <f t="shared" si="44"/>
        <v>0</v>
      </c>
      <c r="EG37" s="55">
        <f t="shared" si="44"/>
        <v>0</v>
      </c>
      <c r="EH37" s="55">
        <f t="shared" si="44"/>
        <v>0</v>
      </c>
      <c r="EI37" s="55">
        <f t="shared" si="44"/>
        <v>0</v>
      </c>
      <c r="EJ37" s="55">
        <f t="shared" si="44"/>
        <v>0</v>
      </c>
      <c r="EK37" s="55">
        <f t="shared" si="44"/>
        <v>0</v>
      </c>
      <c r="EL37" s="55">
        <f t="shared" si="44"/>
        <v>0</v>
      </c>
      <c r="EM37" s="55">
        <f t="shared" si="43"/>
        <v>0</v>
      </c>
      <c r="EN37" s="55">
        <f t="shared" si="43"/>
        <v>0</v>
      </c>
      <c r="EO37" s="55">
        <f t="shared" si="43"/>
        <v>0</v>
      </c>
      <c r="EP37" s="55">
        <f t="shared" si="43"/>
        <v>0</v>
      </c>
      <c r="EQ37" s="55">
        <f t="shared" si="43"/>
        <v>0</v>
      </c>
      <c r="ER37" s="55">
        <f t="shared" si="43"/>
        <v>0</v>
      </c>
      <c r="ES37" s="55">
        <f t="shared" si="43"/>
        <v>0</v>
      </c>
      <c r="ET37" s="55">
        <f t="shared" si="43"/>
        <v>0</v>
      </c>
      <c r="EU37" s="55">
        <f t="shared" si="43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34"/>
        <v>0</v>
      </c>
      <c r="FM37" s="55">
        <f t="shared" si="34"/>
        <v>0</v>
      </c>
      <c r="FN37" s="55">
        <f t="shared" si="34"/>
        <v>0</v>
      </c>
      <c r="FO37" s="55">
        <f t="shared" si="34"/>
        <v>0</v>
      </c>
      <c r="FP37" s="55">
        <f t="shared" si="34"/>
        <v>0</v>
      </c>
      <c r="FQ37" s="55">
        <f t="shared" si="34"/>
        <v>0</v>
      </c>
      <c r="FR37" s="55">
        <f t="shared" si="34"/>
        <v>0</v>
      </c>
      <c r="FS37" s="55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22"/>
      <c r="C38" s="28" t="s">
        <v>147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22"/>
      <c r="DG38" s="28" t="s">
        <v>147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5">
        <f t="shared" si="44"/>
        <v>0</v>
      </c>
      <c r="EG38" s="55">
        <f t="shared" si="44"/>
        <v>0</v>
      </c>
      <c r="EH38" s="55">
        <f t="shared" si="44"/>
        <v>0</v>
      </c>
      <c r="EI38" s="55">
        <f t="shared" si="44"/>
        <v>0</v>
      </c>
      <c r="EJ38" s="55">
        <f t="shared" si="44"/>
        <v>0</v>
      </c>
      <c r="EK38" s="55">
        <f t="shared" si="44"/>
        <v>0</v>
      </c>
      <c r="EL38" s="55">
        <f t="shared" si="44"/>
        <v>0</v>
      </c>
      <c r="EM38" s="55">
        <f t="shared" si="43"/>
        <v>0</v>
      </c>
      <c r="EN38" s="55">
        <f t="shared" si="43"/>
        <v>0</v>
      </c>
      <c r="EO38" s="55">
        <f t="shared" si="43"/>
        <v>0</v>
      </c>
      <c r="EP38" s="55">
        <f t="shared" si="43"/>
        <v>0</v>
      </c>
      <c r="EQ38" s="55">
        <f t="shared" si="43"/>
        <v>0</v>
      </c>
      <c r="ER38" s="55">
        <f t="shared" si="43"/>
        <v>0</v>
      </c>
      <c r="ES38" s="55">
        <f t="shared" si="43"/>
        <v>0</v>
      </c>
      <c r="ET38" s="55">
        <f t="shared" si="43"/>
        <v>0</v>
      </c>
      <c r="EU38" s="55">
        <f t="shared" si="43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34"/>
        <v>0</v>
      </c>
      <c r="FM38" s="55">
        <f t="shared" si="34"/>
        <v>0</v>
      </c>
      <c r="FN38" s="55">
        <f t="shared" si="34"/>
        <v>0</v>
      </c>
      <c r="FO38" s="55">
        <f t="shared" si="34"/>
        <v>0</v>
      </c>
      <c r="FP38" s="55">
        <f t="shared" si="34"/>
        <v>0</v>
      </c>
      <c r="FQ38" s="55">
        <f t="shared" si="34"/>
        <v>0</v>
      </c>
      <c r="FR38" s="55">
        <f t="shared" si="34"/>
        <v>0</v>
      </c>
      <c r="FS38" s="55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22"/>
      <c r="C39" s="28" t="s">
        <v>148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22"/>
      <c r="DG39" s="28" t="s">
        <v>148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5">
        <f t="shared" si="44"/>
        <v>0</v>
      </c>
      <c r="EG39" s="55">
        <f t="shared" si="44"/>
        <v>0</v>
      </c>
      <c r="EH39" s="55">
        <f t="shared" si="44"/>
        <v>0</v>
      </c>
      <c r="EI39" s="55">
        <f t="shared" si="44"/>
        <v>0</v>
      </c>
      <c r="EJ39" s="55">
        <f t="shared" si="44"/>
        <v>0</v>
      </c>
      <c r="EK39" s="55">
        <f t="shared" si="44"/>
        <v>0</v>
      </c>
      <c r="EL39" s="55">
        <f t="shared" si="44"/>
        <v>0</v>
      </c>
      <c r="EM39" s="55">
        <f t="shared" si="43"/>
        <v>0</v>
      </c>
      <c r="EN39" s="55">
        <f t="shared" si="43"/>
        <v>0</v>
      </c>
      <c r="EO39" s="55">
        <f t="shared" si="43"/>
        <v>0</v>
      </c>
      <c r="EP39" s="55">
        <f t="shared" si="43"/>
        <v>0</v>
      </c>
      <c r="EQ39" s="55">
        <f t="shared" si="43"/>
        <v>0</v>
      </c>
      <c r="ER39" s="55">
        <f t="shared" si="43"/>
        <v>0</v>
      </c>
      <c r="ES39" s="55">
        <f t="shared" si="43"/>
        <v>0</v>
      </c>
      <c r="ET39" s="55">
        <f t="shared" si="43"/>
        <v>0</v>
      </c>
      <c r="EU39" s="55">
        <f t="shared" si="43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34"/>
        <v>0</v>
      </c>
      <c r="FM39" s="55">
        <f t="shared" si="34"/>
        <v>0</v>
      </c>
      <c r="FN39" s="55">
        <f t="shared" si="34"/>
        <v>0</v>
      </c>
      <c r="FO39" s="55">
        <f t="shared" si="34"/>
        <v>0</v>
      </c>
      <c r="FP39" s="55">
        <f t="shared" si="34"/>
        <v>0</v>
      </c>
      <c r="FQ39" s="55">
        <f t="shared" si="34"/>
        <v>0</v>
      </c>
      <c r="FR39" s="55">
        <f t="shared" si="34"/>
        <v>0</v>
      </c>
      <c r="FS39" s="55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23"/>
      <c r="C40" s="28" t="s">
        <v>149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23"/>
      <c r="DG40" s="28" t="s">
        <v>149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5">
        <f t="shared" si="44"/>
        <v>0</v>
      </c>
      <c r="EG40" s="55">
        <f t="shared" si="44"/>
        <v>0</v>
      </c>
      <c r="EH40" s="55">
        <f t="shared" si="44"/>
        <v>0</v>
      </c>
      <c r="EI40" s="55">
        <f t="shared" si="44"/>
        <v>0</v>
      </c>
      <c r="EJ40" s="55">
        <f t="shared" si="44"/>
        <v>0</v>
      </c>
      <c r="EK40" s="55">
        <f t="shared" si="44"/>
        <v>0</v>
      </c>
      <c r="EL40" s="55">
        <f t="shared" si="44"/>
        <v>0</v>
      </c>
      <c r="EM40" s="55">
        <f t="shared" si="43"/>
        <v>0</v>
      </c>
      <c r="EN40" s="55">
        <f t="shared" si="43"/>
        <v>0</v>
      </c>
      <c r="EO40" s="55">
        <f t="shared" si="43"/>
        <v>0</v>
      </c>
      <c r="EP40" s="55">
        <f t="shared" si="43"/>
        <v>0</v>
      </c>
      <c r="EQ40" s="55">
        <f t="shared" si="43"/>
        <v>0</v>
      </c>
      <c r="ER40" s="55">
        <f t="shared" si="43"/>
        <v>0</v>
      </c>
      <c r="ES40" s="55">
        <f t="shared" si="43"/>
        <v>0</v>
      </c>
      <c r="ET40" s="55">
        <f t="shared" si="43"/>
        <v>0</v>
      </c>
      <c r="EU40" s="55">
        <f t="shared" si="43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34"/>
        <v>0</v>
      </c>
      <c r="FM40" s="55">
        <f t="shared" si="34"/>
        <v>0</v>
      </c>
      <c r="FN40" s="55">
        <f t="shared" si="34"/>
        <v>0</v>
      </c>
      <c r="FO40" s="55">
        <f t="shared" si="34"/>
        <v>0</v>
      </c>
      <c r="FP40" s="55">
        <f t="shared" si="34"/>
        <v>0</v>
      </c>
      <c r="FQ40" s="55">
        <f t="shared" si="34"/>
        <v>0</v>
      </c>
      <c r="FR40" s="55">
        <f t="shared" si="34"/>
        <v>0</v>
      </c>
      <c r="FS40" s="55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21" t="s">
        <v>150</v>
      </c>
      <c r="C41" s="28" t="s">
        <v>125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21" t="s">
        <v>150</v>
      </c>
      <c r="DG41" s="28" t="s">
        <v>125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5">
        <f t="shared" si="44"/>
        <v>0</v>
      </c>
      <c r="EG41" s="55">
        <f t="shared" si="44"/>
        <v>0</v>
      </c>
      <c r="EH41" s="55">
        <f t="shared" si="44"/>
        <v>0</v>
      </c>
      <c r="EI41" s="55">
        <f t="shared" si="44"/>
        <v>0</v>
      </c>
      <c r="EJ41" s="55">
        <f t="shared" si="44"/>
        <v>0</v>
      </c>
      <c r="EK41" s="55">
        <f t="shared" si="44"/>
        <v>0</v>
      </c>
      <c r="EL41" s="55">
        <f t="shared" si="44"/>
        <v>0</v>
      </c>
      <c r="EM41" s="55">
        <f t="shared" si="43"/>
        <v>0</v>
      </c>
      <c r="EN41" s="55">
        <f t="shared" si="43"/>
        <v>0</v>
      </c>
      <c r="EO41" s="55">
        <f t="shared" si="43"/>
        <v>0</v>
      </c>
      <c r="EP41" s="55">
        <f t="shared" si="43"/>
        <v>0</v>
      </c>
      <c r="EQ41" s="55">
        <f t="shared" si="43"/>
        <v>0</v>
      </c>
      <c r="ER41" s="55">
        <f t="shared" si="43"/>
        <v>0</v>
      </c>
      <c r="ES41" s="55">
        <f t="shared" si="43"/>
        <v>0</v>
      </c>
      <c r="ET41" s="55">
        <f t="shared" si="43"/>
        <v>0</v>
      </c>
      <c r="EU41" s="55">
        <f t="shared" si="43"/>
        <v>0</v>
      </c>
      <c r="EV41" s="55">
        <f t="shared" si="43"/>
        <v>0</v>
      </c>
      <c r="EW41" s="55">
        <f t="shared" si="43"/>
        <v>0</v>
      </c>
      <c r="EX41" s="55">
        <f t="shared" si="43"/>
        <v>0</v>
      </c>
      <c r="EY41" s="55">
        <f t="shared" si="43"/>
        <v>0</v>
      </c>
      <c r="EZ41" s="55">
        <f t="shared" si="43"/>
        <v>0</v>
      </c>
      <c r="FA41" s="55">
        <f t="shared" si="43"/>
        <v>0</v>
      </c>
      <c r="FB41" s="55">
        <f t="shared" si="43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34"/>
        <v>0</v>
      </c>
      <c r="FM41" s="55">
        <f t="shared" si="34"/>
        <v>0</v>
      </c>
      <c r="FN41" s="55">
        <f t="shared" si="34"/>
        <v>0</v>
      </c>
      <c r="FO41" s="55">
        <f t="shared" si="34"/>
        <v>0</v>
      </c>
      <c r="FP41" s="55">
        <f t="shared" si="34"/>
        <v>0</v>
      </c>
      <c r="FQ41" s="55">
        <f t="shared" si="34"/>
        <v>0</v>
      </c>
      <c r="FR41" s="55">
        <f t="shared" si="34"/>
        <v>0</v>
      </c>
      <c r="FS41" s="55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23"/>
      <c r="C42" s="28" t="s">
        <v>151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23"/>
      <c r="DG42" s="28" t="s">
        <v>151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5">
        <f t="shared" si="44"/>
        <v>0</v>
      </c>
      <c r="EG42" s="55">
        <f t="shared" si="44"/>
        <v>0</v>
      </c>
      <c r="EH42" s="55">
        <f t="shared" si="44"/>
        <v>0</v>
      </c>
      <c r="EI42" s="55">
        <f t="shared" si="44"/>
        <v>0</v>
      </c>
      <c r="EJ42" s="55">
        <f t="shared" si="44"/>
        <v>0</v>
      </c>
      <c r="EK42" s="55">
        <f t="shared" si="44"/>
        <v>0</v>
      </c>
      <c r="EL42" s="55">
        <f t="shared" si="44"/>
        <v>0</v>
      </c>
      <c r="EM42" s="55">
        <f t="shared" si="43"/>
        <v>0</v>
      </c>
      <c r="EN42" s="55">
        <f t="shared" si="43"/>
        <v>0</v>
      </c>
      <c r="EO42" s="55">
        <f t="shared" si="43"/>
        <v>0</v>
      </c>
      <c r="EP42" s="55">
        <f t="shared" si="43"/>
        <v>0</v>
      </c>
      <c r="EQ42" s="55">
        <f t="shared" si="43"/>
        <v>0</v>
      </c>
      <c r="ER42" s="55">
        <f t="shared" si="43"/>
        <v>0</v>
      </c>
      <c r="ES42" s="55">
        <f t="shared" si="43"/>
        <v>0</v>
      </c>
      <c r="ET42" s="55">
        <f t="shared" si="43"/>
        <v>0</v>
      </c>
      <c r="EU42" s="55">
        <f t="shared" si="43"/>
        <v>0</v>
      </c>
      <c r="EV42" s="55">
        <f t="shared" si="43"/>
        <v>0</v>
      </c>
      <c r="EW42" s="55">
        <f t="shared" si="43"/>
        <v>0</v>
      </c>
      <c r="EX42" s="55">
        <f t="shared" si="43"/>
        <v>0</v>
      </c>
      <c r="EY42" s="55">
        <f t="shared" si="43"/>
        <v>0</v>
      </c>
      <c r="EZ42" s="55">
        <f t="shared" si="43"/>
        <v>0</v>
      </c>
      <c r="FA42" s="55">
        <f t="shared" si="43"/>
        <v>0</v>
      </c>
      <c r="FB42" s="55">
        <f t="shared" si="43"/>
        <v>0</v>
      </c>
      <c r="FC42" s="55">
        <f t="shared" si="42"/>
        <v>0</v>
      </c>
      <c r="FD42" s="55">
        <f t="shared" si="42"/>
        <v>0</v>
      </c>
      <c r="FE42" s="55">
        <f t="shared" si="42"/>
        <v>0</v>
      </c>
      <c r="FF42" s="55">
        <f t="shared" si="42"/>
        <v>0</v>
      </c>
      <c r="FG42" s="55">
        <f t="shared" si="42"/>
        <v>0</v>
      </c>
      <c r="FH42" s="55">
        <f t="shared" ref="FC42:FO105" si="50">BD42+BD197</f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50"/>
        <v>0</v>
      </c>
      <c r="FM42" s="55">
        <f t="shared" si="49"/>
        <v>0</v>
      </c>
      <c r="FN42" s="55">
        <f t="shared" si="49"/>
        <v>0</v>
      </c>
      <c r="FO42" s="55">
        <f t="shared" si="49"/>
        <v>0</v>
      </c>
      <c r="FP42" s="55">
        <f t="shared" si="49"/>
        <v>0</v>
      </c>
      <c r="FQ42" s="55">
        <f t="shared" si="49"/>
        <v>0</v>
      </c>
      <c r="FR42" s="55">
        <f t="shared" si="49"/>
        <v>0</v>
      </c>
      <c r="FS42" s="55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77" t="s">
        <v>152</v>
      </c>
      <c r="C43" s="28" t="s">
        <v>153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77" t="s">
        <v>152</v>
      </c>
      <c r="DG43" s="28" t="s">
        <v>153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5">
        <f t="shared" si="44"/>
        <v>0</v>
      </c>
      <c r="EG43" s="55">
        <f t="shared" si="44"/>
        <v>0</v>
      </c>
      <c r="EH43" s="55">
        <f t="shared" si="44"/>
        <v>0</v>
      </c>
      <c r="EI43" s="55">
        <f t="shared" si="44"/>
        <v>0</v>
      </c>
      <c r="EJ43" s="55">
        <f t="shared" si="44"/>
        <v>0</v>
      </c>
      <c r="EK43" s="55">
        <f t="shared" si="44"/>
        <v>0</v>
      </c>
      <c r="EL43" s="55">
        <f t="shared" si="44"/>
        <v>0</v>
      </c>
      <c r="EM43" s="55">
        <f t="shared" si="43"/>
        <v>0</v>
      </c>
      <c r="EN43" s="55">
        <f t="shared" si="43"/>
        <v>0</v>
      </c>
      <c r="EO43" s="55">
        <f t="shared" si="43"/>
        <v>0</v>
      </c>
      <c r="EP43" s="55">
        <f t="shared" si="43"/>
        <v>0</v>
      </c>
      <c r="EQ43" s="55">
        <f t="shared" si="43"/>
        <v>0</v>
      </c>
      <c r="ER43" s="55">
        <f t="shared" si="43"/>
        <v>0</v>
      </c>
      <c r="ES43" s="55">
        <f t="shared" si="43"/>
        <v>0</v>
      </c>
      <c r="ET43" s="55">
        <f t="shared" si="43"/>
        <v>0</v>
      </c>
      <c r="EU43" s="55">
        <f t="shared" si="43"/>
        <v>0</v>
      </c>
      <c r="EV43" s="55">
        <f t="shared" si="43"/>
        <v>0</v>
      </c>
      <c r="EW43" s="55">
        <f t="shared" si="43"/>
        <v>0</v>
      </c>
      <c r="EX43" s="55">
        <f t="shared" si="43"/>
        <v>0</v>
      </c>
      <c r="EY43" s="55">
        <f t="shared" si="43"/>
        <v>0</v>
      </c>
      <c r="EZ43" s="55">
        <f t="shared" si="43"/>
        <v>0</v>
      </c>
      <c r="FA43" s="55">
        <f t="shared" si="43"/>
        <v>0</v>
      </c>
      <c r="FB43" s="55">
        <f t="shared" si="43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50"/>
        <v>0</v>
      </c>
      <c r="FM43" s="55">
        <f t="shared" si="49"/>
        <v>0</v>
      </c>
      <c r="FN43" s="55">
        <f t="shared" si="49"/>
        <v>0</v>
      </c>
      <c r="FO43" s="55">
        <f t="shared" si="49"/>
        <v>0</v>
      </c>
      <c r="FP43" s="55">
        <f t="shared" si="49"/>
        <v>0</v>
      </c>
      <c r="FQ43" s="55">
        <f t="shared" si="49"/>
        <v>0</v>
      </c>
      <c r="FR43" s="55">
        <f t="shared" si="49"/>
        <v>0</v>
      </c>
      <c r="FS43" s="55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21" t="s">
        <v>154</v>
      </c>
      <c r="C44" s="28" t="s">
        <v>155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21" t="s">
        <v>154</v>
      </c>
      <c r="DG44" s="28" t="s">
        <v>155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5">
        <f t="shared" si="44"/>
        <v>0</v>
      </c>
      <c r="EG44" s="55">
        <f t="shared" si="44"/>
        <v>0</v>
      </c>
      <c r="EH44" s="55">
        <f t="shared" si="44"/>
        <v>0</v>
      </c>
      <c r="EI44" s="55">
        <f t="shared" si="44"/>
        <v>0</v>
      </c>
      <c r="EJ44" s="55">
        <f t="shared" si="44"/>
        <v>0</v>
      </c>
      <c r="EK44" s="55">
        <f t="shared" si="44"/>
        <v>0</v>
      </c>
      <c r="EL44" s="55">
        <f t="shared" si="44"/>
        <v>0</v>
      </c>
      <c r="EM44" s="55">
        <f t="shared" si="43"/>
        <v>0</v>
      </c>
      <c r="EN44" s="55">
        <f t="shared" si="43"/>
        <v>0</v>
      </c>
      <c r="EO44" s="55">
        <f t="shared" si="43"/>
        <v>0</v>
      </c>
      <c r="EP44" s="55">
        <f t="shared" si="43"/>
        <v>0</v>
      </c>
      <c r="EQ44" s="55">
        <f t="shared" si="43"/>
        <v>0</v>
      </c>
      <c r="ER44" s="55">
        <f t="shared" si="43"/>
        <v>0</v>
      </c>
      <c r="ES44" s="55">
        <f t="shared" si="43"/>
        <v>0</v>
      </c>
      <c r="ET44" s="55">
        <f t="shared" si="43"/>
        <v>0</v>
      </c>
      <c r="EU44" s="55">
        <f t="shared" si="43"/>
        <v>0</v>
      </c>
      <c r="EV44" s="55">
        <f t="shared" si="43"/>
        <v>0</v>
      </c>
      <c r="EW44" s="55">
        <f t="shared" si="43"/>
        <v>0</v>
      </c>
      <c r="EX44" s="55">
        <f t="shared" si="43"/>
        <v>0</v>
      </c>
      <c r="EY44" s="55">
        <f t="shared" si="43"/>
        <v>0</v>
      </c>
      <c r="EZ44" s="55">
        <f t="shared" si="43"/>
        <v>0</v>
      </c>
      <c r="FA44" s="55">
        <f t="shared" si="43"/>
        <v>0</v>
      </c>
      <c r="FB44" s="55">
        <f t="shared" si="43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50"/>
        <v>0</v>
      </c>
      <c r="FM44" s="55">
        <f t="shared" si="49"/>
        <v>0</v>
      </c>
      <c r="FN44" s="55">
        <f t="shared" si="49"/>
        <v>0</v>
      </c>
      <c r="FO44" s="55">
        <f t="shared" si="49"/>
        <v>0</v>
      </c>
      <c r="FP44" s="55">
        <f t="shared" si="49"/>
        <v>0</v>
      </c>
      <c r="FQ44" s="55">
        <f t="shared" si="49"/>
        <v>0</v>
      </c>
      <c r="FR44" s="55">
        <f t="shared" si="49"/>
        <v>0</v>
      </c>
      <c r="FS44" s="55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22"/>
      <c r="C45" s="28" t="s">
        <v>127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22"/>
      <c r="DG45" s="28" t="s">
        <v>127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5">
        <f t="shared" si="44"/>
        <v>0</v>
      </c>
      <c r="EG45" s="55">
        <f t="shared" si="44"/>
        <v>0</v>
      </c>
      <c r="EH45" s="55">
        <f t="shared" si="44"/>
        <v>0</v>
      </c>
      <c r="EI45" s="55">
        <f t="shared" si="44"/>
        <v>0</v>
      </c>
      <c r="EJ45" s="55">
        <f t="shared" si="44"/>
        <v>0</v>
      </c>
      <c r="EK45" s="55">
        <f t="shared" si="44"/>
        <v>0</v>
      </c>
      <c r="EL45" s="55">
        <f t="shared" si="44"/>
        <v>0</v>
      </c>
      <c r="EM45" s="55">
        <f t="shared" si="43"/>
        <v>0</v>
      </c>
      <c r="EN45" s="55">
        <f t="shared" si="43"/>
        <v>0</v>
      </c>
      <c r="EO45" s="55">
        <f t="shared" si="43"/>
        <v>0</v>
      </c>
      <c r="EP45" s="55">
        <f t="shared" si="43"/>
        <v>0</v>
      </c>
      <c r="EQ45" s="55">
        <f t="shared" si="43"/>
        <v>0</v>
      </c>
      <c r="ER45" s="55">
        <f t="shared" si="43"/>
        <v>0</v>
      </c>
      <c r="ES45" s="55">
        <f t="shared" si="43"/>
        <v>0</v>
      </c>
      <c r="ET45" s="55">
        <f t="shared" si="43"/>
        <v>0</v>
      </c>
      <c r="EU45" s="55">
        <f t="shared" si="43"/>
        <v>0</v>
      </c>
      <c r="EV45" s="55">
        <f t="shared" si="43"/>
        <v>0</v>
      </c>
      <c r="EW45" s="55">
        <f t="shared" si="43"/>
        <v>0</v>
      </c>
      <c r="EX45" s="55">
        <f t="shared" si="43"/>
        <v>0</v>
      </c>
      <c r="EY45" s="55">
        <f t="shared" si="43"/>
        <v>0</v>
      </c>
      <c r="EZ45" s="55">
        <f t="shared" si="43"/>
        <v>0</v>
      </c>
      <c r="FA45" s="55">
        <f t="shared" si="43"/>
        <v>0</v>
      </c>
      <c r="FB45" s="55">
        <f t="shared" si="43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50"/>
        <v>0</v>
      </c>
      <c r="FM45" s="55">
        <f t="shared" si="49"/>
        <v>0</v>
      </c>
      <c r="FN45" s="55">
        <f t="shared" si="49"/>
        <v>0</v>
      </c>
      <c r="FO45" s="55">
        <f t="shared" si="49"/>
        <v>0</v>
      </c>
      <c r="FP45" s="55">
        <f t="shared" si="49"/>
        <v>0</v>
      </c>
      <c r="FQ45" s="55">
        <f t="shared" si="49"/>
        <v>0</v>
      </c>
      <c r="FR45" s="55">
        <f t="shared" si="49"/>
        <v>0</v>
      </c>
      <c r="FS45" s="55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21" t="s">
        <v>156</v>
      </c>
      <c r="C46" s="28" t="s">
        <v>127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21" t="s">
        <v>156</v>
      </c>
      <c r="DG46" s="28" t="s">
        <v>127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5">
        <f t="shared" si="44"/>
        <v>0</v>
      </c>
      <c r="EG46" s="55">
        <f t="shared" si="44"/>
        <v>0</v>
      </c>
      <c r="EH46" s="55">
        <f t="shared" si="44"/>
        <v>0</v>
      </c>
      <c r="EI46" s="55">
        <f t="shared" si="44"/>
        <v>0</v>
      </c>
      <c r="EJ46" s="55">
        <f t="shared" si="44"/>
        <v>0</v>
      </c>
      <c r="EK46" s="55">
        <f t="shared" si="44"/>
        <v>0</v>
      </c>
      <c r="EL46" s="55">
        <f t="shared" si="44"/>
        <v>0</v>
      </c>
      <c r="EM46" s="55">
        <f t="shared" si="43"/>
        <v>0</v>
      </c>
      <c r="EN46" s="55">
        <f t="shared" si="43"/>
        <v>0</v>
      </c>
      <c r="EO46" s="55">
        <f t="shared" si="43"/>
        <v>0</v>
      </c>
      <c r="EP46" s="55">
        <f t="shared" si="43"/>
        <v>0</v>
      </c>
      <c r="EQ46" s="55">
        <f t="shared" si="43"/>
        <v>0</v>
      </c>
      <c r="ER46" s="55">
        <f t="shared" si="43"/>
        <v>0</v>
      </c>
      <c r="ES46" s="55">
        <f t="shared" si="43"/>
        <v>0</v>
      </c>
      <c r="ET46" s="55">
        <f t="shared" si="43"/>
        <v>0</v>
      </c>
      <c r="EU46" s="55">
        <f t="shared" si="43"/>
        <v>0</v>
      </c>
      <c r="EV46" s="55">
        <f t="shared" si="43"/>
        <v>0</v>
      </c>
      <c r="EW46" s="55">
        <f t="shared" si="43"/>
        <v>0</v>
      </c>
      <c r="EX46" s="55">
        <f t="shared" si="43"/>
        <v>0</v>
      </c>
      <c r="EY46" s="55">
        <f t="shared" si="43"/>
        <v>0</v>
      </c>
      <c r="EZ46" s="55">
        <f t="shared" si="43"/>
        <v>0</v>
      </c>
      <c r="FA46" s="55">
        <f t="shared" si="43"/>
        <v>0</v>
      </c>
      <c r="FB46" s="55">
        <f t="shared" si="43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50"/>
        <v>0</v>
      </c>
      <c r="FM46" s="55">
        <f t="shared" si="50"/>
        <v>0</v>
      </c>
      <c r="FN46" s="55">
        <f t="shared" si="50"/>
        <v>0</v>
      </c>
      <c r="FO46" s="55">
        <f t="shared" si="50"/>
        <v>0</v>
      </c>
      <c r="FP46" s="55">
        <f t="shared" si="49"/>
        <v>0</v>
      </c>
      <c r="FQ46" s="55">
        <f t="shared" si="49"/>
        <v>0</v>
      </c>
      <c r="FR46" s="55">
        <f t="shared" si="49"/>
        <v>0</v>
      </c>
      <c r="FS46" s="55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23"/>
      <c r="C47" s="28" t="s">
        <v>125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23"/>
      <c r="DG47" s="28" t="s">
        <v>125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5">
        <f t="shared" si="44"/>
        <v>0</v>
      </c>
      <c r="EG47" s="55">
        <f t="shared" si="44"/>
        <v>0</v>
      </c>
      <c r="EH47" s="55">
        <f t="shared" si="44"/>
        <v>0</v>
      </c>
      <c r="EI47" s="55">
        <f t="shared" si="44"/>
        <v>0</v>
      </c>
      <c r="EJ47" s="55">
        <f t="shared" si="44"/>
        <v>0</v>
      </c>
      <c r="EK47" s="55">
        <f t="shared" si="44"/>
        <v>0</v>
      </c>
      <c r="EL47" s="55">
        <f t="shared" si="44"/>
        <v>0</v>
      </c>
      <c r="EM47" s="55">
        <f t="shared" si="43"/>
        <v>0</v>
      </c>
      <c r="EN47" s="55">
        <f t="shared" si="43"/>
        <v>0</v>
      </c>
      <c r="EO47" s="55">
        <f t="shared" si="43"/>
        <v>0</v>
      </c>
      <c r="EP47" s="55">
        <f t="shared" si="43"/>
        <v>0</v>
      </c>
      <c r="EQ47" s="55">
        <f t="shared" si="43"/>
        <v>0</v>
      </c>
      <c r="ER47" s="55">
        <f t="shared" si="43"/>
        <v>0</v>
      </c>
      <c r="ES47" s="55">
        <f t="shared" si="43"/>
        <v>0</v>
      </c>
      <c r="ET47" s="55">
        <f t="shared" si="43"/>
        <v>0</v>
      </c>
      <c r="EU47" s="55">
        <f t="shared" si="43"/>
        <v>0</v>
      </c>
      <c r="EV47" s="55">
        <f t="shared" si="43"/>
        <v>0</v>
      </c>
      <c r="EW47" s="55">
        <f t="shared" si="43"/>
        <v>0</v>
      </c>
      <c r="EX47" s="55">
        <f t="shared" si="43"/>
        <v>0</v>
      </c>
      <c r="EY47" s="55">
        <f t="shared" si="43"/>
        <v>0</v>
      </c>
      <c r="EZ47" s="55">
        <f t="shared" si="43"/>
        <v>0</v>
      </c>
      <c r="FA47" s="55">
        <f t="shared" si="43"/>
        <v>0</v>
      </c>
      <c r="FB47" s="55">
        <f t="shared" si="43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50"/>
        <v>0</v>
      </c>
      <c r="FM47" s="55">
        <f t="shared" si="50"/>
        <v>0</v>
      </c>
      <c r="FN47" s="55">
        <f t="shared" si="50"/>
        <v>0</v>
      </c>
      <c r="FO47" s="55">
        <f t="shared" si="50"/>
        <v>0</v>
      </c>
      <c r="FP47" s="55">
        <f t="shared" si="49"/>
        <v>0</v>
      </c>
      <c r="FQ47" s="55">
        <f t="shared" si="49"/>
        <v>0</v>
      </c>
      <c r="FR47" s="55">
        <f t="shared" si="49"/>
        <v>0</v>
      </c>
      <c r="FS47" s="55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22" t="s">
        <v>157</v>
      </c>
      <c r="C48" s="28" t="s">
        <v>144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22" t="s">
        <v>157</v>
      </c>
      <c r="DG48" s="28" t="s">
        <v>144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3"/>
        <v>0</v>
      </c>
      <c r="EP48" s="55">
        <f t="shared" si="43"/>
        <v>0</v>
      </c>
      <c r="EQ48" s="55">
        <f t="shared" si="43"/>
        <v>0</v>
      </c>
      <c r="ER48" s="55">
        <f t="shared" si="43"/>
        <v>0</v>
      </c>
      <c r="ES48" s="55">
        <f t="shared" si="43"/>
        <v>0</v>
      </c>
      <c r="ET48" s="55">
        <f t="shared" si="43"/>
        <v>0</v>
      </c>
      <c r="EU48" s="55">
        <f t="shared" si="43"/>
        <v>0</v>
      </c>
      <c r="EV48" s="55">
        <f t="shared" si="43"/>
        <v>0</v>
      </c>
      <c r="EW48" s="55">
        <f t="shared" si="43"/>
        <v>0</v>
      </c>
      <c r="EX48" s="55">
        <f t="shared" si="43"/>
        <v>0</v>
      </c>
      <c r="EY48" s="55">
        <f t="shared" si="43"/>
        <v>0</v>
      </c>
      <c r="EZ48" s="55">
        <f t="shared" si="43"/>
        <v>0</v>
      </c>
      <c r="FA48" s="55">
        <f t="shared" si="43"/>
        <v>0</v>
      </c>
      <c r="FB48" s="55">
        <f t="shared" si="43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50"/>
        <v>0</v>
      </c>
      <c r="FM48" s="55">
        <f t="shared" si="50"/>
        <v>0</v>
      </c>
      <c r="FN48" s="55">
        <f t="shared" si="50"/>
        <v>0</v>
      </c>
      <c r="FO48" s="55">
        <f t="shared" si="50"/>
        <v>0</v>
      </c>
      <c r="FP48" s="55">
        <f t="shared" si="49"/>
        <v>0</v>
      </c>
      <c r="FQ48" s="55">
        <f t="shared" si="49"/>
        <v>0</v>
      </c>
      <c r="FR48" s="55">
        <f t="shared" si="49"/>
        <v>0</v>
      </c>
      <c r="FS48" s="55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23"/>
      <c r="C49" s="28" t="s">
        <v>158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23"/>
      <c r="DG49" s="28" t="s">
        <v>158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3"/>
        <v>0</v>
      </c>
      <c r="EP49" s="55">
        <f t="shared" si="43"/>
        <v>0</v>
      </c>
      <c r="EQ49" s="55">
        <f t="shared" si="43"/>
        <v>0</v>
      </c>
      <c r="ER49" s="55">
        <f t="shared" si="43"/>
        <v>0</v>
      </c>
      <c r="ES49" s="55">
        <f t="shared" si="43"/>
        <v>0</v>
      </c>
      <c r="ET49" s="55">
        <f t="shared" si="43"/>
        <v>0</v>
      </c>
      <c r="EU49" s="55">
        <f t="shared" si="43"/>
        <v>0</v>
      </c>
      <c r="EV49" s="55">
        <f t="shared" si="43"/>
        <v>0</v>
      </c>
      <c r="EW49" s="55">
        <f t="shared" si="43"/>
        <v>0</v>
      </c>
      <c r="EX49" s="55">
        <f t="shared" si="43"/>
        <v>0</v>
      </c>
      <c r="EY49" s="55">
        <f t="shared" si="43"/>
        <v>0</v>
      </c>
      <c r="EZ49" s="55">
        <f t="shared" si="43"/>
        <v>0</v>
      </c>
      <c r="FA49" s="55">
        <f t="shared" si="43"/>
        <v>0</v>
      </c>
      <c r="FB49" s="55">
        <f t="shared" si="43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50"/>
        <v>0</v>
      </c>
      <c r="FM49" s="55">
        <f t="shared" si="50"/>
        <v>0</v>
      </c>
      <c r="FN49" s="55">
        <f t="shared" si="50"/>
        <v>0</v>
      </c>
      <c r="FO49" s="55">
        <f t="shared" si="50"/>
        <v>0</v>
      </c>
      <c r="FP49" s="55">
        <f t="shared" si="49"/>
        <v>0</v>
      </c>
      <c r="FQ49" s="55">
        <f t="shared" si="49"/>
        <v>0</v>
      </c>
      <c r="FR49" s="55">
        <f t="shared" si="49"/>
        <v>0</v>
      </c>
      <c r="FS49" s="55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22" t="s">
        <v>159</v>
      </c>
      <c r="C50" s="28" t="s">
        <v>160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22" t="s">
        <v>159</v>
      </c>
      <c r="DG50" s="28" t="s">
        <v>160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C113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50"/>
        <v>0</v>
      </c>
      <c r="FM50" s="55">
        <f t="shared" si="50"/>
        <v>0</v>
      </c>
      <c r="FN50" s="55">
        <f t="shared" si="50"/>
        <v>0</v>
      </c>
      <c r="FO50" s="55">
        <f t="shared" si="50"/>
        <v>0</v>
      </c>
      <c r="FP50" s="55">
        <f t="shared" si="49"/>
        <v>0</v>
      </c>
      <c r="FQ50" s="55">
        <f t="shared" si="49"/>
        <v>0</v>
      </c>
      <c r="FR50" s="55">
        <f t="shared" si="49"/>
        <v>0</v>
      </c>
      <c r="FS50" s="55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23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23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50"/>
        <v>0</v>
      </c>
      <c r="FM51" s="55">
        <f t="shared" si="50"/>
        <v>0</v>
      </c>
      <c r="FN51" s="55">
        <f t="shared" si="50"/>
        <v>0</v>
      </c>
      <c r="FO51" s="55">
        <f t="shared" si="50"/>
        <v>0</v>
      </c>
      <c r="FP51" s="55">
        <f t="shared" si="49"/>
        <v>0</v>
      </c>
      <c r="FQ51" s="55">
        <f t="shared" si="49"/>
        <v>0</v>
      </c>
      <c r="FR51" s="55">
        <f t="shared" si="49"/>
        <v>0</v>
      </c>
      <c r="FS51" s="55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21" t="s">
        <v>161</v>
      </c>
      <c r="C52" s="28" t="s">
        <v>162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21" t="s">
        <v>161</v>
      </c>
      <c r="DG52" s="28" t="s">
        <v>162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50"/>
        <v>0</v>
      </c>
      <c r="FM52" s="55">
        <f t="shared" si="50"/>
        <v>0</v>
      </c>
      <c r="FN52" s="55">
        <f t="shared" si="50"/>
        <v>0</v>
      </c>
      <c r="FO52" s="55">
        <f t="shared" si="50"/>
        <v>0</v>
      </c>
      <c r="FP52" s="55">
        <f t="shared" si="49"/>
        <v>0</v>
      </c>
      <c r="FQ52" s="55">
        <f t="shared" si="49"/>
        <v>0</v>
      </c>
      <c r="FR52" s="55">
        <f t="shared" si="49"/>
        <v>0</v>
      </c>
      <c r="FS52" s="55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23"/>
      <c r="C53" s="28" t="s">
        <v>155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23"/>
      <c r="DG53" s="28" t="s">
        <v>155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50"/>
        <v>0</v>
      </c>
      <c r="FM53" s="55">
        <f t="shared" si="50"/>
        <v>0</v>
      </c>
      <c r="FN53" s="55">
        <f t="shared" si="50"/>
        <v>0</v>
      </c>
      <c r="FO53" s="55">
        <f t="shared" si="50"/>
        <v>0</v>
      </c>
      <c r="FP53" s="55">
        <f t="shared" si="49"/>
        <v>0</v>
      </c>
      <c r="FQ53" s="55">
        <f t="shared" si="49"/>
        <v>0</v>
      </c>
      <c r="FR53" s="55">
        <f t="shared" si="49"/>
        <v>0</v>
      </c>
      <c r="FS53" s="55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21" t="s">
        <v>163</v>
      </c>
      <c r="C54" s="28" t="s">
        <v>164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21" t="s">
        <v>163</v>
      </c>
      <c r="DG54" s="28" t="s">
        <v>164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50"/>
        <v>0</v>
      </c>
      <c r="FM54" s="55">
        <f t="shared" si="50"/>
        <v>0</v>
      </c>
      <c r="FN54" s="55">
        <f t="shared" si="50"/>
        <v>0</v>
      </c>
      <c r="FO54" s="55">
        <f t="shared" si="50"/>
        <v>0</v>
      </c>
      <c r="FP54" s="55">
        <f t="shared" si="49"/>
        <v>0</v>
      </c>
      <c r="FQ54" s="55">
        <f t="shared" si="49"/>
        <v>0</v>
      </c>
      <c r="FR54" s="55">
        <f t="shared" si="49"/>
        <v>0</v>
      </c>
      <c r="FS54" s="55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23"/>
      <c r="C55" s="28" t="s">
        <v>165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23"/>
      <c r="DG55" s="28" t="s">
        <v>165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50"/>
        <v>0</v>
      </c>
      <c r="FM55" s="55">
        <f t="shared" si="50"/>
        <v>0</v>
      </c>
      <c r="FN55" s="55">
        <f t="shared" si="50"/>
        <v>0</v>
      </c>
      <c r="FO55" s="55">
        <f t="shared" si="50"/>
        <v>0</v>
      </c>
      <c r="FP55" s="55">
        <f t="shared" si="49"/>
        <v>0</v>
      </c>
      <c r="FQ55" s="55">
        <f t="shared" si="49"/>
        <v>0</v>
      </c>
      <c r="FR55" s="55">
        <f t="shared" si="49"/>
        <v>0</v>
      </c>
      <c r="FS55" s="55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79" t="s">
        <v>166</v>
      </c>
      <c r="C56" s="28" t="s">
        <v>162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79" t="s">
        <v>166</v>
      </c>
      <c r="DG56" s="28" t="s">
        <v>162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50"/>
        <v>0</v>
      </c>
      <c r="FM56" s="55">
        <f t="shared" si="50"/>
        <v>0</v>
      </c>
      <c r="FN56" s="55">
        <f t="shared" si="50"/>
        <v>0</v>
      </c>
      <c r="FO56" s="55">
        <f t="shared" si="50"/>
        <v>0</v>
      </c>
      <c r="FP56" s="55">
        <f t="shared" si="49"/>
        <v>0</v>
      </c>
      <c r="FQ56" s="55">
        <f t="shared" si="49"/>
        <v>0</v>
      </c>
      <c r="FR56" s="55">
        <f t="shared" si="49"/>
        <v>0</v>
      </c>
      <c r="FS56" s="55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21" t="s">
        <v>167</v>
      </c>
      <c r="C57" s="28" t="s">
        <v>155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21" t="s">
        <v>167</v>
      </c>
      <c r="DG57" s="28" t="s">
        <v>155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50"/>
        <v>0</v>
      </c>
      <c r="FM57" s="55">
        <f t="shared" si="50"/>
        <v>0</v>
      </c>
      <c r="FN57" s="55">
        <f t="shared" si="50"/>
        <v>0</v>
      </c>
      <c r="FO57" s="55">
        <f t="shared" si="50"/>
        <v>0</v>
      </c>
      <c r="FP57" s="55">
        <f t="shared" si="49"/>
        <v>0</v>
      </c>
      <c r="FQ57" s="55">
        <f t="shared" si="49"/>
        <v>0</v>
      </c>
      <c r="FR57" s="55">
        <f t="shared" si="49"/>
        <v>0</v>
      </c>
      <c r="FS57" s="55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customHeight="1">
      <c r="A58" s="62">
        <v>30200002</v>
      </c>
      <c r="B58" s="123"/>
      <c r="C58" s="28" t="s">
        <v>162</v>
      </c>
      <c r="D58" s="5">
        <v>496</v>
      </c>
      <c r="E58" s="22">
        <v>5.09</v>
      </c>
      <c r="F58" s="23">
        <f t="shared" si="0"/>
        <v>2524.64</v>
      </c>
      <c r="G58" s="23">
        <f>+'[2]21'!$L$118/2</f>
        <v>2271.6</v>
      </c>
      <c r="H58" s="23">
        <f t="shared" si="1"/>
        <v>17.25</v>
      </c>
      <c r="I58" s="23">
        <f t="shared" si="2"/>
        <v>0</v>
      </c>
      <c r="J58" s="23">
        <f t="shared" si="3"/>
        <v>2541.89</v>
      </c>
      <c r="K58" s="23">
        <f t="shared" si="4"/>
        <v>0.67862889424798079</v>
      </c>
      <c r="L58" s="23">
        <f t="shared" si="5"/>
        <v>0</v>
      </c>
      <c r="M58" s="10">
        <v>1.2</v>
      </c>
      <c r="N58" s="23">
        <f t="shared" si="6"/>
        <v>30.502679999999994</v>
      </c>
      <c r="O58" s="23">
        <f t="shared" si="7"/>
        <v>0.52137110575201917</v>
      </c>
      <c r="P58" s="23">
        <f t="shared" si="8"/>
        <v>1.5736322185460425</v>
      </c>
      <c r="Q58" s="7">
        <v>1</v>
      </c>
      <c r="R58" s="6">
        <f t="shared" si="9"/>
        <v>2.54189</v>
      </c>
      <c r="S58" s="5">
        <v>2</v>
      </c>
      <c r="T58" s="5"/>
      <c r="U58" s="5"/>
      <c r="V58" s="5"/>
      <c r="W58" s="5">
        <v>2</v>
      </c>
      <c r="X58" s="5"/>
      <c r="Y58" s="5"/>
      <c r="Z58" s="5"/>
      <c r="AA58" s="5"/>
      <c r="AB58" s="4">
        <f>18.8/2</f>
        <v>9.4</v>
      </c>
      <c r="AC58" s="4">
        <f>5.6/2</f>
        <v>2.8</v>
      </c>
      <c r="AD58" s="4"/>
      <c r="AE58" s="4"/>
      <c r="AF58" s="4">
        <f>5.6/2</f>
        <v>2.8</v>
      </c>
      <c r="AG58" s="4"/>
      <c r="AH58" s="4"/>
      <c r="AI58" s="4"/>
      <c r="AJ58" s="4"/>
      <c r="AK58" s="4"/>
      <c r="AL58" s="4"/>
      <c r="AM58" s="4">
        <f>4.5/2</f>
        <v>2.25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>
        <f t="shared" si="60"/>
        <v>0.36980357135831998</v>
      </c>
      <c r="BQ58" s="4">
        <f t="shared" si="60"/>
        <v>412.59663768115945</v>
      </c>
      <c r="BR58" s="4" t="str">
        <f t="shared" si="60"/>
        <v/>
      </c>
      <c r="BS58" s="4">
        <f t="shared" si="58"/>
        <v>0</v>
      </c>
      <c r="BT58" s="4">
        <f t="shared" si="58"/>
        <v>9.1795212748519148</v>
      </c>
      <c r="BU58" s="4">
        <f t="shared" si="58"/>
        <v>0</v>
      </c>
      <c r="BV58" s="4">
        <f t="shared" si="58"/>
        <v>0</v>
      </c>
      <c r="BW58" s="4">
        <f t="shared" si="58"/>
        <v>0</v>
      </c>
      <c r="BX58" s="4">
        <f t="shared" si="58"/>
        <v>0</v>
      </c>
      <c r="BY58" s="4">
        <f t="shared" si="58"/>
        <v>0</v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>
        <f t="shared" si="58"/>
        <v>0</v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>
        <f t="shared" si="58"/>
        <v>0</v>
      </c>
      <c r="CI58" s="4">
        <f t="shared" si="61"/>
        <v>0</v>
      </c>
      <c r="CJ58" s="4" t="str">
        <f t="shared" si="61"/>
        <v/>
      </c>
      <c r="CK58" s="4" t="str">
        <f t="shared" si="61"/>
        <v/>
      </c>
      <c r="CL58" s="4">
        <f t="shared" si="61"/>
        <v>0</v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>
        <f t="shared" si="61"/>
        <v>0</v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23"/>
      <c r="DG58" s="28" t="s">
        <v>162</v>
      </c>
      <c r="DH58" s="5">
        <f t="shared" si="13"/>
        <v>993</v>
      </c>
      <c r="DI58" s="24">
        <v>5.09</v>
      </c>
      <c r="DJ58" s="23">
        <f t="shared" si="14"/>
        <v>5054.37</v>
      </c>
      <c r="DK58" s="23">
        <f t="shared" si="15"/>
        <v>4543.2</v>
      </c>
      <c r="DL58" s="23">
        <f t="shared" si="16"/>
        <v>34.5</v>
      </c>
      <c r="DM58" s="23">
        <f t="shared" si="17"/>
        <v>0</v>
      </c>
      <c r="DN58" s="23">
        <f t="shared" si="18"/>
        <v>5088.87</v>
      </c>
      <c r="DO58" s="23">
        <f t="shared" si="19"/>
        <v>0.67795011466199773</v>
      </c>
      <c r="DP58" s="23">
        <f t="shared" si="20"/>
        <v>0</v>
      </c>
      <c r="DQ58" s="10">
        <v>1.2</v>
      </c>
      <c r="DR58" s="23">
        <f t="shared" si="21"/>
        <v>61.066439999999993</v>
      </c>
      <c r="DS58" s="23">
        <f t="shared" si="22"/>
        <v>0.52204988533800223</v>
      </c>
      <c r="DT58" s="23">
        <f t="shared" si="23"/>
        <v>1.5720582368973859</v>
      </c>
      <c r="DU58" s="7">
        <v>1</v>
      </c>
      <c r="DV58" s="6">
        <f t="shared" si="24"/>
        <v>5.08887</v>
      </c>
      <c r="DW58" s="5">
        <f t="shared" si="56"/>
        <v>5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3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18.8</v>
      </c>
      <c r="EG58" s="55">
        <f t="shared" si="56"/>
        <v>5.6</v>
      </c>
      <c r="EH58" s="55">
        <f t="shared" si="56"/>
        <v>0</v>
      </c>
      <c r="EI58" s="55">
        <f t="shared" si="56"/>
        <v>0</v>
      </c>
      <c r="EJ58" s="55">
        <f t="shared" si="56"/>
        <v>5.6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4.5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49"/>
        <v>0</v>
      </c>
      <c r="FQ58" s="55">
        <f t="shared" si="49"/>
        <v>0</v>
      </c>
      <c r="FR58" s="55">
        <f t="shared" si="49"/>
        <v>0</v>
      </c>
      <c r="FS58" s="55">
        <f t="shared" si="49"/>
        <v>0</v>
      </c>
      <c r="FT58" s="4">
        <f t="shared" si="62"/>
        <v>0.36943368567088569</v>
      </c>
      <c r="FU58" s="4">
        <f t="shared" si="62"/>
        <v>826.0194782608695</v>
      </c>
      <c r="FV58" s="4" t="str">
        <f t="shared" si="62"/>
        <v/>
      </c>
      <c r="FW58" s="4">
        <f t="shared" si="59"/>
        <v>0</v>
      </c>
      <c r="FX58" s="4">
        <f t="shared" si="59"/>
        <v>9.1703397152347517</v>
      </c>
      <c r="FY58" s="4">
        <f t="shared" si="59"/>
        <v>0</v>
      </c>
      <c r="FZ58" s="4">
        <f t="shared" si="59"/>
        <v>0</v>
      </c>
      <c r="GA58" s="4">
        <f t="shared" si="59"/>
        <v>0</v>
      </c>
      <c r="GB58" s="4">
        <f t="shared" si="59"/>
        <v>0</v>
      </c>
      <c r="GC58" s="4">
        <f t="shared" si="59"/>
        <v>0</v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>
        <f t="shared" si="59"/>
        <v>0</v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>
        <f t="shared" si="59"/>
        <v>0</v>
      </c>
      <c r="GM58" s="4">
        <f t="shared" si="63"/>
        <v>0</v>
      </c>
      <c r="GN58" s="4" t="str">
        <f t="shared" si="63"/>
        <v/>
      </c>
      <c r="GO58" s="4" t="str">
        <f t="shared" si="63"/>
        <v/>
      </c>
      <c r="GP58" s="4">
        <f t="shared" si="63"/>
        <v>0</v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>
        <f t="shared" si="63"/>
        <v>0</v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21" t="s">
        <v>168</v>
      </c>
      <c r="C59" s="28" t="s">
        <v>155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21" t="s">
        <v>168</v>
      </c>
      <c r="DG59" s="28" t="s">
        <v>155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49"/>
        <v>0</v>
      </c>
      <c r="FQ59" s="55">
        <f t="shared" si="49"/>
        <v>0</v>
      </c>
      <c r="FR59" s="55">
        <f t="shared" si="49"/>
        <v>0</v>
      </c>
      <c r="FS59" s="55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23"/>
      <c r="C60" s="28" t="s">
        <v>162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23"/>
      <c r="DG60" s="28" t="s">
        <v>162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49"/>
        <v>0</v>
      </c>
      <c r="FQ60" s="55">
        <f t="shared" si="49"/>
        <v>0</v>
      </c>
      <c r="FR60" s="55">
        <f t="shared" si="49"/>
        <v>0</v>
      </c>
      <c r="FS60" s="55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21" t="s">
        <v>169</v>
      </c>
      <c r="C61" s="28" t="s">
        <v>125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21" t="s">
        <v>169</v>
      </c>
      <c r="DG61" s="28" t="s">
        <v>125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49"/>
        <v>0</v>
      </c>
      <c r="FQ61" s="55">
        <f t="shared" si="49"/>
        <v>0</v>
      </c>
      <c r="FR61" s="55">
        <f t="shared" si="49"/>
        <v>0</v>
      </c>
      <c r="FS61" s="55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22"/>
      <c r="C62" s="28" t="s">
        <v>144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22"/>
      <c r="DG62" s="28" t="s">
        <v>144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ref="FL62:FO125" si="64">BK62+BK217</f>
        <v>0</v>
      </c>
      <c r="FP62" s="55">
        <f t="shared" si="49"/>
        <v>0</v>
      </c>
      <c r="FQ62" s="55">
        <f t="shared" si="49"/>
        <v>0</v>
      </c>
      <c r="FR62" s="55">
        <f t="shared" si="49"/>
        <v>0</v>
      </c>
      <c r="FS62" s="55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22"/>
      <c r="C63" s="79" t="s">
        <v>130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22"/>
      <c r="DG63" s="79" t="s">
        <v>130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7"/>
        <v>0</v>
      </c>
      <c r="FD63" s="55">
        <f t="shared" ref="FB63:FO126" si="65">AZ63+AZ218</f>
        <v>0</v>
      </c>
      <c r="FE63" s="55">
        <f t="shared" si="65"/>
        <v>0</v>
      </c>
      <c r="FF63" s="55">
        <f t="shared" si="65"/>
        <v>0</v>
      </c>
      <c r="FG63" s="55">
        <f t="shared" si="65"/>
        <v>0</v>
      </c>
      <c r="FH63" s="55">
        <f t="shared" si="65"/>
        <v>0</v>
      </c>
      <c r="FI63" s="55">
        <f t="shared" si="65"/>
        <v>0</v>
      </c>
      <c r="FJ63" s="55">
        <f t="shared" si="65"/>
        <v>0</v>
      </c>
      <c r="FK63" s="55">
        <f t="shared" si="65"/>
        <v>0</v>
      </c>
      <c r="FL63" s="55">
        <f t="shared" si="64"/>
        <v>0</v>
      </c>
      <c r="FM63" s="55">
        <f t="shared" si="64"/>
        <v>0</v>
      </c>
      <c r="FN63" s="55">
        <f t="shared" si="64"/>
        <v>0</v>
      </c>
      <c r="FO63" s="55">
        <f t="shared" si="64"/>
        <v>0</v>
      </c>
      <c r="FP63" s="55">
        <f t="shared" si="49"/>
        <v>0</v>
      </c>
      <c r="FQ63" s="55">
        <f t="shared" si="49"/>
        <v>0</v>
      </c>
      <c r="FR63" s="55">
        <f t="shared" si="49"/>
        <v>0</v>
      </c>
      <c r="FS63" s="55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23"/>
      <c r="C64" s="79" t="s">
        <v>170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23"/>
      <c r="DG64" s="79" t="s">
        <v>170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65"/>
        <v>0</v>
      </c>
      <c r="FD64" s="55">
        <f t="shared" si="65"/>
        <v>0</v>
      </c>
      <c r="FE64" s="55">
        <f t="shared" si="65"/>
        <v>0</v>
      </c>
      <c r="FF64" s="55">
        <f t="shared" si="65"/>
        <v>0</v>
      </c>
      <c r="FG64" s="55">
        <f t="shared" si="65"/>
        <v>0</v>
      </c>
      <c r="FH64" s="55">
        <f t="shared" si="65"/>
        <v>0</v>
      </c>
      <c r="FI64" s="55">
        <f t="shared" si="65"/>
        <v>0</v>
      </c>
      <c r="FJ64" s="55">
        <f t="shared" si="65"/>
        <v>0</v>
      </c>
      <c r="FK64" s="55">
        <f t="shared" si="65"/>
        <v>0</v>
      </c>
      <c r="FL64" s="55">
        <f t="shared" si="64"/>
        <v>0</v>
      </c>
      <c r="FM64" s="55">
        <f t="shared" si="64"/>
        <v>0</v>
      </c>
      <c r="FN64" s="55">
        <f t="shared" si="64"/>
        <v>0</v>
      </c>
      <c r="FO64" s="55">
        <f t="shared" si="64"/>
        <v>0</v>
      </c>
      <c r="FP64" s="55">
        <f t="shared" si="49"/>
        <v>0</v>
      </c>
      <c r="FQ64" s="55">
        <f t="shared" si="49"/>
        <v>0</v>
      </c>
      <c r="FR64" s="55">
        <f t="shared" si="49"/>
        <v>0</v>
      </c>
      <c r="FS64" s="55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21" t="s">
        <v>171</v>
      </c>
      <c r="C65" s="28" t="s">
        <v>160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21" t="s">
        <v>171</v>
      </c>
      <c r="DG65" s="28" t="s">
        <v>160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65"/>
        <v>0</v>
      </c>
      <c r="FD65" s="55">
        <f t="shared" si="65"/>
        <v>0</v>
      </c>
      <c r="FE65" s="55">
        <f t="shared" si="65"/>
        <v>0</v>
      </c>
      <c r="FF65" s="55">
        <f t="shared" si="65"/>
        <v>0</v>
      </c>
      <c r="FG65" s="55">
        <f t="shared" si="65"/>
        <v>0</v>
      </c>
      <c r="FH65" s="55">
        <f t="shared" si="65"/>
        <v>0</v>
      </c>
      <c r="FI65" s="55">
        <f t="shared" si="65"/>
        <v>0</v>
      </c>
      <c r="FJ65" s="55">
        <f t="shared" si="65"/>
        <v>0</v>
      </c>
      <c r="FK65" s="55">
        <f t="shared" si="65"/>
        <v>0</v>
      </c>
      <c r="FL65" s="55">
        <f t="shared" si="64"/>
        <v>0</v>
      </c>
      <c r="FM65" s="55">
        <f t="shared" si="64"/>
        <v>0</v>
      </c>
      <c r="FN65" s="55">
        <f t="shared" si="64"/>
        <v>0</v>
      </c>
      <c r="FO65" s="55">
        <f t="shared" si="64"/>
        <v>0</v>
      </c>
      <c r="FP65" s="55">
        <f t="shared" si="49"/>
        <v>0</v>
      </c>
      <c r="FQ65" s="55">
        <f t="shared" si="49"/>
        <v>0</v>
      </c>
      <c r="FR65" s="55">
        <f t="shared" si="49"/>
        <v>0</v>
      </c>
      <c r="FS65" s="55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23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23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65"/>
        <v>0</v>
      </c>
      <c r="FD66" s="55">
        <f t="shared" si="65"/>
        <v>0</v>
      </c>
      <c r="FE66" s="55">
        <f t="shared" si="65"/>
        <v>0</v>
      </c>
      <c r="FF66" s="55">
        <f t="shared" si="65"/>
        <v>0</v>
      </c>
      <c r="FG66" s="55">
        <f t="shared" si="65"/>
        <v>0</v>
      </c>
      <c r="FH66" s="55">
        <f t="shared" si="65"/>
        <v>0</v>
      </c>
      <c r="FI66" s="55">
        <f t="shared" si="65"/>
        <v>0</v>
      </c>
      <c r="FJ66" s="55">
        <f t="shared" si="65"/>
        <v>0</v>
      </c>
      <c r="FK66" s="55">
        <f t="shared" si="65"/>
        <v>0</v>
      </c>
      <c r="FL66" s="55">
        <f t="shared" si="64"/>
        <v>0</v>
      </c>
      <c r="FM66" s="55">
        <f t="shared" si="64"/>
        <v>0</v>
      </c>
      <c r="FN66" s="55">
        <f t="shared" si="64"/>
        <v>0</v>
      </c>
      <c r="FO66" s="55">
        <f t="shared" si="64"/>
        <v>0</v>
      </c>
      <c r="FP66" s="55">
        <f t="shared" si="49"/>
        <v>0</v>
      </c>
      <c r="FQ66" s="55">
        <f t="shared" si="49"/>
        <v>0</v>
      </c>
      <c r="FR66" s="55">
        <f t="shared" si="49"/>
        <v>0</v>
      </c>
      <c r="FS66" s="55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41" t="s">
        <v>172</v>
      </c>
      <c r="C67" s="28" t="s">
        <v>125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41" t="s">
        <v>172</v>
      </c>
      <c r="DG67" s="28" t="s">
        <v>125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ref="EN67:FC130" si="66">AP67+AP222</f>
        <v>0</v>
      </c>
      <c r="EU67" s="55">
        <f t="shared" si="66"/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5"/>
        <v>0</v>
      </c>
      <c r="FD67" s="55">
        <f t="shared" si="65"/>
        <v>0</v>
      </c>
      <c r="FE67" s="55">
        <f t="shared" si="65"/>
        <v>0</v>
      </c>
      <c r="FF67" s="55">
        <f t="shared" si="65"/>
        <v>0</v>
      </c>
      <c r="FG67" s="55">
        <f t="shared" si="65"/>
        <v>0</v>
      </c>
      <c r="FH67" s="55">
        <f t="shared" si="65"/>
        <v>0</v>
      </c>
      <c r="FI67" s="55">
        <f t="shared" si="65"/>
        <v>0</v>
      </c>
      <c r="FJ67" s="55">
        <f t="shared" si="65"/>
        <v>0</v>
      </c>
      <c r="FK67" s="55">
        <f t="shared" si="65"/>
        <v>0</v>
      </c>
      <c r="FL67" s="55">
        <f t="shared" si="64"/>
        <v>0</v>
      </c>
      <c r="FM67" s="55">
        <f t="shared" si="64"/>
        <v>0</v>
      </c>
      <c r="FN67" s="55">
        <f t="shared" si="64"/>
        <v>0</v>
      </c>
      <c r="FO67" s="55">
        <f t="shared" si="64"/>
        <v>0</v>
      </c>
      <c r="FP67" s="55">
        <f t="shared" si="49"/>
        <v>0</v>
      </c>
      <c r="FQ67" s="55">
        <f t="shared" si="49"/>
        <v>0</v>
      </c>
      <c r="FR67" s="55">
        <f t="shared" si="49"/>
        <v>0</v>
      </c>
      <c r="FS67" s="55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42"/>
      <c r="C68" s="28" t="s">
        <v>147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42"/>
      <c r="DG68" s="28" t="s">
        <v>147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66"/>
        <v>0</v>
      </c>
      <c r="EO68" s="55">
        <f t="shared" si="66"/>
        <v>0</v>
      </c>
      <c r="EP68" s="55">
        <f t="shared" si="66"/>
        <v>0</v>
      </c>
      <c r="EQ68" s="55">
        <f t="shared" si="66"/>
        <v>0</v>
      </c>
      <c r="ER68" s="55">
        <f t="shared" si="66"/>
        <v>0</v>
      </c>
      <c r="ES68" s="55">
        <f t="shared" si="66"/>
        <v>0</v>
      </c>
      <c r="ET68" s="55">
        <f t="shared" si="66"/>
        <v>0</v>
      </c>
      <c r="EU68" s="55">
        <f t="shared" si="66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5"/>
        <v>0</v>
      </c>
      <c r="FD68" s="55">
        <f t="shared" si="65"/>
        <v>0</v>
      </c>
      <c r="FE68" s="55">
        <f t="shared" si="65"/>
        <v>0</v>
      </c>
      <c r="FF68" s="55">
        <f t="shared" si="65"/>
        <v>0</v>
      </c>
      <c r="FG68" s="55">
        <f t="shared" si="65"/>
        <v>0</v>
      </c>
      <c r="FH68" s="55">
        <f t="shared" si="65"/>
        <v>0</v>
      </c>
      <c r="FI68" s="55">
        <f t="shared" si="65"/>
        <v>0</v>
      </c>
      <c r="FJ68" s="55">
        <f t="shared" si="65"/>
        <v>0</v>
      </c>
      <c r="FK68" s="55">
        <f t="shared" si="65"/>
        <v>0</v>
      </c>
      <c r="FL68" s="55">
        <f t="shared" si="64"/>
        <v>0</v>
      </c>
      <c r="FM68" s="55">
        <f t="shared" si="64"/>
        <v>0</v>
      </c>
      <c r="FN68" s="55">
        <f t="shared" si="64"/>
        <v>0</v>
      </c>
      <c r="FO68" s="55">
        <f t="shared" si="64"/>
        <v>0</v>
      </c>
      <c r="FP68" s="55">
        <f t="shared" si="49"/>
        <v>0</v>
      </c>
      <c r="FQ68" s="55">
        <f t="shared" si="49"/>
        <v>0</v>
      </c>
      <c r="FR68" s="55">
        <f t="shared" si="49"/>
        <v>0</v>
      </c>
      <c r="FS68" s="55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43"/>
      <c r="C69" s="28" t="s">
        <v>164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43"/>
      <c r="DG69" s="28" t="s">
        <v>164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66"/>
        <v>0</v>
      </c>
      <c r="EO69" s="55">
        <f t="shared" si="66"/>
        <v>0</v>
      </c>
      <c r="EP69" s="55">
        <f t="shared" si="66"/>
        <v>0</v>
      </c>
      <c r="EQ69" s="55">
        <f t="shared" si="66"/>
        <v>0</v>
      </c>
      <c r="ER69" s="55">
        <f t="shared" si="66"/>
        <v>0</v>
      </c>
      <c r="ES69" s="55">
        <f t="shared" si="66"/>
        <v>0</v>
      </c>
      <c r="ET69" s="55">
        <f t="shared" si="66"/>
        <v>0</v>
      </c>
      <c r="EU69" s="55">
        <f t="shared" si="66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5"/>
        <v>0</v>
      </c>
      <c r="FD69" s="55">
        <f t="shared" si="65"/>
        <v>0</v>
      </c>
      <c r="FE69" s="55">
        <f t="shared" si="65"/>
        <v>0</v>
      </c>
      <c r="FF69" s="55">
        <f t="shared" si="65"/>
        <v>0</v>
      </c>
      <c r="FG69" s="55">
        <f t="shared" si="65"/>
        <v>0</v>
      </c>
      <c r="FH69" s="55">
        <f t="shared" si="65"/>
        <v>0</v>
      </c>
      <c r="FI69" s="55">
        <f t="shared" si="65"/>
        <v>0</v>
      </c>
      <c r="FJ69" s="55">
        <f t="shared" si="65"/>
        <v>0</v>
      </c>
      <c r="FK69" s="55">
        <f t="shared" si="65"/>
        <v>0</v>
      </c>
      <c r="FL69" s="55">
        <f t="shared" si="64"/>
        <v>0</v>
      </c>
      <c r="FM69" s="55">
        <f t="shared" si="64"/>
        <v>0</v>
      </c>
      <c r="FN69" s="55">
        <f t="shared" si="64"/>
        <v>0</v>
      </c>
      <c r="FO69" s="55">
        <f t="shared" si="64"/>
        <v>0</v>
      </c>
      <c r="FP69" s="55">
        <f t="shared" si="49"/>
        <v>0</v>
      </c>
      <c r="FQ69" s="55">
        <f t="shared" si="49"/>
        <v>0</v>
      </c>
      <c r="FR69" s="55">
        <f t="shared" si="49"/>
        <v>0</v>
      </c>
      <c r="FS69" s="55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21" t="s">
        <v>173</v>
      </c>
      <c r="C70" s="39" t="s">
        <v>130</v>
      </c>
      <c r="D70" s="5"/>
      <c r="E70" s="54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21" t="s">
        <v>173</v>
      </c>
      <c r="DG70" s="39" t="s">
        <v>130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66"/>
        <v>0</v>
      </c>
      <c r="EO70" s="55">
        <f t="shared" si="66"/>
        <v>0</v>
      </c>
      <c r="EP70" s="55">
        <f t="shared" si="66"/>
        <v>0</v>
      </c>
      <c r="EQ70" s="55">
        <f t="shared" si="66"/>
        <v>0</v>
      </c>
      <c r="ER70" s="55">
        <f t="shared" si="66"/>
        <v>0</v>
      </c>
      <c r="ES70" s="55">
        <f t="shared" si="66"/>
        <v>0</v>
      </c>
      <c r="ET70" s="55">
        <f t="shared" si="66"/>
        <v>0</v>
      </c>
      <c r="EU70" s="55">
        <f t="shared" si="66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5"/>
        <v>0</v>
      </c>
      <c r="FD70" s="55">
        <f t="shared" si="65"/>
        <v>0</v>
      </c>
      <c r="FE70" s="55">
        <f t="shared" si="65"/>
        <v>0</v>
      </c>
      <c r="FF70" s="55">
        <f t="shared" si="65"/>
        <v>0</v>
      </c>
      <c r="FG70" s="55">
        <f t="shared" si="65"/>
        <v>0</v>
      </c>
      <c r="FH70" s="55">
        <f t="shared" si="65"/>
        <v>0</v>
      </c>
      <c r="FI70" s="55">
        <f t="shared" si="65"/>
        <v>0</v>
      </c>
      <c r="FJ70" s="55">
        <f t="shared" si="65"/>
        <v>0</v>
      </c>
      <c r="FK70" s="55">
        <f t="shared" si="65"/>
        <v>0</v>
      </c>
      <c r="FL70" s="55">
        <f t="shared" si="64"/>
        <v>0</v>
      </c>
      <c r="FM70" s="55">
        <f t="shared" si="64"/>
        <v>0</v>
      </c>
      <c r="FN70" s="55">
        <f t="shared" si="64"/>
        <v>0</v>
      </c>
      <c r="FO70" s="55">
        <f t="shared" si="64"/>
        <v>0</v>
      </c>
      <c r="FP70" s="55">
        <f t="shared" si="49"/>
        <v>0</v>
      </c>
      <c r="FQ70" s="55">
        <f t="shared" si="49"/>
        <v>0</v>
      </c>
      <c r="FR70" s="55">
        <f t="shared" si="49"/>
        <v>0</v>
      </c>
      <c r="FS70" s="55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22"/>
      <c r="C71" s="39" t="s">
        <v>125</v>
      </c>
      <c r="D71" s="5"/>
      <c r="E71" s="54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22"/>
      <c r="DG71" s="39" t="s">
        <v>125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66"/>
        <v>0</v>
      </c>
      <c r="EO71" s="55">
        <f t="shared" si="66"/>
        <v>0</v>
      </c>
      <c r="EP71" s="55">
        <f t="shared" si="66"/>
        <v>0</v>
      </c>
      <c r="EQ71" s="55">
        <f t="shared" si="66"/>
        <v>0</v>
      </c>
      <c r="ER71" s="55">
        <f t="shared" si="66"/>
        <v>0</v>
      </c>
      <c r="ES71" s="55">
        <f t="shared" si="66"/>
        <v>0</v>
      </c>
      <c r="ET71" s="55">
        <f t="shared" si="66"/>
        <v>0</v>
      </c>
      <c r="EU71" s="55">
        <f t="shared" si="66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5"/>
        <v>0</v>
      </c>
      <c r="FD71" s="55">
        <f t="shared" si="65"/>
        <v>0</v>
      </c>
      <c r="FE71" s="55">
        <f t="shared" si="65"/>
        <v>0</v>
      </c>
      <c r="FF71" s="55">
        <f t="shared" si="65"/>
        <v>0</v>
      </c>
      <c r="FG71" s="55">
        <f t="shared" si="65"/>
        <v>0</v>
      </c>
      <c r="FH71" s="55">
        <f t="shared" si="65"/>
        <v>0</v>
      </c>
      <c r="FI71" s="55">
        <f t="shared" si="65"/>
        <v>0</v>
      </c>
      <c r="FJ71" s="55">
        <f t="shared" si="65"/>
        <v>0</v>
      </c>
      <c r="FK71" s="55">
        <f t="shared" si="65"/>
        <v>0</v>
      </c>
      <c r="FL71" s="55">
        <f t="shared" si="64"/>
        <v>0</v>
      </c>
      <c r="FM71" s="55">
        <f t="shared" si="64"/>
        <v>0</v>
      </c>
      <c r="FN71" s="55">
        <f t="shared" si="64"/>
        <v>0</v>
      </c>
      <c r="FO71" s="55">
        <f t="shared" si="64"/>
        <v>0</v>
      </c>
      <c r="FP71" s="55">
        <f t="shared" si="49"/>
        <v>0</v>
      </c>
      <c r="FQ71" s="55">
        <f t="shared" si="49"/>
        <v>0</v>
      </c>
      <c r="FR71" s="55">
        <f t="shared" si="49"/>
        <v>0</v>
      </c>
      <c r="FS71" s="55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customHeight="1">
      <c r="A72" s="62">
        <v>30600003</v>
      </c>
      <c r="B72" s="122"/>
      <c r="C72" s="39" t="s">
        <v>174</v>
      </c>
      <c r="D72" s="5">
        <v>66</v>
      </c>
      <c r="E72" s="54">
        <v>5.03</v>
      </c>
      <c r="F72" s="23">
        <f t="shared" si="67"/>
        <v>331.98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331.98</v>
      </c>
      <c r="K72" s="23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0.66395999999999999</v>
      </c>
      <c r="O72" s="23">
        <f t="shared" si="74"/>
        <v>0.2</v>
      </c>
      <c r="P72" s="23">
        <f t="shared" si="75"/>
        <v>0</v>
      </c>
      <c r="Q72" s="7">
        <v>0.1</v>
      </c>
      <c r="R72" s="6">
        <f t="shared" si="76"/>
        <v>3.3197999999999998E-2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f t="shared" si="60"/>
        <v>0</v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>
        <f t="shared" si="60"/>
        <v>0</v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>
        <f t="shared" si="60"/>
        <v>0</v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22"/>
      <c r="DG72" s="39" t="s">
        <v>174</v>
      </c>
      <c r="DH72" s="5">
        <f t="shared" si="78"/>
        <v>132</v>
      </c>
      <c r="DI72" s="40">
        <v>5.03</v>
      </c>
      <c r="DJ72" s="23">
        <f t="shared" si="79"/>
        <v>663.96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663.96</v>
      </c>
      <c r="DO72" s="23">
        <f t="shared" si="84"/>
        <v>0</v>
      </c>
      <c r="DP72" s="23" t="str">
        <f t="shared" si="85"/>
        <v/>
      </c>
      <c r="DQ72" s="10">
        <v>0.2</v>
      </c>
      <c r="DR72" s="23">
        <f t="shared" si="86"/>
        <v>1.32792</v>
      </c>
      <c r="DS72" s="23" t="str">
        <f t="shared" si="87"/>
        <v/>
      </c>
      <c r="DT72" s="23">
        <f t="shared" si="88"/>
        <v>0</v>
      </c>
      <c r="DU72" s="7">
        <v>0.1</v>
      </c>
      <c r="DV72" s="6">
        <f t="shared" si="89"/>
        <v>6.6395999999999997E-2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66"/>
        <v>0</v>
      </c>
      <c r="EO72" s="55">
        <f t="shared" si="66"/>
        <v>0</v>
      </c>
      <c r="EP72" s="55">
        <f t="shared" si="66"/>
        <v>0</v>
      </c>
      <c r="EQ72" s="55">
        <f t="shared" si="66"/>
        <v>0</v>
      </c>
      <c r="ER72" s="55">
        <f t="shared" si="66"/>
        <v>0</v>
      </c>
      <c r="ES72" s="55">
        <f t="shared" si="66"/>
        <v>0</v>
      </c>
      <c r="ET72" s="55">
        <f t="shared" si="66"/>
        <v>0</v>
      </c>
      <c r="EU72" s="55">
        <f t="shared" si="66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5"/>
        <v>0</v>
      </c>
      <c r="FD72" s="55">
        <f t="shared" si="65"/>
        <v>0</v>
      </c>
      <c r="FE72" s="55">
        <f t="shared" si="65"/>
        <v>0</v>
      </c>
      <c r="FF72" s="55">
        <f t="shared" si="65"/>
        <v>0</v>
      </c>
      <c r="FG72" s="55">
        <f t="shared" si="65"/>
        <v>0</v>
      </c>
      <c r="FH72" s="55">
        <f t="shared" si="65"/>
        <v>0</v>
      </c>
      <c r="FI72" s="55">
        <f t="shared" si="65"/>
        <v>0</v>
      </c>
      <c r="FJ72" s="55">
        <f t="shared" si="65"/>
        <v>0</v>
      </c>
      <c r="FK72" s="55">
        <f t="shared" si="65"/>
        <v>0</v>
      </c>
      <c r="FL72" s="55">
        <f t="shared" si="64"/>
        <v>0</v>
      </c>
      <c r="FM72" s="55">
        <f t="shared" si="64"/>
        <v>0</v>
      </c>
      <c r="FN72" s="55">
        <f t="shared" si="64"/>
        <v>0</v>
      </c>
      <c r="FO72" s="55">
        <f t="shared" si="64"/>
        <v>0</v>
      </c>
      <c r="FP72" s="55">
        <f t="shared" si="49"/>
        <v>0</v>
      </c>
      <c r="FQ72" s="55">
        <f t="shared" si="49"/>
        <v>0</v>
      </c>
      <c r="FR72" s="55">
        <f t="shared" si="49"/>
        <v>0</v>
      </c>
      <c r="FS72" s="55">
        <f t="shared" si="49"/>
        <v>0</v>
      </c>
      <c r="FT72" s="4">
        <f t="shared" si="62"/>
        <v>0</v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>
        <f t="shared" si="62"/>
        <v>0</v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>
        <f t="shared" si="62"/>
        <v>0</v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customHeight="1">
      <c r="A73" s="62">
        <v>30600001</v>
      </c>
      <c r="B73" s="123"/>
      <c r="C73" s="39" t="s">
        <v>175</v>
      </c>
      <c r="D73" s="5">
        <v>45</v>
      </c>
      <c r="E73" s="54">
        <v>5.03</v>
      </c>
      <c r="F73" s="23">
        <f t="shared" si="67"/>
        <v>226.35000000000002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226.35000000000002</v>
      </c>
      <c r="K73" s="23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0.4527000000000001</v>
      </c>
      <c r="O73" s="23">
        <f t="shared" si="74"/>
        <v>0.2</v>
      </c>
      <c r="P73" s="23">
        <f t="shared" si="75"/>
        <v>0</v>
      </c>
      <c r="Q73" s="7">
        <v>0.1</v>
      </c>
      <c r="R73" s="6">
        <f t="shared" si="76"/>
        <v>2.2635000000000006E-2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>
        <f t="shared" si="60"/>
        <v>0</v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>
        <f t="shared" si="60"/>
        <v>0</v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>
        <f t="shared" si="60"/>
        <v>0</v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23"/>
      <c r="DG73" s="39" t="s">
        <v>175</v>
      </c>
      <c r="DH73" s="5">
        <f t="shared" si="78"/>
        <v>90</v>
      </c>
      <c r="DI73" s="40">
        <v>5.03</v>
      </c>
      <c r="DJ73" s="23">
        <f t="shared" si="79"/>
        <v>452.70000000000005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452.70000000000005</v>
      </c>
      <c r="DO73" s="23">
        <f t="shared" si="84"/>
        <v>0</v>
      </c>
      <c r="DP73" s="23" t="str">
        <f t="shared" si="85"/>
        <v/>
      </c>
      <c r="DQ73" s="10">
        <v>0.2</v>
      </c>
      <c r="DR73" s="23">
        <f t="shared" si="86"/>
        <v>0.9054000000000002</v>
      </c>
      <c r="DS73" s="23" t="str">
        <f t="shared" si="87"/>
        <v/>
      </c>
      <c r="DT73" s="23">
        <f t="shared" si="88"/>
        <v>0</v>
      </c>
      <c r="DU73" s="7">
        <v>0.1</v>
      </c>
      <c r="DV73" s="6">
        <f t="shared" si="89"/>
        <v>4.5270000000000012E-2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66"/>
        <v>0</v>
      </c>
      <c r="EO73" s="55">
        <f t="shared" si="66"/>
        <v>0</v>
      </c>
      <c r="EP73" s="55">
        <f t="shared" si="66"/>
        <v>0</v>
      </c>
      <c r="EQ73" s="55">
        <f t="shared" si="66"/>
        <v>0</v>
      </c>
      <c r="ER73" s="55">
        <f t="shared" si="66"/>
        <v>0</v>
      </c>
      <c r="ES73" s="55">
        <f t="shared" si="66"/>
        <v>0</v>
      </c>
      <c r="ET73" s="55">
        <f t="shared" si="66"/>
        <v>0</v>
      </c>
      <c r="EU73" s="55">
        <f t="shared" si="66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5"/>
        <v>0</v>
      </c>
      <c r="FD73" s="55">
        <f t="shared" si="65"/>
        <v>0</v>
      </c>
      <c r="FE73" s="55">
        <f t="shared" si="65"/>
        <v>0</v>
      </c>
      <c r="FF73" s="55">
        <f t="shared" si="65"/>
        <v>0</v>
      </c>
      <c r="FG73" s="55">
        <f t="shared" si="65"/>
        <v>0</v>
      </c>
      <c r="FH73" s="55">
        <f t="shared" si="65"/>
        <v>0</v>
      </c>
      <c r="FI73" s="55">
        <f t="shared" si="65"/>
        <v>0</v>
      </c>
      <c r="FJ73" s="55">
        <f t="shared" si="65"/>
        <v>0</v>
      </c>
      <c r="FK73" s="55">
        <f t="shared" si="65"/>
        <v>0</v>
      </c>
      <c r="FL73" s="55">
        <f t="shared" si="64"/>
        <v>0</v>
      </c>
      <c r="FM73" s="55">
        <f t="shared" si="64"/>
        <v>0</v>
      </c>
      <c r="FN73" s="55">
        <f t="shared" si="64"/>
        <v>0</v>
      </c>
      <c r="FO73" s="55">
        <f t="shared" si="64"/>
        <v>0</v>
      </c>
      <c r="FP73" s="55">
        <f t="shared" si="49"/>
        <v>0</v>
      </c>
      <c r="FQ73" s="55">
        <f t="shared" si="49"/>
        <v>0</v>
      </c>
      <c r="FR73" s="55">
        <f t="shared" si="49"/>
        <v>0</v>
      </c>
      <c r="FS73" s="55">
        <f t="shared" si="49"/>
        <v>0</v>
      </c>
      <c r="FT73" s="4">
        <f t="shared" si="62"/>
        <v>0</v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>
        <f t="shared" si="62"/>
        <v>0</v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>
        <f t="shared" si="62"/>
        <v>0</v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21" t="s">
        <v>176</v>
      </c>
      <c r="C74" s="39" t="s">
        <v>130</v>
      </c>
      <c r="D74" s="5"/>
      <c r="E74" s="54">
        <v>10</v>
      </c>
      <c r="F74" s="23">
        <f t="shared" si="67"/>
        <v>0</v>
      </c>
      <c r="G74" s="23">
        <f>+'[2]21'!$L$72/2</f>
        <v>733.2</v>
      </c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21" t="s">
        <v>176</v>
      </c>
      <c r="DG74" s="39" t="s">
        <v>130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1466.4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66"/>
        <v>0</v>
      </c>
      <c r="EO74" s="55">
        <f t="shared" si="66"/>
        <v>0</v>
      </c>
      <c r="EP74" s="55">
        <f t="shared" si="66"/>
        <v>0</v>
      </c>
      <c r="EQ74" s="55">
        <f t="shared" si="66"/>
        <v>0</v>
      </c>
      <c r="ER74" s="55">
        <f t="shared" si="66"/>
        <v>0</v>
      </c>
      <c r="ES74" s="55">
        <f t="shared" si="66"/>
        <v>0</v>
      </c>
      <c r="ET74" s="55">
        <f t="shared" si="66"/>
        <v>0</v>
      </c>
      <c r="EU74" s="55">
        <f t="shared" si="66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5"/>
        <v>0</v>
      </c>
      <c r="FD74" s="55">
        <f t="shared" si="65"/>
        <v>0</v>
      </c>
      <c r="FE74" s="55">
        <f t="shared" si="65"/>
        <v>0</v>
      </c>
      <c r="FF74" s="55">
        <f t="shared" si="65"/>
        <v>0</v>
      </c>
      <c r="FG74" s="55">
        <f t="shared" si="65"/>
        <v>0</v>
      </c>
      <c r="FH74" s="55">
        <f t="shared" si="65"/>
        <v>0</v>
      </c>
      <c r="FI74" s="55">
        <f t="shared" si="65"/>
        <v>0</v>
      </c>
      <c r="FJ74" s="55">
        <f t="shared" si="65"/>
        <v>0</v>
      </c>
      <c r="FK74" s="55">
        <f t="shared" si="65"/>
        <v>0</v>
      </c>
      <c r="FL74" s="55">
        <f t="shared" si="64"/>
        <v>0</v>
      </c>
      <c r="FM74" s="55">
        <f t="shared" si="64"/>
        <v>0</v>
      </c>
      <c r="FN74" s="55">
        <f t="shared" si="64"/>
        <v>0</v>
      </c>
      <c r="FO74" s="55">
        <f t="shared" si="64"/>
        <v>0</v>
      </c>
      <c r="FP74" s="55">
        <f t="shared" si="49"/>
        <v>0</v>
      </c>
      <c r="FQ74" s="55">
        <f t="shared" si="49"/>
        <v>0</v>
      </c>
      <c r="FR74" s="55">
        <f t="shared" si="49"/>
        <v>0</v>
      </c>
      <c r="FS74" s="55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22"/>
      <c r="C75" s="39" t="s">
        <v>125</v>
      </c>
      <c r="D75" s="5"/>
      <c r="E75" s="54">
        <v>10</v>
      </c>
      <c r="F75" s="23">
        <f t="shared" si="67"/>
        <v>0</v>
      </c>
      <c r="G75" s="23">
        <f>+'[2]21'!$L$70/2</f>
        <v>1222</v>
      </c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22"/>
      <c r="DG75" s="39" t="s">
        <v>125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2444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4"/>
        <v>0</v>
      </c>
      <c r="EN75" s="55">
        <f t="shared" si="66"/>
        <v>0</v>
      </c>
      <c r="EO75" s="55">
        <f t="shared" si="66"/>
        <v>0</v>
      </c>
      <c r="EP75" s="55">
        <f t="shared" si="66"/>
        <v>0</v>
      </c>
      <c r="EQ75" s="55">
        <f t="shared" si="66"/>
        <v>0</v>
      </c>
      <c r="ER75" s="55">
        <f t="shared" si="66"/>
        <v>0</v>
      </c>
      <c r="ES75" s="55">
        <f t="shared" si="66"/>
        <v>0</v>
      </c>
      <c r="ET75" s="55">
        <f t="shared" si="66"/>
        <v>0</v>
      </c>
      <c r="EU75" s="55">
        <f t="shared" si="66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5"/>
        <v>0</v>
      </c>
      <c r="FD75" s="55">
        <f t="shared" si="65"/>
        <v>0</v>
      </c>
      <c r="FE75" s="55">
        <f t="shared" si="65"/>
        <v>0</v>
      </c>
      <c r="FF75" s="55">
        <f t="shared" si="65"/>
        <v>0</v>
      </c>
      <c r="FG75" s="55">
        <f t="shared" si="65"/>
        <v>0</v>
      </c>
      <c r="FH75" s="55">
        <f t="shared" si="65"/>
        <v>0</v>
      </c>
      <c r="FI75" s="55">
        <f t="shared" si="65"/>
        <v>0</v>
      </c>
      <c r="FJ75" s="55">
        <f t="shared" si="65"/>
        <v>0</v>
      </c>
      <c r="FK75" s="55">
        <f t="shared" si="65"/>
        <v>0</v>
      </c>
      <c r="FL75" s="55">
        <f t="shared" si="64"/>
        <v>0</v>
      </c>
      <c r="FM75" s="55">
        <f t="shared" si="64"/>
        <v>0</v>
      </c>
      <c r="FN75" s="55">
        <f t="shared" si="64"/>
        <v>0</v>
      </c>
      <c r="FO75" s="55">
        <f t="shared" si="64"/>
        <v>0</v>
      </c>
      <c r="FP75" s="55">
        <f t="shared" si="49"/>
        <v>0</v>
      </c>
      <c r="FQ75" s="55">
        <f t="shared" si="49"/>
        <v>0</v>
      </c>
      <c r="FR75" s="55">
        <f t="shared" si="49"/>
        <v>0</v>
      </c>
      <c r="FS75" s="55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22"/>
      <c r="C76" s="39" t="s">
        <v>174</v>
      </c>
      <c r="D76" s="5"/>
      <c r="E76" s="54">
        <v>10</v>
      </c>
      <c r="F76" s="23">
        <f t="shared" si="67"/>
        <v>0</v>
      </c>
      <c r="G76" s="23">
        <f>+'[2]21'!$L$71/2</f>
        <v>977.6</v>
      </c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22"/>
      <c r="DG76" s="39" t="s">
        <v>174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1955.2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4"/>
        <v>0</v>
      </c>
      <c r="EN76" s="55">
        <f t="shared" si="66"/>
        <v>0</v>
      </c>
      <c r="EO76" s="55">
        <f t="shared" si="66"/>
        <v>0</v>
      </c>
      <c r="EP76" s="55">
        <f t="shared" si="66"/>
        <v>0</v>
      </c>
      <c r="EQ76" s="55">
        <f t="shared" si="66"/>
        <v>0</v>
      </c>
      <c r="ER76" s="55">
        <f t="shared" si="66"/>
        <v>0</v>
      </c>
      <c r="ES76" s="55">
        <f t="shared" si="66"/>
        <v>0</v>
      </c>
      <c r="ET76" s="55">
        <f t="shared" si="66"/>
        <v>0</v>
      </c>
      <c r="EU76" s="55">
        <f t="shared" si="66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5"/>
        <v>0</v>
      </c>
      <c r="FD76" s="55">
        <f t="shared" si="65"/>
        <v>0</v>
      </c>
      <c r="FE76" s="55">
        <f t="shared" si="65"/>
        <v>0</v>
      </c>
      <c r="FF76" s="55">
        <f t="shared" si="65"/>
        <v>0</v>
      </c>
      <c r="FG76" s="55">
        <f t="shared" si="65"/>
        <v>0</v>
      </c>
      <c r="FH76" s="55">
        <f t="shared" si="65"/>
        <v>0</v>
      </c>
      <c r="FI76" s="55">
        <f t="shared" si="65"/>
        <v>0</v>
      </c>
      <c r="FJ76" s="55">
        <f t="shared" si="65"/>
        <v>0</v>
      </c>
      <c r="FK76" s="55">
        <f t="shared" si="65"/>
        <v>0</v>
      </c>
      <c r="FL76" s="55">
        <f t="shared" si="64"/>
        <v>0</v>
      </c>
      <c r="FM76" s="55">
        <f t="shared" si="64"/>
        <v>0</v>
      </c>
      <c r="FN76" s="55">
        <f t="shared" si="64"/>
        <v>0</v>
      </c>
      <c r="FO76" s="55">
        <f t="shared" si="64"/>
        <v>0</v>
      </c>
      <c r="FP76" s="55">
        <f t="shared" si="49"/>
        <v>0</v>
      </c>
      <c r="FQ76" s="55">
        <f t="shared" si="49"/>
        <v>0</v>
      </c>
      <c r="FR76" s="55">
        <f t="shared" si="49"/>
        <v>0</v>
      </c>
      <c r="FS76" s="55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23"/>
      <c r="C77" s="39" t="s">
        <v>175</v>
      </c>
      <c r="D77" s="5"/>
      <c r="E77" s="54">
        <v>10</v>
      </c>
      <c r="F77" s="23">
        <f t="shared" si="67"/>
        <v>0</v>
      </c>
      <c r="G77" s="23">
        <f>+'[2]21'!$L$73/2</f>
        <v>733.2</v>
      </c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23"/>
      <c r="DG77" s="39" t="s">
        <v>175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1466.4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4"/>
        <v>0</v>
      </c>
      <c r="EN77" s="55">
        <f t="shared" si="66"/>
        <v>0</v>
      </c>
      <c r="EO77" s="55">
        <f t="shared" si="66"/>
        <v>0</v>
      </c>
      <c r="EP77" s="55">
        <f t="shared" si="66"/>
        <v>0</v>
      </c>
      <c r="EQ77" s="55">
        <f t="shared" si="66"/>
        <v>0</v>
      </c>
      <c r="ER77" s="55">
        <f t="shared" si="66"/>
        <v>0</v>
      </c>
      <c r="ES77" s="55">
        <f t="shared" si="66"/>
        <v>0</v>
      </c>
      <c r="ET77" s="55">
        <f t="shared" si="66"/>
        <v>0</v>
      </c>
      <c r="EU77" s="55">
        <f t="shared" si="66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5"/>
        <v>0</v>
      </c>
      <c r="FD77" s="55">
        <f t="shared" si="65"/>
        <v>0</v>
      </c>
      <c r="FE77" s="55">
        <f t="shared" si="65"/>
        <v>0</v>
      </c>
      <c r="FF77" s="55">
        <f t="shared" si="65"/>
        <v>0</v>
      </c>
      <c r="FG77" s="55">
        <f t="shared" si="65"/>
        <v>0</v>
      </c>
      <c r="FH77" s="55">
        <f t="shared" si="65"/>
        <v>0</v>
      </c>
      <c r="FI77" s="55">
        <f t="shared" si="65"/>
        <v>0</v>
      </c>
      <c r="FJ77" s="55">
        <f t="shared" si="65"/>
        <v>0</v>
      </c>
      <c r="FK77" s="55">
        <f t="shared" si="65"/>
        <v>0</v>
      </c>
      <c r="FL77" s="55">
        <f t="shared" si="64"/>
        <v>0</v>
      </c>
      <c r="FM77" s="55">
        <f t="shared" si="64"/>
        <v>0</v>
      </c>
      <c r="FN77" s="55">
        <f t="shared" si="64"/>
        <v>0</v>
      </c>
      <c r="FO77" s="55">
        <f t="shared" si="64"/>
        <v>0</v>
      </c>
      <c r="FP77" s="55">
        <f t="shared" si="49"/>
        <v>0</v>
      </c>
      <c r="FQ77" s="55">
        <f t="shared" si="49"/>
        <v>0</v>
      </c>
      <c r="FR77" s="55">
        <f t="shared" si="49"/>
        <v>0</v>
      </c>
      <c r="FS77" s="55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77" t="s">
        <v>177</v>
      </c>
      <c r="C78" s="39" t="s">
        <v>178</v>
      </c>
      <c r="D78" s="5"/>
      <c r="E78" s="54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77" t="s">
        <v>177</v>
      </c>
      <c r="DG78" s="39" t="s">
        <v>178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4"/>
        <v>0</v>
      </c>
      <c r="EN78" s="55">
        <f t="shared" si="66"/>
        <v>0</v>
      </c>
      <c r="EO78" s="55">
        <f t="shared" si="66"/>
        <v>0</v>
      </c>
      <c r="EP78" s="55">
        <f t="shared" si="66"/>
        <v>0</v>
      </c>
      <c r="EQ78" s="55">
        <f t="shared" si="66"/>
        <v>0</v>
      </c>
      <c r="ER78" s="55">
        <f t="shared" si="66"/>
        <v>0</v>
      </c>
      <c r="ES78" s="55">
        <f t="shared" si="66"/>
        <v>0</v>
      </c>
      <c r="ET78" s="55">
        <f t="shared" si="66"/>
        <v>0</v>
      </c>
      <c r="EU78" s="55">
        <f t="shared" si="66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5"/>
        <v>0</v>
      </c>
      <c r="FE78" s="55">
        <f t="shared" si="65"/>
        <v>0</v>
      </c>
      <c r="FF78" s="55">
        <f t="shared" si="65"/>
        <v>0</v>
      </c>
      <c r="FG78" s="55">
        <f t="shared" si="65"/>
        <v>0</v>
      </c>
      <c r="FH78" s="55">
        <f t="shared" si="65"/>
        <v>0</v>
      </c>
      <c r="FI78" s="55">
        <f t="shared" si="65"/>
        <v>0</v>
      </c>
      <c r="FJ78" s="55">
        <f t="shared" si="65"/>
        <v>0</v>
      </c>
      <c r="FK78" s="55">
        <f t="shared" si="65"/>
        <v>0</v>
      </c>
      <c r="FL78" s="55">
        <f t="shared" si="64"/>
        <v>0</v>
      </c>
      <c r="FM78" s="55">
        <f t="shared" si="64"/>
        <v>0</v>
      </c>
      <c r="FN78" s="55">
        <f t="shared" si="64"/>
        <v>0</v>
      </c>
      <c r="FO78" s="55">
        <f t="shared" si="64"/>
        <v>0</v>
      </c>
      <c r="FP78" s="55">
        <f t="shared" si="49"/>
        <v>0</v>
      </c>
      <c r="FQ78" s="55">
        <f t="shared" si="49"/>
        <v>0</v>
      </c>
      <c r="FR78" s="55">
        <f t="shared" si="49"/>
        <v>0</v>
      </c>
      <c r="FS78" s="55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21" t="s">
        <v>179</v>
      </c>
      <c r="C79" s="79" t="s">
        <v>129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21" t="s">
        <v>179</v>
      </c>
      <c r="DG79" s="79" t="s">
        <v>129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4"/>
        <v>0</v>
      </c>
      <c r="EN79" s="55">
        <f t="shared" si="66"/>
        <v>0</v>
      </c>
      <c r="EO79" s="55">
        <f t="shared" si="66"/>
        <v>0</v>
      </c>
      <c r="EP79" s="55">
        <f t="shared" si="66"/>
        <v>0</v>
      </c>
      <c r="EQ79" s="55">
        <f t="shared" si="66"/>
        <v>0</v>
      </c>
      <c r="ER79" s="55">
        <f t="shared" si="66"/>
        <v>0</v>
      </c>
      <c r="ES79" s="55">
        <f t="shared" si="66"/>
        <v>0</v>
      </c>
      <c r="ET79" s="55">
        <f t="shared" si="66"/>
        <v>0</v>
      </c>
      <c r="EU79" s="55">
        <f t="shared" si="66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5"/>
        <v>0</v>
      </c>
      <c r="FC79" s="55">
        <f t="shared" si="65"/>
        <v>0</v>
      </c>
      <c r="FD79" s="55">
        <f t="shared" si="65"/>
        <v>0</v>
      </c>
      <c r="FE79" s="55">
        <f t="shared" si="65"/>
        <v>0</v>
      </c>
      <c r="FF79" s="55">
        <f t="shared" si="65"/>
        <v>0</v>
      </c>
      <c r="FG79" s="55">
        <f t="shared" si="65"/>
        <v>0</v>
      </c>
      <c r="FH79" s="55">
        <f t="shared" si="65"/>
        <v>0</v>
      </c>
      <c r="FI79" s="55">
        <f t="shared" si="65"/>
        <v>0</v>
      </c>
      <c r="FJ79" s="55">
        <f t="shared" si="65"/>
        <v>0</v>
      </c>
      <c r="FK79" s="55">
        <f t="shared" si="65"/>
        <v>0</v>
      </c>
      <c r="FL79" s="55">
        <f t="shared" si="64"/>
        <v>0</v>
      </c>
      <c r="FM79" s="55">
        <f t="shared" si="64"/>
        <v>0</v>
      </c>
      <c r="FN79" s="55">
        <f t="shared" si="64"/>
        <v>0</v>
      </c>
      <c r="FO79" s="55">
        <f t="shared" si="64"/>
        <v>0</v>
      </c>
      <c r="FP79" s="55">
        <f t="shared" si="49"/>
        <v>0</v>
      </c>
      <c r="FQ79" s="55">
        <f t="shared" si="49"/>
        <v>0</v>
      </c>
      <c r="FR79" s="55">
        <f t="shared" si="49"/>
        <v>0</v>
      </c>
      <c r="FS79" s="55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23"/>
      <c r="C80" s="28" t="s">
        <v>160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23"/>
      <c r="DG80" s="28" t="s">
        <v>160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4"/>
        <v>0</v>
      </c>
      <c r="EN80" s="55">
        <f t="shared" si="66"/>
        <v>0</v>
      </c>
      <c r="EO80" s="55">
        <f t="shared" si="66"/>
        <v>0</v>
      </c>
      <c r="EP80" s="55">
        <f t="shared" si="66"/>
        <v>0</v>
      </c>
      <c r="EQ80" s="55">
        <f t="shared" si="66"/>
        <v>0</v>
      </c>
      <c r="ER80" s="55">
        <f t="shared" si="66"/>
        <v>0</v>
      </c>
      <c r="ES80" s="55">
        <f t="shared" si="66"/>
        <v>0</v>
      </c>
      <c r="ET80" s="55">
        <f t="shared" si="66"/>
        <v>0</v>
      </c>
      <c r="EU80" s="55">
        <f t="shared" si="66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5"/>
        <v>0</v>
      </c>
      <c r="FC80" s="55">
        <f t="shared" si="65"/>
        <v>0</v>
      </c>
      <c r="FD80" s="55">
        <f t="shared" si="65"/>
        <v>0</v>
      </c>
      <c r="FE80" s="55">
        <f t="shared" si="65"/>
        <v>0</v>
      </c>
      <c r="FF80" s="55">
        <f t="shared" si="65"/>
        <v>0</v>
      </c>
      <c r="FG80" s="55">
        <f t="shared" si="65"/>
        <v>0</v>
      </c>
      <c r="FH80" s="55">
        <f t="shared" si="65"/>
        <v>0</v>
      </c>
      <c r="FI80" s="55">
        <f t="shared" si="65"/>
        <v>0</v>
      </c>
      <c r="FJ80" s="55">
        <f t="shared" si="65"/>
        <v>0</v>
      </c>
      <c r="FK80" s="55">
        <f t="shared" si="65"/>
        <v>0</v>
      </c>
      <c r="FL80" s="55">
        <f t="shared" si="64"/>
        <v>0</v>
      </c>
      <c r="FM80" s="55">
        <f t="shared" si="64"/>
        <v>0</v>
      </c>
      <c r="FN80" s="55">
        <f t="shared" si="64"/>
        <v>0</v>
      </c>
      <c r="FO80" s="55">
        <f t="shared" si="64"/>
        <v>0</v>
      </c>
      <c r="FP80" s="55">
        <f t="shared" si="49"/>
        <v>0</v>
      </c>
      <c r="FQ80" s="55">
        <f t="shared" si="49"/>
        <v>0</v>
      </c>
      <c r="FR80" s="55">
        <f t="shared" si="49"/>
        <v>0</v>
      </c>
      <c r="FS80" s="55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21" t="s">
        <v>180</v>
      </c>
      <c r="C81" s="28" t="s">
        <v>125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21" t="s">
        <v>180</v>
      </c>
      <c r="DG81" s="28" t="s">
        <v>125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4"/>
        <v>0</v>
      </c>
      <c r="EN81" s="55">
        <f t="shared" si="66"/>
        <v>0</v>
      </c>
      <c r="EO81" s="55">
        <f t="shared" si="66"/>
        <v>0</v>
      </c>
      <c r="EP81" s="55">
        <f t="shared" si="66"/>
        <v>0</v>
      </c>
      <c r="EQ81" s="55">
        <f t="shared" si="66"/>
        <v>0</v>
      </c>
      <c r="ER81" s="55">
        <f t="shared" si="66"/>
        <v>0</v>
      </c>
      <c r="ES81" s="55">
        <f t="shared" si="66"/>
        <v>0</v>
      </c>
      <c r="ET81" s="55">
        <f t="shared" si="66"/>
        <v>0</v>
      </c>
      <c r="EU81" s="55">
        <f t="shared" si="66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5"/>
        <v>0</v>
      </c>
      <c r="FC81" s="55">
        <f t="shared" si="65"/>
        <v>0</v>
      </c>
      <c r="FD81" s="55">
        <f t="shared" si="65"/>
        <v>0</v>
      </c>
      <c r="FE81" s="55">
        <f t="shared" si="65"/>
        <v>0</v>
      </c>
      <c r="FF81" s="55">
        <f t="shared" si="65"/>
        <v>0</v>
      </c>
      <c r="FG81" s="55">
        <f t="shared" si="65"/>
        <v>0</v>
      </c>
      <c r="FH81" s="55">
        <f t="shared" si="65"/>
        <v>0</v>
      </c>
      <c r="FI81" s="55">
        <f t="shared" si="65"/>
        <v>0</v>
      </c>
      <c r="FJ81" s="55">
        <f t="shared" si="65"/>
        <v>0</v>
      </c>
      <c r="FK81" s="55">
        <f t="shared" si="65"/>
        <v>0</v>
      </c>
      <c r="FL81" s="55">
        <f t="shared" si="64"/>
        <v>0</v>
      </c>
      <c r="FM81" s="55">
        <f t="shared" si="64"/>
        <v>0</v>
      </c>
      <c r="FN81" s="55">
        <f t="shared" si="64"/>
        <v>0</v>
      </c>
      <c r="FO81" s="55">
        <f t="shared" si="64"/>
        <v>0</v>
      </c>
      <c r="FP81" s="55">
        <f t="shared" si="49"/>
        <v>0</v>
      </c>
      <c r="FQ81" s="55">
        <f t="shared" si="49"/>
        <v>0</v>
      </c>
      <c r="FR81" s="55">
        <f t="shared" si="49"/>
        <v>0</v>
      </c>
      <c r="FS81" s="55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customHeight="1">
      <c r="A82" s="62">
        <v>30400006</v>
      </c>
      <c r="B82" s="122"/>
      <c r="C82" s="28" t="s">
        <v>130</v>
      </c>
      <c r="D82" s="5">
        <v>50</v>
      </c>
      <c r="E82" s="22">
        <v>5.07</v>
      </c>
      <c r="F82" s="23">
        <f t="shared" si="67"/>
        <v>253.5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253.5</v>
      </c>
      <c r="K82" s="23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0.76049999999999995</v>
      </c>
      <c r="O82" s="23">
        <f t="shared" si="74"/>
        <v>0.3</v>
      </c>
      <c r="P82" s="23">
        <f t="shared" si="75"/>
        <v>0</v>
      </c>
      <c r="Q82" s="7">
        <v>0.1</v>
      </c>
      <c r="R82" s="6">
        <f t="shared" si="76"/>
        <v>2.5350000000000001E-2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0"/>
        <v>0</v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>
        <f t="shared" si="60"/>
        <v>0</v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>
        <f t="shared" si="60"/>
        <v>0</v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22"/>
      <c r="DG82" s="28" t="s">
        <v>130</v>
      </c>
      <c r="DH82" s="5">
        <f t="shared" si="78"/>
        <v>100</v>
      </c>
      <c r="DI82" s="24">
        <v>5.07</v>
      </c>
      <c r="DJ82" s="23">
        <f t="shared" si="79"/>
        <v>507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507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1.5209999999999999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5.0700000000000002E-2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4"/>
        <v>0</v>
      </c>
      <c r="EN82" s="55">
        <f t="shared" si="66"/>
        <v>0</v>
      </c>
      <c r="EO82" s="55">
        <f t="shared" si="66"/>
        <v>0</v>
      </c>
      <c r="EP82" s="55">
        <f t="shared" si="66"/>
        <v>0</v>
      </c>
      <c r="EQ82" s="55">
        <f t="shared" si="66"/>
        <v>0</v>
      </c>
      <c r="ER82" s="55">
        <f t="shared" si="66"/>
        <v>0</v>
      </c>
      <c r="ES82" s="55">
        <f t="shared" si="66"/>
        <v>0</v>
      </c>
      <c r="ET82" s="55">
        <f t="shared" si="66"/>
        <v>0</v>
      </c>
      <c r="EU82" s="55">
        <f t="shared" si="66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5"/>
        <v>0</v>
      </c>
      <c r="FC82" s="55">
        <f t="shared" si="65"/>
        <v>0</v>
      </c>
      <c r="FD82" s="55">
        <f t="shared" si="65"/>
        <v>0</v>
      </c>
      <c r="FE82" s="55">
        <f t="shared" si="65"/>
        <v>0</v>
      </c>
      <c r="FF82" s="55">
        <f t="shared" si="65"/>
        <v>0</v>
      </c>
      <c r="FG82" s="55">
        <f t="shared" si="65"/>
        <v>0</v>
      </c>
      <c r="FH82" s="55">
        <f t="shared" si="65"/>
        <v>0</v>
      </c>
      <c r="FI82" s="55">
        <f t="shared" si="65"/>
        <v>0</v>
      </c>
      <c r="FJ82" s="55">
        <f t="shared" si="65"/>
        <v>0</v>
      </c>
      <c r="FK82" s="55">
        <f t="shared" si="65"/>
        <v>0</v>
      </c>
      <c r="FL82" s="55">
        <f t="shared" si="64"/>
        <v>0</v>
      </c>
      <c r="FM82" s="55">
        <f t="shared" si="64"/>
        <v>0</v>
      </c>
      <c r="FN82" s="55">
        <f t="shared" si="64"/>
        <v>0</v>
      </c>
      <c r="FO82" s="55">
        <f t="shared" si="64"/>
        <v>0</v>
      </c>
      <c r="FP82" s="55">
        <f t="shared" si="49"/>
        <v>0</v>
      </c>
      <c r="FQ82" s="55">
        <f t="shared" si="49"/>
        <v>0</v>
      </c>
      <c r="FR82" s="55">
        <f t="shared" si="49"/>
        <v>0</v>
      </c>
      <c r="FS82" s="55">
        <f t="shared" si="49"/>
        <v>0</v>
      </c>
      <c r="FT82" s="4">
        <f t="shared" si="62"/>
        <v>0</v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>
        <f t="shared" si="62"/>
        <v>0</v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>
        <f t="shared" si="62"/>
        <v>0</v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23"/>
      <c r="C83" s="28" t="s">
        <v>144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23"/>
      <c r="DG83" s="28" t="s">
        <v>144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4"/>
        <v>0</v>
      </c>
      <c r="EN83" s="55">
        <f t="shared" si="66"/>
        <v>0</v>
      </c>
      <c r="EO83" s="55">
        <f t="shared" si="66"/>
        <v>0</v>
      </c>
      <c r="EP83" s="55">
        <f t="shared" si="66"/>
        <v>0</v>
      </c>
      <c r="EQ83" s="55">
        <f t="shared" si="66"/>
        <v>0</v>
      </c>
      <c r="ER83" s="55">
        <f t="shared" si="66"/>
        <v>0</v>
      </c>
      <c r="ES83" s="55">
        <f t="shared" si="66"/>
        <v>0</v>
      </c>
      <c r="ET83" s="55">
        <f t="shared" si="66"/>
        <v>0</v>
      </c>
      <c r="EU83" s="55">
        <f t="shared" si="66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5"/>
        <v>0</v>
      </c>
      <c r="FC83" s="55">
        <f t="shared" si="65"/>
        <v>0</v>
      </c>
      <c r="FD83" s="55">
        <f t="shared" si="65"/>
        <v>0</v>
      </c>
      <c r="FE83" s="55">
        <f t="shared" si="65"/>
        <v>0</v>
      </c>
      <c r="FF83" s="55">
        <f t="shared" si="65"/>
        <v>0</v>
      </c>
      <c r="FG83" s="55">
        <f t="shared" si="65"/>
        <v>0</v>
      </c>
      <c r="FH83" s="55">
        <f t="shared" si="65"/>
        <v>0</v>
      </c>
      <c r="FI83" s="55">
        <f t="shared" si="65"/>
        <v>0</v>
      </c>
      <c r="FJ83" s="55">
        <f t="shared" si="65"/>
        <v>0</v>
      </c>
      <c r="FK83" s="55">
        <f t="shared" si="65"/>
        <v>0</v>
      </c>
      <c r="FL83" s="55">
        <f t="shared" si="64"/>
        <v>0</v>
      </c>
      <c r="FM83" s="55">
        <f t="shared" si="64"/>
        <v>0</v>
      </c>
      <c r="FN83" s="55">
        <f t="shared" si="64"/>
        <v>0</v>
      </c>
      <c r="FO83" s="55">
        <f t="shared" si="64"/>
        <v>0</v>
      </c>
      <c r="FP83" s="55">
        <f t="shared" si="49"/>
        <v>0</v>
      </c>
      <c r="FQ83" s="55">
        <f t="shared" si="49"/>
        <v>0</v>
      </c>
      <c r="FR83" s="55">
        <f t="shared" si="49"/>
        <v>0</v>
      </c>
      <c r="FS83" s="55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21" t="s">
        <v>181</v>
      </c>
      <c r="C84" s="28" t="s">
        <v>175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21" t="s">
        <v>181</v>
      </c>
      <c r="DG84" s="28" t="s">
        <v>175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4"/>
        <v>0</v>
      </c>
      <c r="EN84" s="55">
        <f t="shared" si="66"/>
        <v>0</v>
      </c>
      <c r="EO84" s="55">
        <f t="shared" si="66"/>
        <v>0</v>
      </c>
      <c r="EP84" s="55">
        <f t="shared" si="66"/>
        <v>0</v>
      </c>
      <c r="EQ84" s="55">
        <f t="shared" si="66"/>
        <v>0</v>
      </c>
      <c r="ER84" s="55">
        <f t="shared" si="66"/>
        <v>0</v>
      </c>
      <c r="ES84" s="55">
        <f t="shared" si="66"/>
        <v>0</v>
      </c>
      <c r="ET84" s="55">
        <f t="shared" si="66"/>
        <v>0</v>
      </c>
      <c r="EU84" s="55">
        <f t="shared" si="66"/>
        <v>0</v>
      </c>
      <c r="EV84" s="55">
        <f t="shared" si="66"/>
        <v>0</v>
      </c>
      <c r="EW84" s="55">
        <f t="shared" si="66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5"/>
        <v>0</v>
      </c>
      <c r="FC84" s="55">
        <f t="shared" si="65"/>
        <v>0</v>
      </c>
      <c r="FD84" s="55">
        <f t="shared" si="65"/>
        <v>0</v>
      </c>
      <c r="FE84" s="55">
        <f t="shared" si="65"/>
        <v>0</v>
      </c>
      <c r="FF84" s="55">
        <f t="shared" si="65"/>
        <v>0</v>
      </c>
      <c r="FG84" s="55">
        <f t="shared" si="65"/>
        <v>0</v>
      </c>
      <c r="FH84" s="55">
        <f t="shared" si="65"/>
        <v>0</v>
      </c>
      <c r="FI84" s="55">
        <f t="shared" si="65"/>
        <v>0</v>
      </c>
      <c r="FJ84" s="55">
        <f t="shared" si="65"/>
        <v>0</v>
      </c>
      <c r="FK84" s="55">
        <f t="shared" si="65"/>
        <v>0</v>
      </c>
      <c r="FL84" s="55">
        <f t="shared" si="64"/>
        <v>0</v>
      </c>
      <c r="FM84" s="55">
        <f t="shared" si="64"/>
        <v>0</v>
      </c>
      <c r="FN84" s="55">
        <f t="shared" si="64"/>
        <v>0</v>
      </c>
      <c r="FO84" s="55">
        <f t="shared" si="64"/>
        <v>0</v>
      </c>
      <c r="FP84" s="55">
        <f t="shared" si="49"/>
        <v>0</v>
      </c>
      <c r="FQ84" s="55">
        <f t="shared" si="49"/>
        <v>0</v>
      </c>
      <c r="FR84" s="55">
        <f t="shared" si="49"/>
        <v>0</v>
      </c>
      <c r="FS84" s="55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22"/>
      <c r="C85" s="28" t="s">
        <v>125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22"/>
      <c r="DG85" s="28" t="s">
        <v>125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4"/>
        <v>0</v>
      </c>
      <c r="EN85" s="55">
        <f t="shared" si="54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5"/>
        <v>0</v>
      </c>
      <c r="FC85" s="55">
        <f t="shared" si="65"/>
        <v>0</v>
      </c>
      <c r="FD85" s="55">
        <f t="shared" si="65"/>
        <v>0</v>
      </c>
      <c r="FE85" s="55">
        <f t="shared" si="65"/>
        <v>0</v>
      </c>
      <c r="FF85" s="55">
        <f t="shared" si="65"/>
        <v>0</v>
      </c>
      <c r="FG85" s="55">
        <f t="shared" si="65"/>
        <v>0</v>
      </c>
      <c r="FH85" s="55">
        <f t="shared" si="65"/>
        <v>0</v>
      </c>
      <c r="FI85" s="55">
        <f t="shared" si="65"/>
        <v>0</v>
      </c>
      <c r="FJ85" s="55">
        <f t="shared" si="65"/>
        <v>0</v>
      </c>
      <c r="FK85" s="55">
        <f t="shared" si="65"/>
        <v>0</v>
      </c>
      <c r="FL85" s="55">
        <f t="shared" si="64"/>
        <v>0</v>
      </c>
      <c r="FM85" s="55">
        <f t="shared" si="64"/>
        <v>0</v>
      </c>
      <c r="FN85" s="55">
        <f t="shared" si="64"/>
        <v>0</v>
      </c>
      <c r="FO85" s="55">
        <f t="shared" si="64"/>
        <v>0</v>
      </c>
      <c r="FP85" s="55">
        <f t="shared" si="49"/>
        <v>0</v>
      </c>
      <c r="FQ85" s="55">
        <f t="shared" si="49"/>
        <v>0</v>
      </c>
      <c r="FR85" s="55">
        <f t="shared" si="49"/>
        <v>0</v>
      </c>
      <c r="FS85" s="55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22"/>
      <c r="C86" s="28" t="s">
        <v>144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22"/>
      <c r="DG86" s="28" t="s">
        <v>144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4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5"/>
        <v>0</v>
      </c>
      <c r="FC86" s="55">
        <f t="shared" si="65"/>
        <v>0</v>
      </c>
      <c r="FD86" s="55">
        <f t="shared" si="65"/>
        <v>0</v>
      </c>
      <c r="FE86" s="55">
        <f t="shared" si="65"/>
        <v>0</v>
      </c>
      <c r="FF86" s="55">
        <f t="shared" si="65"/>
        <v>0</v>
      </c>
      <c r="FG86" s="55">
        <f t="shared" si="65"/>
        <v>0</v>
      </c>
      <c r="FH86" s="55">
        <f t="shared" si="65"/>
        <v>0</v>
      </c>
      <c r="FI86" s="55">
        <f t="shared" si="65"/>
        <v>0</v>
      </c>
      <c r="FJ86" s="55">
        <f t="shared" si="65"/>
        <v>0</v>
      </c>
      <c r="FK86" s="55">
        <f t="shared" si="65"/>
        <v>0</v>
      </c>
      <c r="FL86" s="55">
        <f t="shared" si="64"/>
        <v>0</v>
      </c>
      <c r="FM86" s="55">
        <f t="shared" si="64"/>
        <v>0</v>
      </c>
      <c r="FN86" s="55">
        <f t="shared" si="64"/>
        <v>0</v>
      </c>
      <c r="FO86" s="55">
        <f t="shared" si="64"/>
        <v>0</v>
      </c>
      <c r="FP86" s="55">
        <f t="shared" si="49"/>
        <v>0</v>
      </c>
      <c r="FQ86" s="55">
        <f t="shared" si="49"/>
        <v>0</v>
      </c>
      <c r="FR86" s="55">
        <f t="shared" si="49"/>
        <v>0</v>
      </c>
      <c r="FS86" s="55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23"/>
      <c r="C87" s="28" t="s">
        <v>130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23"/>
      <c r="DG87" s="28" t="s">
        <v>130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4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5"/>
        <v>0</v>
      </c>
      <c r="FC87" s="55">
        <f t="shared" si="65"/>
        <v>0</v>
      </c>
      <c r="FD87" s="55">
        <f t="shared" si="65"/>
        <v>0</v>
      </c>
      <c r="FE87" s="55">
        <f t="shared" si="65"/>
        <v>0</v>
      </c>
      <c r="FF87" s="55">
        <f t="shared" si="65"/>
        <v>0</v>
      </c>
      <c r="FG87" s="55">
        <f t="shared" si="65"/>
        <v>0</v>
      </c>
      <c r="FH87" s="55">
        <f t="shared" si="65"/>
        <v>0</v>
      </c>
      <c r="FI87" s="55">
        <f t="shared" si="65"/>
        <v>0</v>
      </c>
      <c r="FJ87" s="55">
        <f t="shared" si="65"/>
        <v>0</v>
      </c>
      <c r="FK87" s="55">
        <f t="shared" si="65"/>
        <v>0</v>
      </c>
      <c r="FL87" s="55">
        <f t="shared" si="64"/>
        <v>0</v>
      </c>
      <c r="FM87" s="55">
        <f t="shared" si="64"/>
        <v>0</v>
      </c>
      <c r="FN87" s="55">
        <f t="shared" si="64"/>
        <v>0</v>
      </c>
      <c r="FO87" s="55">
        <f t="shared" si="64"/>
        <v>0</v>
      </c>
      <c r="FP87" s="55">
        <f t="shared" si="49"/>
        <v>0</v>
      </c>
      <c r="FQ87" s="55">
        <f t="shared" si="49"/>
        <v>0</v>
      </c>
      <c r="FR87" s="55">
        <f t="shared" si="49"/>
        <v>0</v>
      </c>
      <c r="FS87" s="55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21" t="s">
        <v>182</v>
      </c>
      <c r="C88" s="28" t="s">
        <v>175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21" t="s">
        <v>182</v>
      </c>
      <c r="DG88" s="28" t="s">
        <v>175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4"/>
        <v>0</v>
      </c>
      <c r="EN88" s="55">
        <f t="shared" si="54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5"/>
        <v>0</v>
      </c>
      <c r="FC88" s="55">
        <f t="shared" si="65"/>
        <v>0</v>
      </c>
      <c r="FD88" s="55">
        <f t="shared" si="65"/>
        <v>0</v>
      </c>
      <c r="FE88" s="55">
        <f t="shared" si="65"/>
        <v>0</v>
      </c>
      <c r="FF88" s="55">
        <f t="shared" si="65"/>
        <v>0</v>
      </c>
      <c r="FG88" s="55">
        <f t="shared" si="65"/>
        <v>0</v>
      </c>
      <c r="FH88" s="55">
        <f t="shared" si="65"/>
        <v>0</v>
      </c>
      <c r="FI88" s="55">
        <f t="shared" si="65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49"/>
        <v>0</v>
      </c>
      <c r="FQ88" s="55">
        <f t="shared" si="49"/>
        <v>0</v>
      </c>
      <c r="FR88" s="55">
        <f t="shared" si="49"/>
        <v>0</v>
      </c>
      <c r="FS88" s="55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22"/>
      <c r="C89" s="28" t="s">
        <v>125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22"/>
      <c r="DG89" s="28" t="s">
        <v>125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0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5"/>
        <v>0</v>
      </c>
      <c r="FC89" s="55">
        <f t="shared" si="65"/>
        <v>0</v>
      </c>
      <c r="FD89" s="55">
        <f t="shared" si="65"/>
        <v>0</v>
      </c>
      <c r="FE89" s="55">
        <f t="shared" si="65"/>
        <v>0</v>
      </c>
      <c r="FF89" s="55">
        <f t="shared" si="65"/>
        <v>0</v>
      </c>
      <c r="FG89" s="55">
        <f t="shared" si="65"/>
        <v>0</v>
      </c>
      <c r="FH89" s="55">
        <f t="shared" si="65"/>
        <v>0</v>
      </c>
      <c r="FI89" s="55">
        <f t="shared" si="65"/>
        <v>0</v>
      </c>
      <c r="FJ89" s="55">
        <f t="shared" si="65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49"/>
        <v>0</v>
      </c>
      <c r="FQ89" s="55">
        <f t="shared" si="49"/>
        <v>0</v>
      </c>
      <c r="FR89" s="55">
        <f t="shared" si="49"/>
        <v>0</v>
      </c>
      <c r="FS89" s="55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22"/>
      <c r="C90" s="28" t="s">
        <v>144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8">
        <v>30400020</v>
      </c>
      <c r="DF90" s="122"/>
      <c r="DG90" s="28" t="s">
        <v>144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0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49"/>
        <v>0</v>
      </c>
      <c r="FQ90" s="55">
        <f t="shared" si="49"/>
        <v>0</v>
      </c>
      <c r="FR90" s="55">
        <f t="shared" si="49"/>
        <v>0</v>
      </c>
      <c r="FS90" s="55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2">
        <v>30400019</v>
      </c>
      <c r="B91" s="123"/>
      <c r="C91" s="28" t="s">
        <v>130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8">
        <v>30400019</v>
      </c>
      <c r="DF91" s="123"/>
      <c r="DG91" s="28" t="s">
        <v>130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0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49"/>
        <v>0</v>
      </c>
      <c r="FQ91" s="55">
        <f t="shared" si="49"/>
        <v>0</v>
      </c>
      <c r="FR91" s="55">
        <f t="shared" si="49"/>
        <v>0</v>
      </c>
      <c r="FS91" s="55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2">
        <v>30100029</v>
      </c>
      <c r="B92" s="121" t="s">
        <v>183</v>
      </c>
      <c r="C92" s="28" t="s">
        <v>160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8">
        <v>30100029</v>
      </c>
      <c r="DF92" s="121" t="s">
        <v>183</v>
      </c>
      <c r="DG92" s="28" t="s">
        <v>160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0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49"/>
        <v>0</v>
      </c>
      <c r="FQ92" s="55">
        <f t="shared" si="49"/>
        <v>0</v>
      </c>
      <c r="FR92" s="55">
        <f t="shared" si="49"/>
        <v>0</v>
      </c>
      <c r="FS92" s="55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2">
        <v>30100022</v>
      </c>
      <c r="B93" s="122"/>
      <c r="C93" s="28" t="s">
        <v>130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8">
        <v>30100022</v>
      </c>
      <c r="DF93" s="122"/>
      <c r="DG93" s="28" t="s">
        <v>130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0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49"/>
        <v>0</v>
      </c>
      <c r="FQ93" s="55">
        <f t="shared" si="49"/>
        <v>0</v>
      </c>
      <c r="FR93" s="55">
        <f t="shared" si="49"/>
        <v>0</v>
      </c>
      <c r="FS93" s="55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2">
        <v>30100026</v>
      </c>
      <c r="B94" s="122"/>
      <c r="C94" s="28" t="s">
        <v>143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8">
        <v>30100026</v>
      </c>
      <c r="DF94" s="122"/>
      <c r="DG94" s="28" t="s">
        <v>143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0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49"/>
        <v>0</v>
      </c>
      <c r="FQ94" s="55">
        <f t="shared" si="49"/>
        <v>0</v>
      </c>
      <c r="FR94" s="55">
        <f t="shared" si="49"/>
        <v>0</v>
      </c>
      <c r="FS94" s="55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2">
        <v>30100028</v>
      </c>
      <c r="B95" s="122"/>
      <c r="C95" s="28" t="s">
        <v>148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8">
        <v>30100028</v>
      </c>
      <c r="DF95" s="122"/>
      <c r="DG95" s="28" t="s">
        <v>148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0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49"/>
        <v>0</v>
      </c>
      <c r="FQ95" s="55">
        <f t="shared" si="49"/>
        <v>0</v>
      </c>
      <c r="FR95" s="55">
        <f t="shared" si="49"/>
        <v>0</v>
      </c>
      <c r="FS95" s="55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2">
        <v>30100025</v>
      </c>
      <c r="B96" s="122"/>
      <c r="C96" s="28" t="s">
        <v>123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8">
        <v>30100025</v>
      </c>
      <c r="DF96" s="122"/>
      <c r="DG96" s="28" t="s">
        <v>123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49"/>
        <v>0</v>
      </c>
      <c r="FQ96" s="55">
        <f t="shared" si="49"/>
        <v>0</v>
      </c>
      <c r="FR96" s="55">
        <f t="shared" si="49"/>
        <v>0</v>
      </c>
      <c r="FS96" s="55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2">
        <v>30100024</v>
      </c>
      <c r="B97" s="122"/>
      <c r="C97" s="28" t="s">
        <v>184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8">
        <v>30100024</v>
      </c>
      <c r="DF97" s="122"/>
      <c r="DG97" s="28" t="s">
        <v>184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49"/>
        <v>0</v>
      </c>
      <c r="FQ97" s="55">
        <f t="shared" si="49"/>
        <v>0</v>
      </c>
      <c r="FR97" s="55">
        <f t="shared" si="49"/>
        <v>0</v>
      </c>
      <c r="FS97" s="55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2">
        <v>30100023</v>
      </c>
      <c r="B98" s="122"/>
      <c r="C98" s="28" t="s">
        <v>144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8">
        <v>30100023</v>
      </c>
      <c r="DF98" s="122"/>
      <c r="DG98" s="28" t="s">
        <v>144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0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49"/>
        <v>0</v>
      </c>
      <c r="FQ98" s="55">
        <f t="shared" si="49"/>
        <v>0</v>
      </c>
      <c r="FR98" s="55">
        <f t="shared" si="49"/>
        <v>0</v>
      </c>
      <c r="FS98" s="55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2">
        <v>30100027</v>
      </c>
      <c r="B99" s="123"/>
      <c r="C99" s="28" t="s">
        <v>125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23"/>
      <c r="DG99" s="28" t="s">
        <v>125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0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49"/>
        <v>0</v>
      </c>
      <c r="FQ99" s="55">
        <f t="shared" si="49"/>
        <v>0</v>
      </c>
      <c r="FR99" s="55">
        <f t="shared" si="49"/>
        <v>0</v>
      </c>
      <c r="FS99" s="55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21" t="s">
        <v>185</v>
      </c>
      <c r="C100" s="30" t="s">
        <v>147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21" t="s">
        <v>185</v>
      </c>
      <c r="DG100" s="30" t="s">
        <v>147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49"/>
        <v>0</v>
      </c>
      <c r="FQ100" s="55">
        <f t="shared" si="49"/>
        <v>0</v>
      </c>
      <c r="FR100" s="55">
        <f t="shared" si="49"/>
        <v>0</v>
      </c>
      <c r="FS100" s="55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22"/>
      <c r="C101" s="28" t="s">
        <v>144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22"/>
      <c r="DG101" s="28" t="s">
        <v>144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49"/>
        <v>0</v>
      </c>
      <c r="FQ101" s="55">
        <f t="shared" si="49"/>
        <v>0</v>
      </c>
      <c r="FR101" s="55">
        <f t="shared" si="49"/>
        <v>0</v>
      </c>
      <c r="FS101" s="55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22"/>
      <c r="C102" s="30" t="s">
        <v>186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22"/>
      <c r="DG102" s="30" t="s">
        <v>186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49"/>
        <v>0</v>
      </c>
      <c r="FQ102" s="55">
        <f t="shared" si="49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23"/>
      <c r="C103" s="30" t="s">
        <v>123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23"/>
      <c r="DG103" s="30" t="s">
        <v>123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21" t="s">
        <v>187</v>
      </c>
      <c r="C104" s="30" t="s">
        <v>149</v>
      </c>
      <c r="D104" s="5"/>
      <c r="E104" s="22">
        <v>5.07</v>
      </c>
      <c r="F104" s="23">
        <f t="shared" si="67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21" t="s">
        <v>187</v>
      </c>
      <c r="DG104" s="30" t="s">
        <v>149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22"/>
      <c r="C105" s="30" t="s">
        <v>188</v>
      </c>
      <c r="D105" s="5"/>
      <c r="E105" s="22">
        <v>5.07</v>
      </c>
      <c r="F105" s="23">
        <f t="shared" si="67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22"/>
      <c r="DG105" s="30" t="s">
        <v>188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22"/>
      <c r="C106" s="30" t="s">
        <v>189</v>
      </c>
      <c r="D106" s="5"/>
      <c r="E106" s="22">
        <v>5.07</v>
      </c>
      <c r="F106" s="23">
        <f t="shared" si="67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22"/>
      <c r="DG106" s="30" t="s">
        <v>189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23"/>
      <c r="C107" s="30" t="s">
        <v>190</v>
      </c>
      <c r="D107" s="5"/>
      <c r="E107" s="22">
        <v>5.07</v>
      </c>
      <c r="F107" s="23">
        <f t="shared" si="67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23"/>
      <c r="DG107" s="30" t="s">
        <v>190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21" t="s">
        <v>191</v>
      </c>
      <c r="C108" s="30" t="s">
        <v>149</v>
      </c>
      <c r="D108" s="5"/>
      <c r="E108" s="22">
        <v>5.04</v>
      </c>
      <c r="F108" s="23">
        <f t="shared" si="67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21" t="s">
        <v>191</v>
      </c>
      <c r="DG108" s="30" t="s">
        <v>149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22"/>
      <c r="C109" s="30" t="s">
        <v>188</v>
      </c>
      <c r="D109" s="5"/>
      <c r="E109" s="22">
        <v>5.04</v>
      </c>
      <c r="F109" s="23">
        <f t="shared" si="67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22"/>
      <c r="DG109" s="30" t="s">
        <v>188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22"/>
      <c r="C110" s="30" t="s">
        <v>189</v>
      </c>
      <c r="D110" s="5"/>
      <c r="E110" s="22">
        <v>5.04</v>
      </c>
      <c r="F110" s="23">
        <f t="shared" si="67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22"/>
      <c r="DG110" s="30" t="s">
        <v>189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23"/>
      <c r="C111" s="30" t="s">
        <v>190</v>
      </c>
      <c r="D111" s="5"/>
      <c r="E111" s="22">
        <v>5.04</v>
      </c>
      <c r="F111" s="23">
        <f t="shared" si="67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23"/>
      <c r="DG111" s="30" t="s">
        <v>190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2">
        <v>30600009</v>
      </c>
      <c r="B112" s="121" t="s">
        <v>192</v>
      </c>
      <c r="C112" s="30" t="s">
        <v>193</v>
      </c>
      <c r="D112" s="5"/>
      <c r="E112" s="22">
        <v>5.05</v>
      </c>
      <c r="F112" s="23">
        <f t="shared" si="67"/>
        <v>0</v>
      </c>
      <c r="G112" s="44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21" t="s">
        <v>192</v>
      </c>
      <c r="DG112" s="30" t="s">
        <v>193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2">
        <v>30600010</v>
      </c>
      <c r="B113" s="123"/>
      <c r="C113" s="30" t="s">
        <v>165</v>
      </c>
      <c r="D113" s="5"/>
      <c r="E113" s="22">
        <v>5.05</v>
      </c>
      <c r="F113" s="23">
        <f t="shared" si="67"/>
        <v>0</v>
      </c>
      <c r="G113" s="44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23"/>
      <c r="DG113" s="30" t="s">
        <v>165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2">
        <v>30400026</v>
      </c>
      <c r="B114" s="121" t="s">
        <v>194</v>
      </c>
      <c r="C114" s="30" t="s">
        <v>170</v>
      </c>
      <c r="D114" s="5"/>
      <c r="E114" s="22">
        <v>5.05</v>
      </c>
      <c r="F114" s="23">
        <f t="shared" si="67"/>
        <v>0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21" t="s">
        <v>194</v>
      </c>
      <c r="DG114" s="30" t="s">
        <v>170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2">
        <v>30400027</v>
      </c>
      <c r="B115" s="122"/>
      <c r="C115" s="30" t="s">
        <v>132</v>
      </c>
      <c r="D115" s="5"/>
      <c r="E115" s="22">
        <v>5.05</v>
      </c>
      <c r="F115" s="23">
        <f t="shared" si="67"/>
        <v>0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22"/>
      <c r="DG115" s="30" t="s">
        <v>132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2">
        <v>30400028</v>
      </c>
      <c r="B116" s="123"/>
      <c r="C116" s="30" t="s">
        <v>195</v>
      </c>
      <c r="D116" s="5"/>
      <c r="E116" s="22">
        <v>5.05</v>
      </c>
      <c r="F116" s="23">
        <f t="shared" si="67"/>
        <v>0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23"/>
      <c r="DG116" s="30" t="s">
        <v>195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21" t="s">
        <v>196</v>
      </c>
      <c r="C117" s="30" t="s">
        <v>170</v>
      </c>
      <c r="D117" s="5"/>
      <c r="E117" s="22">
        <v>5.05</v>
      </c>
      <c r="F117" s="23">
        <f t="shared" si="67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21" t="s">
        <v>196</v>
      </c>
      <c r="DG117" s="30" t="s">
        <v>170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2">
        <v>30400003</v>
      </c>
      <c r="B118" s="122"/>
      <c r="C118" s="30" t="s">
        <v>147</v>
      </c>
      <c r="D118" s="5"/>
      <c r="E118" s="22">
        <v>5.05</v>
      </c>
      <c r="F118" s="23">
        <f t="shared" si="67"/>
        <v>0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22"/>
      <c r="DG118" s="30" t="s">
        <v>147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23"/>
      <c r="C119" s="30" t="s">
        <v>195</v>
      </c>
      <c r="D119" s="5"/>
      <c r="E119" s="22">
        <v>5.05</v>
      </c>
      <c r="F119" s="23">
        <f t="shared" si="67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23"/>
      <c r="DG119" s="30" t="s">
        <v>195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21" t="s">
        <v>197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21" t="s">
        <v>197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22"/>
      <c r="C121" s="30" t="s">
        <v>198</v>
      </c>
      <c r="D121" s="5"/>
      <c r="E121" s="22">
        <v>5.03</v>
      </c>
      <c r="F121" s="23">
        <f t="shared" si="67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22"/>
      <c r="DG121" s="30" t="s">
        <v>198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23"/>
      <c r="C122" s="30" t="s">
        <v>122</v>
      </c>
      <c r="D122" s="5"/>
      <c r="E122" s="22">
        <v>5.03</v>
      </c>
      <c r="F122" s="23">
        <f t="shared" si="67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23"/>
      <c r="DG122" s="30" t="s">
        <v>122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21" t="s">
        <v>199</v>
      </c>
      <c r="C123" s="30" t="s">
        <v>153</v>
      </c>
      <c r="D123" s="5"/>
      <c r="E123" s="22">
        <v>5.03</v>
      </c>
      <c r="F123" s="23">
        <f t="shared" si="67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21" t="s">
        <v>199</v>
      </c>
      <c r="DG123" s="30" t="s">
        <v>153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22"/>
      <c r="C124" s="30" t="s">
        <v>123</v>
      </c>
      <c r="D124" s="5"/>
      <c r="E124" s="22">
        <v>5.03</v>
      </c>
      <c r="F124" s="23">
        <f t="shared" si="67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22"/>
      <c r="DG124" s="30" t="s">
        <v>123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22"/>
      <c r="C125" s="30" t="s">
        <v>170</v>
      </c>
      <c r="D125" s="5"/>
      <c r="E125" s="22">
        <v>5.03</v>
      </c>
      <c r="F125" s="23">
        <f t="shared" si="67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22"/>
      <c r="DG125" s="30" t="s">
        <v>170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23"/>
      <c r="C126" s="30" t="s">
        <v>200</v>
      </c>
      <c r="D126" s="5"/>
      <c r="E126" s="22">
        <v>5.03</v>
      </c>
      <c r="F126" s="23">
        <f t="shared" si="67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23"/>
      <c r="DG126" s="30" t="s">
        <v>200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21" t="s">
        <v>201</v>
      </c>
      <c r="C127" s="30" t="s">
        <v>202</v>
      </c>
      <c r="D127" s="5"/>
      <c r="E127" s="22">
        <v>4.8600000000000003</v>
      </c>
      <c r="F127" s="23">
        <f t="shared" si="67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21" t="s">
        <v>201</v>
      </c>
      <c r="DG127" s="30" t="s">
        <v>202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22"/>
      <c r="C128" s="30" t="s">
        <v>203</v>
      </c>
      <c r="D128" s="5"/>
      <c r="E128" s="22">
        <v>4.8600000000000003</v>
      </c>
      <c r="F128" s="23">
        <f t="shared" si="67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22"/>
      <c r="DG128" s="30" t="s">
        <v>203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22"/>
      <c r="C129" s="30" t="s">
        <v>133</v>
      </c>
      <c r="D129" s="5"/>
      <c r="E129" s="22">
        <v>4.8600000000000003</v>
      </c>
      <c r="F129" s="23">
        <f t="shared" si="67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22"/>
      <c r="DG129" s="30" t="s">
        <v>133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23"/>
      <c r="C130" s="30" t="s">
        <v>200</v>
      </c>
      <c r="D130" s="5"/>
      <c r="E130" s="22">
        <v>4.8600000000000003</v>
      </c>
      <c r="F130" s="23">
        <f t="shared" si="67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23"/>
      <c r="DG130" s="30" t="s">
        <v>200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21" t="s">
        <v>204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21" t="s">
        <v>204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22"/>
      <c r="C132" s="30" t="s">
        <v>198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22"/>
      <c r="DG132" s="30" t="s">
        <v>198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23"/>
      <c r="C133" s="30" t="s">
        <v>122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23"/>
      <c r="DG133" s="30" t="s">
        <v>122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2">
        <v>30100059</v>
      </c>
      <c r="B134" s="121" t="s">
        <v>205</v>
      </c>
      <c r="C134" s="30" t="s">
        <v>147</v>
      </c>
      <c r="D134" s="5"/>
      <c r="E134" s="22">
        <v>5.03</v>
      </c>
      <c r="F134" s="23">
        <f t="shared" si="124"/>
        <v>0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21" t="s">
        <v>205</v>
      </c>
      <c r="DG134" s="30" t="s">
        <v>147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0</v>
      </c>
      <c r="EG134" s="55">
        <f t="shared" si="123"/>
        <v>0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2">
        <v>30100060</v>
      </c>
      <c r="B135" s="123"/>
      <c r="C135" s="30" t="s">
        <v>123</v>
      </c>
      <c r="D135" s="5"/>
      <c r="E135" s="22">
        <v>5.03</v>
      </c>
      <c r="F135" s="23">
        <f t="shared" si="124"/>
        <v>0</v>
      </c>
      <c r="G135" s="44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23"/>
      <c r="DG135" s="30" t="s">
        <v>123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0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21" t="s">
        <v>206</v>
      </c>
      <c r="C136" s="30" t="s">
        <v>122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21" t="s">
        <v>206</v>
      </c>
      <c r="DG136" s="30" t="s">
        <v>122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22"/>
      <c r="C137" s="30" t="s">
        <v>207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22"/>
      <c r="DG137" s="30" t="s">
        <v>207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22"/>
      <c r="C138" s="30" t="s">
        <v>147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22"/>
      <c r="DG138" s="30" t="s">
        <v>147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23"/>
      <c r="C139" s="30" t="s">
        <v>208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23"/>
      <c r="DG139" s="30" t="s">
        <v>208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2">
        <v>30700017</v>
      </c>
      <c r="B140" s="31" t="s">
        <v>209</v>
      </c>
      <c r="C140" s="31" t="s">
        <v>210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209</v>
      </c>
      <c r="DG140" s="31" t="s">
        <v>210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2">
        <v>30700016</v>
      </c>
      <c r="B141" s="31" t="s">
        <v>211</v>
      </c>
      <c r="C141" s="31" t="s">
        <v>212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211</v>
      </c>
      <c r="DG141" s="31" t="s">
        <v>212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2">
        <v>30700014</v>
      </c>
      <c r="B142" s="31" t="s">
        <v>213</v>
      </c>
      <c r="C142" s="31" t="s">
        <v>214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213</v>
      </c>
      <c r="DG142" s="31" t="s">
        <v>214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215</v>
      </c>
      <c r="C143" s="31" t="s">
        <v>216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215</v>
      </c>
      <c r="DG143" s="31" t="s">
        <v>216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217</v>
      </c>
      <c r="C144" s="31" t="s">
        <v>218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217</v>
      </c>
      <c r="DG144" s="31" t="s">
        <v>218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219</v>
      </c>
      <c r="C145" s="31" t="s">
        <v>218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219</v>
      </c>
      <c r="DG145" s="31" t="s">
        <v>218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220</v>
      </c>
      <c r="C146" s="31" t="s">
        <v>218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220</v>
      </c>
      <c r="DG146" s="31" t="s">
        <v>218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221</v>
      </c>
      <c r="C147" s="31" t="s">
        <v>222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221</v>
      </c>
      <c r="DG147" s="31" t="s">
        <v>222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customHeight="1">
      <c r="A148" s="70">
        <v>30601015</v>
      </c>
      <c r="B148" s="31" t="s">
        <v>223</v>
      </c>
      <c r="C148" s="31" t="s">
        <v>224</v>
      </c>
      <c r="D148" s="5">
        <v>12</v>
      </c>
      <c r="E148" s="22">
        <v>6</v>
      </c>
      <c r="F148" s="23">
        <f t="shared" si="124"/>
        <v>72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72</v>
      </c>
      <c r="K148" s="23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7.2000000000000008E-2</v>
      </c>
      <c r="O148" s="23">
        <f t="shared" si="129"/>
        <v>0.1</v>
      </c>
      <c r="P148" s="23">
        <f t="shared" si="130"/>
        <v>0</v>
      </c>
      <c r="Q148" s="7">
        <v>0.1</v>
      </c>
      <c r="R148" s="6">
        <f t="shared" si="131"/>
        <v>7.1999999999999998E-3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2"/>
        <v>0</v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>
        <f t="shared" si="152"/>
        <v>0</v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>
        <f t="shared" si="152"/>
        <v>0</v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223</v>
      </c>
      <c r="DG148" s="31" t="s">
        <v>224</v>
      </c>
      <c r="DH148" s="5">
        <f t="shared" si="132"/>
        <v>24</v>
      </c>
      <c r="DI148" s="24">
        <v>6</v>
      </c>
      <c r="DJ148" s="23">
        <f t="shared" si="133"/>
        <v>144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144</v>
      </c>
      <c r="DO148" s="23">
        <f t="shared" si="138"/>
        <v>0</v>
      </c>
      <c r="DP148" s="23" t="str">
        <f t="shared" si="139"/>
        <v/>
      </c>
      <c r="DQ148" s="3">
        <v>0.1</v>
      </c>
      <c r="DR148" s="23">
        <f t="shared" si="140"/>
        <v>0.14400000000000002</v>
      </c>
      <c r="DS148" s="23" t="str">
        <f t="shared" si="141"/>
        <v/>
      </c>
      <c r="DT148" s="23">
        <f t="shared" si="142"/>
        <v>0</v>
      </c>
      <c r="DU148" s="7">
        <v>0.1</v>
      </c>
      <c r="DV148" s="6">
        <f t="shared" si="143"/>
        <v>1.44E-2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0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0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>
        <f t="shared" si="153"/>
        <v>0</v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>
        <f t="shared" si="153"/>
        <v>0</v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>
        <f t="shared" si="153"/>
        <v>0</v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customHeight="1">
      <c r="A149" s="70">
        <v>30101066</v>
      </c>
      <c r="B149" s="31" t="s">
        <v>225</v>
      </c>
      <c r="C149" s="31" t="s">
        <v>224</v>
      </c>
      <c r="D149" s="5">
        <v>22</v>
      </c>
      <c r="E149" s="22">
        <v>6</v>
      </c>
      <c r="F149" s="23">
        <f t="shared" si="124"/>
        <v>132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132</v>
      </c>
      <c r="K149" s="23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0.13200000000000001</v>
      </c>
      <c r="O149" s="23">
        <f t="shared" si="129"/>
        <v>0.1</v>
      </c>
      <c r="P149" s="23">
        <f t="shared" si="130"/>
        <v>0</v>
      </c>
      <c r="Q149" s="7">
        <v>0.1</v>
      </c>
      <c r="R149" s="6">
        <f t="shared" si="131"/>
        <v>1.3200000000000002E-2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>
        <f t="shared" si="152"/>
        <v>0</v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>
        <f t="shared" si="152"/>
        <v>0</v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>
        <f t="shared" si="152"/>
        <v>0</v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225</v>
      </c>
      <c r="DG149" s="31" t="s">
        <v>224</v>
      </c>
      <c r="DH149" s="5">
        <f t="shared" si="132"/>
        <v>43</v>
      </c>
      <c r="DI149" s="24">
        <v>6</v>
      </c>
      <c r="DJ149" s="23">
        <f t="shared" si="133"/>
        <v>258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258</v>
      </c>
      <c r="DO149" s="23">
        <f t="shared" si="138"/>
        <v>0</v>
      </c>
      <c r="DP149" s="23" t="str">
        <f t="shared" si="139"/>
        <v/>
      </c>
      <c r="DQ149" s="3">
        <v>0.1</v>
      </c>
      <c r="DR149" s="23">
        <f t="shared" si="140"/>
        <v>0.25800000000000001</v>
      </c>
      <c r="DS149" s="23" t="str">
        <f t="shared" si="141"/>
        <v/>
      </c>
      <c r="DT149" s="23">
        <f t="shared" si="142"/>
        <v>0</v>
      </c>
      <c r="DU149" s="7">
        <v>0.1</v>
      </c>
      <c r="DV149" s="6">
        <f t="shared" si="143"/>
        <v>2.58E-2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0</v>
      </c>
      <c r="FG149" s="55">
        <f t="shared" si="147"/>
        <v>0</v>
      </c>
      <c r="FH149" s="55">
        <f t="shared" si="147"/>
        <v>0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0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>
        <f t="shared" si="153"/>
        <v>0</v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>
        <f t="shared" si="153"/>
        <v>0</v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>
        <f t="shared" si="153"/>
        <v>0</v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78" t="s">
        <v>226</v>
      </c>
      <c r="C150" s="30" t="s">
        <v>227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78" t="s">
        <v>226</v>
      </c>
      <c r="DG150" s="30" t="s">
        <v>227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78" t="s">
        <v>228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78" t="s">
        <v>228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1391</v>
      </c>
      <c r="E152" s="44"/>
      <c r="F152" s="45">
        <f>SUM(F4:F151)</f>
        <v>7061.4699999999993</v>
      </c>
      <c r="G152" s="45">
        <f t="shared" ref="G152:J152" si="155">SUM(G4:G151)</f>
        <v>9615.4</v>
      </c>
      <c r="H152" s="45">
        <f t="shared" si="155"/>
        <v>19.75</v>
      </c>
      <c r="I152" s="45">
        <f t="shared" si="155"/>
        <v>0</v>
      </c>
      <c r="J152" s="45">
        <f t="shared" si="155"/>
        <v>7081.2199999999993</v>
      </c>
      <c r="K152" s="45">
        <f>IF(ISERROR(H152/J152*100),"0",(H152/J152*100))</f>
        <v>0.27890674205857185</v>
      </c>
      <c r="L152" s="45">
        <f>IF(ISERROR(I152/G152*100),"0",(I152/G152*100))</f>
        <v>0</v>
      </c>
      <c r="M152" s="46">
        <f>IF(ISERROR(N152/J152*100),"",(N152/J152*100))</f>
        <v>0.63429875078023279</v>
      </c>
      <c r="N152" s="45">
        <f>SUM(N4:N151)</f>
        <v>44.916089999999997</v>
      </c>
      <c r="O152" s="45">
        <f>IF(ISERROR(M152-K152-L152),"0",(M152-K152-L152))</f>
        <v>0.35539200872166093</v>
      </c>
      <c r="P152" s="45">
        <f>(S152+T152+U152+V152+W152+X152+Y152+Z152+AA152)/J152*1000</f>
        <v>0.56487441429584173</v>
      </c>
      <c r="Q152" s="47">
        <f>IF(ISERROR(R152/J152*1000),"",(R152/J152*1000))</f>
        <v>0.52258269055332285</v>
      </c>
      <c r="R152" s="45">
        <f>SUM(R4:R151)</f>
        <v>3.700523</v>
      </c>
      <c r="S152" s="45">
        <f t="shared" ref="S152:BO152" si="156">SUM(S4:S151)</f>
        <v>2</v>
      </c>
      <c r="T152" s="45">
        <f t="shared" si="156"/>
        <v>0</v>
      </c>
      <c r="U152" s="45">
        <f t="shared" si="156"/>
        <v>0</v>
      </c>
      <c r="V152" s="45">
        <f t="shared" si="156"/>
        <v>0</v>
      </c>
      <c r="W152" s="45">
        <f t="shared" si="156"/>
        <v>2</v>
      </c>
      <c r="X152" s="45">
        <f t="shared" si="156"/>
        <v>0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9.4</v>
      </c>
      <c r="AC152" s="45">
        <f t="shared" si="156"/>
        <v>5.3</v>
      </c>
      <c r="AD152" s="45">
        <f t="shared" si="156"/>
        <v>0</v>
      </c>
      <c r="AE152" s="45">
        <f t="shared" si="156"/>
        <v>0</v>
      </c>
      <c r="AF152" s="45">
        <f t="shared" si="156"/>
        <v>2.8</v>
      </c>
      <c r="AG152" s="45">
        <f t="shared" si="156"/>
        <v>0</v>
      </c>
      <c r="AH152" s="45">
        <f t="shared" si="156"/>
        <v>0</v>
      </c>
      <c r="AI152" s="45">
        <f t="shared" si="156"/>
        <v>0</v>
      </c>
      <c r="AJ152" s="45">
        <f t="shared" si="156"/>
        <v>0</v>
      </c>
      <c r="AK152" s="45">
        <f t="shared" si="156"/>
        <v>0</v>
      </c>
      <c r="AL152" s="45">
        <f t="shared" si="156"/>
        <v>0</v>
      </c>
      <c r="AM152" s="45">
        <f t="shared" si="156"/>
        <v>2.25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0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0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0</v>
      </c>
      <c r="AZ152" s="45">
        <f t="shared" si="156"/>
        <v>0</v>
      </c>
      <c r="BA152" s="45">
        <f t="shared" si="156"/>
        <v>0</v>
      </c>
      <c r="BB152" s="45">
        <f t="shared" si="156"/>
        <v>0</v>
      </c>
      <c r="BC152" s="45">
        <f t="shared" si="156"/>
        <v>0</v>
      </c>
      <c r="BD152" s="45">
        <f t="shared" si="156"/>
        <v>0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0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0.13274548735952282</v>
      </c>
      <c r="BQ152" s="48">
        <f t="shared" ref="BQ152:CO152" si="157">IF(ISERROR(AC152/$J$152*100),"",(AC152/$J$152*100))</f>
        <v>7.4845859894199035E-2</v>
      </c>
      <c r="BR152" s="48">
        <f t="shared" si="157"/>
        <v>0</v>
      </c>
      <c r="BS152" s="48">
        <f t="shared" si="157"/>
        <v>0</v>
      </c>
      <c r="BT152" s="48">
        <f t="shared" si="157"/>
        <v>3.954120900070892E-2</v>
      </c>
      <c r="BU152" s="48">
        <f t="shared" si="157"/>
        <v>0</v>
      </c>
      <c r="BV152" s="48">
        <f t="shared" si="157"/>
        <v>0</v>
      </c>
      <c r="BW152" s="48">
        <f t="shared" si="157"/>
        <v>0</v>
      </c>
      <c r="BX152" s="48">
        <f t="shared" si="157"/>
        <v>0</v>
      </c>
      <c r="BY152" s="48">
        <f t="shared" si="157"/>
        <v>0</v>
      </c>
      <c r="BZ152" s="48">
        <f t="shared" si="157"/>
        <v>0</v>
      </c>
      <c r="CA152" s="48">
        <f t="shared" si="157"/>
        <v>3.1774185804141097E-2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0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0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0</v>
      </c>
      <c r="CN152" s="48">
        <f t="shared" si="157"/>
        <v>0</v>
      </c>
      <c r="CO152" s="48">
        <f t="shared" si="157"/>
        <v>0</v>
      </c>
      <c r="CP152" s="49">
        <f t="shared" ref="CP152" si="158">IF(ISERROR(BB152/G152*100),"",(BB152/G152*100))</f>
        <v>0</v>
      </c>
      <c r="CQ152" s="49">
        <f t="shared" ref="CQ152" si="159">IF(ISERROR(BC152/G152*100),"",(BC152/G152*100))</f>
        <v>0</v>
      </c>
      <c r="CR152" s="49">
        <f t="shared" ref="CR152" si="160">IF(ISERROR(BD152/G152*100),"",(BD152/G152*100))</f>
        <v>0</v>
      </c>
      <c r="CS152" s="49">
        <f t="shared" ref="CS152" si="161">IF(ISERROR(BE152/G152*100),"",(BE152/G152*100))</f>
        <v>0</v>
      </c>
      <c r="CT152" s="49">
        <f t="shared" ref="CT152" si="162">IF(ISERROR(BF152/G152*100),"",(BF152/G152*100))</f>
        <v>0</v>
      </c>
      <c r="CU152" s="49">
        <f t="shared" ref="CU152" si="163">IF(ISERROR(BG152/G152*100),"",(BG152/G152*100))</f>
        <v>0</v>
      </c>
      <c r="CV152" s="49">
        <f t="shared" ref="CV152" si="164">IF(ISERROR(BH152/G152*100),"",(BH152/G152*100))</f>
        <v>0</v>
      </c>
      <c r="CW152" s="49">
        <f t="shared" ref="CW152" si="165">IF(ISERROR(BI152/G152*100),"",(BI152/G152*100))</f>
        <v>0</v>
      </c>
      <c r="CX152" s="49">
        <f t="shared" ref="CX152" si="166">IF(ISERROR(BJ152/G152*100),"",(BJ152/G152*100))</f>
        <v>0</v>
      </c>
      <c r="CY152" s="49">
        <f t="shared" ref="CY152" si="167">IF(ISERROR(BK152/G152*100),"",(BK152/G152*100))</f>
        <v>0</v>
      </c>
      <c r="CZ152" s="49">
        <f t="shared" ref="CZ152" si="168">IF(ISERROR(BL152/G152*100),"",(BL152/G152*100))</f>
        <v>0</v>
      </c>
      <c r="DA152" s="49">
        <f t="shared" ref="DA152" si="169">IF(ISERROR(BM152/G152*100),"",(BM152/G152*100))</f>
        <v>0</v>
      </c>
      <c r="DB152" s="49">
        <f t="shared" ref="DB152" si="170">IF(ISERROR(BN152/G152*100),"",(BN152/G152*100))</f>
        <v>0</v>
      </c>
      <c r="DC152" s="49">
        <f t="shared" ref="DC152" si="171">IF(ISERROR(BO152/G152*100),"",(BO152/G152*100))</f>
        <v>0</v>
      </c>
      <c r="DE152" s="32" t="s">
        <v>17</v>
      </c>
      <c r="DF152" s="32"/>
      <c r="DG152" s="33"/>
      <c r="DH152" s="41">
        <f>SUM(DH4:DH151)</f>
        <v>2782</v>
      </c>
      <c r="DI152" s="41"/>
      <c r="DJ152" s="41">
        <f>SUM(DJ4:DJ151)</f>
        <v>14122.029999999999</v>
      </c>
      <c r="DK152" s="41">
        <f>SUM(DK4:DK151)</f>
        <v>19230.8</v>
      </c>
      <c r="DL152" s="41">
        <f t="shared" ref="DL152:DN152" si="172">SUM(DL4:DL151)</f>
        <v>39.5</v>
      </c>
      <c r="DM152" s="41">
        <f t="shared" si="172"/>
        <v>0</v>
      </c>
      <c r="DN152" s="41">
        <f t="shared" si="172"/>
        <v>14161.529999999999</v>
      </c>
      <c r="DO152" s="41">
        <f>IF(ISERROR(DL152/DN152*100),"",(DL152/DN152*100))</f>
        <v>0.2789246642135419</v>
      </c>
      <c r="DP152" s="41">
        <f>IF(ISERROR(DM152/DK152*100),"",(DM152/DK152*100))</f>
        <v>0</v>
      </c>
      <c r="DQ152" s="42">
        <f>IF(ISERROR(DR152/DN152*100),"",(DR152/DN152*100))</f>
        <v>0.63472845095127439</v>
      </c>
      <c r="DR152" s="41">
        <f>SUM(DR4:DR151)</f>
        <v>89.887259999999998</v>
      </c>
      <c r="DS152" s="41">
        <f>IF(ISERROR(DQ152-DO152-DP152),"",(DQ152-DO152-DP152))</f>
        <v>0.3558037867377325</v>
      </c>
      <c r="DT152" s="41">
        <f t="shared" si="142"/>
        <v>0.56491071233122414</v>
      </c>
      <c r="DU152" s="43">
        <f>IF(ISERROR(DV152/DN152*1000),"",(DV152/DN152*1000))</f>
        <v>0.52293332711931562</v>
      </c>
      <c r="DV152" s="41">
        <f>SUM(DV4:DV151)</f>
        <v>7.4055360000000015</v>
      </c>
      <c r="DW152" s="41">
        <f>SUM(DW4:DW151)</f>
        <v>5</v>
      </c>
      <c r="DX152" s="41">
        <f t="shared" ref="DX152:FS152" si="173">SUM(DX4:DX151)</f>
        <v>0</v>
      </c>
      <c r="DY152" s="41">
        <f t="shared" si="173"/>
        <v>0</v>
      </c>
      <c r="DZ152" s="41">
        <f t="shared" si="173"/>
        <v>0</v>
      </c>
      <c r="EA152" s="41">
        <f t="shared" si="173"/>
        <v>3</v>
      </c>
      <c r="EB152" s="41">
        <f t="shared" si="173"/>
        <v>0</v>
      </c>
      <c r="EC152" s="41">
        <f t="shared" si="173"/>
        <v>0</v>
      </c>
      <c r="ED152" s="41">
        <f t="shared" si="173"/>
        <v>0</v>
      </c>
      <c r="EE152" s="41">
        <f t="shared" si="173"/>
        <v>0</v>
      </c>
      <c r="EF152" s="41">
        <f t="shared" si="173"/>
        <v>18.8</v>
      </c>
      <c r="EG152" s="41">
        <f t="shared" si="173"/>
        <v>10.6</v>
      </c>
      <c r="EH152" s="41">
        <f t="shared" si="173"/>
        <v>0</v>
      </c>
      <c r="EI152" s="41">
        <f t="shared" si="173"/>
        <v>0</v>
      </c>
      <c r="EJ152" s="41">
        <f t="shared" si="173"/>
        <v>5.6</v>
      </c>
      <c r="EK152" s="41">
        <f t="shared" si="173"/>
        <v>0</v>
      </c>
      <c r="EL152" s="41">
        <f t="shared" si="173"/>
        <v>0</v>
      </c>
      <c r="EM152" s="41">
        <f t="shared" si="173"/>
        <v>0</v>
      </c>
      <c r="EN152" s="41">
        <f t="shared" si="173"/>
        <v>0</v>
      </c>
      <c r="EO152" s="41">
        <f t="shared" si="173"/>
        <v>0</v>
      </c>
      <c r="EP152" s="41">
        <f t="shared" si="173"/>
        <v>0</v>
      </c>
      <c r="EQ152" s="41">
        <f t="shared" si="173"/>
        <v>4.5</v>
      </c>
      <c r="ER152" s="41">
        <f t="shared" si="173"/>
        <v>0</v>
      </c>
      <c r="ES152" s="41">
        <f t="shared" si="173"/>
        <v>0</v>
      </c>
      <c r="ET152" s="41">
        <f t="shared" si="173"/>
        <v>0</v>
      </c>
      <c r="EU152" s="41">
        <f t="shared" si="173"/>
        <v>0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0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0</v>
      </c>
      <c r="FD152" s="41">
        <f t="shared" si="173"/>
        <v>0</v>
      </c>
      <c r="FE152" s="41">
        <f t="shared" si="173"/>
        <v>0</v>
      </c>
      <c r="FF152" s="41">
        <f t="shared" si="173"/>
        <v>0</v>
      </c>
      <c r="FG152" s="41">
        <f t="shared" si="173"/>
        <v>0</v>
      </c>
      <c r="FH152" s="41">
        <f t="shared" si="173"/>
        <v>0</v>
      </c>
      <c r="FI152" s="41">
        <f t="shared" si="173"/>
        <v>0</v>
      </c>
      <c r="FJ152" s="41">
        <f t="shared" si="173"/>
        <v>0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0</v>
      </c>
      <c r="FO152" s="41">
        <f t="shared" si="173"/>
        <v>0</v>
      </c>
      <c r="FP152" s="41">
        <f t="shared" si="173"/>
        <v>0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0.13275401739783768</v>
      </c>
      <c r="FU152" s="46">
        <f t="shared" si="153"/>
        <v>3800.3093164556958</v>
      </c>
      <c r="FV152" s="46" t="str">
        <f t="shared" si="153"/>
        <v/>
      </c>
      <c r="FW152" s="46">
        <f t="shared" si="153"/>
        <v>0</v>
      </c>
      <c r="FX152" s="46">
        <f t="shared" si="153"/>
        <v>6.2300263685866044</v>
      </c>
      <c r="FY152" s="46">
        <f t="shared" si="153"/>
        <v>0</v>
      </c>
      <c r="FZ152" s="46">
        <f t="shared" si="153"/>
        <v>0</v>
      </c>
      <c r="GA152" s="46">
        <f t="shared" si="153"/>
        <v>0</v>
      </c>
      <c r="GB152" s="46">
        <f t="shared" si="153"/>
        <v>0</v>
      </c>
      <c r="GC152" s="46">
        <f t="shared" si="153"/>
        <v>0</v>
      </c>
      <c r="GD152" s="46" t="str">
        <f t="shared" si="153"/>
        <v/>
      </c>
      <c r="GE152" s="46" t="str">
        <f t="shared" si="153"/>
        <v/>
      </c>
      <c r="GF152" s="46" t="str">
        <f t="shared" si="153"/>
        <v/>
      </c>
      <c r="GG152" s="46">
        <f t="shared" si="151"/>
        <v>0</v>
      </c>
      <c r="GH152" s="46" t="str">
        <f t="shared" si="151"/>
        <v/>
      </c>
      <c r="GI152" s="46" t="str">
        <f t="shared" si="151"/>
        <v/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0</v>
      </c>
      <c r="GN152" s="46" t="str">
        <f t="shared" si="149"/>
        <v/>
      </c>
      <c r="GO152" s="46" t="str">
        <f t="shared" si="149"/>
        <v/>
      </c>
      <c r="GP152" s="46">
        <f t="shared" si="149"/>
        <v>0</v>
      </c>
      <c r="GQ152" s="46" t="str">
        <f t="shared" si="149"/>
        <v/>
      </c>
      <c r="GR152" s="46" t="str">
        <f t="shared" si="149"/>
        <v/>
      </c>
      <c r="GS152" s="46" t="str">
        <f t="shared" si="149"/>
        <v/>
      </c>
      <c r="GT152" s="46" t="str">
        <f t="shared" si="149"/>
        <v/>
      </c>
      <c r="GU152" s="46" t="str">
        <f t="shared" si="149"/>
        <v/>
      </c>
      <c r="GV152" s="46" t="str">
        <f t="shared" si="149"/>
        <v/>
      </c>
      <c r="GW152" s="46">
        <f t="shared" si="149"/>
        <v>0</v>
      </c>
      <c r="GX152" s="46" t="str">
        <f t="shared" si="149"/>
        <v/>
      </c>
      <c r="GY152" s="46" t="str">
        <f t="shared" si="149"/>
        <v/>
      </c>
      <c r="GZ152" s="46" t="str">
        <f t="shared" si="149"/>
        <v/>
      </c>
      <c r="HA152" s="46" t="str">
        <f t="shared" si="106"/>
        <v/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 t="str">
        <f t="shared" si="106"/>
        <v/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8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01" t="s">
        <v>229</v>
      </c>
      <c r="B156" s="101"/>
      <c r="C156" s="101"/>
      <c r="D156" s="101"/>
      <c r="BN156" t="s">
        <v>230</v>
      </c>
      <c r="DW156" s="35" t="s">
        <v>12</v>
      </c>
      <c r="DX156" s="74">
        <f>+DW152</f>
        <v>5</v>
      </c>
      <c r="DY156" s="57">
        <f>+DX156/DW153</f>
        <v>0.625</v>
      </c>
      <c r="EA156" s="75" t="s">
        <v>231</v>
      </c>
      <c r="EB156" s="75" t="s">
        <v>232</v>
      </c>
      <c r="EC156" s="75" t="s">
        <v>233</v>
      </c>
      <c r="ED156" s="75" t="s">
        <v>234</v>
      </c>
      <c r="EE156" s="75" t="s">
        <v>235</v>
      </c>
      <c r="EF156" s="75" t="s">
        <v>236</v>
      </c>
    </row>
    <row r="157" spans="1:215" s="34" customFormat="1" ht="26.25" customHeight="1">
      <c r="A157" s="102" t="s">
        <v>237</v>
      </c>
      <c r="B157" s="104" t="s">
        <v>0</v>
      </c>
      <c r="C157" s="106" t="s">
        <v>1</v>
      </c>
      <c r="D157" s="108" t="s">
        <v>2</v>
      </c>
      <c r="E157" s="110" t="s">
        <v>3</v>
      </c>
      <c r="F157" s="112" t="s">
        <v>238</v>
      </c>
      <c r="G157" s="112" t="s">
        <v>239</v>
      </c>
      <c r="H157" s="114" t="s">
        <v>240</v>
      </c>
      <c r="I157" s="114" t="s">
        <v>241</v>
      </c>
      <c r="J157" s="114" t="s">
        <v>4</v>
      </c>
      <c r="K157" s="131" t="s">
        <v>242</v>
      </c>
      <c r="L157" s="119" t="s">
        <v>243</v>
      </c>
      <c r="M157" s="133" t="s">
        <v>5</v>
      </c>
      <c r="N157" s="135" t="s">
        <v>6</v>
      </c>
      <c r="O157" s="112" t="s">
        <v>7</v>
      </c>
      <c r="P157" s="119" t="s">
        <v>10</v>
      </c>
      <c r="Q157" s="124" t="s">
        <v>9</v>
      </c>
      <c r="R157" s="126" t="s">
        <v>8</v>
      </c>
      <c r="S157" s="128" t="s">
        <v>11</v>
      </c>
      <c r="T157" s="129"/>
      <c r="U157" s="129"/>
      <c r="V157" s="129"/>
      <c r="W157" s="129"/>
      <c r="X157" s="129"/>
      <c r="Y157" s="129"/>
      <c r="Z157" s="129"/>
      <c r="AA157" s="130"/>
      <c r="AB157" s="116" t="s">
        <v>244</v>
      </c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6" t="s">
        <v>245</v>
      </c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8" t="s">
        <v>246</v>
      </c>
      <c r="BQ157" s="118"/>
      <c r="BR157" s="118"/>
      <c r="BS157" s="118"/>
      <c r="BT157" s="118"/>
      <c r="BU157" s="118"/>
      <c r="BV157" s="118"/>
      <c r="BW157" s="118"/>
      <c r="BX157" s="118"/>
      <c r="BY157" s="118"/>
      <c r="BZ157" s="118"/>
      <c r="CA157" s="118"/>
      <c r="CB157" s="118"/>
      <c r="CC157" s="118"/>
      <c r="CD157" s="118"/>
      <c r="CE157" s="118"/>
      <c r="CF157" s="118"/>
      <c r="CG157" s="118"/>
      <c r="CH157" s="118"/>
      <c r="CI157" s="118"/>
      <c r="CJ157" s="118"/>
      <c r="CK157" s="118"/>
      <c r="CL157" s="118"/>
      <c r="CM157" s="118"/>
      <c r="CN157" s="118"/>
      <c r="CO157" s="118"/>
      <c r="CP157" s="118" t="s">
        <v>247</v>
      </c>
      <c r="CQ157" s="118"/>
      <c r="CR157" s="118"/>
      <c r="CS157" s="118"/>
      <c r="CT157" s="118"/>
      <c r="CU157" s="118"/>
      <c r="CV157" s="118"/>
      <c r="CW157" s="118"/>
      <c r="CX157" s="118"/>
      <c r="CY157" s="118"/>
      <c r="CZ157" s="118"/>
      <c r="DA157" s="118"/>
      <c r="DB157" s="118"/>
      <c r="DC157" s="118"/>
      <c r="DW157" s="35" t="s">
        <v>13</v>
      </c>
      <c r="DX157" s="74">
        <f>+DX152</f>
        <v>0</v>
      </c>
      <c r="DY157" s="57">
        <f>+DX157/DW153</f>
        <v>0</v>
      </c>
      <c r="EA157" s="60">
        <v>1</v>
      </c>
      <c r="EB157" s="60" t="s">
        <v>48</v>
      </c>
      <c r="EC157" s="75" t="s">
        <v>248</v>
      </c>
      <c r="ED157" s="23">
        <f>+DN152</f>
        <v>14161.529999999999</v>
      </c>
      <c r="EE157" s="23">
        <f>+EG152</f>
        <v>10.6</v>
      </c>
      <c r="EF157" s="61">
        <f>+EE157/ED157</f>
        <v>7.4850669383887201E-4</v>
      </c>
    </row>
    <row r="158" spans="1:215" s="34" customFormat="1" ht="36" customHeight="1">
      <c r="A158" s="103"/>
      <c r="B158" s="105"/>
      <c r="C158" s="107"/>
      <c r="D158" s="109"/>
      <c r="E158" s="111"/>
      <c r="F158" s="113"/>
      <c r="G158" s="113"/>
      <c r="H158" s="115"/>
      <c r="I158" s="115"/>
      <c r="J158" s="115"/>
      <c r="K158" s="132"/>
      <c r="L158" s="120"/>
      <c r="M158" s="134"/>
      <c r="N158" s="136"/>
      <c r="O158" s="113"/>
      <c r="P158" s="120"/>
      <c r="Q158" s="125"/>
      <c r="R158" s="127"/>
      <c r="S158" s="35" t="s">
        <v>12</v>
      </c>
      <c r="T158" s="35" t="s">
        <v>13</v>
      </c>
      <c r="U158" s="35" t="s">
        <v>69</v>
      </c>
      <c r="V158" s="35" t="s">
        <v>70</v>
      </c>
      <c r="W158" s="35" t="s">
        <v>249</v>
      </c>
      <c r="X158" s="35" t="s">
        <v>250</v>
      </c>
      <c r="Y158" s="35" t="s">
        <v>251</v>
      </c>
      <c r="Z158" s="35" t="s">
        <v>252</v>
      </c>
      <c r="AA158" s="35" t="s">
        <v>253</v>
      </c>
      <c r="AB158" s="36" t="s">
        <v>254</v>
      </c>
      <c r="AC158" s="25" t="s">
        <v>255</v>
      </c>
      <c r="AD158" s="25" t="s">
        <v>256</v>
      </c>
      <c r="AE158" s="25" t="s">
        <v>257</v>
      </c>
      <c r="AF158" s="36" t="s">
        <v>258</v>
      </c>
      <c r="AG158" s="25" t="s">
        <v>259</v>
      </c>
      <c r="AH158" s="25" t="s">
        <v>260</v>
      </c>
      <c r="AI158" s="36" t="s">
        <v>261</v>
      </c>
      <c r="AJ158" s="36" t="s">
        <v>262</v>
      </c>
      <c r="AK158" s="36" t="s">
        <v>263</v>
      </c>
      <c r="AL158" s="26" t="s">
        <v>264</v>
      </c>
      <c r="AM158" s="25" t="s">
        <v>265</v>
      </c>
      <c r="AN158" s="25" t="s">
        <v>266</v>
      </c>
      <c r="AO158" s="25" t="s">
        <v>267</v>
      </c>
      <c r="AP158" s="36" t="s">
        <v>268</v>
      </c>
      <c r="AQ158" s="37" t="s">
        <v>269</v>
      </c>
      <c r="AR158" s="36" t="s">
        <v>270</v>
      </c>
      <c r="AS158" s="36" t="s">
        <v>271</v>
      </c>
      <c r="AT158" s="36" t="s">
        <v>272</v>
      </c>
      <c r="AU158" s="36" t="s">
        <v>273</v>
      </c>
      <c r="AV158" s="25" t="s">
        <v>274</v>
      </c>
      <c r="AW158" s="25" t="s">
        <v>275</v>
      </c>
      <c r="AX158" s="25" t="s">
        <v>276</v>
      </c>
      <c r="AY158" s="25" t="s">
        <v>277</v>
      </c>
      <c r="AZ158" s="25" t="s">
        <v>278</v>
      </c>
      <c r="BA158" s="25" t="s">
        <v>279</v>
      </c>
      <c r="BB158" s="27" t="s">
        <v>255</v>
      </c>
      <c r="BC158" s="38" t="s">
        <v>256</v>
      </c>
      <c r="BD158" s="38" t="s">
        <v>257</v>
      </c>
      <c r="BE158" s="38" t="s">
        <v>280</v>
      </c>
      <c r="BF158" s="38" t="s">
        <v>266</v>
      </c>
      <c r="BG158" s="38" t="s">
        <v>258</v>
      </c>
      <c r="BH158" s="38" t="s">
        <v>260</v>
      </c>
      <c r="BI158" s="38" t="s">
        <v>281</v>
      </c>
      <c r="BJ158" s="38" t="s">
        <v>262</v>
      </c>
      <c r="BK158" s="38" t="s">
        <v>282</v>
      </c>
      <c r="BL158" s="38" t="s">
        <v>283</v>
      </c>
      <c r="BM158" s="38" t="s">
        <v>259</v>
      </c>
      <c r="BN158" s="38" t="s">
        <v>284</v>
      </c>
      <c r="BO158" s="38" t="s">
        <v>271</v>
      </c>
      <c r="BP158" s="36" t="s">
        <v>254</v>
      </c>
      <c r="BQ158" s="25" t="s">
        <v>255</v>
      </c>
      <c r="BR158" s="25" t="s">
        <v>256</v>
      </c>
      <c r="BS158" s="25" t="s">
        <v>257</v>
      </c>
      <c r="BT158" s="36" t="s">
        <v>258</v>
      </c>
      <c r="BU158" s="25" t="s">
        <v>259</v>
      </c>
      <c r="BV158" s="25" t="s">
        <v>260</v>
      </c>
      <c r="BW158" s="36" t="s">
        <v>261</v>
      </c>
      <c r="BX158" s="36" t="s">
        <v>262</v>
      </c>
      <c r="BY158" s="36" t="s">
        <v>263</v>
      </c>
      <c r="BZ158" s="26" t="s">
        <v>264</v>
      </c>
      <c r="CA158" s="25" t="s">
        <v>265</v>
      </c>
      <c r="CB158" s="25" t="s">
        <v>266</v>
      </c>
      <c r="CC158" s="25" t="s">
        <v>267</v>
      </c>
      <c r="CD158" s="36" t="s">
        <v>268</v>
      </c>
      <c r="CE158" s="37" t="s">
        <v>269</v>
      </c>
      <c r="CF158" s="36" t="s">
        <v>270</v>
      </c>
      <c r="CG158" s="36" t="s">
        <v>271</v>
      </c>
      <c r="CH158" s="36" t="s">
        <v>272</v>
      </c>
      <c r="CI158" s="36" t="s">
        <v>273</v>
      </c>
      <c r="CJ158" s="25" t="s">
        <v>274</v>
      </c>
      <c r="CK158" s="25" t="s">
        <v>275</v>
      </c>
      <c r="CL158" s="25" t="s">
        <v>276</v>
      </c>
      <c r="CM158" s="25" t="s">
        <v>277</v>
      </c>
      <c r="CN158" s="25" t="s">
        <v>278</v>
      </c>
      <c r="CO158" s="25" t="s">
        <v>279</v>
      </c>
      <c r="CP158" s="27" t="s">
        <v>255</v>
      </c>
      <c r="CQ158" s="38" t="s">
        <v>256</v>
      </c>
      <c r="CR158" s="38" t="s">
        <v>257</v>
      </c>
      <c r="CS158" s="38" t="s">
        <v>280</v>
      </c>
      <c r="CT158" s="38" t="s">
        <v>266</v>
      </c>
      <c r="CU158" s="38" t="s">
        <v>258</v>
      </c>
      <c r="CV158" s="38" t="s">
        <v>260</v>
      </c>
      <c r="CW158" s="38" t="s">
        <v>281</v>
      </c>
      <c r="CX158" s="38" t="s">
        <v>262</v>
      </c>
      <c r="CY158" s="38" t="s">
        <v>282</v>
      </c>
      <c r="CZ158" s="38" t="s">
        <v>283</v>
      </c>
      <c r="DA158" s="38" t="s">
        <v>259</v>
      </c>
      <c r="DB158" s="38" t="s">
        <v>284</v>
      </c>
      <c r="DC158" s="38" t="s">
        <v>271</v>
      </c>
      <c r="DW158" s="35" t="s">
        <v>46</v>
      </c>
      <c r="DX158" s="74">
        <f>+EA152</f>
        <v>3</v>
      </c>
      <c r="DY158" s="57">
        <f>+DX158/DW153</f>
        <v>0.375</v>
      </c>
      <c r="EA158" s="60">
        <v>2</v>
      </c>
      <c r="EB158" s="60" t="s">
        <v>49</v>
      </c>
      <c r="EC158" s="75" t="s">
        <v>285</v>
      </c>
      <c r="ED158" s="23">
        <f>+DN25+DN41+DN47+DN52+DN56+DN58+DN60</f>
        <v>5088.87</v>
      </c>
      <c r="EE158" s="23">
        <f>+EJ152</f>
        <v>5.6</v>
      </c>
      <c r="EF158" s="61">
        <f>+EE158/ED158</f>
        <v>1.10044076582817E-3</v>
      </c>
      <c r="EH158" s="58"/>
    </row>
    <row r="159" spans="1:215" s="34" customFormat="1" ht="15.75" hidden="1" customHeight="1">
      <c r="A159" s="62">
        <v>30501005</v>
      </c>
      <c r="B159" s="104" t="s">
        <v>286</v>
      </c>
      <c r="C159" s="81" t="s">
        <v>207</v>
      </c>
      <c r="D159" s="82"/>
      <c r="E159" s="63">
        <v>5.03</v>
      </c>
      <c r="F159" s="23">
        <f t="shared" ref="F159:F222" si="174">E159*D159</f>
        <v>0</v>
      </c>
      <c r="G159" s="80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287</v>
      </c>
      <c r="DX159" s="74">
        <f>+DZ152</f>
        <v>0</v>
      </c>
      <c r="DY159" s="57">
        <f>+DX159/DW153</f>
        <v>0</v>
      </c>
      <c r="DZ159" s="1"/>
      <c r="EA159" s="60">
        <v>3</v>
      </c>
      <c r="EB159" s="60" t="s">
        <v>50</v>
      </c>
      <c r="EC159" s="75" t="s">
        <v>288</v>
      </c>
      <c r="ED159" s="23">
        <f>+DN26+DN27+DN46+DN47+DN48+DN49</f>
        <v>0</v>
      </c>
      <c r="EE159" s="23">
        <f>+EN152+EO152</f>
        <v>0</v>
      </c>
      <c r="EF159" s="61" t="e">
        <f t="shared" ref="EF159:EF163" si="185">+EE159/ED159</f>
        <v>#DIV/0!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05"/>
      <c r="C160" s="81" t="s">
        <v>135</v>
      </c>
      <c r="D160" s="82"/>
      <c r="E160" s="63">
        <v>5.03</v>
      </c>
      <c r="F160" s="23">
        <f t="shared" si="174"/>
        <v>0</v>
      </c>
      <c r="G160" s="80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+DW153-DW152-DX152-EA152-DZ152</f>
        <v>0</v>
      </c>
      <c r="DY160" s="57">
        <f>+DX160/DW153</f>
        <v>0</v>
      </c>
      <c r="DZ160" s="1"/>
      <c r="EA160" s="60">
        <v>4</v>
      </c>
      <c r="EB160" s="60" t="s">
        <v>51</v>
      </c>
      <c r="EC160" s="75" t="s">
        <v>289</v>
      </c>
      <c r="ED160" s="23">
        <f>+DN52+DN53+DN54+DN55+DN56+DN57+DN58+DN59+DN60</f>
        <v>5088.87</v>
      </c>
      <c r="EE160" s="23">
        <f>+EQ152</f>
        <v>4.5</v>
      </c>
      <c r="EF160" s="61">
        <f t="shared" si="185"/>
        <v>8.8428275825477962E-4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121" t="s">
        <v>290</v>
      </c>
      <c r="C161" s="28" t="s">
        <v>143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8</v>
      </c>
      <c r="DY161" s="57">
        <f>+DX161/DW153</f>
        <v>1</v>
      </c>
      <c r="EA161" s="60">
        <v>5</v>
      </c>
      <c r="EB161" s="60" t="s">
        <v>52</v>
      </c>
      <c r="EC161" s="75" t="s">
        <v>248</v>
      </c>
      <c r="ED161" s="23">
        <f>+DN152</f>
        <v>14161.529999999999</v>
      </c>
      <c r="EE161" s="23">
        <f>+EF152</f>
        <v>18.8</v>
      </c>
      <c r="EF161" s="61">
        <f t="shared" si="185"/>
        <v>1.3275401739783767E-3</v>
      </c>
    </row>
    <row r="162" spans="1:136" s="1" customFormat="1" ht="14.25" hidden="1" customHeight="1">
      <c r="A162" s="62">
        <v>30100014</v>
      </c>
      <c r="B162" s="122"/>
      <c r="C162" s="28" t="s">
        <v>160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291</v>
      </c>
      <c r="EC162" s="75" t="s">
        <v>248</v>
      </c>
      <c r="ED162" s="23">
        <f>+DN152</f>
        <v>14161.529999999999</v>
      </c>
      <c r="EE162" s="23">
        <f>+DL152-EE157-EE158-EE159-EE160-EE161</f>
        <v>0</v>
      </c>
      <c r="EF162" s="61">
        <f>+EE162/ED162</f>
        <v>0</v>
      </c>
    </row>
    <row r="163" spans="1:136" s="1" customFormat="1" ht="14.25" hidden="1" customHeight="1">
      <c r="A163" s="62">
        <v>30100010</v>
      </c>
      <c r="B163" s="122"/>
      <c r="C163" s="28" t="s">
        <v>130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99" t="s">
        <v>292</v>
      </c>
      <c r="EC163" s="100"/>
      <c r="ED163" s="23">
        <f>+DN152</f>
        <v>14161.529999999999</v>
      </c>
      <c r="EE163" s="23">
        <f>+DL152</f>
        <v>39.5</v>
      </c>
      <c r="EF163" s="61">
        <f t="shared" si="185"/>
        <v>2.7892466421354191E-3</v>
      </c>
    </row>
    <row r="164" spans="1:136" s="1" customFormat="1" ht="14.25" hidden="1" customHeight="1">
      <c r="A164" s="62">
        <v>30100013</v>
      </c>
      <c r="B164" s="122"/>
      <c r="C164" s="28" t="s">
        <v>142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hidden="1" customHeight="1">
      <c r="A165" s="62">
        <v>30100011</v>
      </c>
      <c r="B165" s="123"/>
      <c r="C165" s="28" t="s">
        <v>119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21" t="s">
        <v>120</v>
      </c>
      <c r="C166" s="28" t="s">
        <v>121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2">
        <v>30100017</v>
      </c>
      <c r="B167" s="122"/>
      <c r="C167" s="28" t="s">
        <v>122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23"/>
      <c r="C168" s="28" t="s">
        <v>123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2">
        <v>30100031</v>
      </c>
      <c r="B169" s="137" t="s">
        <v>124</v>
      </c>
      <c r="C169" s="28" t="s">
        <v>119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customHeight="1">
      <c r="A170" s="62">
        <v>30100033</v>
      </c>
      <c r="B170" s="137"/>
      <c r="C170" s="28" t="s">
        <v>125</v>
      </c>
      <c r="D170" s="5">
        <v>357</v>
      </c>
      <c r="E170" s="22">
        <v>5.03</v>
      </c>
      <c r="F170" s="23">
        <f t="shared" si="174"/>
        <v>1795.71</v>
      </c>
      <c r="G170" s="23">
        <f>+'[2]21'!$L$27/2</f>
        <v>1838.8999999999999</v>
      </c>
      <c r="H170" s="23">
        <f t="shared" si="186"/>
        <v>1</v>
      </c>
      <c r="I170" s="23">
        <f t="shared" si="187"/>
        <v>0</v>
      </c>
      <c r="J170" s="23">
        <f t="shared" si="177"/>
        <v>1796.71</v>
      </c>
      <c r="K170" s="23">
        <f t="shared" si="178"/>
        <v>5.565728470370844E-2</v>
      </c>
      <c r="L170" s="23">
        <f t="shared" si="179"/>
        <v>0</v>
      </c>
      <c r="M170" s="10">
        <v>0.35</v>
      </c>
      <c r="N170" s="23">
        <f t="shared" si="188"/>
        <v>6.2884849999999997</v>
      </c>
      <c r="O170" s="23">
        <f t="shared" si="189"/>
        <v>0.29434271529629152</v>
      </c>
      <c r="P170" s="23">
        <f t="shared" si="180"/>
        <v>0</v>
      </c>
      <c r="Q170" s="7">
        <v>0.3</v>
      </c>
      <c r="R170" s="6">
        <f t="shared" si="181"/>
        <v>0.53901300000000008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>
        <v>1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>
        <f t="shared" si="182"/>
        <v>0</v>
      </c>
      <c r="BQ170" s="4">
        <f t="shared" si="182"/>
        <v>1796.7100000000003</v>
      </c>
      <c r="BR170" s="4" t="str">
        <f t="shared" si="182"/>
        <v/>
      </c>
      <c r="BS170" s="4">
        <f t="shared" si="182"/>
        <v>0</v>
      </c>
      <c r="BT170" s="4">
        <f t="shared" si="182"/>
        <v>0</v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>
        <f t="shared" si="182"/>
        <v>0</v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>
        <f t="shared" si="183"/>
        <v>0</v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2">
        <v>30100062</v>
      </c>
      <c r="B171" s="137"/>
      <c r="C171" s="28" t="s">
        <v>126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customHeight="1">
      <c r="A172" s="62">
        <v>30100032</v>
      </c>
      <c r="B172" s="137"/>
      <c r="C172" s="28" t="s">
        <v>127</v>
      </c>
      <c r="D172" s="5">
        <v>343</v>
      </c>
      <c r="E172" s="22">
        <v>5.03</v>
      </c>
      <c r="F172" s="23">
        <f t="shared" si="174"/>
        <v>1725.2900000000002</v>
      </c>
      <c r="G172" s="23">
        <f>+'[2]21'!$L$26/2</f>
        <v>1838.8999999999999</v>
      </c>
      <c r="H172" s="23">
        <f t="shared" si="186"/>
        <v>1.5</v>
      </c>
      <c r="I172" s="23">
        <f t="shared" si="187"/>
        <v>0</v>
      </c>
      <c r="J172" s="23">
        <f t="shared" si="177"/>
        <v>1726.7900000000002</v>
      </c>
      <c r="K172" s="23">
        <f t="shared" si="178"/>
        <v>8.6866382131006073E-2</v>
      </c>
      <c r="L172" s="23">
        <f t="shared" si="179"/>
        <v>0</v>
      </c>
      <c r="M172" s="10">
        <v>0.35</v>
      </c>
      <c r="N172" s="23">
        <f t="shared" si="188"/>
        <v>6.0437650000000005</v>
      </c>
      <c r="O172" s="23">
        <f t="shared" si="189"/>
        <v>0.26313361786899392</v>
      </c>
      <c r="P172" s="23">
        <f t="shared" si="180"/>
        <v>0</v>
      </c>
      <c r="Q172" s="7">
        <v>0.3</v>
      </c>
      <c r="R172" s="6">
        <f t="shared" si="181"/>
        <v>0.51803700000000008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>
        <v>1.5</v>
      </c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>
        <f t="shared" si="182"/>
        <v>0</v>
      </c>
      <c r="BQ172" s="4">
        <f t="shared" si="182"/>
        <v>1726.7900000000002</v>
      </c>
      <c r="BR172" s="4" t="str">
        <f t="shared" si="182"/>
        <v/>
      </c>
      <c r="BS172" s="4">
        <f t="shared" si="182"/>
        <v>0</v>
      </c>
      <c r="BT172" s="4">
        <f t="shared" si="182"/>
        <v>0</v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>
        <f t="shared" si="182"/>
        <v>0</v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>
        <f t="shared" si="183"/>
        <v>0</v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21" t="s">
        <v>128</v>
      </c>
      <c r="C173" s="28" t="s">
        <v>127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2">
        <v>30100036</v>
      </c>
      <c r="B174" s="122"/>
      <c r="C174" s="28" t="s">
        <v>129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23"/>
      <c r="C175" s="28" t="s">
        <v>130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2">
        <v>30100019</v>
      </c>
      <c r="B176" s="121" t="s">
        <v>131</v>
      </c>
      <c r="C176" s="28" t="s">
        <v>132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2">
        <v>30100020</v>
      </c>
      <c r="B177" s="122"/>
      <c r="C177" s="28" t="s">
        <v>133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22"/>
      <c r="C178" s="28" t="s">
        <v>134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23"/>
      <c r="C179" s="28" t="s">
        <v>135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2">
        <v>30100030</v>
      </c>
      <c r="B180" s="79" t="s">
        <v>136</v>
      </c>
      <c r="C180" s="28" t="s">
        <v>137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2">
        <v>30100038</v>
      </c>
      <c r="B181" s="137" t="s">
        <v>138</v>
      </c>
      <c r="C181" s="2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2">
        <v>30100037</v>
      </c>
      <c r="B182" s="137"/>
      <c r="C182" s="2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38" t="s">
        <v>139</v>
      </c>
      <c r="C183" s="28" t="s">
        <v>140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39"/>
      <c r="C184" s="28" t="s">
        <v>130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39"/>
      <c r="C185" s="28" t="s">
        <v>129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40"/>
      <c r="C186" s="28" t="s">
        <v>127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2">
        <v>30100046</v>
      </c>
      <c r="B187" s="121" t="s">
        <v>141</v>
      </c>
      <c r="C187" s="28" t="s">
        <v>142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2">
        <v>30100045</v>
      </c>
      <c r="B188" s="122"/>
      <c r="C188" s="28" t="s">
        <v>143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2">
        <v>30100044</v>
      </c>
      <c r="B189" s="122"/>
      <c r="C189" s="28" t="s">
        <v>129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2">
        <v>30100043</v>
      </c>
      <c r="B190" s="123"/>
      <c r="C190" s="28" t="s">
        <v>144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21" t="s">
        <v>145</v>
      </c>
      <c r="C191" s="28" t="s">
        <v>146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22"/>
      <c r="C192" s="28" t="s">
        <v>123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22"/>
      <c r="C193" s="28" t="s">
        <v>147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22"/>
      <c r="C194" s="28" t="s">
        <v>148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23"/>
      <c r="C195" s="28" t="s">
        <v>149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2">
        <v>30100048</v>
      </c>
      <c r="B196" s="121" t="s">
        <v>150</v>
      </c>
      <c r="C196" s="28" t="s">
        <v>125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23"/>
      <c r="C197" s="28" t="s">
        <v>151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77" t="s">
        <v>152</v>
      </c>
      <c r="C198" s="28" t="s">
        <v>153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hidden="1" customHeight="1">
      <c r="A199" s="62">
        <v>30100049</v>
      </c>
      <c r="B199" s="121" t="s">
        <v>154</v>
      </c>
      <c r="C199" s="28" t="s">
        <v>155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2">
        <v>30100050</v>
      </c>
      <c r="B200" s="122"/>
      <c r="C200" s="28" t="s">
        <v>127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2">
        <v>30100051</v>
      </c>
      <c r="B201" s="121" t="s">
        <v>156</v>
      </c>
      <c r="C201" s="28" t="s">
        <v>127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2">
        <v>30100052</v>
      </c>
      <c r="B202" s="123"/>
      <c r="C202" s="28" t="s">
        <v>125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2">
        <v>30100001</v>
      </c>
      <c r="B203" s="122" t="s">
        <v>157</v>
      </c>
      <c r="C203" s="28" t="s">
        <v>144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2">
        <v>30100002</v>
      </c>
      <c r="B204" s="123"/>
      <c r="C204" s="28" t="s">
        <v>158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22" t="s">
        <v>159</v>
      </c>
      <c r="C205" s="28" t="s">
        <v>160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2">
        <v>30101071</v>
      </c>
      <c r="B206" s="123"/>
      <c r="C206" s="2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2">
        <v>30200006</v>
      </c>
      <c r="B207" s="121" t="s">
        <v>161</v>
      </c>
      <c r="C207" s="28" t="s">
        <v>162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2">
        <v>30200005</v>
      </c>
      <c r="B208" s="123"/>
      <c r="C208" s="28" t="s">
        <v>155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21" t="s">
        <v>163</v>
      </c>
      <c r="C209" s="28" t="s">
        <v>164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23"/>
      <c r="C210" s="28" t="s">
        <v>165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2">
        <v>30200001</v>
      </c>
      <c r="B211" s="79" t="s">
        <v>166</v>
      </c>
      <c r="C211" s="28" t="s">
        <v>162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2">
        <v>30100007</v>
      </c>
      <c r="B212" s="121" t="s">
        <v>167</v>
      </c>
      <c r="C212" s="28" t="s">
        <v>155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>
      <c r="A213" s="62">
        <v>30200002</v>
      </c>
      <c r="B213" s="123"/>
      <c r="C213" s="28" t="s">
        <v>162</v>
      </c>
      <c r="D213" s="5">
        <v>497</v>
      </c>
      <c r="E213" s="22">
        <v>5.09</v>
      </c>
      <c r="F213" s="23">
        <f t="shared" si="174"/>
        <v>2529.73</v>
      </c>
      <c r="G213" s="23">
        <f>+'[2]21'!$L$118/2</f>
        <v>2271.6</v>
      </c>
      <c r="H213" s="23">
        <f t="shared" si="186"/>
        <v>17.25</v>
      </c>
      <c r="I213" s="23">
        <f t="shared" si="187"/>
        <v>0</v>
      </c>
      <c r="J213" s="23">
        <f t="shared" si="177"/>
        <v>2546.98</v>
      </c>
      <c r="K213" s="23">
        <f t="shared" si="178"/>
        <v>0.67727269157983183</v>
      </c>
      <c r="L213" s="23">
        <f t="shared" si="179"/>
        <v>0</v>
      </c>
      <c r="M213" s="10">
        <v>1.2</v>
      </c>
      <c r="N213" s="23">
        <f t="shared" si="188"/>
        <v>30.563759999999998</v>
      </c>
      <c r="O213" s="23">
        <f t="shared" si="189"/>
        <v>0.52272730842016812</v>
      </c>
      <c r="P213" s="23">
        <f t="shared" si="180"/>
        <v>1.5704874007648273</v>
      </c>
      <c r="Q213" s="7">
        <v>1</v>
      </c>
      <c r="R213" s="6">
        <f t="shared" si="181"/>
        <v>2.54698</v>
      </c>
      <c r="S213" s="5">
        <v>3</v>
      </c>
      <c r="T213" s="5"/>
      <c r="U213" s="5"/>
      <c r="V213" s="5"/>
      <c r="W213" s="5">
        <v>1</v>
      </c>
      <c r="X213" s="5"/>
      <c r="Y213" s="5"/>
      <c r="Z213" s="5"/>
      <c r="AA213" s="5"/>
      <c r="AB213" s="4">
        <f>18.8/2</f>
        <v>9.4</v>
      </c>
      <c r="AC213" s="4">
        <f>5.6/2</f>
        <v>2.8</v>
      </c>
      <c r="AD213" s="4"/>
      <c r="AE213" s="4"/>
      <c r="AF213" s="4">
        <f>5.6/2</f>
        <v>2.8</v>
      </c>
      <c r="AG213" s="4"/>
      <c r="AH213" s="4"/>
      <c r="AI213" s="4"/>
      <c r="AJ213" s="4"/>
      <c r="AK213" s="4"/>
      <c r="AL213" s="4"/>
      <c r="AM213" s="4">
        <f>4.5/2</f>
        <v>2.25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8"/>
        <v>0.36906453917973442</v>
      </c>
      <c r="BQ213" s="4">
        <f t="shared" si="198"/>
        <v>413.42284057971011</v>
      </c>
      <c r="BR213" s="4" t="str">
        <f t="shared" si="198"/>
        <v/>
      </c>
      <c r="BS213" s="4">
        <f t="shared" si="197"/>
        <v>0</v>
      </c>
      <c r="BT213" s="4">
        <f t="shared" si="197"/>
        <v>9.1611765044614941</v>
      </c>
      <c r="BU213" s="4">
        <f t="shared" si="197"/>
        <v>0</v>
      </c>
      <c r="BV213" s="4">
        <f t="shared" si="197"/>
        <v>0</v>
      </c>
      <c r="BW213" s="4">
        <f t="shared" si="197"/>
        <v>0</v>
      </c>
      <c r="BX213" s="4">
        <f t="shared" si="197"/>
        <v>0</v>
      </c>
      <c r="BY213" s="4">
        <f t="shared" si="197"/>
        <v>0</v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>
        <f t="shared" si="197"/>
        <v>0</v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>
        <f t="shared" si="197"/>
        <v>0</v>
      </c>
      <c r="CI213" s="4">
        <f t="shared" si="199"/>
        <v>0</v>
      </c>
      <c r="CJ213" s="4" t="str">
        <f t="shared" si="199"/>
        <v/>
      </c>
      <c r="CK213" s="4" t="str">
        <f t="shared" si="199"/>
        <v/>
      </c>
      <c r="CL213" s="4">
        <f t="shared" si="199"/>
        <v>0</v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>
        <f t="shared" si="199"/>
        <v>0</v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21" t="s">
        <v>168</v>
      </c>
      <c r="C214" s="28" t="s">
        <v>155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23"/>
      <c r="C215" s="28" t="s">
        <v>162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21" t="s">
        <v>169</v>
      </c>
      <c r="C216" s="28" t="s">
        <v>125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2">
        <v>30400011</v>
      </c>
      <c r="B217" s="122"/>
      <c r="C217" s="28" t="s">
        <v>144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2">
        <v>30400010</v>
      </c>
      <c r="B218" s="122"/>
      <c r="C218" s="79" t="s">
        <v>130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23"/>
      <c r="C219" s="79" t="s">
        <v>170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2">
        <v>30400013</v>
      </c>
      <c r="B220" s="121" t="s">
        <v>171</v>
      </c>
      <c r="C220" s="28" t="s">
        <v>160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23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41" t="s">
        <v>172</v>
      </c>
      <c r="C222" s="28" t="s">
        <v>125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2">
        <v>30400016</v>
      </c>
      <c r="B223" s="142"/>
      <c r="C223" s="28" t="s">
        <v>147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43"/>
      <c r="C224" s="28" t="s">
        <v>164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21" t="s">
        <v>173</v>
      </c>
      <c r="C225" s="39" t="s">
        <v>130</v>
      </c>
      <c r="D225" s="5"/>
      <c r="E225" s="54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2">
        <v>30600004</v>
      </c>
      <c r="B226" s="122"/>
      <c r="C226" s="39" t="s">
        <v>125</v>
      </c>
      <c r="D226" s="5"/>
      <c r="E226" s="54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customHeight="1">
      <c r="A227" s="62">
        <v>30600003</v>
      </c>
      <c r="B227" s="122"/>
      <c r="C227" s="39" t="s">
        <v>174</v>
      </c>
      <c r="D227" s="5">
        <v>66</v>
      </c>
      <c r="E227" s="54">
        <v>5.03</v>
      </c>
      <c r="F227" s="23">
        <f t="shared" si="200"/>
        <v>331.98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331.98</v>
      </c>
      <c r="K227" s="23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0.66395999999999999</v>
      </c>
      <c r="O227" s="23">
        <f t="shared" si="210"/>
        <v>0.2</v>
      </c>
      <c r="P227" s="23">
        <f t="shared" si="204"/>
        <v>0</v>
      </c>
      <c r="Q227" s="7">
        <v>0.1</v>
      </c>
      <c r="R227" s="6">
        <f t="shared" si="205"/>
        <v>3.3197999999999998E-2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8"/>
        <v>0</v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>
        <f t="shared" si="198"/>
        <v>0</v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>
        <f t="shared" si="198"/>
        <v>0</v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customHeight="1">
      <c r="A228" s="62">
        <v>30600001</v>
      </c>
      <c r="B228" s="123"/>
      <c r="C228" s="39" t="s">
        <v>175</v>
      </c>
      <c r="D228" s="5">
        <v>45</v>
      </c>
      <c r="E228" s="54">
        <v>5.03</v>
      </c>
      <c r="F228" s="23">
        <f t="shared" si="200"/>
        <v>226.35000000000002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226.35000000000002</v>
      </c>
      <c r="K228" s="23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0.4527000000000001</v>
      </c>
      <c r="O228" s="23">
        <f t="shared" si="210"/>
        <v>0.2</v>
      </c>
      <c r="P228" s="23">
        <f t="shared" si="204"/>
        <v>0</v>
      </c>
      <c r="Q228" s="7">
        <v>0.1</v>
      </c>
      <c r="R228" s="6">
        <f t="shared" si="205"/>
        <v>2.2635000000000006E-2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8"/>
        <v>0</v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>
        <f t="shared" si="198"/>
        <v>0</v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>
        <f t="shared" si="198"/>
        <v>0</v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21" t="s">
        <v>176</v>
      </c>
      <c r="C229" s="39" t="s">
        <v>130</v>
      </c>
      <c r="D229" s="5"/>
      <c r="E229" s="54">
        <v>10</v>
      </c>
      <c r="F229" s="23">
        <f t="shared" si="200"/>
        <v>0</v>
      </c>
      <c r="G229" s="23">
        <f>+'[2]21'!$L$72/2</f>
        <v>733.2</v>
      </c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22"/>
      <c r="C230" s="39" t="s">
        <v>125</v>
      </c>
      <c r="D230" s="5"/>
      <c r="E230" s="54">
        <v>10</v>
      </c>
      <c r="F230" s="23">
        <f t="shared" si="200"/>
        <v>0</v>
      </c>
      <c r="G230" s="23">
        <f>+'[2]21'!$L$70/2</f>
        <v>1222</v>
      </c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22"/>
      <c r="C231" s="39" t="s">
        <v>174</v>
      </c>
      <c r="D231" s="5"/>
      <c r="E231" s="54">
        <v>10</v>
      </c>
      <c r="F231" s="23">
        <f t="shared" si="200"/>
        <v>0</v>
      </c>
      <c r="G231" s="23">
        <f>+'[2]21'!$L$71/2</f>
        <v>977.6</v>
      </c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23"/>
      <c r="C232" s="39" t="s">
        <v>175</v>
      </c>
      <c r="D232" s="5"/>
      <c r="E232" s="54">
        <v>10</v>
      </c>
      <c r="F232" s="23">
        <f t="shared" si="200"/>
        <v>0</v>
      </c>
      <c r="G232" s="23">
        <f>+'[2]21'!$L$73/2</f>
        <v>733.2</v>
      </c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77" t="s">
        <v>177</v>
      </c>
      <c r="C233" s="39" t="s">
        <v>178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2">
        <v>30400001</v>
      </c>
      <c r="B234" s="121" t="s">
        <v>179</v>
      </c>
      <c r="C234" s="79" t="s">
        <v>129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23"/>
      <c r="C235" s="28" t="s">
        <v>160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21" t="s">
        <v>180</v>
      </c>
      <c r="C236" s="28" t="s">
        <v>125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2">
        <v>30400006</v>
      </c>
      <c r="B237" s="122"/>
      <c r="C237" s="28" t="s">
        <v>130</v>
      </c>
      <c r="D237" s="5">
        <v>50</v>
      </c>
      <c r="E237" s="22">
        <v>5.07</v>
      </c>
      <c r="F237" s="23">
        <f t="shared" si="200"/>
        <v>253.5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253.5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0.76049999999999995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2.5350000000000001E-2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2">
        <v>30400007</v>
      </c>
      <c r="B238" s="123"/>
      <c r="C238" s="28" t="s">
        <v>144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21" t="s">
        <v>181</v>
      </c>
      <c r="C239" s="28" t="s">
        <v>175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22"/>
      <c r="C240" s="28" t="s">
        <v>125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22"/>
      <c r="C241" s="28" t="s">
        <v>144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23"/>
      <c r="C242" s="28" t="s">
        <v>130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21" t="s">
        <v>182</v>
      </c>
      <c r="C243" s="28" t="s">
        <v>175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22"/>
      <c r="C244" s="28" t="s">
        <v>125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22"/>
      <c r="C245" s="28" t="s">
        <v>144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23"/>
      <c r="C246" s="28" t="s">
        <v>130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21" t="s">
        <v>183</v>
      </c>
      <c r="C247" s="28" t="s">
        <v>160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2">
        <v>30100022</v>
      </c>
      <c r="B248" s="122"/>
      <c r="C248" s="28" t="s">
        <v>130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22"/>
      <c r="C249" s="28" t="s">
        <v>143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22"/>
      <c r="C250" s="28" t="s">
        <v>148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22"/>
      <c r="C251" s="28" t="s">
        <v>123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22"/>
      <c r="C252" s="28" t="s">
        <v>184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22"/>
      <c r="C253" s="28" t="s">
        <v>144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23"/>
      <c r="C254" s="28" t="s">
        <v>125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21" t="s">
        <v>185</v>
      </c>
      <c r="C255" s="30" t="s">
        <v>147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22"/>
      <c r="C256" s="28" t="s">
        <v>144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22"/>
      <c r="C257" s="30" t="s">
        <v>186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23"/>
      <c r="C258" s="30" t="s">
        <v>123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21" t="s">
        <v>187</v>
      </c>
      <c r="C259" s="30" t="s">
        <v>149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22"/>
      <c r="C260" s="30" t="s">
        <v>188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22"/>
      <c r="C261" s="30" t="s">
        <v>189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23"/>
      <c r="C262" s="30" t="s">
        <v>190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21" t="s">
        <v>191</v>
      </c>
      <c r="C263" s="30" t="s">
        <v>149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22"/>
      <c r="C264" s="30" t="s">
        <v>188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22"/>
      <c r="C265" s="30" t="s">
        <v>189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23"/>
      <c r="C266" s="30" t="s">
        <v>190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2">
        <v>30600009</v>
      </c>
      <c r="B267" s="121" t="s">
        <v>192</v>
      </c>
      <c r="C267" s="30" t="s">
        <v>193</v>
      </c>
      <c r="D267" s="5"/>
      <c r="E267" s="22">
        <v>5.05</v>
      </c>
      <c r="F267" s="23">
        <f t="shared" si="200"/>
        <v>0</v>
      </c>
      <c r="G267" s="44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2">
        <v>30600010</v>
      </c>
      <c r="B268" s="123"/>
      <c r="C268" s="30" t="s">
        <v>165</v>
      </c>
      <c r="D268" s="5"/>
      <c r="E268" s="22">
        <v>5.05</v>
      </c>
      <c r="F268" s="23">
        <f t="shared" si="200"/>
        <v>0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2">
        <v>30400026</v>
      </c>
      <c r="B269" s="121" t="s">
        <v>194</v>
      </c>
      <c r="C269" s="30" t="s">
        <v>170</v>
      </c>
      <c r="D269" s="5"/>
      <c r="E269" s="22">
        <v>5.05</v>
      </c>
      <c r="F269" s="23">
        <f t="shared" si="200"/>
        <v>0</v>
      </c>
      <c r="G269" s="44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2">
        <v>30400027</v>
      </c>
      <c r="B270" s="122"/>
      <c r="C270" s="30" t="s">
        <v>132</v>
      </c>
      <c r="D270" s="5"/>
      <c r="E270" s="22">
        <v>5.05</v>
      </c>
      <c r="F270" s="23">
        <f t="shared" si="200"/>
        <v>0</v>
      </c>
      <c r="G270" s="44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2">
        <v>30400028</v>
      </c>
      <c r="B271" s="123"/>
      <c r="C271" s="30" t="s">
        <v>195</v>
      </c>
      <c r="D271" s="5"/>
      <c r="E271" s="22">
        <v>5.05</v>
      </c>
      <c r="F271" s="23">
        <f t="shared" si="200"/>
        <v>0</v>
      </c>
      <c r="G271" s="44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21" t="s">
        <v>196</v>
      </c>
      <c r="C272" s="30" t="s">
        <v>170</v>
      </c>
      <c r="D272" s="5"/>
      <c r="E272" s="22">
        <v>5.05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2">
        <v>30400003</v>
      </c>
      <c r="B273" s="122"/>
      <c r="C273" s="30" t="s">
        <v>147</v>
      </c>
      <c r="D273" s="5"/>
      <c r="E273" s="22">
        <v>5.05</v>
      </c>
      <c r="F273" s="23">
        <f t="shared" si="200"/>
        <v>0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23"/>
      <c r="C274" s="30" t="s">
        <v>195</v>
      </c>
      <c r="D274" s="5"/>
      <c r="E274" s="22">
        <v>5.05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21" t="s">
        <v>197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22"/>
      <c r="C276" s="30" t="s">
        <v>198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23"/>
      <c r="C277" s="30" t="s">
        <v>122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21" t="s">
        <v>199</v>
      </c>
      <c r="C278" s="30" t="s">
        <v>153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22"/>
      <c r="C279" s="30" t="s">
        <v>123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22"/>
      <c r="C280" s="30" t="s">
        <v>170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23"/>
      <c r="C281" s="30" t="s">
        <v>200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21" t="s">
        <v>201</v>
      </c>
      <c r="C282" s="30" t="s">
        <v>202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22"/>
      <c r="C283" s="30" t="s">
        <v>203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22"/>
      <c r="C284" s="30" t="s">
        <v>133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23"/>
      <c r="C285" s="30" t="s">
        <v>200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21" t="s">
        <v>204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22"/>
      <c r="C287" s="30" t="s">
        <v>198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23"/>
      <c r="C288" s="30" t="s">
        <v>122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2">
        <v>30100059</v>
      </c>
      <c r="B289" s="121" t="s">
        <v>205</v>
      </c>
      <c r="C289" s="30" t="s">
        <v>147</v>
      </c>
      <c r="D289" s="5"/>
      <c r="E289" s="22">
        <v>5.03</v>
      </c>
      <c r="F289" s="23">
        <f t="shared" si="220"/>
        <v>0</v>
      </c>
      <c r="G289" s="44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23"/>
      <c r="C290" s="30" t="s">
        <v>123</v>
      </c>
      <c r="D290" s="5"/>
      <c r="E290" s="22">
        <v>5.03</v>
      </c>
      <c r="F290" s="23">
        <f t="shared" si="220"/>
        <v>0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21" t="s">
        <v>206</v>
      </c>
      <c r="C291" s="30" t="s">
        <v>122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22"/>
      <c r="C292" s="30" t="s">
        <v>207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22"/>
      <c r="C293" s="30" t="s">
        <v>147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23"/>
      <c r="C294" s="30" t="s">
        <v>208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209</v>
      </c>
      <c r="C295" s="31" t="s">
        <v>210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2">
        <v>30700016</v>
      </c>
      <c r="B296" s="31" t="s">
        <v>211</v>
      </c>
      <c r="C296" s="31" t="s">
        <v>212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2">
        <v>30700014</v>
      </c>
      <c r="B297" s="31" t="s">
        <v>213</v>
      </c>
      <c r="C297" s="31" t="s">
        <v>214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215</v>
      </c>
      <c r="C298" s="31" t="s">
        <v>216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217</v>
      </c>
      <c r="C299" s="31" t="s">
        <v>218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219</v>
      </c>
      <c r="C300" s="31" t="s">
        <v>218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220</v>
      </c>
      <c r="C301" s="31" t="s">
        <v>218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221</v>
      </c>
      <c r="C302" s="31" t="s">
        <v>222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223</v>
      </c>
      <c r="C303" s="31" t="s">
        <v>224</v>
      </c>
      <c r="D303" s="5">
        <v>12</v>
      </c>
      <c r="E303" s="22">
        <v>6</v>
      </c>
      <c r="F303" s="23">
        <f t="shared" si="220"/>
        <v>72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72</v>
      </c>
      <c r="K303" s="23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7.2000000000000008E-2</v>
      </c>
      <c r="O303" s="23">
        <f t="shared" si="229"/>
        <v>0.1</v>
      </c>
      <c r="P303" s="23">
        <f t="shared" si="224"/>
        <v>0</v>
      </c>
      <c r="Q303" s="7">
        <v>0.1</v>
      </c>
      <c r="R303" s="6">
        <f t="shared" si="225"/>
        <v>7.1999999999999998E-3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>
        <f t="shared" si="232"/>
        <v>0</v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>
        <f t="shared" si="232"/>
        <v>0</v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>
        <f t="shared" si="232"/>
        <v>0</v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customHeight="1">
      <c r="A304" s="70">
        <v>30101066</v>
      </c>
      <c r="B304" s="31" t="s">
        <v>225</v>
      </c>
      <c r="C304" s="31" t="s">
        <v>224</v>
      </c>
      <c r="D304" s="5">
        <v>21</v>
      </c>
      <c r="E304" s="22">
        <v>6</v>
      </c>
      <c r="F304" s="23">
        <f t="shared" si="220"/>
        <v>126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126</v>
      </c>
      <c r="K304" s="23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0.126</v>
      </c>
      <c r="O304" s="23">
        <f t="shared" si="229"/>
        <v>0.1</v>
      </c>
      <c r="P304" s="23">
        <f t="shared" si="224"/>
        <v>0</v>
      </c>
      <c r="Q304" s="7">
        <v>0.1</v>
      </c>
      <c r="R304" s="6">
        <f t="shared" si="225"/>
        <v>1.2600000000000002E-2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>
        <f t="shared" si="232"/>
        <v>0</v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>
        <f t="shared" si="232"/>
        <v>0</v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>
        <f t="shared" si="232"/>
        <v>0</v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78" t="s">
        <v>226</v>
      </c>
      <c r="C305" s="30" t="s">
        <v>227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78" t="s">
        <v>228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1391</v>
      </c>
      <c r="E307" s="44"/>
      <c r="F307" s="45">
        <f>SUM(F159:F306)</f>
        <v>7060.5599999999995</v>
      </c>
      <c r="G307" s="45">
        <f t="shared" ref="G307:J307" si="233">SUM(G159:G306)</f>
        <v>9615.4</v>
      </c>
      <c r="H307" s="45">
        <f t="shared" si="233"/>
        <v>19.75</v>
      </c>
      <c r="I307" s="45">
        <f t="shared" si="233"/>
        <v>0</v>
      </c>
      <c r="J307" s="45">
        <f t="shared" si="233"/>
        <v>7080.3099999999995</v>
      </c>
      <c r="K307" s="45">
        <f>IF(ISERROR(H307/J307*100),"0",(H307/J307*100))</f>
        <v>0.27894258867196492</v>
      </c>
      <c r="L307" s="45">
        <f>IF(ISERROR(I307/G307*100),"0",(I307/G307*100))</f>
        <v>0</v>
      </c>
      <c r="M307" s="46">
        <f>IF(ISERROR(N307/J307*100),"",(N307/J307*100))</f>
        <v>0.63515820634972198</v>
      </c>
      <c r="N307" s="45">
        <f>SUM(N159:N306)</f>
        <v>44.971170000000001</v>
      </c>
      <c r="O307" s="45">
        <f>IF(ISERROR(M307-K307-L307),"0",(M307-K307-L307))</f>
        <v>0.35621561767775706</v>
      </c>
      <c r="P307" s="45">
        <f>(S307+T307+U307+V307+W307+X307+Y307+Z307+AA307)/J307*1000</f>
        <v>0.56494701503182776</v>
      </c>
      <c r="Q307" s="47">
        <f>IF(ISERROR(R307/J307*1000),"",(R307/J307*1000))</f>
        <v>0.52328400875102932</v>
      </c>
      <c r="R307" s="45">
        <f>SUM(R159:R306)</f>
        <v>3.7050130000000006</v>
      </c>
      <c r="S307" s="45">
        <f t="shared" ref="S307:BO307" si="234">SUM(S159:S306)</f>
        <v>3</v>
      </c>
      <c r="T307" s="45">
        <f t="shared" si="234"/>
        <v>0</v>
      </c>
      <c r="U307" s="45">
        <f t="shared" si="234"/>
        <v>0</v>
      </c>
      <c r="V307" s="45">
        <f t="shared" si="234"/>
        <v>0</v>
      </c>
      <c r="W307" s="45">
        <f t="shared" si="234"/>
        <v>1</v>
      </c>
      <c r="X307" s="45">
        <f t="shared" si="234"/>
        <v>0</v>
      </c>
      <c r="Y307" s="45">
        <f t="shared" si="234"/>
        <v>0</v>
      </c>
      <c r="Z307" s="45">
        <f t="shared" si="234"/>
        <v>0</v>
      </c>
      <c r="AA307" s="45">
        <f t="shared" si="234"/>
        <v>0</v>
      </c>
      <c r="AB307" s="45">
        <f t="shared" si="234"/>
        <v>9.4</v>
      </c>
      <c r="AC307" s="45">
        <f t="shared" si="234"/>
        <v>5.3</v>
      </c>
      <c r="AD307" s="45">
        <f t="shared" si="234"/>
        <v>0</v>
      </c>
      <c r="AE307" s="45">
        <f t="shared" si="234"/>
        <v>0</v>
      </c>
      <c r="AF307" s="45">
        <f t="shared" si="234"/>
        <v>2.8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0</v>
      </c>
      <c r="AK307" s="45">
        <f t="shared" si="234"/>
        <v>0</v>
      </c>
      <c r="AL307" s="45">
        <f t="shared" si="234"/>
        <v>0</v>
      </c>
      <c r="AM307" s="45">
        <f t="shared" si="234"/>
        <v>2.25</v>
      </c>
      <c r="AN307" s="45">
        <f t="shared" si="234"/>
        <v>0</v>
      </c>
      <c r="AO307" s="45">
        <f t="shared" si="234"/>
        <v>0</v>
      </c>
      <c r="AP307" s="45">
        <f t="shared" si="234"/>
        <v>0</v>
      </c>
      <c r="AQ307" s="45">
        <f t="shared" si="234"/>
        <v>0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0</v>
      </c>
      <c r="AZ307" s="45">
        <f t="shared" si="234"/>
        <v>0</v>
      </c>
      <c r="BA307" s="45">
        <f t="shared" si="234"/>
        <v>0</v>
      </c>
      <c r="BB307" s="45">
        <f t="shared" si="234"/>
        <v>0</v>
      </c>
      <c r="BC307" s="45">
        <f t="shared" si="234"/>
        <v>0</v>
      </c>
      <c r="BD307" s="45">
        <f t="shared" si="234"/>
        <v>0</v>
      </c>
      <c r="BE307" s="45">
        <f t="shared" si="234"/>
        <v>0</v>
      </c>
      <c r="BF307" s="45">
        <f t="shared" si="234"/>
        <v>0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0</v>
      </c>
      <c r="BK307" s="45">
        <f t="shared" si="234"/>
        <v>0</v>
      </c>
      <c r="BL307" s="45">
        <f t="shared" si="234"/>
        <v>0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0.13276254853247954</v>
      </c>
      <c r="BQ307" s="48">
        <f>IF(ISERROR(AC307/$J$307*100),"",(AC307/$J$307*100))</f>
        <v>7.485547949171717E-2</v>
      </c>
      <c r="BR307" s="48">
        <f>IF(ISERROR(AD307/$J$307*100),"",(AD307/$J$307*100))</f>
        <v>0</v>
      </c>
      <c r="BS307" s="48">
        <f t="shared" ref="BS307:DC307" si="235">IF(ISERROR(AE307/$J$307*100),"",(AE307/$J$307*100))</f>
        <v>0</v>
      </c>
      <c r="BT307" s="48">
        <f t="shared" si="235"/>
        <v>3.9546291052227941E-2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0</v>
      </c>
      <c r="BY307" s="48">
        <f t="shared" si="235"/>
        <v>0</v>
      </c>
      <c r="BZ307" s="48">
        <f t="shared" si="235"/>
        <v>0</v>
      </c>
      <c r="CA307" s="48">
        <f t="shared" si="235"/>
        <v>3.1778269595540316E-2</v>
      </c>
      <c r="CB307" s="48">
        <f t="shared" si="235"/>
        <v>0</v>
      </c>
      <c r="CC307" s="48">
        <f t="shared" si="235"/>
        <v>0</v>
      </c>
      <c r="CD307" s="48">
        <f t="shared" si="235"/>
        <v>0</v>
      </c>
      <c r="CE307" s="48">
        <f t="shared" si="235"/>
        <v>0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0</v>
      </c>
      <c r="CN307" s="48">
        <f t="shared" si="235"/>
        <v>0</v>
      </c>
      <c r="CO307" s="48">
        <f t="shared" si="235"/>
        <v>0</v>
      </c>
      <c r="CP307" s="48">
        <f t="shared" si="235"/>
        <v>0</v>
      </c>
      <c r="CQ307" s="48">
        <f t="shared" si="235"/>
        <v>0</v>
      </c>
      <c r="CR307" s="48">
        <f t="shared" si="235"/>
        <v>0</v>
      </c>
      <c r="CS307" s="48">
        <f t="shared" si="235"/>
        <v>0</v>
      </c>
      <c r="CT307" s="48">
        <f t="shared" si="235"/>
        <v>0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0</v>
      </c>
      <c r="CY307" s="48">
        <f t="shared" si="235"/>
        <v>0</v>
      </c>
      <c r="CZ307" s="48">
        <f t="shared" si="235"/>
        <v>0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2017-02-22T02:50:36Z</dcterms:modified>
</cp:coreProperties>
</file>