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codeName="ThisWorkbook" defaultThemeVersion="124226"/>
  <bookViews>
    <workbookView xWindow="480" yWindow="150" windowWidth="8505" windowHeight="4500" tabRatio="702" activeTab="2"/>
  </bookViews>
  <sheets>
    <sheet name="1" sheetId="542" r:id="rId1"/>
    <sheet name="2" sheetId="541" r:id="rId2"/>
    <sheet name="3" sheetId="563" r:id="rId3"/>
    <sheet name="表样" sheetId="561" r:id="rId4"/>
    <sheet name="周汇总" sheetId="508" r:id="rId5"/>
    <sheet name="汇总" sheetId="505" r:id="rId6"/>
    <sheet name="直接人工成本" sheetId="489" r:id="rId7"/>
    <sheet name="分类汇总" sheetId="534" r:id="rId8"/>
  </sheets>
  <definedNames>
    <definedName name="_xlnm._FilterDatabase" localSheetId="5" hidden="1">汇总!$A$1:$BA$536</definedName>
    <definedName name="_xlnm._FilterDatabase" localSheetId="6" hidden="1">直接人工成本!$A$1:$BA$507</definedName>
    <definedName name="_xlnm._FilterDatabase" localSheetId="4" hidden="1">周汇总!$A$1:$BA$536</definedName>
  </definedNames>
  <calcPr calcId="145621"/>
</workbook>
</file>

<file path=xl/calcChain.xml><?xml version="1.0" encoding="utf-8"?>
<calcChain xmlns="http://schemas.openxmlformats.org/spreadsheetml/2006/main">
  <c r="I434" i="563" l="1"/>
  <c r="I493" i="563"/>
  <c r="I213" i="563"/>
  <c r="I181" i="563"/>
  <c r="I136" i="563"/>
  <c r="I121" i="563"/>
  <c r="I33" i="563"/>
  <c r="I12" i="563"/>
  <c r="AA505" i="489"/>
  <c r="Z505" i="489"/>
  <c r="Y505" i="489"/>
  <c r="X505" i="489"/>
  <c r="U505" i="489"/>
  <c r="T505" i="489"/>
  <c r="S505" i="489"/>
  <c r="R505" i="489"/>
  <c r="Q505" i="489"/>
  <c r="P505" i="489"/>
  <c r="O505" i="489"/>
  <c r="I505" i="489"/>
  <c r="G505" i="489"/>
  <c r="AA504" i="489"/>
  <c r="Z504" i="489"/>
  <c r="Y504" i="489"/>
  <c r="X504" i="489"/>
  <c r="U504" i="489"/>
  <c r="T504" i="489"/>
  <c r="S504" i="489"/>
  <c r="R504" i="489"/>
  <c r="Q504" i="489"/>
  <c r="P504" i="489"/>
  <c r="O504" i="489"/>
  <c r="I504" i="489"/>
  <c r="G504" i="489"/>
  <c r="I503" i="489"/>
  <c r="G503" i="489"/>
  <c r="AA502" i="489"/>
  <c r="Z502" i="489"/>
  <c r="Y502" i="489"/>
  <c r="X502" i="489"/>
  <c r="U502" i="489"/>
  <c r="T502" i="489"/>
  <c r="S502" i="489"/>
  <c r="R502" i="489"/>
  <c r="Q502" i="489"/>
  <c r="P502" i="489"/>
  <c r="O502" i="489"/>
  <c r="I502" i="489"/>
  <c r="G502" i="489"/>
  <c r="AA501" i="489"/>
  <c r="Z501" i="489"/>
  <c r="Y501" i="489"/>
  <c r="X501" i="489"/>
  <c r="U501" i="489"/>
  <c r="T501" i="489"/>
  <c r="S501" i="489"/>
  <c r="R501" i="489"/>
  <c r="Q501" i="489"/>
  <c r="P501" i="489"/>
  <c r="O501" i="489"/>
  <c r="I501" i="489"/>
  <c r="G501" i="489"/>
  <c r="G500" i="489"/>
  <c r="G499" i="489"/>
  <c r="AA498" i="489"/>
  <c r="Z498" i="489"/>
  <c r="Y498" i="489"/>
  <c r="X498" i="489"/>
  <c r="U498" i="489"/>
  <c r="T498" i="489"/>
  <c r="S498" i="489"/>
  <c r="R498" i="489"/>
  <c r="Q498" i="489"/>
  <c r="P498" i="489"/>
  <c r="O498" i="489"/>
  <c r="I498" i="489"/>
  <c r="G498" i="489"/>
  <c r="AA497" i="489"/>
  <c r="Z497" i="489"/>
  <c r="Y497" i="489"/>
  <c r="X497" i="489"/>
  <c r="U497" i="489"/>
  <c r="T497" i="489"/>
  <c r="S497" i="489"/>
  <c r="R497" i="489"/>
  <c r="Q497" i="489"/>
  <c r="P497" i="489"/>
  <c r="O497" i="489"/>
  <c r="I497" i="489"/>
  <c r="G497" i="489"/>
  <c r="AA496" i="489"/>
  <c r="Z496" i="489"/>
  <c r="Y496" i="489"/>
  <c r="X496" i="489"/>
  <c r="U496" i="489"/>
  <c r="T496" i="489"/>
  <c r="S496" i="489"/>
  <c r="R496" i="489"/>
  <c r="Q496" i="489"/>
  <c r="P496" i="489"/>
  <c r="O496" i="489"/>
  <c r="I496" i="489"/>
  <c r="G496" i="489"/>
  <c r="AA495" i="489"/>
  <c r="Z495" i="489"/>
  <c r="Y495" i="489"/>
  <c r="X495" i="489"/>
  <c r="U495" i="489"/>
  <c r="T495" i="489"/>
  <c r="S495" i="489"/>
  <c r="R495" i="489"/>
  <c r="Q495" i="489"/>
  <c r="P495" i="489"/>
  <c r="O495" i="489"/>
  <c r="I495" i="489"/>
  <c r="G495" i="489"/>
  <c r="AA494" i="489"/>
  <c r="Z494" i="489"/>
  <c r="Y494" i="489"/>
  <c r="X494" i="489"/>
  <c r="U494" i="489"/>
  <c r="T494" i="489"/>
  <c r="S494" i="489"/>
  <c r="R494" i="489"/>
  <c r="Q494" i="489"/>
  <c r="P494" i="489"/>
  <c r="O494" i="489"/>
  <c r="I494" i="489"/>
  <c r="G494" i="489"/>
  <c r="AA493" i="489"/>
  <c r="Z493" i="489"/>
  <c r="Y493" i="489"/>
  <c r="X493" i="489"/>
  <c r="U493" i="489"/>
  <c r="T493" i="489"/>
  <c r="S493" i="489"/>
  <c r="R493" i="489"/>
  <c r="Q493" i="489"/>
  <c r="P493" i="489"/>
  <c r="O493" i="489"/>
  <c r="I493" i="489"/>
  <c r="G493" i="489"/>
  <c r="AA492" i="489"/>
  <c r="Z492" i="489"/>
  <c r="Y492" i="489"/>
  <c r="X492" i="489"/>
  <c r="U492" i="489"/>
  <c r="T492" i="489"/>
  <c r="S492" i="489"/>
  <c r="R492" i="489"/>
  <c r="Q492" i="489"/>
  <c r="P492" i="489"/>
  <c r="O492" i="489"/>
  <c r="I492" i="489"/>
  <c r="G492" i="489"/>
  <c r="AA491" i="489"/>
  <c r="Z491" i="489"/>
  <c r="Y491" i="489"/>
  <c r="X491" i="489"/>
  <c r="U491" i="489"/>
  <c r="T491" i="489"/>
  <c r="S491" i="489"/>
  <c r="R491" i="489"/>
  <c r="Q491" i="489"/>
  <c r="P491" i="489"/>
  <c r="O491" i="489"/>
  <c r="I491" i="489"/>
  <c r="G491" i="489"/>
  <c r="AA489" i="489"/>
  <c r="Z489" i="489"/>
  <c r="Y489" i="489"/>
  <c r="X489" i="489"/>
  <c r="U489" i="489"/>
  <c r="T489" i="489"/>
  <c r="S489" i="489"/>
  <c r="R489" i="489"/>
  <c r="Q489" i="489"/>
  <c r="P489" i="489"/>
  <c r="O489" i="489"/>
  <c r="I489" i="489"/>
  <c r="G489" i="489"/>
  <c r="G487" i="489"/>
  <c r="G486" i="489"/>
  <c r="G485" i="489"/>
  <c r="AA484" i="489"/>
  <c r="Z484" i="489"/>
  <c r="Y484" i="489"/>
  <c r="X484" i="489"/>
  <c r="U484" i="489"/>
  <c r="T484" i="489"/>
  <c r="S484" i="489"/>
  <c r="R484" i="489"/>
  <c r="Q484" i="489"/>
  <c r="P484" i="489"/>
  <c r="O484" i="489"/>
  <c r="I484" i="489"/>
  <c r="G484" i="489"/>
  <c r="AA483" i="489"/>
  <c r="Z483" i="489"/>
  <c r="Y483" i="489"/>
  <c r="X483" i="489"/>
  <c r="U483" i="489"/>
  <c r="T483" i="489"/>
  <c r="S483" i="489"/>
  <c r="R483" i="489"/>
  <c r="Q483" i="489"/>
  <c r="P483" i="489"/>
  <c r="O483" i="489"/>
  <c r="I483" i="489"/>
  <c r="G483" i="489"/>
  <c r="AA482" i="489"/>
  <c r="Z482" i="489"/>
  <c r="Y482" i="489"/>
  <c r="X482" i="489"/>
  <c r="U482" i="489"/>
  <c r="T482" i="489"/>
  <c r="S482" i="489"/>
  <c r="R482" i="489"/>
  <c r="Q482" i="489"/>
  <c r="P482" i="489"/>
  <c r="O482" i="489"/>
  <c r="I482" i="489"/>
  <c r="G482" i="489"/>
  <c r="AA481" i="489"/>
  <c r="Z481" i="489"/>
  <c r="Y481" i="489"/>
  <c r="X481" i="489"/>
  <c r="U481" i="489"/>
  <c r="T481" i="489"/>
  <c r="S481" i="489"/>
  <c r="R481" i="489"/>
  <c r="Q481" i="489"/>
  <c r="P481" i="489"/>
  <c r="O481" i="489"/>
  <c r="I481" i="489"/>
  <c r="G481" i="489"/>
  <c r="AA480" i="489"/>
  <c r="Z480" i="489"/>
  <c r="Y480" i="489"/>
  <c r="X480" i="489"/>
  <c r="U480" i="489"/>
  <c r="T480" i="489"/>
  <c r="S480" i="489"/>
  <c r="R480" i="489"/>
  <c r="Q480" i="489"/>
  <c r="P480" i="489"/>
  <c r="O480" i="489"/>
  <c r="I480" i="489"/>
  <c r="G480" i="489"/>
  <c r="AA478" i="489"/>
  <c r="Z478" i="489"/>
  <c r="Y478" i="489"/>
  <c r="X478" i="489"/>
  <c r="U478" i="489"/>
  <c r="T478" i="489"/>
  <c r="S478" i="489"/>
  <c r="R478" i="489"/>
  <c r="Q478" i="489"/>
  <c r="P478" i="489"/>
  <c r="O478" i="489"/>
  <c r="I478" i="489"/>
  <c r="G478" i="489"/>
  <c r="AA477" i="489"/>
  <c r="Z477" i="489"/>
  <c r="Y477" i="489"/>
  <c r="X477" i="489"/>
  <c r="U477" i="489"/>
  <c r="T477" i="489"/>
  <c r="S477" i="489"/>
  <c r="R477" i="489"/>
  <c r="Q477" i="489"/>
  <c r="P477" i="489"/>
  <c r="O477" i="489"/>
  <c r="I477" i="489"/>
  <c r="G477" i="489"/>
  <c r="AA476" i="489"/>
  <c r="Z476" i="489"/>
  <c r="Y476" i="489"/>
  <c r="X476" i="489"/>
  <c r="U476" i="489"/>
  <c r="T476" i="489"/>
  <c r="S476" i="489"/>
  <c r="R476" i="489"/>
  <c r="Q476" i="489"/>
  <c r="P476" i="489"/>
  <c r="O476" i="489"/>
  <c r="I476" i="489"/>
  <c r="G476" i="489"/>
  <c r="AA475" i="489"/>
  <c r="Z475" i="489"/>
  <c r="Y475" i="489"/>
  <c r="X475" i="489"/>
  <c r="U475" i="489"/>
  <c r="T475" i="489"/>
  <c r="S475" i="489"/>
  <c r="R475" i="489"/>
  <c r="Q475" i="489"/>
  <c r="P475" i="489"/>
  <c r="O475" i="489"/>
  <c r="I475" i="489"/>
  <c r="G475" i="489"/>
  <c r="AA474" i="489"/>
  <c r="Z474" i="489"/>
  <c r="Y474" i="489"/>
  <c r="X474" i="489"/>
  <c r="U474" i="489"/>
  <c r="T474" i="489"/>
  <c r="S474" i="489"/>
  <c r="R474" i="489"/>
  <c r="Q474" i="489"/>
  <c r="P474" i="489"/>
  <c r="O474" i="489"/>
  <c r="I474" i="489"/>
  <c r="G474" i="489"/>
  <c r="AA473" i="489"/>
  <c r="Z473" i="489"/>
  <c r="Y473" i="489"/>
  <c r="X473" i="489"/>
  <c r="U473" i="489"/>
  <c r="T473" i="489"/>
  <c r="S473" i="489"/>
  <c r="R473" i="489"/>
  <c r="Q473" i="489"/>
  <c r="P473" i="489"/>
  <c r="O473" i="489"/>
  <c r="I473" i="489"/>
  <c r="G473" i="489"/>
  <c r="AA472" i="489"/>
  <c r="Z472" i="489"/>
  <c r="Y472" i="489"/>
  <c r="X472" i="489"/>
  <c r="U472" i="489"/>
  <c r="T472" i="489"/>
  <c r="S472" i="489"/>
  <c r="R472" i="489"/>
  <c r="Q472" i="489"/>
  <c r="P472" i="489"/>
  <c r="O472" i="489"/>
  <c r="I472" i="489"/>
  <c r="G472" i="489"/>
  <c r="AA471" i="489"/>
  <c r="Z471" i="489"/>
  <c r="Y471" i="489"/>
  <c r="X471" i="489"/>
  <c r="U471" i="489"/>
  <c r="T471" i="489"/>
  <c r="S471" i="489"/>
  <c r="R471" i="489"/>
  <c r="Q471" i="489"/>
  <c r="P471" i="489"/>
  <c r="O471" i="489"/>
  <c r="I471" i="489"/>
  <c r="G471" i="489"/>
  <c r="AA470" i="489"/>
  <c r="Z470" i="489"/>
  <c r="Y470" i="489"/>
  <c r="X470" i="489"/>
  <c r="U470" i="489"/>
  <c r="T470" i="489"/>
  <c r="S470" i="489"/>
  <c r="R470" i="489"/>
  <c r="Q470" i="489"/>
  <c r="P470" i="489"/>
  <c r="O470" i="489"/>
  <c r="I470" i="489"/>
  <c r="G470" i="489"/>
  <c r="AA469" i="489"/>
  <c r="Z469" i="489"/>
  <c r="Y469" i="489"/>
  <c r="X469" i="489"/>
  <c r="U469" i="489"/>
  <c r="T469" i="489"/>
  <c r="S469" i="489"/>
  <c r="R469" i="489"/>
  <c r="Q469" i="489"/>
  <c r="P469" i="489"/>
  <c r="O469" i="489"/>
  <c r="I469" i="489"/>
  <c r="G469" i="489"/>
  <c r="AA468" i="489"/>
  <c r="Z468" i="489"/>
  <c r="Y468" i="489"/>
  <c r="X468" i="489"/>
  <c r="U468" i="489"/>
  <c r="T468" i="489"/>
  <c r="S468" i="489"/>
  <c r="R468" i="489"/>
  <c r="Q468" i="489"/>
  <c r="P468" i="489"/>
  <c r="O468" i="489"/>
  <c r="I468" i="489"/>
  <c r="G468" i="489"/>
  <c r="AA467" i="489"/>
  <c r="Z467" i="489"/>
  <c r="Y467" i="489"/>
  <c r="X467" i="489"/>
  <c r="U467" i="489"/>
  <c r="T467" i="489"/>
  <c r="S467" i="489"/>
  <c r="R467" i="489"/>
  <c r="Q467" i="489"/>
  <c r="P467" i="489"/>
  <c r="O467" i="489"/>
  <c r="I467" i="489"/>
  <c r="G467" i="489"/>
  <c r="AA466" i="489"/>
  <c r="Z466" i="489"/>
  <c r="Y466" i="489"/>
  <c r="X466" i="489"/>
  <c r="U466" i="489"/>
  <c r="T466" i="489"/>
  <c r="S466" i="489"/>
  <c r="R466" i="489"/>
  <c r="Q466" i="489"/>
  <c r="P466" i="489"/>
  <c r="O466" i="489"/>
  <c r="I466" i="489"/>
  <c r="G466" i="489"/>
  <c r="AA465" i="489"/>
  <c r="Z465" i="489"/>
  <c r="Y465" i="489"/>
  <c r="X465" i="489"/>
  <c r="U465" i="489"/>
  <c r="T465" i="489"/>
  <c r="S465" i="489"/>
  <c r="R465" i="489"/>
  <c r="Q465" i="489"/>
  <c r="P465" i="489"/>
  <c r="O465" i="489"/>
  <c r="I465" i="489"/>
  <c r="G465" i="489"/>
  <c r="AA464" i="489"/>
  <c r="Z464" i="489"/>
  <c r="Y464" i="489"/>
  <c r="X464" i="489"/>
  <c r="U464" i="489"/>
  <c r="T464" i="489"/>
  <c r="S464" i="489"/>
  <c r="R464" i="489"/>
  <c r="Q464" i="489"/>
  <c r="P464" i="489"/>
  <c r="O464" i="489"/>
  <c r="I464" i="489"/>
  <c r="G464" i="489"/>
  <c r="AA462" i="489"/>
  <c r="Z462" i="489"/>
  <c r="Y462" i="489"/>
  <c r="X462" i="489"/>
  <c r="U462" i="489"/>
  <c r="T462" i="489"/>
  <c r="S462" i="489"/>
  <c r="R462" i="489"/>
  <c r="Q462" i="489"/>
  <c r="P462" i="489"/>
  <c r="O462" i="489"/>
  <c r="I462" i="489"/>
  <c r="G462" i="489"/>
  <c r="AA461" i="489"/>
  <c r="Z461" i="489"/>
  <c r="Y461" i="489"/>
  <c r="X461" i="489"/>
  <c r="U461" i="489"/>
  <c r="T461" i="489"/>
  <c r="S461" i="489"/>
  <c r="R461" i="489"/>
  <c r="Q461" i="489"/>
  <c r="P461" i="489"/>
  <c r="O461" i="489"/>
  <c r="I461" i="489"/>
  <c r="G461" i="489"/>
  <c r="AA460" i="489"/>
  <c r="Z460" i="489"/>
  <c r="Y460" i="489"/>
  <c r="X460" i="489"/>
  <c r="U460" i="489"/>
  <c r="T460" i="489"/>
  <c r="S460" i="489"/>
  <c r="R460" i="489"/>
  <c r="Q460" i="489"/>
  <c r="P460" i="489"/>
  <c r="O460" i="489"/>
  <c r="I460" i="489"/>
  <c r="G460" i="489"/>
  <c r="I459" i="489"/>
  <c r="G459" i="489"/>
  <c r="I458" i="489"/>
  <c r="G458" i="489"/>
  <c r="I457" i="489"/>
  <c r="G457" i="489"/>
  <c r="AA456" i="489"/>
  <c r="Z456" i="489"/>
  <c r="Y456" i="489"/>
  <c r="X456" i="489"/>
  <c r="U456" i="489"/>
  <c r="T456" i="489"/>
  <c r="S456" i="489"/>
  <c r="R456" i="489"/>
  <c r="Q456" i="489"/>
  <c r="P456" i="489"/>
  <c r="O456" i="489"/>
  <c r="I456" i="489"/>
  <c r="G456" i="489"/>
  <c r="AA455" i="489"/>
  <c r="Z455" i="489"/>
  <c r="Y455" i="489"/>
  <c r="X455" i="489"/>
  <c r="U455" i="489"/>
  <c r="T455" i="489"/>
  <c r="S455" i="489"/>
  <c r="R455" i="489"/>
  <c r="Q455" i="489"/>
  <c r="P455" i="489"/>
  <c r="O455" i="489"/>
  <c r="I455" i="489"/>
  <c r="G455" i="489"/>
  <c r="AA454" i="489"/>
  <c r="Z454" i="489"/>
  <c r="Y454" i="489"/>
  <c r="X454" i="489"/>
  <c r="U454" i="489"/>
  <c r="T454" i="489"/>
  <c r="S454" i="489"/>
  <c r="R454" i="489"/>
  <c r="Q454" i="489"/>
  <c r="P454" i="489"/>
  <c r="O454" i="489"/>
  <c r="I454" i="489"/>
  <c r="G454" i="489"/>
  <c r="AA453" i="489"/>
  <c r="Z453" i="489"/>
  <c r="Y453" i="489"/>
  <c r="X453" i="489"/>
  <c r="U453" i="489"/>
  <c r="T453" i="489"/>
  <c r="S453" i="489"/>
  <c r="R453" i="489"/>
  <c r="Q453" i="489"/>
  <c r="P453" i="489"/>
  <c r="O453" i="489"/>
  <c r="I453" i="489"/>
  <c r="G453" i="489"/>
  <c r="AA452" i="489"/>
  <c r="Z452" i="489"/>
  <c r="Y452" i="489"/>
  <c r="X452" i="489"/>
  <c r="U452" i="489"/>
  <c r="T452" i="489"/>
  <c r="S452" i="489"/>
  <c r="R452" i="489"/>
  <c r="Q452" i="489"/>
  <c r="P452" i="489"/>
  <c r="O452" i="489"/>
  <c r="I452" i="489"/>
  <c r="G452" i="489"/>
  <c r="AA451" i="489"/>
  <c r="Z451" i="489"/>
  <c r="Y451" i="489"/>
  <c r="X451" i="489"/>
  <c r="U451" i="489"/>
  <c r="T451" i="489"/>
  <c r="S451" i="489"/>
  <c r="R451" i="489"/>
  <c r="Q451" i="489"/>
  <c r="P451" i="489"/>
  <c r="O451" i="489"/>
  <c r="I451" i="489"/>
  <c r="G451" i="489"/>
  <c r="AA450" i="489"/>
  <c r="Z450" i="489"/>
  <c r="Y450" i="489"/>
  <c r="X450" i="489"/>
  <c r="U450" i="489"/>
  <c r="T450" i="489"/>
  <c r="S450" i="489"/>
  <c r="R450" i="489"/>
  <c r="Q450" i="489"/>
  <c r="P450" i="489"/>
  <c r="O450" i="489"/>
  <c r="I450" i="489"/>
  <c r="G450" i="489"/>
  <c r="AA449" i="489"/>
  <c r="Z449" i="489"/>
  <c r="Y449" i="489"/>
  <c r="X449" i="489"/>
  <c r="U449" i="489"/>
  <c r="T449" i="489"/>
  <c r="S449" i="489"/>
  <c r="R449" i="489"/>
  <c r="Q449" i="489"/>
  <c r="P449" i="489"/>
  <c r="O449" i="489"/>
  <c r="I449" i="489"/>
  <c r="G449" i="489"/>
  <c r="AA448" i="489"/>
  <c r="Z448" i="489"/>
  <c r="Y448" i="489"/>
  <c r="X448" i="489"/>
  <c r="U448" i="489"/>
  <c r="T448" i="489"/>
  <c r="S448" i="489"/>
  <c r="R448" i="489"/>
  <c r="Q448" i="489"/>
  <c r="P448" i="489"/>
  <c r="O448" i="489"/>
  <c r="I448" i="489"/>
  <c r="G448" i="489"/>
  <c r="AA447" i="489"/>
  <c r="Z447" i="489"/>
  <c r="Y447" i="489"/>
  <c r="X447" i="489"/>
  <c r="U447" i="489"/>
  <c r="T447" i="489"/>
  <c r="S447" i="489"/>
  <c r="R447" i="489"/>
  <c r="Q447" i="489"/>
  <c r="P447" i="489"/>
  <c r="O447" i="489"/>
  <c r="I447" i="489"/>
  <c r="G447" i="489"/>
  <c r="AA446" i="489"/>
  <c r="Z446" i="489"/>
  <c r="Y446" i="489"/>
  <c r="X446" i="489"/>
  <c r="U446" i="489"/>
  <c r="T446" i="489"/>
  <c r="S446" i="489"/>
  <c r="R446" i="489"/>
  <c r="Q446" i="489"/>
  <c r="P446" i="489"/>
  <c r="O446" i="489"/>
  <c r="I446" i="489"/>
  <c r="G446" i="489"/>
  <c r="AA445" i="489"/>
  <c r="Z445" i="489"/>
  <c r="Y445" i="489"/>
  <c r="X445" i="489"/>
  <c r="U445" i="489"/>
  <c r="T445" i="489"/>
  <c r="S445" i="489"/>
  <c r="R445" i="489"/>
  <c r="Q445" i="489"/>
  <c r="P445" i="489"/>
  <c r="O445" i="489"/>
  <c r="I445" i="489"/>
  <c r="G445" i="489"/>
  <c r="AA444" i="489"/>
  <c r="Z444" i="489"/>
  <c r="Y444" i="489"/>
  <c r="X444" i="489"/>
  <c r="U444" i="489"/>
  <c r="T444" i="489"/>
  <c r="S444" i="489"/>
  <c r="R444" i="489"/>
  <c r="Q444" i="489"/>
  <c r="P444" i="489"/>
  <c r="O444" i="489"/>
  <c r="I444" i="489"/>
  <c r="G444" i="489"/>
  <c r="AA443" i="489"/>
  <c r="Z443" i="489"/>
  <c r="Y443" i="489"/>
  <c r="X443" i="489"/>
  <c r="U443" i="489"/>
  <c r="T443" i="489"/>
  <c r="S443" i="489"/>
  <c r="R443" i="489"/>
  <c r="Q443" i="489"/>
  <c r="P443" i="489"/>
  <c r="O443" i="489"/>
  <c r="I443" i="489"/>
  <c r="G443" i="489"/>
  <c r="AA442" i="489"/>
  <c r="Z442" i="489"/>
  <c r="Y442" i="489"/>
  <c r="X442" i="489"/>
  <c r="U442" i="489"/>
  <c r="T442" i="489"/>
  <c r="S442" i="489"/>
  <c r="R442" i="489"/>
  <c r="Q442" i="489"/>
  <c r="P442" i="489"/>
  <c r="O442" i="489"/>
  <c r="I442" i="489"/>
  <c r="G442" i="489"/>
  <c r="AA441" i="489"/>
  <c r="Z441" i="489"/>
  <c r="Y441" i="489"/>
  <c r="X441" i="489"/>
  <c r="U441" i="489"/>
  <c r="T441" i="489"/>
  <c r="S441" i="489"/>
  <c r="R441" i="489"/>
  <c r="Q441" i="489"/>
  <c r="P441" i="489"/>
  <c r="O441" i="489"/>
  <c r="I441" i="489"/>
  <c r="G441" i="489"/>
  <c r="AA440" i="489"/>
  <c r="Z440" i="489"/>
  <c r="Y440" i="489"/>
  <c r="X440" i="489"/>
  <c r="U440" i="489"/>
  <c r="T440" i="489"/>
  <c r="S440" i="489"/>
  <c r="R440" i="489"/>
  <c r="Q440" i="489"/>
  <c r="P440" i="489"/>
  <c r="O440" i="489"/>
  <c r="I440" i="489"/>
  <c r="G440" i="489"/>
  <c r="AA439" i="489"/>
  <c r="Z439" i="489"/>
  <c r="Y439" i="489"/>
  <c r="X439" i="489"/>
  <c r="U439" i="489"/>
  <c r="T439" i="489"/>
  <c r="S439" i="489"/>
  <c r="R439" i="489"/>
  <c r="Q439" i="489"/>
  <c r="P439" i="489"/>
  <c r="O439" i="489"/>
  <c r="I439" i="489"/>
  <c r="G439" i="489"/>
  <c r="AA438" i="489"/>
  <c r="Z438" i="489"/>
  <c r="Y438" i="489"/>
  <c r="X438" i="489"/>
  <c r="U438" i="489"/>
  <c r="T438" i="489"/>
  <c r="S438" i="489"/>
  <c r="R438" i="489"/>
  <c r="Q438" i="489"/>
  <c r="P438" i="489"/>
  <c r="O438" i="489"/>
  <c r="I438" i="489"/>
  <c r="G438" i="489"/>
  <c r="AA437" i="489"/>
  <c r="Z437" i="489"/>
  <c r="Y437" i="489"/>
  <c r="X437" i="489"/>
  <c r="U437" i="489"/>
  <c r="T437" i="489"/>
  <c r="S437" i="489"/>
  <c r="R437" i="489"/>
  <c r="Q437" i="489"/>
  <c r="P437" i="489"/>
  <c r="O437" i="489"/>
  <c r="I437" i="489"/>
  <c r="G437" i="489"/>
  <c r="AA436" i="489"/>
  <c r="Z436" i="489"/>
  <c r="Y436" i="489"/>
  <c r="X436" i="489"/>
  <c r="U436" i="489"/>
  <c r="T436" i="489"/>
  <c r="S436" i="489"/>
  <c r="R436" i="489"/>
  <c r="Q436" i="489"/>
  <c r="P436" i="489"/>
  <c r="O436" i="489"/>
  <c r="I436" i="489"/>
  <c r="G436" i="489"/>
  <c r="AA435" i="489"/>
  <c r="Z435" i="489"/>
  <c r="Y435" i="489"/>
  <c r="X435" i="489"/>
  <c r="U435" i="489"/>
  <c r="T435" i="489"/>
  <c r="S435" i="489"/>
  <c r="R435" i="489"/>
  <c r="Q435" i="489"/>
  <c r="P435" i="489"/>
  <c r="O435" i="489"/>
  <c r="I435" i="489"/>
  <c r="G435" i="489"/>
  <c r="AA434" i="489"/>
  <c r="Z434" i="489"/>
  <c r="Y434" i="489"/>
  <c r="X434" i="489"/>
  <c r="U434" i="489"/>
  <c r="T434" i="489"/>
  <c r="S434" i="489"/>
  <c r="R434" i="489"/>
  <c r="Q434" i="489"/>
  <c r="P434" i="489"/>
  <c r="O434" i="489"/>
  <c r="I434" i="489"/>
  <c r="G434" i="489"/>
  <c r="AA433" i="489"/>
  <c r="Z433" i="489"/>
  <c r="Y433" i="489"/>
  <c r="X433" i="489"/>
  <c r="U433" i="489"/>
  <c r="T433" i="489"/>
  <c r="S433" i="489"/>
  <c r="R433" i="489"/>
  <c r="Q433" i="489"/>
  <c r="P433" i="489"/>
  <c r="O433" i="489"/>
  <c r="I433" i="489"/>
  <c r="G433" i="489"/>
  <c r="AA432" i="489"/>
  <c r="Z432" i="489"/>
  <c r="Y432" i="489"/>
  <c r="X432" i="489"/>
  <c r="U432" i="489"/>
  <c r="T432" i="489"/>
  <c r="S432" i="489"/>
  <c r="R432" i="489"/>
  <c r="Q432" i="489"/>
  <c r="P432" i="489"/>
  <c r="O432" i="489"/>
  <c r="I432" i="489"/>
  <c r="G432" i="489"/>
  <c r="AA431" i="489"/>
  <c r="Z431" i="489"/>
  <c r="Y431" i="489"/>
  <c r="X431" i="489"/>
  <c r="U431" i="489"/>
  <c r="T431" i="489"/>
  <c r="S431" i="489"/>
  <c r="R431" i="489"/>
  <c r="Q431" i="489"/>
  <c r="P431" i="489"/>
  <c r="O431" i="489"/>
  <c r="I431" i="489"/>
  <c r="G431" i="489"/>
  <c r="AA430" i="489"/>
  <c r="Z430" i="489"/>
  <c r="Y430" i="489"/>
  <c r="X430" i="489"/>
  <c r="U430" i="489"/>
  <c r="T430" i="489"/>
  <c r="S430" i="489"/>
  <c r="R430" i="489"/>
  <c r="Q430" i="489"/>
  <c r="P430" i="489"/>
  <c r="O430" i="489"/>
  <c r="I430" i="489"/>
  <c r="G430" i="489"/>
  <c r="AA429" i="489"/>
  <c r="Z429" i="489"/>
  <c r="Y429" i="489"/>
  <c r="X429" i="489"/>
  <c r="U429" i="489"/>
  <c r="T429" i="489"/>
  <c r="S429" i="489"/>
  <c r="R429" i="489"/>
  <c r="Q429" i="489"/>
  <c r="P429" i="489"/>
  <c r="O429" i="489"/>
  <c r="I429" i="489"/>
  <c r="G429" i="489"/>
  <c r="AA427" i="489"/>
  <c r="Z427" i="489"/>
  <c r="Y427" i="489"/>
  <c r="X427" i="489"/>
  <c r="U427" i="489"/>
  <c r="T427" i="489"/>
  <c r="S427" i="489"/>
  <c r="R427" i="489"/>
  <c r="Q427" i="489"/>
  <c r="P427" i="489"/>
  <c r="O427" i="489"/>
  <c r="I427" i="489"/>
  <c r="G427" i="489"/>
  <c r="AA426" i="489"/>
  <c r="Z426" i="489"/>
  <c r="Y426" i="489"/>
  <c r="X426" i="489"/>
  <c r="U426" i="489"/>
  <c r="T426" i="489"/>
  <c r="S426" i="489"/>
  <c r="R426" i="489"/>
  <c r="Q426" i="489"/>
  <c r="P426" i="489"/>
  <c r="O426" i="489"/>
  <c r="I426" i="489"/>
  <c r="G426" i="489"/>
  <c r="AA425" i="489"/>
  <c r="Z425" i="489"/>
  <c r="Y425" i="489"/>
  <c r="X425" i="489"/>
  <c r="U425" i="489"/>
  <c r="T425" i="489"/>
  <c r="S425" i="489"/>
  <c r="R425" i="489"/>
  <c r="Q425" i="489"/>
  <c r="P425" i="489"/>
  <c r="O425" i="489"/>
  <c r="I425" i="489"/>
  <c r="G425" i="489"/>
  <c r="I424" i="489"/>
  <c r="G424" i="489"/>
  <c r="I423" i="489"/>
  <c r="G423" i="489"/>
  <c r="I422" i="489"/>
  <c r="G422" i="489"/>
  <c r="AA421" i="489"/>
  <c r="Z421" i="489"/>
  <c r="Y421" i="489"/>
  <c r="X421" i="489"/>
  <c r="U421" i="489"/>
  <c r="T421" i="489"/>
  <c r="S421" i="489"/>
  <c r="R421" i="489"/>
  <c r="Q421" i="489"/>
  <c r="P421" i="489"/>
  <c r="O421" i="489"/>
  <c r="I421" i="489"/>
  <c r="G421" i="489"/>
  <c r="AA420" i="489"/>
  <c r="Z420" i="489"/>
  <c r="Y420" i="489"/>
  <c r="X420" i="489"/>
  <c r="U420" i="489"/>
  <c r="T420" i="489"/>
  <c r="S420" i="489"/>
  <c r="R420" i="489"/>
  <c r="Q420" i="489"/>
  <c r="P420" i="489"/>
  <c r="O420" i="489"/>
  <c r="I420" i="489"/>
  <c r="G420" i="489"/>
  <c r="AA419" i="489"/>
  <c r="Z419" i="489"/>
  <c r="Y419" i="489"/>
  <c r="X419" i="489"/>
  <c r="U419" i="489"/>
  <c r="T419" i="489"/>
  <c r="S419" i="489"/>
  <c r="R419" i="489"/>
  <c r="Q419" i="489"/>
  <c r="P419" i="489"/>
  <c r="O419" i="489"/>
  <c r="I419" i="489"/>
  <c r="G419" i="489"/>
  <c r="AA418" i="489"/>
  <c r="Z418" i="489"/>
  <c r="Y418" i="489"/>
  <c r="X418" i="489"/>
  <c r="U418" i="489"/>
  <c r="T418" i="489"/>
  <c r="S418" i="489"/>
  <c r="R418" i="489"/>
  <c r="Q418" i="489"/>
  <c r="P418" i="489"/>
  <c r="O418" i="489"/>
  <c r="I418" i="489"/>
  <c r="G418" i="489"/>
  <c r="AA417" i="489"/>
  <c r="Z417" i="489"/>
  <c r="Y417" i="489"/>
  <c r="X417" i="489"/>
  <c r="U417" i="489"/>
  <c r="T417" i="489"/>
  <c r="S417" i="489"/>
  <c r="R417" i="489"/>
  <c r="Q417" i="489"/>
  <c r="P417" i="489"/>
  <c r="O417" i="489"/>
  <c r="I417" i="489"/>
  <c r="G417" i="489"/>
  <c r="AA416" i="489"/>
  <c r="Z416" i="489"/>
  <c r="Y416" i="489"/>
  <c r="X416" i="489"/>
  <c r="U416" i="489"/>
  <c r="T416" i="489"/>
  <c r="S416" i="489"/>
  <c r="R416" i="489"/>
  <c r="Q416" i="489"/>
  <c r="P416" i="489"/>
  <c r="O416" i="489"/>
  <c r="I416" i="489"/>
  <c r="G416" i="489"/>
  <c r="AA415" i="489"/>
  <c r="Z415" i="489"/>
  <c r="Y415" i="489"/>
  <c r="X415" i="489"/>
  <c r="U415" i="489"/>
  <c r="T415" i="489"/>
  <c r="S415" i="489"/>
  <c r="R415" i="489"/>
  <c r="Q415" i="489"/>
  <c r="P415" i="489"/>
  <c r="O415" i="489"/>
  <c r="I415" i="489"/>
  <c r="G415" i="489"/>
  <c r="AA414" i="489"/>
  <c r="Z414" i="489"/>
  <c r="Y414" i="489"/>
  <c r="X414" i="489"/>
  <c r="U414" i="489"/>
  <c r="T414" i="489"/>
  <c r="S414" i="489"/>
  <c r="R414" i="489"/>
  <c r="Q414" i="489"/>
  <c r="P414" i="489"/>
  <c r="O414" i="489"/>
  <c r="I414" i="489"/>
  <c r="G414" i="489"/>
  <c r="AA413" i="489"/>
  <c r="Z413" i="489"/>
  <c r="Y413" i="489"/>
  <c r="X413" i="489"/>
  <c r="U413" i="489"/>
  <c r="T413" i="489"/>
  <c r="S413" i="489"/>
  <c r="R413" i="489"/>
  <c r="Q413" i="489"/>
  <c r="P413" i="489"/>
  <c r="O413" i="489"/>
  <c r="I413" i="489"/>
  <c r="G413" i="489"/>
  <c r="AA412" i="489"/>
  <c r="Z412" i="489"/>
  <c r="Y412" i="489"/>
  <c r="X412" i="489"/>
  <c r="U412" i="489"/>
  <c r="T412" i="489"/>
  <c r="S412" i="489"/>
  <c r="R412" i="489"/>
  <c r="Q412" i="489"/>
  <c r="P412" i="489"/>
  <c r="O412" i="489"/>
  <c r="I412" i="489"/>
  <c r="G412" i="489"/>
  <c r="AA411" i="489"/>
  <c r="Z411" i="489"/>
  <c r="Y411" i="489"/>
  <c r="X411" i="489"/>
  <c r="U411" i="489"/>
  <c r="T411" i="489"/>
  <c r="S411" i="489"/>
  <c r="R411" i="489"/>
  <c r="Q411" i="489"/>
  <c r="P411" i="489"/>
  <c r="O411" i="489"/>
  <c r="I411" i="489"/>
  <c r="G411" i="489"/>
  <c r="AA410" i="489"/>
  <c r="Z410" i="489"/>
  <c r="Y410" i="489"/>
  <c r="X410" i="489"/>
  <c r="U410" i="489"/>
  <c r="T410" i="489"/>
  <c r="S410" i="489"/>
  <c r="R410" i="489"/>
  <c r="Q410" i="489"/>
  <c r="P410" i="489"/>
  <c r="O410" i="489"/>
  <c r="I410" i="489"/>
  <c r="G410" i="489"/>
  <c r="AA408" i="489"/>
  <c r="Z408" i="489"/>
  <c r="Y408" i="489"/>
  <c r="X408" i="489"/>
  <c r="U408" i="489"/>
  <c r="T408" i="489"/>
  <c r="S408" i="489"/>
  <c r="R408" i="489"/>
  <c r="Q408" i="489"/>
  <c r="P408" i="489"/>
  <c r="O408" i="489"/>
  <c r="I408" i="489"/>
  <c r="G408" i="489"/>
  <c r="AA407" i="489"/>
  <c r="Z407" i="489"/>
  <c r="Y407" i="489"/>
  <c r="X407" i="489"/>
  <c r="U407" i="489"/>
  <c r="T407" i="489"/>
  <c r="S407" i="489"/>
  <c r="R407" i="489"/>
  <c r="Q407" i="489"/>
  <c r="P407" i="489"/>
  <c r="O407" i="489"/>
  <c r="I407" i="489"/>
  <c r="G407" i="489"/>
  <c r="AA406" i="489"/>
  <c r="Z406" i="489"/>
  <c r="Y406" i="489"/>
  <c r="X406" i="489"/>
  <c r="U406" i="489"/>
  <c r="T406" i="489"/>
  <c r="S406" i="489"/>
  <c r="R406" i="489"/>
  <c r="Q406" i="489"/>
  <c r="P406" i="489"/>
  <c r="O406" i="489"/>
  <c r="I406" i="489"/>
  <c r="G406" i="489"/>
  <c r="AA405" i="489"/>
  <c r="Z405" i="489"/>
  <c r="Y405" i="489"/>
  <c r="X405" i="489"/>
  <c r="U405" i="489"/>
  <c r="T405" i="489"/>
  <c r="S405" i="489"/>
  <c r="R405" i="489"/>
  <c r="Q405" i="489"/>
  <c r="P405" i="489"/>
  <c r="O405" i="489"/>
  <c r="I405" i="489"/>
  <c r="G405" i="489"/>
  <c r="AA404" i="489"/>
  <c r="Z404" i="489"/>
  <c r="Y404" i="489"/>
  <c r="X404" i="489"/>
  <c r="U404" i="489"/>
  <c r="T404" i="489"/>
  <c r="S404" i="489"/>
  <c r="R404" i="489"/>
  <c r="Q404" i="489"/>
  <c r="P404" i="489"/>
  <c r="O404" i="489"/>
  <c r="I404" i="489"/>
  <c r="G404" i="489"/>
  <c r="AA403" i="489"/>
  <c r="Z403" i="489"/>
  <c r="Y403" i="489"/>
  <c r="X403" i="489"/>
  <c r="U403" i="489"/>
  <c r="T403" i="489"/>
  <c r="S403" i="489"/>
  <c r="R403" i="489"/>
  <c r="Q403" i="489"/>
  <c r="P403" i="489"/>
  <c r="O403" i="489"/>
  <c r="I403" i="489"/>
  <c r="G403" i="489"/>
  <c r="AA402" i="489"/>
  <c r="Z402" i="489"/>
  <c r="Y402" i="489"/>
  <c r="X402" i="489"/>
  <c r="U402" i="489"/>
  <c r="T402" i="489"/>
  <c r="S402" i="489"/>
  <c r="R402" i="489"/>
  <c r="Q402" i="489"/>
  <c r="P402" i="489"/>
  <c r="O402" i="489"/>
  <c r="I402" i="489"/>
  <c r="G402" i="489"/>
  <c r="AA401" i="489"/>
  <c r="Z401" i="489"/>
  <c r="Y401" i="489"/>
  <c r="X401" i="489"/>
  <c r="U401" i="489"/>
  <c r="T401" i="489"/>
  <c r="S401" i="489"/>
  <c r="R401" i="489"/>
  <c r="Q401" i="489"/>
  <c r="P401" i="489"/>
  <c r="O401" i="489"/>
  <c r="I401" i="489"/>
  <c r="G401" i="489"/>
  <c r="AA400" i="489"/>
  <c r="Z400" i="489"/>
  <c r="Y400" i="489"/>
  <c r="X400" i="489"/>
  <c r="U400" i="489"/>
  <c r="T400" i="489"/>
  <c r="S400" i="489"/>
  <c r="R400" i="489"/>
  <c r="Q400" i="489"/>
  <c r="P400" i="489"/>
  <c r="O400" i="489"/>
  <c r="I400" i="489"/>
  <c r="G400" i="489"/>
  <c r="AA399" i="489"/>
  <c r="Z399" i="489"/>
  <c r="Y399" i="489"/>
  <c r="X399" i="489"/>
  <c r="U399" i="489"/>
  <c r="T399" i="489"/>
  <c r="S399" i="489"/>
  <c r="R399" i="489"/>
  <c r="Q399" i="489"/>
  <c r="P399" i="489"/>
  <c r="O399" i="489"/>
  <c r="I399" i="489"/>
  <c r="G399" i="489"/>
  <c r="AA398" i="489"/>
  <c r="Z398" i="489"/>
  <c r="Y398" i="489"/>
  <c r="X398" i="489"/>
  <c r="U398" i="489"/>
  <c r="T398" i="489"/>
  <c r="S398" i="489"/>
  <c r="R398" i="489"/>
  <c r="Q398" i="489"/>
  <c r="P398" i="489"/>
  <c r="O398" i="489"/>
  <c r="I398" i="489"/>
  <c r="G398" i="489"/>
  <c r="AA397" i="489"/>
  <c r="Z397" i="489"/>
  <c r="Y397" i="489"/>
  <c r="X397" i="489"/>
  <c r="U397" i="489"/>
  <c r="T397" i="489"/>
  <c r="S397" i="489"/>
  <c r="R397" i="489"/>
  <c r="Q397" i="489"/>
  <c r="P397" i="489"/>
  <c r="O397" i="489"/>
  <c r="I397" i="489"/>
  <c r="G397" i="489"/>
  <c r="AA396" i="489"/>
  <c r="Z396" i="489"/>
  <c r="Y396" i="489"/>
  <c r="X396" i="489"/>
  <c r="U396" i="489"/>
  <c r="T396" i="489"/>
  <c r="S396" i="489"/>
  <c r="R396" i="489"/>
  <c r="Q396" i="489"/>
  <c r="P396" i="489"/>
  <c r="O396" i="489"/>
  <c r="I396" i="489"/>
  <c r="G396" i="489"/>
  <c r="AA395" i="489"/>
  <c r="Z395" i="489"/>
  <c r="Y395" i="489"/>
  <c r="X395" i="489"/>
  <c r="U395" i="489"/>
  <c r="T395" i="489"/>
  <c r="S395" i="489"/>
  <c r="R395" i="489"/>
  <c r="Q395" i="489"/>
  <c r="P395" i="489"/>
  <c r="O395" i="489"/>
  <c r="I395" i="489"/>
  <c r="G395" i="489"/>
  <c r="AA394" i="489"/>
  <c r="Z394" i="489"/>
  <c r="Y394" i="489"/>
  <c r="X394" i="489"/>
  <c r="U394" i="489"/>
  <c r="T394" i="489"/>
  <c r="S394" i="489"/>
  <c r="R394" i="489"/>
  <c r="Q394" i="489"/>
  <c r="P394" i="489"/>
  <c r="O394" i="489"/>
  <c r="I394" i="489"/>
  <c r="G394" i="489"/>
  <c r="AA393" i="489"/>
  <c r="Z393" i="489"/>
  <c r="Y393" i="489"/>
  <c r="X393" i="489"/>
  <c r="U393" i="489"/>
  <c r="T393" i="489"/>
  <c r="S393" i="489"/>
  <c r="R393" i="489"/>
  <c r="Q393" i="489"/>
  <c r="P393" i="489"/>
  <c r="O393" i="489"/>
  <c r="I393" i="489"/>
  <c r="G393" i="489"/>
  <c r="AA392" i="489"/>
  <c r="Z392" i="489"/>
  <c r="Y392" i="489"/>
  <c r="X392" i="489"/>
  <c r="U392" i="489"/>
  <c r="T392" i="489"/>
  <c r="S392" i="489"/>
  <c r="R392" i="489"/>
  <c r="Q392" i="489"/>
  <c r="P392" i="489"/>
  <c r="O392" i="489"/>
  <c r="I392" i="489"/>
  <c r="G392" i="489"/>
  <c r="AA391" i="489"/>
  <c r="Z391" i="489"/>
  <c r="Y391" i="489"/>
  <c r="X391" i="489"/>
  <c r="U391" i="489"/>
  <c r="T391" i="489"/>
  <c r="S391" i="489"/>
  <c r="R391" i="489"/>
  <c r="Q391" i="489"/>
  <c r="P391" i="489"/>
  <c r="O391" i="489"/>
  <c r="I391" i="489"/>
  <c r="G391" i="489"/>
  <c r="AA390" i="489"/>
  <c r="Z390" i="489"/>
  <c r="Y390" i="489"/>
  <c r="X390" i="489"/>
  <c r="U390" i="489"/>
  <c r="T390" i="489"/>
  <c r="S390" i="489"/>
  <c r="R390" i="489"/>
  <c r="Q390" i="489"/>
  <c r="P390" i="489"/>
  <c r="O390" i="489"/>
  <c r="I390" i="489"/>
  <c r="G390" i="489"/>
  <c r="AA389" i="489"/>
  <c r="Z389" i="489"/>
  <c r="Y389" i="489"/>
  <c r="X389" i="489"/>
  <c r="U389" i="489"/>
  <c r="T389" i="489"/>
  <c r="S389" i="489"/>
  <c r="R389" i="489"/>
  <c r="Q389" i="489"/>
  <c r="P389" i="489"/>
  <c r="O389" i="489"/>
  <c r="I389" i="489"/>
  <c r="G389" i="489"/>
  <c r="AA388" i="489"/>
  <c r="Z388" i="489"/>
  <c r="Y388" i="489"/>
  <c r="X388" i="489"/>
  <c r="U388" i="489"/>
  <c r="T388" i="489"/>
  <c r="S388" i="489"/>
  <c r="R388" i="489"/>
  <c r="Q388" i="489"/>
  <c r="P388" i="489"/>
  <c r="O388" i="489"/>
  <c r="I388" i="489"/>
  <c r="G388" i="489"/>
  <c r="AA387" i="489"/>
  <c r="Z387" i="489"/>
  <c r="Y387" i="489"/>
  <c r="X387" i="489"/>
  <c r="U387" i="489"/>
  <c r="T387" i="489"/>
  <c r="S387" i="489"/>
  <c r="R387" i="489"/>
  <c r="Q387" i="489"/>
  <c r="P387" i="489"/>
  <c r="O387" i="489"/>
  <c r="I387" i="489"/>
  <c r="G387" i="489"/>
  <c r="AA386" i="489"/>
  <c r="Z386" i="489"/>
  <c r="Y386" i="489"/>
  <c r="X386" i="489"/>
  <c r="U386" i="489"/>
  <c r="T386" i="489"/>
  <c r="S386" i="489"/>
  <c r="R386" i="489"/>
  <c r="Q386" i="489"/>
  <c r="P386" i="489"/>
  <c r="O386" i="489"/>
  <c r="I386" i="489"/>
  <c r="G386" i="489"/>
  <c r="AA385" i="489"/>
  <c r="Z385" i="489"/>
  <c r="Y385" i="489"/>
  <c r="X385" i="489"/>
  <c r="U385" i="489"/>
  <c r="T385" i="489"/>
  <c r="S385" i="489"/>
  <c r="R385" i="489"/>
  <c r="Q385" i="489"/>
  <c r="P385" i="489"/>
  <c r="O385" i="489"/>
  <c r="I385" i="489"/>
  <c r="G385" i="489"/>
  <c r="AA384" i="489"/>
  <c r="Z384" i="489"/>
  <c r="Y384" i="489"/>
  <c r="X384" i="489"/>
  <c r="U384" i="489"/>
  <c r="T384" i="489"/>
  <c r="S384" i="489"/>
  <c r="R384" i="489"/>
  <c r="Q384" i="489"/>
  <c r="P384" i="489"/>
  <c r="O384" i="489"/>
  <c r="I384" i="489"/>
  <c r="G384" i="489"/>
  <c r="AA383" i="489"/>
  <c r="Z383" i="489"/>
  <c r="Y383" i="489"/>
  <c r="X383" i="489"/>
  <c r="U383" i="489"/>
  <c r="T383" i="489"/>
  <c r="S383" i="489"/>
  <c r="R383" i="489"/>
  <c r="Q383" i="489"/>
  <c r="P383" i="489"/>
  <c r="O383" i="489"/>
  <c r="I383" i="489"/>
  <c r="G383" i="489"/>
  <c r="AA382" i="489"/>
  <c r="Z382" i="489"/>
  <c r="Y382" i="489"/>
  <c r="X382" i="489"/>
  <c r="U382" i="489"/>
  <c r="T382" i="489"/>
  <c r="S382" i="489"/>
  <c r="R382" i="489"/>
  <c r="Q382" i="489"/>
  <c r="P382" i="489"/>
  <c r="O382" i="489"/>
  <c r="I382" i="489"/>
  <c r="G382" i="489"/>
  <c r="AA381" i="489"/>
  <c r="Z381" i="489"/>
  <c r="Y381" i="489"/>
  <c r="X381" i="489"/>
  <c r="U381" i="489"/>
  <c r="T381" i="489"/>
  <c r="S381" i="489"/>
  <c r="R381" i="489"/>
  <c r="Q381" i="489"/>
  <c r="P381" i="489"/>
  <c r="O381" i="489"/>
  <c r="I381" i="489"/>
  <c r="G381" i="489"/>
  <c r="AA380" i="489"/>
  <c r="Z380" i="489"/>
  <c r="Y380" i="489"/>
  <c r="X380" i="489"/>
  <c r="U380" i="489"/>
  <c r="T380" i="489"/>
  <c r="S380" i="489"/>
  <c r="R380" i="489"/>
  <c r="Q380" i="489"/>
  <c r="P380" i="489"/>
  <c r="O380" i="489"/>
  <c r="I380" i="489"/>
  <c r="G380" i="489"/>
  <c r="AA379" i="489"/>
  <c r="Z379" i="489"/>
  <c r="Y379" i="489"/>
  <c r="X379" i="489"/>
  <c r="U379" i="489"/>
  <c r="T379" i="489"/>
  <c r="S379" i="489"/>
  <c r="R379" i="489"/>
  <c r="Q379" i="489"/>
  <c r="P379" i="489"/>
  <c r="O379" i="489"/>
  <c r="I379" i="489"/>
  <c r="G379" i="489"/>
  <c r="I378" i="489"/>
  <c r="G378" i="489"/>
  <c r="I377" i="489"/>
  <c r="G377" i="489"/>
  <c r="I376" i="489"/>
  <c r="G376" i="489"/>
  <c r="AA375" i="489"/>
  <c r="Z375" i="489"/>
  <c r="Y375" i="489"/>
  <c r="X375" i="489"/>
  <c r="U375" i="489"/>
  <c r="T375" i="489"/>
  <c r="S375" i="489"/>
  <c r="R375" i="489"/>
  <c r="Q375" i="489"/>
  <c r="P375" i="489"/>
  <c r="O375" i="489"/>
  <c r="I375" i="489"/>
  <c r="G375" i="489"/>
  <c r="AA374" i="489"/>
  <c r="Z374" i="489"/>
  <c r="Y374" i="489"/>
  <c r="X374" i="489"/>
  <c r="U374" i="489"/>
  <c r="T374" i="489"/>
  <c r="S374" i="489"/>
  <c r="R374" i="489"/>
  <c r="Q374" i="489"/>
  <c r="P374" i="489"/>
  <c r="O374" i="489"/>
  <c r="I374" i="489"/>
  <c r="G374" i="489"/>
  <c r="AA373" i="489"/>
  <c r="Z373" i="489"/>
  <c r="Y373" i="489"/>
  <c r="X373" i="489"/>
  <c r="U373" i="489"/>
  <c r="T373" i="489"/>
  <c r="S373" i="489"/>
  <c r="R373" i="489"/>
  <c r="Q373" i="489"/>
  <c r="P373" i="489"/>
  <c r="O373" i="489"/>
  <c r="I373" i="489"/>
  <c r="G373" i="489"/>
  <c r="AA371" i="489"/>
  <c r="Z371" i="489"/>
  <c r="Y371" i="489"/>
  <c r="X371" i="489"/>
  <c r="U371" i="489"/>
  <c r="T371" i="489"/>
  <c r="S371" i="489"/>
  <c r="R371" i="489"/>
  <c r="Q371" i="489"/>
  <c r="P371" i="489"/>
  <c r="O371" i="489"/>
  <c r="I371" i="489"/>
  <c r="G371" i="489"/>
  <c r="AA369" i="489"/>
  <c r="Z369" i="489"/>
  <c r="Y369" i="489"/>
  <c r="X369" i="489"/>
  <c r="U369" i="489"/>
  <c r="T369" i="489"/>
  <c r="S369" i="489"/>
  <c r="R369" i="489"/>
  <c r="Q369" i="489"/>
  <c r="P369" i="489"/>
  <c r="O369" i="489"/>
  <c r="I369" i="489"/>
  <c r="G369" i="489"/>
  <c r="AA368" i="489"/>
  <c r="Z368" i="489"/>
  <c r="Y368" i="489"/>
  <c r="X368" i="489"/>
  <c r="U368" i="489"/>
  <c r="T368" i="489"/>
  <c r="S368" i="489"/>
  <c r="R368" i="489"/>
  <c r="Q368" i="489"/>
  <c r="P368" i="489"/>
  <c r="O368" i="489"/>
  <c r="I368" i="489"/>
  <c r="G368" i="489"/>
  <c r="AA367" i="489"/>
  <c r="Z367" i="489"/>
  <c r="Y367" i="489"/>
  <c r="X367" i="489"/>
  <c r="U367" i="489"/>
  <c r="T367" i="489"/>
  <c r="S367" i="489"/>
  <c r="R367" i="489"/>
  <c r="Q367" i="489"/>
  <c r="P367" i="489"/>
  <c r="O367" i="489"/>
  <c r="I367" i="489"/>
  <c r="G367" i="489"/>
  <c r="AA366" i="489"/>
  <c r="Z366" i="489"/>
  <c r="Y366" i="489"/>
  <c r="X366" i="489"/>
  <c r="U366" i="489"/>
  <c r="T366" i="489"/>
  <c r="S366" i="489"/>
  <c r="R366" i="489"/>
  <c r="Q366" i="489"/>
  <c r="P366" i="489"/>
  <c r="O366" i="489"/>
  <c r="I366" i="489"/>
  <c r="G366" i="489"/>
  <c r="AA365" i="489"/>
  <c r="Z365" i="489"/>
  <c r="Y365" i="489"/>
  <c r="X365" i="489"/>
  <c r="U365" i="489"/>
  <c r="T365" i="489"/>
  <c r="S365" i="489"/>
  <c r="R365" i="489"/>
  <c r="Q365" i="489"/>
  <c r="P365" i="489"/>
  <c r="O365" i="489"/>
  <c r="I365" i="489"/>
  <c r="G365" i="489"/>
  <c r="AA364" i="489"/>
  <c r="Z364" i="489"/>
  <c r="Y364" i="489"/>
  <c r="X364" i="489"/>
  <c r="U364" i="489"/>
  <c r="T364" i="489"/>
  <c r="S364" i="489"/>
  <c r="R364" i="489"/>
  <c r="Q364" i="489"/>
  <c r="P364" i="489"/>
  <c r="O364" i="489"/>
  <c r="I364" i="489"/>
  <c r="G364" i="489"/>
  <c r="AA363" i="489"/>
  <c r="Z363" i="489"/>
  <c r="Y363" i="489"/>
  <c r="X363" i="489"/>
  <c r="U363" i="489"/>
  <c r="T363" i="489"/>
  <c r="S363" i="489"/>
  <c r="R363" i="489"/>
  <c r="Q363" i="489"/>
  <c r="P363" i="489"/>
  <c r="O363" i="489"/>
  <c r="I363" i="489"/>
  <c r="G363" i="489"/>
  <c r="AA362" i="489"/>
  <c r="Z362" i="489"/>
  <c r="Y362" i="489"/>
  <c r="X362" i="489"/>
  <c r="U362" i="489"/>
  <c r="T362" i="489"/>
  <c r="S362" i="489"/>
  <c r="R362" i="489"/>
  <c r="Q362" i="489"/>
  <c r="P362" i="489"/>
  <c r="O362" i="489"/>
  <c r="I362" i="489"/>
  <c r="G362" i="489"/>
  <c r="AA361" i="489"/>
  <c r="Z361" i="489"/>
  <c r="Y361" i="489"/>
  <c r="X361" i="489"/>
  <c r="U361" i="489"/>
  <c r="T361" i="489"/>
  <c r="S361" i="489"/>
  <c r="R361" i="489"/>
  <c r="Q361" i="489"/>
  <c r="P361" i="489"/>
  <c r="O361" i="489"/>
  <c r="I361" i="489"/>
  <c r="G361" i="489"/>
  <c r="G360" i="489"/>
  <c r="G359" i="489"/>
  <c r="AA358" i="489"/>
  <c r="Z358" i="489"/>
  <c r="Y358" i="489"/>
  <c r="X358" i="489"/>
  <c r="U358" i="489"/>
  <c r="T358" i="489"/>
  <c r="S358" i="489"/>
  <c r="R358" i="489"/>
  <c r="Q358" i="489"/>
  <c r="P358" i="489"/>
  <c r="O358" i="489"/>
  <c r="I358" i="489"/>
  <c r="G358" i="489"/>
  <c r="AA357" i="489"/>
  <c r="Z357" i="489"/>
  <c r="Y357" i="489"/>
  <c r="X357" i="489"/>
  <c r="U357" i="489"/>
  <c r="T357" i="489"/>
  <c r="S357" i="489"/>
  <c r="R357" i="489"/>
  <c r="Q357" i="489"/>
  <c r="P357" i="489"/>
  <c r="O357" i="489"/>
  <c r="I357" i="489"/>
  <c r="G357" i="489"/>
  <c r="AA356" i="489"/>
  <c r="Z356" i="489"/>
  <c r="Y356" i="489"/>
  <c r="X356" i="489"/>
  <c r="U356" i="489"/>
  <c r="T356" i="489"/>
  <c r="S356" i="489"/>
  <c r="R356" i="489"/>
  <c r="Q356" i="489"/>
  <c r="P356" i="489"/>
  <c r="O356" i="489"/>
  <c r="I356" i="489"/>
  <c r="G356" i="489"/>
  <c r="AA355" i="489"/>
  <c r="Z355" i="489"/>
  <c r="Y355" i="489"/>
  <c r="X355" i="489"/>
  <c r="U355" i="489"/>
  <c r="T355" i="489"/>
  <c r="S355" i="489"/>
  <c r="R355" i="489"/>
  <c r="Q355" i="489"/>
  <c r="P355" i="489"/>
  <c r="O355" i="489"/>
  <c r="I355" i="489"/>
  <c r="G355" i="489"/>
  <c r="AA354" i="489"/>
  <c r="Z354" i="489"/>
  <c r="Y354" i="489"/>
  <c r="X354" i="489"/>
  <c r="U354" i="489"/>
  <c r="T354" i="489"/>
  <c r="S354" i="489"/>
  <c r="R354" i="489"/>
  <c r="Q354" i="489"/>
  <c r="P354" i="489"/>
  <c r="O354" i="489"/>
  <c r="I354" i="489"/>
  <c r="G354" i="489"/>
  <c r="AA353" i="489"/>
  <c r="Z353" i="489"/>
  <c r="Y353" i="489"/>
  <c r="X353" i="489"/>
  <c r="U353" i="489"/>
  <c r="T353" i="489"/>
  <c r="S353" i="489"/>
  <c r="R353" i="489"/>
  <c r="Q353" i="489"/>
  <c r="P353" i="489"/>
  <c r="O353" i="489"/>
  <c r="I353" i="489"/>
  <c r="G353" i="489"/>
  <c r="AA352" i="489"/>
  <c r="Z352" i="489"/>
  <c r="Y352" i="489"/>
  <c r="X352" i="489"/>
  <c r="U352" i="489"/>
  <c r="T352" i="489"/>
  <c r="S352" i="489"/>
  <c r="R352" i="489"/>
  <c r="Q352" i="489"/>
  <c r="P352" i="489"/>
  <c r="O352" i="489"/>
  <c r="I352" i="489"/>
  <c r="G352" i="489"/>
  <c r="AA351" i="489"/>
  <c r="Z351" i="489"/>
  <c r="Y351" i="489"/>
  <c r="X351" i="489"/>
  <c r="U351" i="489"/>
  <c r="T351" i="489"/>
  <c r="S351" i="489"/>
  <c r="R351" i="489"/>
  <c r="Q351" i="489"/>
  <c r="P351" i="489"/>
  <c r="O351" i="489"/>
  <c r="I351" i="489"/>
  <c r="G351" i="489"/>
  <c r="AA350" i="489"/>
  <c r="Z350" i="489"/>
  <c r="Y350" i="489"/>
  <c r="X350" i="489"/>
  <c r="U350" i="489"/>
  <c r="T350" i="489"/>
  <c r="S350" i="489"/>
  <c r="R350" i="489"/>
  <c r="Q350" i="489"/>
  <c r="P350" i="489"/>
  <c r="O350" i="489"/>
  <c r="I350" i="489"/>
  <c r="G350" i="489"/>
  <c r="AA349" i="489"/>
  <c r="Z349" i="489"/>
  <c r="Y349" i="489"/>
  <c r="X349" i="489"/>
  <c r="U349" i="489"/>
  <c r="T349" i="489"/>
  <c r="S349" i="489"/>
  <c r="R349" i="489"/>
  <c r="Q349" i="489"/>
  <c r="P349" i="489"/>
  <c r="O349" i="489"/>
  <c r="I349" i="489"/>
  <c r="G349" i="489"/>
  <c r="G340" i="489"/>
  <c r="C340" i="489"/>
  <c r="G339" i="489"/>
  <c r="C339" i="489"/>
  <c r="G338" i="489"/>
  <c r="C338" i="489"/>
  <c r="G337" i="489"/>
  <c r="C337" i="489"/>
  <c r="AA333" i="489"/>
  <c r="Z333" i="489"/>
  <c r="Y333" i="489"/>
  <c r="X333" i="489"/>
  <c r="U333" i="489"/>
  <c r="T333" i="489"/>
  <c r="S333" i="489"/>
  <c r="R333" i="489"/>
  <c r="Q333" i="489"/>
  <c r="P333" i="489"/>
  <c r="O333" i="489"/>
  <c r="I333" i="489"/>
  <c r="G333" i="489"/>
  <c r="AA332" i="489"/>
  <c r="Z332" i="489"/>
  <c r="Y332" i="489"/>
  <c r="X332" i="489"/>
  <c r="U332" i="489"/>
  <c r="T332" i="489"/>
  <c r="S332" i="489"/>
  <c r="R332" i="489"/>
  <c r="Q332" i="489"/>
  <c r="P332" i="489"/>
  <c r="O332" i="489"/>
  <c r="I332" i="489"/>
  <c r="G332" i="489"/>
  <c r="AA331" i="489"/>
  <c r="Z331" i="489"/>
  <c r="Y331" i="489"/>
  <c r="X331" i="489"/>
  <c r="U331" i="489"/>
  <c r="T331" i="489"/>
  <c r="S331" i="489"/>
  <c r="R331" i="489"/>
  <c r="Q331" i="489"/>
  <c r="P331" i="489"/>
  <c r="O331" i="489"/>
  <c r="I331" i="489"/>
  <c r="G331" i="489"/>
  <c r="AA330" i="489"/>
  <c r="Z330" i="489"/>
  <c r="Y330" i="489"/>
  <c r="X330" i="489"/>
  <c r="U330" i="489"/>
  <c r="T330" i="489"/>
  <c r="S330" i="489"/>
  <c r="R330" i="489"/>
  <c r="Q330" i="489"/>
  <c r="P330" i="489"/>
  <c r="O330" i="489"/>
  <c r="I330" i="489"/>
  <c r="G330" i="489"/>
  <c r="AA328" i="489"/>
  <c r="Z328" i="489"/>
  <c r="Y328" i="489"/>
  <c r="X328" i="489"/>
  <c r="U328" i="489"/>
  <c r="T328" i="489"/>
  <c r="S328" i="489"/>
  <c r="R328" i="489"/>
  <c r="Q328" i="489"/>
  <c r="P328" i="489"/>
  <c r="O328" i="489"/>
  <c r="I328" i="489"/>
  <c r="G328" i="489"/>
  <c r="G327" i="489"/>
  <c r="AA326" i="489"/>
  <c r="Z326" i="489"/>
  <c r="Y326" i="489"/>
  <c r="X326" i="489"/>
  <c r="U326" i="489"/>
  <c r="T326" i="489"/>
  <c r="S326" i="489"/>
  <c r="R326" i="489"/>
  <c r="Q326" i="489"/>
  <c r="P326" i="489"/>
  <c r="O326" i="489"/>
  <c r="I326" i="489"/>
  <c r="G326" i="489"/>
  <c r="AA325" i="489"/>
  <c r="Z325" i="489"/>
  <c r="Y325" i="489"/>
  <c r="X325" i="489"/>
  <c r="U325" i="489"/>
  <c r="T325" i="489"/>
  <c r="S325" i="489"/>
  <c r="R325" i="489"/>
  <c r="Q325" i="489"/>
  <c r="P325" i="489"/>
  <c r="O325" i="489"/>
  <c r="I325" i="489"/>
  <c r="G325" i="489"/>
  <c r="AA324" i="489"/>
  <c r="Z324" i="489"/>
  <c r="Y324" i="489"/>
  <c r="X324" i="489"/>
  <c r="U324" i="489"/>
  <c r="T324" i="489"/>
  <c r="S324" i="489"/>
  <c r="R324" i="489"/>
  <c r="Q324" i="489"/>
  <c r="P324" i="489"/>
  <c r="O324" i="489"/>
  <c r="I324" i="489"/>
  <c r="G324" i="489"/>
  <c r="AA323" i="489"/>
  <c r="Z323" i="489"/>
  <c r="Y323" i="489"/>
  <c r="X323" i="489"/>
  <c r="U323" i="489"/>
  <c r="T323" i="489"/>
  <c r="S323" i="489"/>
  <c r="R323" i="489"/>
  <c r="Q323" i="489"/>
  <c r="P323" i="489"/>
  <c r="O323" i="489"/>
  <c r="I323" i="489"/>
  <c r="G323" i="489"/>
  <c r="AA322" i="489"/>
  <c r="Z322" i="489"/>
  <c r="Y322" i="489"/>
  <c r="X322" i="489"/>
  <c r="U322" i="489"/>
  <c r="T322" i="489"/>
  <c r="S322" i="489"/>
  <c r="R322" i="489"/>
  <c r="Q322" i="489"/>
  <c r="P322" i="489"/>
  <c r="O322" i="489"/>
  <c r="I322" i="489"/>
  <c r="G322" i="489"/>
  <c r="AA321" i="489"/>
  <c r="Z321" i="489"/>
  <c r="Y321" i="489"/>
  <c r="X321" i="489"/>
  <c r="U321" i="489"/>
  <c r="T321" i="489"/>
  <c r="S321" i="489"/>
  <c r="R321" i="489"/>
  <c r="Q321" i="489"/>
  <c r="P321" i="489"/>
  <c r="O321" i="489"/>
  <c r="I321" i="489"/>
  <c r="G321" i="489"/>
  <c r="AA320" i="489"/>
  <c r="Z320" i="489"/>
  <c r="Y320" i="489"/>
  <c r="X320" i="489"/>
  <c r="U320" i="489"/>
  <c r="T320" i="489"/>
  <c r="S320" i="489"/>
  <c r="R320" i="489"/>
  <c r="Q320" i="489"/>
  <c r="P320" i="489"/>
  <c r="O320" i="489"/>
  <c r="I320" i="489"/>
  <c r="G320" i="489"/>
  <c r="AA318" i="489"/>
  <c r="Z318" i="489"/>
  <c r="Y318" i="489"/>
  <c r="X318" i="489"/>
  <c r="U318" i="489"/>
  <c r="T318" i="489"/>
  <c r="S318" i="489"/>
  <c r="R318" i="489"/>
  <c r="Q318" i="489"/>
  <c r="P318" i="489"/>
  <c r="O318" i="489"/>
  <c r="I318" i="489"/>
  <c r="G318" i="489"/>
  <c r="G317" i="489"/>
  <c r="G316" i="489"/>
  <c r="G315" i="489"/>
  <c r="G314" i="489"/>
  <c r="AA313" i="489"/>
  <c r="Z313" i="489"/>
  <c r="Y313" i="489"/>
  <c r="X313" i="489"/>
  <c r="U313" i="489"/>
  <c r="T313" i="489"/>
  <c r="S313" i="489"/>
  <c r="R313" i="489"/>
  <c r="Q313" i="489"/>
  <c r="P313" i="489"/>
  <c r="O313" i="489"/>
  <c r="I313" i="489"/>
  <c r="G313" i="489"/>
  <c r="AA312" i="489"/>
  <c r="Z312" i="489"/>
  <c r="Y312" i="489"/>
  <c r="X312" i="489"/>
  <c r="U312" i="489"/>
  <c r="T312" i="489"/>
  <c r="S312" i="489"/>
  <c r="R312" i="489"/>
  <c r="Q312" i="489"/>
  <c r="P312" i="489"/>
  <c r="O312" i="489"/>
  <c r="I312" i="489"/>
  <c r="G312" i="489"/>
  <c r="AA311" i="489"/>
  <c r="Z311" i="489"/>
  <c r="Y311" i="489"/>
  <c r="X311" i="489"/>
  <c r="U311" i="489"/>
  <c r="T311" i="489"/>
  <c r="S311" i="489"/>
  <c r="R311" i="489"/>
  <c r="Q311" i="489"/>
  <c r="P311" i="489"/>
  <c r="O311" i="489"/>
  <c r="I311" i="489"/>
  <c r="G311" i="489"/>
  <c r="AA310" i="489"/>
  <c r="Z310" i="489"/>
  <c r="Y310" i="489"/>
  <c r="X310" i="489"/>
  <c r="U310" i="489"/>
  <c r="T310" i="489"/>
  <c r="S310" i="489"/>
  <c r="R310" i="489"/>
  <c r="Q310" i="489"/>
  <c r="P310" i="489"/>
  <c r="O310" i="489"/>
  <c r="I310" i="489"/>
  <c r="G310" i="489"/>
  <c r="AA309" i="489"/>
  <c r="Z309" i="489"/>
  <c r="Y309" i="489"/>
  <c r="X309" i="489"/>
  <c r="U309" i="489"/>
  <c r="T309" i="489"/>
  <c r="S309" i="489"/>
  <c r="R309" i="489"/>
  <c r="Q309" i="489"/>
  <c r="P309" i="489"/>
  <c r="O309" i="489"/>
  <c r="I309" i="489"/>
  <c r="G309" i="489"/>
  <c r="AA307" i="489"/>
  <c r="Z307" i="489"/>
  <c r="Y307" i="489"/>
  <c r="X307" i="489"/>
  <c r="U307" i="489"/>
  <c r="T307" i="489"/>
  <c r="S307" i="489"/>
  <c r="R307" i="489"/>
  <c r="Q307" i="489"/>
  <c r="P307" i="489"/>
  <c r="O307" i="489"/>
  <c r="I307" i="489"/>
  <c r="G307" i="489"/>
  <c r="AA306" i="489"/>
  <c r="Z306" i="489"/>
  <c r="Y306" i="489"/>
  <c r="X306" i="489"/>
  <c r="U306" i="489"/>
  <c r="T306" i="489"/>
  <c r="S306" i="489"/>
  <c r="R306" i="489"/>
  <c r="Q306" i="489"/>
  <c r="P306" i="489"/>
  <c r="O306" i="489"/>
  <c r="I306" i="489"/>
  <c r="G306" i="489"/>
  <c r="AA305" i="489"/>
  <c r="Z305" i="489"/>
  <c r="Y305" i="489"/>
  <c r="X305" i="489"/>
  <c r="U305" i="489"/>
  <c r="T305" i="489"/>
  <c r="S305" i="489"/>
  <c r="R305" i="489"/>
  <c r="Q305" i="489"/>
  <c r="P305" i="489"/>
  <c r="O305" i="489"/>
  <c r="I305" i="489"/>
  <c r="G305" i="489"/>
  <c r="AA304" i="489"/>
  <c r="Z304" i="489"/>
  <c r="Y304" i="489"/>
  <c r="X304" i="489"/>
  <c r="U304" i="489"/>
  <c r="T304" i="489"/>
  <c r="S304" i="489"/>
  <c r="R304" i="489"/>
  <c r="Q304" i="489"/>
  <c r="P304" i="489"/>
  <c r="O304" i="489"/>
  <c r="I304" i="489"/>
  <c r="G304" i="489"/>
  <c r="AA303" i="489"/>
  <c r="Z303" i="489"/>
  <c r="Y303" i="489"/>
  <c r="X303" i="489"/>
  <c r="U303" i="489"/>
  <c r="T303" i="489"/>
  <c r="S303" i="489"/>
  <c r="R303" i="489"/>
  <c r="Q303" i="489"/>
  <c r="P303" i="489"/>
  <c r="O303" i="489"/>
  <c r="I303" i="489"/>
  <c r="G303" i="489"/>
  <c r="AA302" i="489"/>
  <c r="Z302" i="489"/>
  <c r="Y302" i="489"/>
  <c r="X302" i="489"/>
  <c r="U302" i="489"/>
  <c r="T302" i="489"/>
  <c r="S302" i="489"/>
  <c r="R302" i="489"/>
  <c r="Q302" i="489"/>
  <c r="P302" i="489"/>
  <c r="O302" i="489"/>
  <c r="I302" i="489"/>
  <c r="G302" i="489"/>
  <c r="AA301" i="489"/>
  <c r="Z301" i="489"/>
  <c r="Y301" i="489"/>
  <c r="X301" i="489"/>
  <c r="U301" i="489"/>
  <c r="T301" i="489"/>
  <c r="S301" i="489"/>
  <c r="R301" i="489"/>
  <c r="Q301" i="489"/>
  <c r="P301" i="489"/>
  <c r="O301" i="489"/>
  <c r="I301" i="489"/>
  <c r="G301" i="489"/>
  <c r="AA300" i="489"/>
  <c r="Z300" i="489"/>
  <c r="Y300" i="489"/>
  <c r="X300" i="489"/>
  <c r="U300" i="489"/>
  <c r="T300" i="489"/>
  <c r="S300" i="489"/>
  <c r="R300" i="489"/>
  <c r="Q300" i="489"/>
  <c r="P300" i="489"/>
  <c r="O300" i="489"/>
  <c r="I300" i="489"/>
  <c r="G300" i="489"/>
  <c r="AA299" i="489"/>
  <c r="Z299" i="489"/>
  <c r="Y299" i="489"/>
  <c r="X299" i="489"/>
  <c r="U299" i="489"/>
  <c r="T299" i="489"/>
  <c r="S299" i="489"/>
  <c r="R299" i="489"/>
  <c r="Q299" i="489"/>
  <c r="P299" i="489"/>
  <c r="O299" i="489"/>
  <c r="I299" i="489"/>
  <c r="G299" i="489"/>
  <c r="AA298" i="489"/>
  <c r="Z298" i="489"/>
  <c r="Y298" i="489"/>
  <c r="X298" i="489"/>
  <c r="U298" i="489"/>
  <c r="T298" i="489"/>
  <c r="S298" i="489"/>
  <c r="R298" i="489"/>
  <c r="Q298" i="489"/>
  <c r="P298" i="489"/>
  <c r="O298" i="489"/>
  <c r="I298" i="489"/>
  <c r="G298" i="489"/>
  <c r="AA297" i="489"/>
  <c r="Z297" i="489"/>
  <c r="Y297" i="489"/>
  <c r="X297" i="489"/>
  <c r="U297" i="489"/>
  <c r="T297" i="489"/>
  <c r="S297" i="489"/>
  <c r="R297" i="489"/>
  <c r="Q297" i="489"/>
  <c r="P297" i="489"/>
  <c r="O297" i="489"/>
  <c r="I297" i="489"/>
  <c r="G297" i="489"/>
  <c r="AA296" i="489"/>
  <c r="Z296" i="489"/>
  <c r="Y296" i="489"/>
  <c r="X296" i="489"/>
  <c r="U296" i="489"/>
  <c r="T296" i="489"/>
  <c r="S296" i="489"/>
  <c r="R296" i="489"/>
  <c r="Q296" i="489"/>
  <c r="P296" i="489"/>
  <c r="O296" i="489"/>
  <c r="I296" i="489"/>
  <c r="G296" i="489"/>
  <c r="AA295" i="489"/>
  <c r="Z295" i="489"/>
  <c r="Y295" i="489"/>
  <c r="X295" i="489"/>
  <c r="U295" i="489"/>
  <c r="T295" i="489"/>
  <c r="S295" i="489"/>
  <c r="R295" i="489"/>
  <c r="Q295" i="489"/>
  <c r="P295" i="489"/>
  <c r="O295" i="489"/>
  <c r="I295" i="489"/>
  <c r="G295" i="489"/>
  <c r="AA294" i="489"/>
  <c r="Z294" i="489"/>
  <c r="Y294" i="489"/>
  <c r="X294" i="489"/>
  <c r="U294" i="489"/>
  <c r="T294" i="489"/>
  <c r="S294" i="489"/>
  <c r="R294" i="489"/>
  <c r="Q294" i="489"/>
  <c r="P294" i="489"/>
  <c r="O294" i="489"/>
  <c r="I294" i="489"/>
  <c r="G294" i="489"/>
  <c r="AA293" i="489"/>
  <c r="Z293" i="489"/>
  <c r="Y293" i="489"/>
  <c r="X293" i="489"/>
  <c r="U293" i="489"/>
  <c r="T293" i="489"/>
  <c r="S293" i="489"/>
  <c r="R293" i="489"/>
  <c r="Q293" i="489"/>
  <c r="P293" i="489"/>
  <c r="O293" i="489"/>
  <c r="I293" i="489"/>
  <c r="G293" i="489"/>
  <c r="AA291" i="489"/>
  <c r="Z291" i="489"/>
  <c r="Y291" i="489"/>
  <c r="X291" i="489"/>
  <c r="U291" i="489"/>
  <c r="T291" i="489"/>
  <c r="S291" i="489"/>
  <c r="R291" i="489"/>
  <c r="Q291" i="489"/>
  <c r="P291" i="489"/>
  <c r="O291" i="489"/>
  <c r="I291" i="489"/>
  <c r="G291" i="489"/>
  <c r="AA290" i="489"/>
  <c r="Z290" i="489"/>
  <c r="Y290" i="489"/>
  <c r="X290" i="489"/>
  <c r="U290" i="489"/>
  <c r="T290" i="489"/>
  <c r="S290" i="489"/>
  <c r="R290" i="489"/>
  <c r="Q290" i="489"/>
  <c r="P290" i="489"/>
  <c r="O290" i="489"/>
  <c r="I290" i="489"/>
  <c r="G290" i="489"/>
  <c r="AA289" i="489"/>
  <c r="Z289" i="489"/>
  <c r="Y289" i="489"/>
  <c r="X289" i="489"/>
  <c r="U289" i="489"/>
  <c r="T289" i="489"/>
  <c r="S289" i="489"/>
  <c r="R289" i="489"/>
  <c r="Q289" i="489"/>
  <c r="P289" i="489"/>
  <c r="O289" i="489"/>
  <c r="I289" i="489"/>
  <c r="G289" i="489"/>
  <c r="I288" i="489"/>
  <c r="G288" i="489"/>
  <c r="I287" i="489"/>
  <c r="G287" i="489"/>
  <c r="I286" i="489"/>
  <c r="G286" i="489"/>
  <c r="AA285" i="489"/>
  <c r="Z285" i="489"/>
  <c r="Y285" i="489"/>
  <c r="X285" i="489"/>
  <c r="U285" i="489"/>
  <c r="T285" i="489"/>
  <c r="S285" i="489"/>
  <c r="R285" i="489"/>
  <c r="Q285" i="489"/>
  <c r="P285" i="489"/>
  <c r="O285" i="489"/>
  <c r="I285" i="489"/>
  <c r="G285" i="489"/>
  <c r="AA284" i="489"/>
  <c r="Z284" i="489"/>
  <c r="Y284" i="489"/>
  <c r="X284" i="489"/>
  <c r="U284" i="489"/>
  <c r="T284" i="489"/>
  <c r="S284" i="489"/>
  <c r="R284" i="489"/>
  <c r="Q284" i="489"/>
  <c r="P284" i="489"/>
  <c r="O284" i="489"/>
  <c r="I284" i="489"/>
  <c r="G284" i="489"/>
  <c r="AA283" i="489"/>
  <c r="Z283" i="489"/>
  <c r="Y283" i="489"/>
  <c r="X283" i="489"/>
  <c r="U283" i="489"/>
  <c r="T283" i="489"/>
  <c r="S283" i="489"/>
  <c r="R283" i="489"/>
  <c r="Q283" i="489"/>
  <c r="P283" i="489"/>
  <c r="O283" i="489"/>
  <c r="I283" i="489"/>
  <c r="G283" i="489"/>
  <c r="AA282" i="489"/>
  <c r="Z282" i="489"/>
  <c r="Y282" i="489"/>
  <c r="X282" i="489"/>
  <c r="U282" i="489"/>
  <c r="T282" i="489"/>
  <c r="S282" i="489"/>
  <c r="R282" i="489"/>
  <c r="Q282" i="489"/>
  <c r="P282" i="489"/>
  <c r="O282" i="489"/>
  <c r="I282" i="489"/>
  <c r="G282" i="489"/>
  <c r="AA281" i="489"/>
  <c r="Z281" i="489"/>
  <c r="Y281" i="489"/>
  <c r="X281" i="489"/>
  <c r="U281" i="489"/>
  <c r="T281" i="489"/>
  <c r="S281" i="489"/>
  <c r="R281" i="489"/>
  <c r="Q281" i="489"/>
  <c r="P281" i="489"/>
  <c r="O281" i="489"/>
  <c r="I281" i="489"/>
  <c r="G281" i="489"/>
  <c r="AA280" i="489"/>
  <c r="Z280" i="489"/>
  <c r="Y280" i="489"/>
  <c r="X280" i="489"/>
  <c r="U280" i="489"/>
  <c r="T280" i="489"/>
  <c r="S280" i="489"/>
  <c r="R280" i="489"/>
  <c r="Q280" i="489"/>
  <c r="P280" i="489"/>
  <c r="O280" i="489"/>
  <c r="I280" i="489"/>
  <c r="G280" i="489"/>
  <c r="AA279" i="489"/>
  <c r="Z279" i="489"/>
  <c r="Y279" i="489"/>
  <c r="X279" i="489"/>
  <c r="U279" i="489"/>
  <c r="T279" i="489"/>
  <c r="S279" i="489"/>
  <c r="R279" i="489"/>
  <c r="Q279" i="489"/>
  <c r="P279" i="489"/>
  <c r="O279" i="489"/>
  <c r="I279" i="489"/>
  <c r="G279" i="489"/>
  <c r="AA278" i="489"/>
  <c r="Z278" i="489"/>
  <c r="Y278" i="489"/>
  <c r="X278" i="489"/>
  <c r="U278" i="489"/>
  <c r="T278" i="489"/>
  <c r="S278" i="489"/>
  <c r="R278" i="489"/>
  <c r="Q278" i="489"/>
  <c r="P278" i="489"/>
  <c r="O278" i="489"/>
  <c r="I278" i="489"/>
  <c r="G278" i="489"/>
  <c r="AA277" i="489"/>
  <c r="Z277" i="489"/>
  <c r="Y277" i="489"/>
  <c r="X277" i="489"/>
  <c r="U277" i="489"/>
  <c r="T277" i="489"/>
  <c r="S277" i="489"/>
  <c r="R277" i="489"/>
  <c r="Q277" i="489"/>
  <c r="P277" i="489"/>
  <c r="O277" i="489"/>
  <c r="I277" i="489"/>
  <c r="G277" i="489"/>
  <c r="AA276" i="489"/>
  <c r="Z276" i="489"/>
  <c r="Y276" i="489"/>
  <c r="X276" i="489"/>
  <c r="U276" i="489"/>
  <c r="T276" i="489"/>
  <c r="S276" i="489"/>
  <c r="R276" i="489"/>
  <c r="Q276" i="489"/>
  <c r="P276" i="489"/>
  <c r="O276" i="489"/>
  <c r="I276" i="489"/>
  <c r="G276" i="489"/>
  <c r="AA275" i="489"/>
  <c r="Z275" i="489"/>
  <c r="Y275" i="489"/>
  <c r="X275" i="489"/>
  <c r="U275" i="489"/>
  <c r="T275" i="489"/>
  <c r="S275" i="489"/>
  <c r="R275" i="489"/>
  <c r="Q275" i="489"/>
  <c r="P275" i="489"/>
  <c r="O275" i="489"/>
  <c r="I275" i="489"/>
  <c r="G275" i="489"/>
  <c r="AA274" i="489"/>
  <c r="Z274" i="489"/>
  <c r="Y274" i="489"/>
  <c r="X274" i="489"/>
  <c r="U274" i="489"/>
  <c r="T274" i="489"/>
  <c r="S274" i="489"/>
  <c r="R274" i="489"/>
  <c r="Q274" i="489"/>
  <c r="P274" i="489"/>
  <c r="O274" i="489"/>
  <c r="I274" i="489"/>
  <c r="G274" i="489"/>
  <c r="AA273" i="489"/>
  <c r="Z273" i="489"/>
  <c r="Y273" i="489"/>
  <c r="X273" i="489"/>
  <c r="U273" i="489"/>
  <c r="T273" i="489"/>
  <c r="S273" i="489"/>
  <c r="R273" i="489"/>
  <c r="Q273" i="489"/>
  <c r="P273" i="489"/>
  <c r="O273" i="489"/>
  <c r="I273" i="489"/>
  <c r="G273" i="489"/>
  <c r="AA272" i="489"/>
  <c r="Z272" i="489"/>
  <c r="Y272" i="489"/>
  <c r="X272" i="489"/>
  <c r="U272" i="489"/>
  <c r="T272" i="489"/>
  <c r="S272" i="489"/>
  <c r="R272" i="489"/>
  <c r="Q272" i="489"/>
  <c r="P272" i="489"/>
  <c r="O272" i="489"/>
  <c r="I272" i="489"/>
  <c r="G272" i="489"/>
  <c r="AA271" i="489"/>
  <c r="Z271" i="489"/>
  <c r="Y271" i="489"/>
  <c r="X271" i="489"/>
  <c r="U271" i="489"/>
  <c r="T271" i="489"/>
  <c r="S271" i="489"/>
  <c r="R271" i="489"/>
  <c r="Q271" i="489"/>
  <c r="P271" i="489"/>
  <c r="O271" i="489"/>
  <c r="I271" i="489"/>
  <c r="G271" i="489"/>
  <c r="AA270" i="489"/>
  <c r="Z270" i="489"/>
  <c r="Y270" i="489"/>
  <c r="X270" i="489"/>
  <c r="U270" i="489"/>
  <c r="T270" i="489"/>
  <c r="S270" i="489"/>
  <c r="R270" i="489"/>
  <c r="Q270" i="489"/>
  <c r="P270" i="489"/>
  <c r="O270" i="489"/>
  <c r="I270" i="489"/>
  <c r="G270" i="489"/>
  <c r="AA269" i="489"/>
  <c r="Z269" i="489"/>
  <c r="Y269" i="489"/>
  <c r="X269" i="489"/>
  <c r="U269" i="489"/>
  <c r="T269" i="489"/>
  <c r="S269" i="489"/>
  <c r="R269" i="489"/>
  <c r="Q269" i="489"/>
  <c r="P269" i="489"/>
  <c r="O269" i="489"/>
  <c r="I269" i="489"/>
  <c r="G269" i="489"/>
  <c r="AA268" i="489"/>
  <c r="Z268" i="489"/>
  <c r="Y268" i="489"/>
  <c r="X268" i="489"/>
  <c r="U268" i="489"/>
  <c r="T268" i="489"/>
  <c r="S268" i="489"/>
  <c r="R268" i="489"/>
  <c r="Q268" i="489"/>
  <c r="P268" i="489"/>
  <c r="O268" i="489"/>
  <c r="I268" i="489"/>
  <c r="G268" i="489"/>
  <c r="AA267" i="489"/>
  <c r="Z267" i="489"/>
  <c r="Y267" i="489"/>
  <c r="X267" i="489"/>
  <c r="U267" i="489"/>
  <c r="T267" i="489"/>
  <c r="S267" i="489"/>
  <c r="R267" i="489"/>
  <c r="Q267" i="489"/>
  <c r="P267" i="489"/>
  <c r="O267" i="489"/>
  <c r="I267" i="489"/>
  <c r="G267" i="489"/>
  <c r="AA266" i="489"/>
  <c r="Z266" i="489"/>
  <c r="Y266" i="489"/>
  <c r="X266" i="489"/>
  <c r="U266" i="489"/>
  <c r="T266" i="489"/>
  <c r="S266" i="489"/>
  <c r="R266" i="489"/>
  <c r="Q266" i="489"/>
  <c r="P266" i="489"/>
  <c r="O266" i="489"/>
  <c r="I266" i="489"/>
  <c r="G266" i="489"/>
  <c r="AA265" i="489"/>
  <c r="Z265" i="489"/>
  <c r="Y265" i="489"/>
  <c r="X265" i="489"/>
  <c r="U265" i="489"/>
  <c r="T265" i="489"/>
  <c r="S265" i="489"/>
  <c r="R265" i="489"/>
  <c r="Q265" i="489"/>
  <c r="P265" i="489"/>
  <c r="O265" i="489"/>
  <c r="I265" i="489"/>
  <c r="G265" i="489"/>
  <c r="AA264" i="489"/>
  <c r="Z264" i="489"/>
  <c r="Y264" i="489"/>
  <c r="X264" i="489"/>
  <c r="U264" i="489"/>
  <c r="T264" i="489"/>
  <c r="S264" i="489"/>
  <c r="R264" i="489"/>
  <c r="Q264" i="489"/>
  <c r="P264" i="489"/>
  <c r="O264" i="489"/>
  <c r="I264" i="489"/>
  <c r="G264" i="489"/>
  <c r="AA263" i="489"/>
  <c r="Z263" i="489"/>
  <c r="Y263" i="489"/>
  <c r="X263" i="489"/>
  <c r="U263" i="489"/>
  <c r="T263" i="489"/>
  <c r="S263" i="489"/>
  <c r="R263" i="489"/>
  <c r="Q263" i="489"/>
  <c r="P263" i="489"/>
  <c r="O263" i="489"/>
  <c r="I263" i="489"/>
  <c r="G263" i="489"/>
  <c r="AA262" i="489"/>
  <c r="Z262" i="489"/>
  <c r="Y262" i="489"/>
  <c r="X262" i="489"/>
  <c r="U262" i="489"/>
  <c r="T262" i="489"/>
  <c r="S262" i="489"/>
  <c r="R262" i="489"/>
  <c r="Q262" i="489"/>
  <c r="P262" i="489"/>
  <c r="O262" i="489"/>
  <c r="I262" i="489"/>
  <c r="G262" i="489"/>
  <c r="AA261" i="489"/>
  <c r="Z261" i="489"/>
  <c r="Y261" i="489"/>
  <c r="X261" i="489"/>
  <c r="U261" i="489"/>
  <c r="T261" i="489"/>
  <c r="S261" i="489"/>
  <c r="R261" i="489"/>
  <c r="Q261" i="489"/>
  <c r="P261" i="489"/>
  <c r="O261" i="489"/>
  <c r="I261" i="489"/>
  <c r="G261" i="489"/>
  <c r="AA260" i="489"/>
  <c r="Z260" i="489"/>
  <c r="Y260" i="489"/>
  <c r="X260" i="489"/>
  <c r="U260" i="489"/>
  <c r="T260" i="489"/>
  <c r="S260" i="489"/>
  <c r="R260" i="489"/>
  <c r="Q260" i="489"/>
  <c r="P260" i="489"/>
  <c r="O260" i="489"/>
  <c r="I260" i="489"/>
  <c r="G260" i="489"/>
  <c r="AA259" i="489"/>
  <c r="Z259" i="489"/>
  <c r="Y259" i="489"/>
  <c r="X259" i="489"/>
  <c r="U259" i="489"/>
  <c r="T259" i="489"/>
  <c r="S259" i="489"/>
  <c r="R259" i="489"/>
  <c r="Q259" i="489"/>
  <c r="P259" i="489"/>
  <c r="O259" i="489"/>
  <c r="I259" i="489"/>
  <c r="G259" i="489"/>
  <c r="AA258" i="489"/>
  <c r="Z258" i="489"/>
  <c r="Y258" i="489"/>
  <c r="X258" i="489"/>
  <c r="U258" i="489"/>
  <c r="T258" i="489"/>
  <c r="S258" i="489"/>
  <c r="R258" i="489"/>
  <c r="Q258" i="489"/>
  <c r="P258" i="489"/>
  <c r="O258" i="489"/>
  <c r="I258" i="489"/>
  <c r="G258" i="489"/>
  <c r="AA256" i="489"/>
  <c r="Z256" i="489"/>
  <c r="Y256" i="489"/>
  <c r="X256" i="489"/>
  <c r="U256" i="489"/>
  <c r="T256" i="489"/>
  <c r="S256" i="489"/>
  <c r="R256" i="489"/>
  <c r="Q256" i="489"/>
  <c r="P256" i="489"/>
  <c r="O256" i="489"/>
  <c r="I256" i="489"/>
  <c r="G256" i="489"/>
  <c r="AA255" i="489"/>
  <c r="Z255" i="489"/>
  <c r="Y255" i="489"/>
  <c r="X255" i="489"/>
  <c r="U255" i="489"/>
  <c r="T255" i="489"/>
  <c r="S255" i="489"/>
  <c r="R255" i="489"/>
  <c r="Q255" i="489"/>
  <c r="P255" i="489"/>
  <c r="O255" i="489"/>
  <c r="I255" i="489"/>
  <c r="G255" i="489"/>
  <c r="AA254" i="489"/>
  <c r="Z254" i="489"/>
  <c r="Y254" i="489"/>
  <c r="X254" i="489"/>
  <c r="U254" i="489"/>
  <c r="T254" i="489"/>
  <c r="S254" i="489"/>
  <c r="R254" i="489"/>
  <c r="Q254" i="489"/>
  <c r="P254" i="489"/>
  <c r="O254" i="489"/>
  <c r="I254" i="489"/>
  <c r="G254" i="489"/>
  <c r="I253" i="489"/>
  <c r="G253" i="489"/>
  <c r="I252" i="489"/>
  <c r="G252" i="489"/>
  <c r="I251" i="489"/>
  <c r="G251" i="489"/>
  <c r="AA250" i="489"/>
  <c r="Z250" i="489"/>
  <c r="Y250" i="489"/>
  <c r="X250" i="489"/>
  <c r="U250" i="489"/>
  <c r="T250" i="489"/>
  <c r="S250" i="489"/>
  <c r="R250" i="489"/>
  <c r="Q250" i="489"/>
  <c r="P250" i="489"/>
  <c r="O250" i="489"/>
  <c r="N250" i="489"/>
  <c r="I250" i="489"/>
  <c r="G250" i="489"/>
  <c r="AA249" i="489"/>
  <c r="Z249" i="489"/>
  <c r="Y249" i="489"/>
  <c r="X249" i="489"/>
  <c r="U249" i="489"/>
  <c r="T249" i="489"/>
  <c r="S249" i="489"/>
  <c r="R249" i="489"/>
  <c r="Q249" i="489"/>
  <c r="P249" i="489"/>
  <c r="O249" i="489"/>
  <c r="N249" i="489"/>
  <c r="I249" i="489"/>
  <c r="G249" i="489"/>
  <c r="AA248" i="489"/>
  <c r="Z248" i="489"/>
  <c r="Y248" i="489"/>
  <c r="X248" i="489"/>
  <c r="U248" i="489"/>
  <c r="T248" i="489"/>
  <c r="S248" i="489"/>
  <c r="R248" i="489"/>
  <c r="Q248" i="489"/>
  <c r="P248" i="489"/>
  <c r="O248" i="489"/>
  <c r="N248" i="489"/>
  <c r="I248" i="489"/>
  <c r="G248" i="489"/>
  <c r="AA247" i="489"/>
  <c r="Z247" i="489"/>
  <c r="Y247" i="489"/>
  <c r="X247" i="489"/>
  <c r="U247" i="489"/>
  <c r="T247" i="489"/>
  <c r="S247" i="489"/>
  <c r="R247" i="489"/>
  <c r="Q247" i="489"/>
  <c r="P247" i="489"/>
  <c r="O247" i="489"/>
  <c r="N247" i="489"/>
  <c r="I247" i="489"/>
  <c r="G247" i="489"/>
  <c r="AA246" i="489"/>
  <c r="Z246" i="489"/>
  <c r="Y246" i="489"/>
  <c r="X246" i="489"/>
  <c r="U246" i="489"/>
  <c r="T246" i="489"/>
  <c r="S246" i="489"/>
  <c r="R246" i="489"/>
  <c r="Q246" i="489"/>
  <c r="P246" i="489"/>
  <c r="O246" i="489"/>
  <c r="N246" i="489"/>
  <c r="I246" i="489"/>
  <c r="G246" i="489"/>
  <c r="AA245" i="489"/>
  <c r="Z245" i="489"/>
  <c r="Y245" i="489"/>
  <c r="X245" i="489"/>
  <c r="U245" i="489"/>
  <c r="T245" i="489"/>
  <c r="S245" i="489"/>
  <c r="R245" i="489"/>
  <c r="Q245" i="489"/>
  <c r="P245" i="489"/>
  <c r="O245" i="489"/>
  <c r="N245" i="489"/>
  <c r="I245" i="489"/>
  <c r="G245" i="489"/>
  <c r="AA244" i="489"/>
  <c r="Z244" i="489"/>
  <c r="Y244" i="489"/>
  <c r="X244" i="489"/>
  <c r="U244" i="489"/>
  <c r="T244" i="489"/>
  <c r="S244" i="489"/>
  <c r="R244" i="489"/>
  <c r="Q244" i="489"/>
  <c r="P244" i="489"/>
  <c r="O244" i="489"/>
  <c r="N244" i="489"/>
  <c r="I244" i="489"/>
  <c r="G244" i="489"/>
  <c r="AA243" i="489"/>
  <c r="Z243" i="489"/>
  <c r="Y243" i="489"/>
  <c r="X243" i="489"/>
  <c r="U243" i="489"/>
  <c r="T243" i="489"/>
  <c r="S243" i="489"/>
  <c r="R243" i="489"/>
  <c r="Q243" i="489"/>
  <c r="P243" i="489"/>
  <c r="O243" i="489"/>
  <c r="N243" i="489"/>
  <c r="I243" i="489"/>
  <c r="G243" i="489"/>
  <c r="AA242" i="489"/>
  <c r="Z242" i="489"/>
  <c r="Y242" i="489"/>
  <c r="X242" i="489"/>
  <c r="U242" i="489"/>
  <c r="T242" i="489"/>
  <c r="S242" i="489"/>
  <c r="R242" i="489"/>
  <c r="Q242" i="489"/>
  <c r="P242" i="489"/>
  <c r="O242" i="489"/>
  <c r="N242" i="489"/>
  <c r="I242" i="489"/>
  <c r="G242" i="489"/>
  <c r="AA241" i="489"/>
  <c r="Z241" i="489"/>
  <c r="Y241" i="489"/>
  <c r="X241" i="489"/>
  <c r="U241" i="489"/>
  <c r="T241" i="489"/>
  <c r="S241" i="489"/>
  <c r="R241" i="489"/>
  <c r="Q241" i="489"/>
  <c r="P241" i="489"/>
  <c r="O241" i="489"/>
  <c r="N241" i="489"/>
  <c r="I241" i="489"/>
  <c r="G241" i="489"/>
  <c r="AA240" i="489"/>
  <c r="Z240" i="489"/>
  <c r="Y240" i="489"/>
  <c r="X240" i="489"/>
  <c r="U240" i="489"/>
  <c r="T240" i="489"/>
  <c r="S240" i="489"/>
  <c r="R240" i="489"/>
  <c r="Q240" i="489"/>
  <c r="P240" i="489"/>
  <c r="O240" i="489"/>
  <c r="N240" i="489"/>
  <c r="I240" i="489"/>
  <c r="G240" i="489"/>
  <c r="AA239" i="489"/>
  <c r="Z239" i="489"/>
  <c r="Y239" i="489"/>
  <c r="X239" i="489"/>
  <c r="U239" i="489"/>
  <c r="T239" i="489"/>
  <c r="S239" i="489"/>
  <c r="R239" i="489"/>
  <c r="Q239" i="489"/>
  <c r="P239" i="489"/>
  <c r="O239" i="489"/>
  <c r="N239" i="489"/>
  <c r="I239" i="489"/>
  <c r="G239" i="489"/>
  <c r="I238" i="489"/>
  <c r="G238" i="489"/>
  <c r="AA237" i="489"/>
  <c r="Z237" i="489"/>
  <c r="Y237" i="489"/>
  <c r="X237" i="489"/>
  <c r="U237" i="489"/>
  <c r="T237" i="489"/>
  <c r="S237" i="489"/>
  <c r="R237" i="489"/>
  <c r="Q237" i="489"/>
  <c r="P237" i="489"/>
  <c r="O237" i="489"/>
  <c r="N237" i="489"/>
  <c r="I237" i="489"/>
  <c r="G237" i="489"/>
  <c r="AA236" i="489"/>
  <c r="Z236" i="489"/>
  <c r="Y236" i="489"/>
  <c r="X236" i="489"/>
  <c r="U236" i="489"/>
  <c r="T236" i="489"/>
  <c r="S236" i="489"/>
  <c r="R236" i="489"/>
  <c r="Q236" i="489"/>
  <c r="P236" i="489"/>
  <c r="O236" i="489"/>
  <c r="N236" i="489"/>
  <c r="I236" i="489"/>
  <c r="G236" i="489"/>
  <c r="AA235" i="489"/>
  <c r="Z235" i="489"/>
  <c r="Y235" i="489"/>
  <c r="X235" i="489"/>
  <c r="U235" i="489"/>
  <c r="T235" i="489"/>
  <c r="S235" i="489"/>
  <c r="R235" i="489"/>
  <c r="Q235" i="489"/>
  <c r="P235" i="489"/>
  <c r="O235" i="489"/>
  <c r="N235" i="489"/>
  <c r="I235" i="489"/>
  <c r="G235" i="489"/>
  <c r="AA234" i="489"/>
  <c r="Z234" i="489"/>
  <c r="Y234" i="489"/>
  <c r="X234" i="489"/>
  <c r="U234" i="489"/>
  <c r="T234" i="489"/>
  <c r="S234" i="489"/>
  <c r="R234" i="489"/>
  <c r="Q234" i="489"/>
  <c r="P234" i="489"/>
  <c r="O234" i="489"/>
  <c r="N234" i="489"/>
  <c r="I234" i="489"/>
  <c r="G234" i="489"/>
  <c r="AA233" i="489"/>
  <c r="Z233" i="489"/>
  <c r="Y233" i="489"/>
  <c r="X233" i="489"/>
  <c r="U233" i="489"/>
  <c r="T233" i="489"/>
  <c r="S233" i="489"/>
  <c r="R233" i="489"/>
  <c r="Q233" i="489"/>
  <c r="P233" i="489"/>
  <c r="O233" i="489"/>
  <c r="N233" i="489"/>
  <c r="I233" i="489"/>
  <c r="G233" i="489"/>
  <c r="AA232" i="489"/>
  <c r="Z232" i="489"/>
  <c r="Y232" i="489"/>
  <c r="X232" i="489"/>
  <c r="U232" i="489"/>
  <c r="T232" i="489"/>
  <c r="S232" i="489"/>
  <c r="R232" i="489"/>
  <c r="Q232" i="489"/>
  <c r="P232" i="489"/>
  <c r="O232" i="489"/>
  <c r="N232" i="489"/>
  <c r="I232" i="489"/>
  <c r="G232" i="489"/>
  <c r="AA231" i="489"/>
  <c r="Z231" i="489"/>
  <c r="Y231" i="489"/>
  <c r="X231" i="489"/>
  <c r="U231" i="489"/>
  <c r="T231" i="489"/>
  <c r="S231" i="489"/>
  <c r="R231" i="489"/>
  <c r="Q231" i="489"/>
  <c r="P231" i="489"/>
  <c r="O231" i="489"/>
  <c r="N231" i="489"/>
  <c r="I231" i="489"/>
  <c r="G231" i="489"/>
  <c r="AA230" i="489"/>
  <c r="Z230" i="489"/>
  <c r="Y230" i="489"/>
  <c r="X230" i="489"/>
  <c r="U230" i="489"/>
  <c r="T230" i="489"/>
  <c r="S230" i="489"/>
  <c r="R230" i="489"/>
  <c r="Q230" i="489"/>
  <c r="P230" i="489"/>
  <c r="O230" i="489"/>
  <c r="N230" i="489"/>
  <c r="I230" i="489"/>
  <c r="G230" i="489"/>
  <c r="AA229" i="489"/>
  <c r="Z229" i="489"/>
  <c r="Y229" i="489"/>
  <c r="X229" i="489"/>
  <c r="U229" i="489"/>
  <c r="T229" i="489"/>
  <c r="S229" i="489"/>
  <c r="R229" i="489"/>
  <c r="Q229" i="489"/>
  <c r="P229" i="489"/>
  <c r="O229" i="489"/>
  <c r="N229" i="489"/>
  <c r="I229" i="489"/>
  <c r="G229" i="489"/>
  <c r="AA228" i="489"/>
  <c r="Z228" i="489"/>
  <c r="Y228" i="489"/>
  <c r="X228" i="489"/>
  <c r="U228" i="489"/>
  <c r="T228" i="489"/>
  <c r="S228" i="489"/>
  <c r="R228" i="489"/>
  <c r="Q228" i="489"/>
  <c r="P228" i="489"/>
  <c r="O228" i="489"/>
  <c r="N228" i="489"/>
  <c r="I228" i="489"/>
  <c r="G228" i="489"/>
  <c r="AA227" i="489"/>
  <c r="Z227" i="489"/>
  <c r="Y227" i="489"/>
  <c r="X227" i="489"/>
  <c r="U227" i="489"/>
  <c r="T227" i="489"/>
  <c r="S227" i="489"/>
  <c r="R227" i="489"/>
  <c r="Q227" i="489"/>
  <c r="P227" i="489"/>
  <c r="O227" i="489"/>
  <c r="N227" i="489"/>
  <c r="I227" i="489"/>
  <c r="G227" i="489"/>
  <c r="AA226" i="489"/>
  <c r="Z226" i="489"/>
  <c r="Y226" i="489"/>
  <c r="X226" i="489"/>
  <c r="U226" i="489"/>
  <c r="T226" i="489"/>
  <c r="S226" i="489"/>
  <c r="R226" i="489"/>
  <c r="Q226" i="489"/>
  <c r="P226" i="489"/>
  <c r="O226" i="489"/>
  <c r="N226" i="489"/>
  <c r="I226" i="489"/>
  <c r="G226" i="489"/>
  <c r="AA225" i="489"/>
  <c r="Z225" i="489"/>
  <c r="Y225" i="489"/>
  <c r="X225" i="489"/>
  <c r="U225" i="489"/>
  <c r="T225" i="489"/>
  <c r="S225" i="489"/>
  <c r="R225" i="489"/>
  <c r="Q225" i="489"/>
  <c r="P225" i="489"/>
  <c r="O225" i="489"/>
  <c r="N225" i="489"/>
  <c r="I225" i="489"/>
  <c r="G225" i="489"/>
  <c r="AA224" i="489"/>
  <c r="Z224" i="489"/>
  <c r="Y224" i="489"/>
  <c r="X224" i="489"/>
  <c r="U224" i="489"/>
  <c r="T224" i="489"/>
  <c r="S224" i="489"/>
  <c r="R224" i="489"/>
  <c r="Q224" i="489"/>
  <c r="P224" i="489"/>
  <c r="O224" i="489"/>
  <c r="N224" i="489"/>
  <c r="I224" i="489"/>
  <c r="G224" i="489"/>
  <c r="AA223" i="489"/>
  <c r="Z223" i="489"/>
  <c r="Y223" i="489"/>
  <c r="X223" i="489"/>
  <c r="U223" i="489"/>
  <c r="T223" i="489"/>
  <c r="S223" i="489"/>
  <c r="R223" i="489"/>
  <c r="Q223" i="489"/>
  <c r="P223" i="489"/>
  <c r="O223" i="489"/>
  <c r="N223" i="489"/>
  <c r="I223" i="489"/>
  <c r="G223" i="489"/>
  <c r="AA222" i="489"/>
  <c r="Z222" i="489"/>
  <c r="Y222" i="489"/>
  <c r="X222" i="489"/>
  <c r="U222" i="489"/>
  <c r="T222" i="489"/>
  <c r="S222" i="489"/>
  <c r="R222" i="489"/>
  <c r="Q222" i="489"/>
  <c r="P222" i="489"/>
  <c r="O222" i="489"/>
  <c r="N222" i="489"/>
  <c r="I222" i="489"/>
  <c r="G222" i="489"/>
  <c r="AA221" i="489"/>
  <c r="Z221" i="489"/>
  <c r="Y221" i="489"/>
  <c r="X221" i="489"/>
  <c r="U221" i="489"/>
  <c r="T221" i="489"/>
  <c r="S221" i="489"/>
  <c r="R221" i="489"/>
  <c r="Q221" i="489"/>
  <c r="P221" i="489"/>
  <c r="O221" i="489"/>
  <c r="N221" i="489"/>
  <c r="I221" i="489"/>
  <c r="G221" i="489"/>
  <c r="AA220" i="489"/>
  <c r="Z220" i="489"/>
  <c r="Y220" i="489"/>
  <c r="X220" i="489"/>
  <c r="U220" i="489"/>
  <c r="T220" i="489"/>
  <c r="S220" i="489"/>
  <c r="R220" i="489"/>
  <c r="Q220" i="489"/>
  <c r="P220" i="489"/>
  <c r="O220" i="489"/>
  <c r="N220" i="489"/>
  <c r="I220" i="489"/>
  <c r="G220" i="489"/>
  <c r="AA219" i="489"/>
  <c r="Z219" i="489"/>
  <c r="Y219" i="489"/>
  <c r="X219" i="489"/>
  <c r="U219" i="489"/>
  <c r="T219" i="489"/>
  <c r="S219" i="489"/>
  <c r="R219" i="489"/>
  <c r="Q219" i="489"/>
  <c r="P219" i="489"/>
  <c r="O219" i="489"/>
  <c r="N219" i="489"/>
  <c r="I219" i="489"/>
  <c r="G219" i="489"/>
  <c r="AA218" i="489"/>
  <c r="Z218" i="489"/>
  <c r="Y218" i="489"/>
  <c r="X218" i="489"/>
  <c r="U218" i="489"/>
  <c r="T218" i="489"/>
  <c r="S218" i="489"/>
  <c r="R218" i="489"/>
  <c r="Q218" i="489"/>
  <c r="P218" i="489"/>
  <c r="O218" i="489"/>
  <c r="N218" i="489"/>
  <c r="I218" i="489"/>
  <c r="G218" i="489"/>
  <c r="AA217" i="489"/>
  <c r="Z217" i="489"/>
  <c r="Y217" i="489"/>
  <c r="X217" i="489"/>
  <c r="U217" i="489"/>
  <c r="T217" i="489"/>
  <c r="S217" i="489"/>
  <c r="R217" i="489"/>
  <c r="Q217" i="489"/>
  <c r="P217" i="489"/>
  <c r="O217" i="489"/>
  <c r="N217" i="489"/>
  <c r="I217" i="489"/>
  <c r="G217" i="489"/>
  <c r="AA216" i="489"/>
  <c r="Z216" i="489"/>
  <c r="Y216" i="489"/>
  <c r="X216" i="489"/>
  <c r="U216" i="489"/>
  <c r="T216" i="489"/>
  <c r="S216" i="489"/>
  <c r="R216" i="489"/>
  <c r="Q216" i="489"/>
  <c r="P216" i="489"/>
  <c r="O216" i="489"/>
  <c r="N216" i="489"/>
  <c r="I216" i="489"/>
  <c r="G216" i="489"/>
  <c r="AA215" i="489"/>
  <c r="Z215" i="489"/>
  <c r="Y215" i="489"/>
  <c r="X215" i="489"/>
  <c r="U215" i="489"/>
  <c r="T215" i="489"/>
  <c r="S215" i="489"/>
  <c r="R215" i="489"/>
  <c r="Q215" i="489"/>
  <c r="P215" i="489"/>
  <c r="O215" i="489"/>
  <c r="N215" i="489"/>
  <c r="I215" i="489"/>
  <c r="G215" i="489"/>
  <c r="AA214" i="489"/>
  <c r="Z214" i="489"/>
  <c r="Y214" i="489"/>
  <c r="X214" i="489"/>
  <c r="U214" i="489"/>
  <c r="T214" i="489"/>
  <c r="S214" i="489"/>
  <c r="R214" i="489"/>
  <c r="Q214" i="489"/>
  <c r="P214" i="489"/>
  <c r="O214" i="489"/>
  <c r="N214" i="489"/>
  <c r="I214" i="489"/>
  <c r="G214" i="489"/>
  <c r="AA213" i="489"/>
  <c r="Z213" i="489"/>
  <c r="Y213" i="489"/>
  <c r="X213" i="489"/>
  <c r="U213" i="489"/>
  <c r="T213" i="489"/>
  <c r="S213" i="489"/>
  <c r="R213" i="489"/>
  <c r="Q213" i="489"/>
  <c r="P213" i="489"/>
  <c r="O213" i="489"/>
  <c r="N213" i="489"/>
  <c r="I213" i="489"/>
  <c r="G213" i="489"/>
  <c r="AA212" i="489"/>
  <c r="Z212" i="489"/>
  <c r="Y212" i="489"/>
  <c r="X212" i="489"/>
  <c r="U212" i="489"/>
  <c r="T212" i="489"/>
  <c r="S212" i="489"/>
  <c r="R212" i="489"/>
  <c r="Q212" i="489"/>
  <c r="P212" i="489"/>
  <c r="O212" i="489"/>
  <c r="N212" i="489"/>
  <c r="I212" i="489"/>
  <c r="G212" i="489"/>
  <c r="AA211" i="489"/>
  <c r="Z211" i="489"/>
  <c r="Y211" i="489"/>
  <c r="X211" i="489"/>
  <c r="U211" i="489"/>
  <c r="T211" i="489"/>
  <c r="S211" i="489"/>
  <c r="R211" i="489"/>
  <c r="Q211" i="489"/>
  <c r="P211" i="489"/>
  <c r="O211" i="489"/>
  <c r="N211" i="489"/>
  <c r="I211" i="489"/>
  <c r="G211" i="489"/>
  <c r="AA210" i="489"/>
  <c r="Z210" i="489"/>
  <c r="Y210" i="489"/>
  <c r="X210" i="489"/>
  <c r="U210" i="489"/>
  <c r="T210" i="489"/>
  <c r="S210" i="489"/>
  <c r="R210" i="489"/>
  <c r="Q210" i="489"/>
  <c r="P210" i="489"/>
  <c r="O210" i="489"/>
  <c r="N210" i="489"/>
  <c r="I210" i="489"/>
  <c r="G210" i="489"/>
  <c r="AA209" i="489"/>
  <c r="Z209" i="489"/>
  <c r="Y209" i="489"/>
  <c r="X209" i="489"/>
  <c r="U209" i="489"/>
  <c r="T209" i="489"/>
  <c r="S209" i="489"/>
  <c r="R209" i="489"/>
  <c r="Q209" i="489"/>
  <c r="P209" i="489"/>
  <c r="O209" i="489"/>
  <c r="N209" i="489"/>
  <c r="I209" i="489"/>
  <c r="G209" i="489"/>
  <c r="AA208" i="489"/>
  <c r="Z208" i="489"/>
  <c r="Y208" i="489"/>
  <c r="X208" i="489"/>
  <c r="U208" i="489"/>
  <c r="T208" i="489"/>
  <c r="S208" i="489"/>
  <c r="R208" i="489"/>
  <c r="Q208" i="489"/>
  <c r="P208" i="489"/>
  <c r="O208" i="489"/>
  <c r="N208" i="489"/>
  <c r="I208" i="489"/>
  <c r="G208" i="489"/>
  <c r="I207" i="489"/>
  <c r="G207" i="489"/>
  <c r="I206" i="489"/>
  <c r="G206" i="489"/>
  <c r="I205" i="489"/>
  <c r="G205" i="489"/>
  <c r="AA204" i="489"/>
  <c r="Z204" i="489"/>
  <c r="Y204" i="489"/>
  <c r="X204" i="489"/>
  <c r="U204" i="489"/>
  <c r="T204" i="489"/>
  <c r="S204" i="489"/>
  <c r="R204" i="489"/>
  <c r="Q204" i="489"/>
  <c r="P204" i="489"/>
  <c r="O204" i="489"/>
  <c r="N204" i="489"/>
  <c r="I204" i="489"/>
  <c r="G204" i="489"/>
  <c r="AA203" i="489"/>
  <c r="Z203" i="489"/>
  <c r="Y203" i="489"/>
  <c r="X203" i="489"/>
  <c r="U203" i="489"/>
  <c r="T203" i="489"/>
  <c r="S203" i="489"/>
  <c r="R203" i="489"/>
  <c r="Q203" i="489"/>
  <c r="P203" i="489"/>
  <c r="O203" i="489"/>
  <c r="N203" i="489"/>
  <c r="I203" i="489"/>
  <c r="G203" i="489"/>
  <c r="AA202" i="489"/>
  <c r="Z202" i="489"/>
  <c r="Y202" i="489"/>
  <c r="X202" i="489"/>
  <c r="U202" i="489"/>
  <c r="T202" i="489"/>
  <c r="S202" i="489"/>
  <c r="R202" i="489"/>
  <c r="Q202" i="489"/>
  <c r="P202" i="489"/>
  <c r="O202" i="489"/>
  <c r="N202" i="489"/>
  <c r="I202" i="489"/>
  <c r="G202" i="489"/>
  <c r="I201" i="489"/>
  <c r="G201" i="489"/>
  <c r="AA200" i="489"/>
  <c r="Z200" i="489"/>
  <c r="Y200" i="489"/>
  <c r="X200" i="489"/>
  <c r="U200" i="489"/>
  <c r="T200" i="489"/>
  <c r="S200" i="489"/>
  <c r="R200" i="489"/>
  <c r="Q200" i="489"/>
  <c r="P200" i="489"/>
  <c r="O200" i="489"/>
  <c r="N200" i="489"/>
  <c r="I200" i="489"/>
  <c r="G200" i="489"/>
  <c r="AA198" i="489"/>
  <c r="Z198" i="489"/>
  <c r="Y198" i="489"/>
  <c r="X198" i="489"/>
  <c r="U198" i="489"/>
  <c r="T198" i="489"/>
  <c r="S198" i="489"/>
  <c r="R198" i="489"/>
  <c r="Q198" i="489"/>
  <c r="P198" i="489"/>
  <c r="O198" i="489"/>
  <c r="N198" i="489"/>
  <c r="I198" i="489"/>
  <c r="G198" i="489"/>
  <c r="AA197" i="489"/>
  <c r="Z197" i="489"/>
  <c r="Y197" i="489"/>
  <c r="X197" i="489"/>
  <c r="U197" i="489"/>
  <c r="T197" i="489"/>
  <c r="S197" i="489"/>
  <c r="R197" i="489"/>
  <c r="Q197" i="489"/>
  <c r="P197" i="489"/>
  <c r="O197" i="489"/>
  <c r="N197" i="489"/>
  <c r="I197" i="489"/>
  <c r="G197" i="489"/>
  <c r="AA196" i="489"/>
  <c r="Z196" i="489"/>
  <c r="Y196" i="489"/>
  <c r="X196" i="489"/>
  <c r="U196" i="489"/>
  <c r="T196" i="489"/>
  <c r="S196" i="489"/>
  <c r="R196" i="489"/>
  <c r="Q196" i="489"/>
  <c r="P196" i="489"/>
  <c r="O196" i="489"/>
  <c r="N196" i="489"/>
  <c r="I196" i="489"/>
  <c r="G196" i="489"/>
  <c r="AA195" i="489"/>
  <c r="Z195" i="489"/>
  <c r="Y195" i="489"/>
  <c r="X195" i="489"/>
  <c r="U195" i="489"/>
  <c r="T195" i="489"/>
  <c r="S195" i="489"/>
  <c r="R195" i="489"/>
  <c r="Q195" i="489"/>
  <c r="P195" i="489"/>
  <c r="O195" i="489"/>
  <c r="N195" i="489"/>
  <c r="I195" i="489"/>
  <c r="G195" i="489"/>
  <c r="AA194" i="489"/>
  <c r="Z194" i="489"/>
  <c r="Y194" i="489"/>
  <c r="X194" i="489"/>
  <c r="U194" i="489"/>
  <c r="T194" i="489"/>
  <c r="S194" i="489"/>
  <c r="R194" i="489"/>
  <c r="Q194" i="489"/>
  <c r="P194" i="489"/>
  <c r="O194" i="489"/>
  <c r="N194" i="489"/>
  <c r="I194" i="489"/>
  <c r="G194" i="489"/>
  <c r="AA193" i="489"/>
  <c r="Z193" i="489"/>
  <c r="Y193" i="489"/>
  <c r="X193" i="489"/>
  <c r="U193" i="489"/>
  <c r="T193" i="489"/>
  <c r="S193" i="489"/>
  <c r="R193" i="489"/>
  <c r="Q193" i="489"/>
  <c r="P193" i="489"/>
  <c r="O193" i="489"/>
  <c r="N193" i="489"/>
  <c r="I193" i="489"/>
  <c r="G193" i="489"/>
  <c r="AA192" i="489"/>
  <c r="Z192" i="489"/>
  <c r="Y192" i="489"/>
  <c r="X192" i="489"/>
  <c r="U192" i="489"/>
  <c r="T192" i="489"/>
  <c r="S192" i="489"/>
  <c r="R192" i="489"/>
  <c r="Q192" i="489"/>
  <c r="P192" i="489"/>
  <c r="O192" i="489"/>
  <c r="N192" i="489"/>
  <c r="I192" i="489"/>
  <c r="G192" i="489"/>
  <c r="AA191" i="489"/>
  <c r="Z191" i="489"/>
  <c r="Y191" i="489"/>
  <c r="X191" i="489"/>
  <c r="U191" i="489"/>
  <c r="T191" i="489"/>
  <c r="S191" i="489"/>
  <c r="R191" i="489"/>
  <c r="Q191" i="489"/>
  <c r="P191" i="489"/>
  <c r="O191" i="489"/>
  <c r="N191" i="489"/>
  <c r="I191" i="489"/>
  <c r="G191" i="489"/>
  <c r="AA190" i="489"/>
  <c r="Z190" i="489"/>
  <c r="Y190" i="489"/>
  <c r="X190" i="489"/>
  <c r="U190" i="489"/>
  <c r="T190" i="489"/>
  <c r="S190" i="489"/>
  <c r="R190" i="489"/>
  <c r="Q190" i="489"/>
  <c r="P190" i="489"/>
  <c r="O190" i="489"/>
  <c r="N190" i="489"/>
  <c r="I190" i="489"/>
  <c r="G190" i="489"/>
  <c r="AA189" i="489"/>
  <c r="Z189" i="489"/>
  <c r="Y189" i="489"/>
  <c r="X189" i="489"/>
  <c r="U189" i="489"/>
  <c r="T189" i="489"/>
  <c r="S189" i="489"/>
  <c r="R189" i="489"/>
  <c r="Q189" i="489"/>
  <c r="P189" i="489"/>
  <c r="O189" i="489"/>
  <c r="N189" i="489"/>
  <c r="I189" i="489"/>
  <c r="G189" i="489"/>
  <c r="AA188" i="489"/>
  <c r="Z188" i="489"/>
  <c r="Y188" i="489"/>
  <c r="X188" i="489"/>
  <c r="U188" i="489"/>
  <c r="T188" i="489"/>
  <c r="S188" i="489"/>
  <c r="R188" i="489"/>
  <c r="Q188" i="489"/>
  <c r="P188" i="489"/>
  <c r="O188" i="489"/>
  <c r="N188" i="489"/>
  <c r="I188" i="489"/>
  <c r="G188" i="489"/>
  <c r="AA187" i="489"/>
  <c r="Z187" i="489"/>
  <c r="Y187" i="489"/>
  <c r="X187" i="489"/>
  <c r="U187" i="489"/>
  <c r="T187" i="489"/>
  <c r="S187" i="489"/>
  <c r="R187" i="489"/>
  <c r="Q187" i="489"/>
  <c r="P187" i="489"/>
  <c r="O187" i="489"/>
  <c r="N187" i="489"/>
  <c r="I187" i="489"/>
  <c r="G187" i="489"/>
  <c r="AA186" i="489"/>
  <c r="Z186" i="489"/>
  <c r="Y186" i="489"/>
  <c r="X186" i="489"/>
  <c r="U186" i="489"/>
  <c r="T186" i="489"/>
  <c r="S186" i="489"/>
  <c r="R186" i="489"/>
  <c r="Q186" i="489"/>
  <c r="P186" i="489"/>
  <c r="O186" i="489"/>
  <c r="N186" i="489"/>
  <c r="I186" i="489"/>
  <c r="G186" i="489"/>
  <c r="AA185" i="489"/>
  <c r="Z185" i="489"/>
  <c r="Y185" i="489"/>
  <c r="X185" i="489"/>
  <c r="U185" i="489"/>
  <c r="T185" i="489"/>
  <c r="S185" i="489"/>
  <c r="R185" i="489"/>
  <c r="Q185" i="489"/>
  <c r="P185" i="489"/>
  <c r="O185" i="489"/>
  <c r="N185" i="489"/>
  <c r="I185" i="489"/>
  <c r="G185" i="489"/>
  <c r="AA184" i="489"/>
  <c r="Z184" i="489"/>
  <c r="Y184" i="489"/>
  <c r="X184" i="489"/>
  <c r="U184" i="489"/>
  <c r="T184" i="489"/>
  <c r="S184" i="489"/>
  <c r="R184" i="489"/>
  <c r="Q184" i="489"/>
  <c r="P184" i="489"/>
  <c r="O184" i="489"/>
  <c r="N184" i="489"/>
  <c r="I184" i="489"/>
  <c r="G184" i="489"/>
  <c r="AA183" i="489"/>
  <c r="Z183" i="489"/>
  <c r="Y183" i="489"/>
  <c r="X183" i="489"/>
  <c r="U183" i="489"/>
  <c r="T183" i="489"/>
  <c r="S183" i="489"/>
  <c r="R183" i="489"/>
  <c r="Q183" i="489"/>
  <c r="P183" i="489"/>
  <c r="O183" i="489"/>
  <c r="N183" i="489"/>
  <c r="I183" i="489"/>
  <c r="G183" i="489"/>
  <c r="AA182" i="489"/>
  <c r="Z182" i="489"/>
  <c r="Y182" i="489"/>
  <c r="X182" i="489"/>
  <c r="U182" i="489"/>
  <c r="T182" i="489"/>
  <c r="S182" i="489"/>
  <c r="R182" i="489"/>
  <c r="Q182" i="489"/>
  <c r="P182" i="489"/>
  <c r="O182" i="489"/>
  <c r="N182" i="489"/>
  <c r="I182" i="489"/>
  <c r="G182" i="489"/>
  <c r="AA181" i="489"/>
  <c r="Z181" i="489"/>
  <c r="Y181" i="489"/>
  <c r="X181" i="489"/>
  <c r="U181" i="489"/>
  <c r="T181" i="489"/>
  <c r="S181" i="489"/>
  <c r="R181" i="489"/>
  <c r="Q181" i="489"/>
  <c r="P181" i="489"/>
  <c r="O181" i="489"/>
  <c r="N181" i="489"/>
  <c r="I181" i="489"/>
  <c r="G181" i="489"/>
  <c r="AA180" i="489"/>
  <c r="Z180" i="489"/>
  <c r="Y180" i="489"/>
  <c r="X180" i="489"/>
  <c r="U180" i="489"/>
  <c r="T180" i="489"/>
  <c r="S180" i="489"/>
  <c r="R180" i="489"/>
  <c r="Q180" i="489"/>
  <c r="P180" i="489"/>
  <c r="O180" i="489"/>
  <c r="N180" i="489"/>
  <c r="I180" i="489"/>
  <c r="G180" i="489"/>
  <c r="AA179" i="489"/>
  <c r="Z179" i="489"/>
  <c r="Y179" i="489"/>
  <c r="X179" i="489"/>
  <c r="U179" i="489"/>
  <c r="T179" i="489"/>
  <c r="S179" i="489"/>
  <c r="R179" i="489"/>
  <c r="Q179" i="489"/>
  <c r="P179" i="489"/>
  <c r="O179" i="489"/>
  <c r="N179" i="489"/>
  <c r="I179" i="489"/>
  <c r="G179" i="489"/>
  <c r="AA178" i="489"/>
  <c r="Z178" i="489"/>
  <c r="Y178" i="489"/>
  <c r="X178" i="489"/>
  <c r="U178" i="489"/>
  <c r="T178" i="489"/>
  <c r="S178" i="489"/>
  <c r="R178" i="489"/>
  <c r="Q178" i="489"/>
  <c r="P178" i="489"/>
  <c r="O178" i="489"/>
  <c r="N178" i="489"/>
  <c r="I178" i="489"/>
  <c r="G178" i="489"/>
  <c r="G169" i="489"/>
  <c r="C169" i="489"/>
  <c r="G168" i="489"/>
  <c r="C168" i="489"/>
  <c r="G167" i="489"/>
  <c r="C167" i="489"/>
  <c r="G166" i="489"/>
  <c r="C166" i="489"/>
  <c r="H162" i="489"/>
  <c r="G162" i="489"/>
  <c r="AA161" i="489"/>
  <c r="Z161" i="489"/>
  <c r="Y161" i="489"/>
  <c r="X161" i="489"/>
  <c r="U161" i="489"/>
  <c r="T161" i="489"/>
  <c r="S161" i="489"/>
  <c r="R161" i="489"/>
  <c r="Q161" i="489"/>
  <c r="P161" i="489"/>
  <c r="O161" i="489"/>
  <c r="N161" i="489"/>
  <c r="I161" i="489"/>
  <c r="H161" i="489"/>
  <c r="G161" i="489"/>
  <c r="AA160" i="489"/>
  <c r="Z160" i="489"/>
  <c r="Y160" i="489"/>
  <c r="X160" i="489"/>
  <c r="U160" i="489"/>
  <c r="T160" i="489"/>
  <c r="S160" i="489"/>
  <c r="R160" i="489"/>
  <c r="Q160" i="489"/>
  <c r="P160" i="489"/>
  <c r="O160" i="489"/>
  <c r="N160" i="489"/>
  <c r="I160" i="489"/>
  <c r="H160" i="489"/>
  <c r="G160" i="489"/>
  <c r="AA159" i="489"/>
  <c r="Z159" i="489"/>
  <c r="Y159" i="489"/>
  <c r="X159" i="489"/>
  <c r="U159" i="489"/>
  <c r="T159" i="489"/>
  <c r="S159" i="489"/>
  <c r="R159" i="489"/>
  <c r="Q159" i="489"/>
  <c r="P159" i="489"/>
  <c r="O159" i="489"/>
  <c r="N159" i="489"/>
  <c r="I159" i="489"/>
  <c r="H159" i="489"/>
  <c r="G159" i="489"/>
  <c r="AA158" i="489"/>
  <c r="Z158" i="489"/>
  <c r="Y158" i="489"/>
  <c r="X158" i="489"/>
  <c r="U158" i="489"/>
  <c r="T158" i="489"/>
  <c r="S158" i="489"/>
  <c r="R158" i="489"/>
  <c r="Q158" i="489"/>
  <c r="P158" i="489"/>
  <c r="O158" i="489"/>
  <c r="N158" i="489"/>
  <c r="I158" i="489"/>
  <c r="H158" i="489"/>
  <c r="G158" i="489"/>
  <c r="H157" i="489"/>
  <c r="G157" i="489"/>
  <c r="H156" i="489"/>
  <c r="G156" i="489"/>
  <c r="AA155" i="489"/>
  <c r="Z155" i="489"/>
  <c r="Y155" i="489"/>
  <c r="X155" i="489"/>
  <c r="U155" i="489"/>
  <c r="T155" i="489"/>
  <c r="S155" i="489"/>
  <c r="R155" i="489"/>
  <c r="Q155" i="489"/>
  <c r="P155" i="489"/>
  <c r="O155" i="489"/>
  <c r="N155" i="489"/>
  <c r="I155" i="489"/>
  <c r="H155" i="489"/>
  <c r="G155" i="489"/>
  <c r="AA154" i="489"/>
  <c r="Z154" i="489"/>
  <c r="Y154" i="489"/>
  <c r="X154" i="489"/>
  <c r="U154" i="489"/>
  <c r="T154" i="489"/>
  <c r="S154" i="489"/>
  <c r="R154" i="489"/>
  <c r="Q154" i="489"/>
  <c r="P154" i="489"/>
  <c r="O154" i="489"/>
  <c r="N154" i="489"/>
  <c r="I154" i="489"/>
  <c r="H154" i="489"/>
  <c r="G154" i="489"/>
  <c r="AA153" i="489"/>
  <c r="Z153" i="489"/>
  <c r="Y153" i="489"/>
  <c r="X153" i="489"/>
  <c r="U153" i="489"/>
  <c r="T153" i="489"/>
  <c r="S153" i="489"/>
  <c r="R153" i="489"/>
  <c r="Q153" i="489"/>
  <c r="P153" i="489"/>
  <c r="O153" i="489"/>
  <c r="N153" i="489"/>
  <c r="I153" i="489"/>
  <c r="H153" i="489"/>
  <c r="G153" i="489"/>
  <c r="AA152" i="489"/>
  <c r="Z152" i="489"/>
  <c r="Y152" i="489"/>
  <c r="X152" i="489"/>
  <c r="U152" i="489"/>
  <c r="T152" i="489"/>
  <c r="S152" i="489"/>
  <c r="R152" i="489"/>
  <c r="Q152" i="489"/>
  <c r="P152" i="489"/>
  <c r="O152" i="489"/>
  <c r="N152" i="489"/>
  <c r="I152" i="489"/>
  <c r="H152" i="489"/>
  <c r="G152" i="489"/>
  <c r="AA151" i="489"/>
  <c r="Z151" i="489"/>
  <c r="Y151" i="489"/>
  <c r="X151" i="489"/>
  <c r="U151" i="489"/>
  <c r="T151" i="489"/>
  <c r="S151" i="489"/>
  <c r="R151" i="489"/>
  <c r="Q151" i="489"/>
  <c r="P151" i="489"/>
  <c r="O151" i="489"/>
  <c r="N151" i="489"/>
  <c r="I151" i="489"/>
  <c r="H151" i="489"/>
  <c r="G151" i="489"/>
  <c r="AA150" i="489"/>
  <c r="Z150" i="489"/>
  <c r="Y150" i="489"/>
  <c r="X150" i="489"/>
  <c r="U150" i="489"/>
  <c r="T150" i="489"/>
  <c r="S150" i="489"/>
  <c r="R150" i="489"/>
  <c r="Q150" i="489"/>
  <c r="P150" i="489"/>
  <c r="O150" i="489"/>
  <c r="N150" i="489"/>
  <c r="I150" i="489"/>
  <c r="H150" i="489"/>
  <c r="G150" i="489"/>
  <c r="AA149" i="489"/>
  <c r="Z149" i="489"/>
  <c r="Y149" i="489"/>
  <c r="X149" i="489"/>
  <c r="U149" i="489"/>
  <c r="T149" i="489"/>
  <c r="S149" i="489"/>
  <c r="R149" i="489"/>
  <c r="Q149" i="489"/>
  <c r="P149" i="489"/>
  <c r="O149" i="489"/>
  <c r="N149" i="489"/>
  <c r="I149" i="489"/>
  <c r="H149" i="489"/>
  <c r="G149" i="489"/>
  <c r="AA147" i="489"/>
  <c r="Z147" i="489"/>
  <c r="Y147" i="489"/>
  <c r="X147" i="489"/>
  <c r="U147" i="489"/>
  <c r="T147" i="489"/>
  <c r="S147" i="489"/>
  <c r="R147" i="489"/>
  <c r="Q147" i="489"/>
  <c r="P147" i="489"/>
  <c r="O147" i="489"/>
  <c r="N147" i="489"/>
  <c r="I147" i="489"/>
  <c r="H147" i="489"/>
  <c r="G147" i="489"/>
  <c r="H146" i="489"/>
  <c r="G146" i="489"/>
  <c r="H145" i="489"/>
  <c r="G145" i="489"/>
  <c r="H144" i="489"/>
  <c r="G144" i="489"/>
  <c r="H143" i="489"/>
  <c r="G143" i="489"/>
  <c r="AA142" i="489"/>
  <c r="Z142" i="489"/>
  <c r="Y142" i="489"/>
  <c r="X142" i="489"/>
  <c r="U142" i="489"/>
  <c r="T142" i="489"/>
  <c r="S142" i="489"/>
  <c r="R142" i="489"/>
  <c r="Q142" i="489"/>
  <c r="P142" i="489"/>
  <c r="O142" i="489"/>
  <c r="N142" i="489"/>
  <c r="I142" i="489"/>
  <c r="H142" i="489"/>
  <c r="G142" i="489"/>
  <c r="AA141" i="489"/>
  <c r="Z141" i="489"/>
  <c r="Y141" i="489"/>
  <c r="X141" i="489"/>
  <c r="U141" i="489"/>
  <c r="T141" i="489"/>
  <c r="S141" i="489"/>
  <c r="R141" i="489"/>
  <c r="Q141" i="489"/>
  <c r="P141" i="489"/>
  <c r="O141" i="489"/>
  <c r="N141" i="489"/>
  <c r="I141" i="489"/>
  <c r="H141" i="489"/>
  <c r="G141" i="489"/>
  <c r="AA140" i="489"/>
  <c r="Z140" i="489"/>
  <c r="Y140" i="489"/>
  <c r="X140" i="489"/>
  <c r="U140" i="489"/>
  <c r="T140" i="489"/>
  <c r="S140" i="489"/>
  <c r="R140" i="489"/>
  <c r="Q140" i="489"/>
  <c r="P140" i="489"/>
  <c r="O140" i="489"/>
  <c r="N140" i="489"/>
  <c r="I140" i="489"/>
  <c r="H140" i="489"/>
  <c r="G140" i="489"/>
  <c r="AA139" i="489"/>
  <c r="Z139" i="489"/>
  <c r="Y139" i="489"/>
  <c r="X139" i="489"/>
  <c r="U139" i="489"/>
  <c r="T139" i="489"/>
  <c r="S139" i="489"/>
  <c r="R139" i="489"/>
  <c r="Q139" i="489"/>
  <c r="P139" i="489"/>
  <c r="O139" i="489"/>
  <c r="N139" i="489"/>
  <c r="I139" i="489"/>
  <c r="H139" i="489"/>
  <c r="G139" i="489"/>
  <c r="AA138" i="489"/>
  <c r="Z138" i="489"/>
  <c r="Y138" i="489"/>
  <c r="X138" i="489"/>
  <c r="U138" i="489"/>
  <c r="T138" i="489"/>
  <c r="S138" i="489"/>
  <c r="R138" i="489"/>
  <c r="Q138" i="489"/>
  <c r="P138" i="489"/>
  <c r="O138" i="489"/>
  <c r="N138" i="489"/>
  <c r="I138" i="489"/>
  <c r="H138" i="489"/>
  <c r="G138" i="489"/>
  <c r="AA137" i="489"/>
  <c r="Z137" i="489"/>
  <c r="Y137" i="489"/>
  <c r="X137" i="489"/>
  <c r="U137" i="489"/>
  <c r="T137" i="489"/>
  <c r="S137" i="489"/>
  <c r="R137" i="489"/>
  <c r="Q137" i="489"/>
  <c r="P137" i="489"/>
  <c r="O137" i="489"/>
  <c r="AA136" i="489"/>
  <c r="Z136" i="489"/>
  <c r="Y136" i="489"/>
  <c r="X136" i="489"/>
  <c r="U136" i="489"/>
  <c r="T136" i="489"/>
  <c r="S136" i="489"/>
  <c r="R136" i="489"/>
  <c r="Q136" i="489"/>
  <c r="P136" i="489"/>
  <c r="O136" i="489"/>
  <c r="N136" i="489"/>
  <c r="I136" i="489"/>
  <c r="H136" i="489"/>
  <c r="G136" i="489"/>
  <c r="AA135" i="489"/>
  <c r="Z135" i="489"/>
  <c r="Y135" i="489"/>
  <c r="X135" i="489"/>
  <c r="U135" i="489"/>
  <c r="T135" i="489"/>
  <c r="S135" i="489"/>
  <c r="R135" i="489"/>
  <c r="Q135" i="489"/>
  <c r="P135" i="489"/>
  <c r="O135" i="489"/>
  <c r="N135" i="489"/>
  <c r="I135" i="489"/>
  <c r="H135" i="489"/>
  <c r="G135" i="489"/>
  <c r="AA134" i="489"/>
  <c r="Z134" i="489"/>
  <c r="Y134" i="489"/>
  <c r="X134" i="489"/>
  <c r="U134" i="489"/>
  <c r="T134" i="489"/>
  <c r="S134" i="489"/>
  <c r="R134" i="489"/>
  <c r="Q134" i="489"/>
  <c r="P134" i="489"/>
  <c r="O134" i="489"/>
  <c r="N134" i="489"/>
  <c r="I134" i="489"/>
  <c r="H134" i="489"/>
  <c r="G134" i="489"/>
  <c r="AA133" i="489"/>
  <c r="Z133" i="489"/>
  <c r="Y133" i="489"/>
  <c r="X133" i="489"/>
  <c r="U133" i="489"/>
  <c r="T133" i="489"/>
  <c r="S133" i="489"/>
  <c r="R133" i="489"/>
  <c r="Q133" i="489"/>
  <c r="P133" i="489"/>
  <c r="O133" i="489"/>
  <c r="N133" i="489"/>
  <c r="I133" i="489"/>
  <c r="H133" i="489"/>
  <c r="G133" i="489"/>
  <c r="AA132" i="489"/>
  <c r="Z132" i="489"/>
  <c r="Y132" i="489"/>
  <c r="X132" i="489"/>
  <c r="U132" i="489"/>
  <c r="T132" i="489"/>
  <c r="S132" i="489"/>
  <c r="R132" i="489"/>
  <c r="Q132" i="489"/>
  <c r="P132" i="489"/>
  <c r="O132" i="489"/>
  <c r="N132" i="489"/>
  <c r="I132" i="489"/>
  <c r="H132" i="489"/>
  <c r="G132" i="489"/>
  <c r="AA131" i="489"/>
  <c r="Z131" i="489"/>
  <c r="Y131" i="489"/>
  <c r="X131" i="489"/>
  <c r="U131" i="489"/>
  <c r="T131" i="489"/>
  <c r="S131" i="489"/>
  <c r="R131" i="489"/>
  <c r="Q131" i="489"/>
  <c r="P131" i="489"/>
  <c r="O131" i="489"/>
  <c r="N131" i="489"/>
  <c r="I131" i="489"/>
  <c r="H131" i="489"/>
  <c r="G131" i="489"/>
  <c r="AA130" i="489"/>
  <c r="Z130" i="489"/>
  <c r="Y130" i="489"/>
  <c r="X130" i="489"/>
  <c r="U130" i="489"/>
  <c r="T130" i="489"/>
  <c r="S130" i="489"/>
  <c r="R130" i="489"/>
  <c r="Q130" i="489"/>
  <c r="P130" i="489"/>
  <c r="O130" i="489"/>
  <c r="N130" i="489"/>
  <c r="I130" i="489"/>
  <c r="H130" i="489"/>
  <c r="G130" i="489"/>
  <c r="AA129" i="489"/>
  <c r="Z129" i="489"/>
  <c r="Y129" i="489"/>
  <c r="X129" i="489"/>
  <c r="U129" i="489"/>
  <c r="T129" i="489"/>
  <c r="S129" i="489"/>
  <c r="R129" i="489"/>
  <c r="Q129" i="489"/>
  <c r="P129" i="489"/>
  <c r="O129" i="489"/>
  <c r="N129" i="489"/>
  <c r="I129" i="489"/>
  <c r="H129" i="489"/>
  <c r="G129" i="489"/>
  <c r="AA128" i="489"/>
  <c r="Z128" i="489"/>
  <c r="Y128" i="489"/>
  <c r="X128" i="489"/>
  <c r="U128" i="489"/>
  <c r="T128" i="489"/>
  <c r="S128" i="489"/>
  <c r="R128" i="489"/>
  <c r="Q128" i="489"/>
  <c r="P128" i="489"/>
  <c r="O128" i="489"/>
  <c r="N128" i="489"/>
  <c r="I128" i="489"/>
  <c r="H128" i="489"/>
  <c r="G128" i="489"/>
  <c r="AA127" i="489"/>
  <c r="Z127" i="489"/>
  <c r="Y127" i="489"/>
  <c r="X127" i="489"/>
  <c r="U127" i="489"/>
  <c r="T127" i="489"/>
  <c r="S127" i="489"/>
  <c r="R127" i="489"/>
  <c r="Q127" i="489"/>
  <c r="P127" i="489"/>
  <c r="O127" i="489"/>
  <c r="N127" i="489"/>
  <c r="I127" i="489"/>
  <c r="H127" i="489"/>
  <c r="G127" i="489"/>
  <c r="AA126" i="489"/>
  <c r="Z126" i="489"/>
  <c r="Y126" i="489"/>
  <c r="X126" i="489"/>
  <c r="U126" i="489"/>
  <c r="T126" i="489"/>
  <c r="S126" i="489"/>
  <c r="R126" i="489"/>
  <c r="Q126" i="489"/>
  <c r="P126" i="489"/>
  <c r="O126" i="489"/>
  <c r="N126" i="489"/>
  <c r="I126" i="489"/>
  <c r="H126" i="489"/>
  <c r="G126" i="489"/>
  <c r="AA125" i="489"/>
  <c r="Z125" i="489"/>
  <c r="Y125" i="489"/>
  <c r="X125" i="489"/>
  <c r="U125" i="489"/>
  <c r="T125" i="489"/>
  <c r="S125" i="489"/>
  <c r="R125" i="489"/>
  <c r="Q125" i="489"/>
  <c r="P125" i="489"/>
  <c r="O125" i="489"/>
  <c r="N125" i="489"/>
  <c r="I125" i="489"/>
  <c r="H125" i="489"/>
  <c r="G125" i="489"/>
  <c r="AA124" i="489"/>
  <c r="Z124" i="489"/>
  <c r="Y124" i="489"/>
  <c r="X124" i="489"/>
  <c r="U124" i="489"/>
  <c r="T124" i="489"/>
  <c r="S124" i="489"/>
  <c r="R124" i="489"/>
  <c r="Q124" i="489"/>
  <c r="P124" i="489"/>
  <c r="O124" i="489"/>
  <c r="N124" i="489"/>
  <c r="I124" i="489"/>
  <c r="H124" i="489"/>
  <c r="G124" i="489"/>
  <c r="AA123" i="489"/>
  <c r="Z123" i="489"/>
  <c r="Y123" i="489"/>
  <c r="X123" i="489"/>
  <c r="U123" i="489"/>
  <c r="T123" i="489"/>
  <c r="S123" i="489"/>
  <c r="R123" i="489"/>
  <c r="Q123" i="489"/>
  <c r="P123" i="489"/>
  <c r="O123" i="489"/>
  <c r="N123" i="489"/>
  <c r="I123" i="489"/>
  <c r="H123" i="489"/>
  <c r="G123" i="489"/>
  <c r="AA122" i="489"/>
  <c r="Z122" i="489"/>
  <c r="Y122" i="489"/>
  <c r="X122" i="489"/>
  <c r="U122" i="489"/>
  <c r="T122" i="489"/>
  <c r="S122" i="489"/>
  <c r="R122" i="489"/>
  <c r="Q122" i="489"/>
  <c r="P122" i="489"/>
  <c r="O122" i="489"/>
  <c r="N122" i="489"/>
  <c r="I122" i="489"/>
  <c r="H122" i="489"/>
  <c r="G122" i="489"/>
  <c r="AA120" i="489"/>
  <c r="Z120" i="489"/>
  <c r="Y120" i="489"/>
  <c r="X120" i="489"/>
  <c r="U120" i="489"/>
  <c r="T120" i="489"/>
  <c r="S120" i="489"/>
  <c r="R120" i="489"/>
  <c r="Q120" i="489"/>
  <c r="P120" i="489"/>
  <c r="O120" i="489"/>
  <c r="N120" i="489"/>
  <c r="I120" i="489"/>
  <c r="H120" i="489"/>
  <c r="G120" i="489"/>
  <c r="AA119" i="489"/>
  <c r="Z119" i="489"/>
  <c r="Y119" i="489"/>
  <c r="X119" i="489"/>
  <c r="U119" i="489"/>
  <c r="T119" i="489"/>
  <c r="S119" i="489"/>
  <c r="R119" i="489"/>
  <c r="Q119" i="489"/>
  <c r="P119" i="489"/>
  <c r="O119" i="489"/>
  <c r="N119" i="489"/>
  <c r="I119" i="489"/>
  <c r="H119" i="489"/>
  <c r="G119" i="489"/>
  <c r="AA118" i="489"/>
  <c r="Z118" i="489"/>
  <c r="Y118" i="489"/>
  <c r="X118" i="489"/>
  <c r="U118" i="489"/>
  <c r="T118" i="489"/>
  <c r="S118" i="489"/>
  <c r="R118" i="489"/>
  <c r="Q118" i="489"/>
  <c r="P118" i="489"/>
  <c r="O118" i="489"/>
  <c r="N118" i="489"/>
  <c r="I118" i="489"/>
  <c r="H118" i="489"/>
  <c r="G118" i="489"/>
  <c r="I117" i="489"/>
  <c r="H117" i="489"/>
  <c r="G117" i="489"/>
  <c r="I116" i="489"/>
  <c r="H116" i="489"/>
  <c r="G116" i="489"/>
  <c r="I115" i="489"/>
  <c r="H115" i="489"/>
  <c r="G115" i="489"/>
  <c r="AA114" i="489"/>
  <c r="Z114" i="489"/>
  <c r="Y114" i="489"/>
  <c r="X114" i="489"/>
  <c r="U114" i="489"/>
  <c r="T114" i="489"/>
  <c r="S114" i="489"/>
  <c r="R114" i="489"/>
  <c r="Q114" i="489"/>
  <c r="P114" i="489"/>
  <c r="O114" i="489"/>
  <c r="N114" i="489"/>
  <c r="I114" i="489"/>
  <c r="H114" i="489"/>
  <c r="G114" i="489"/>
  <c r="AA113" i="489"/>
  <c r="Z113" i="489"/>
  <c r="Y113" i="489"/>
  <c r="X113" i="489"/>
  <c r="U113" i="489"/>
  <c r="T113" i="489"/>
  <c r="S113" i="489"/>
  <c r="R113" i="489"/>
  <c r="Q113" i="489"/>
  <c r="P113" i="489"/>
  <c r="O113" i="489"/>
  <c r="N113" i="489"/>
  <c r="I113" i="489"/>
  <c r="H113" i="489"/>
  <c r="G113" i="489"/>
  <c r="AA112" i="489"/>
  <c r="Z112" i="489"/>
  <c r="Y112" i="489"/>
  <c r="X112" i="489"/>
  <c r="U112" i="489"/>
  <c r="T112" i="489"/>
  <c r="S112" i="489"/>
  <c r="R112" i="489"/>
  <c r="Q112" i="489"/>
  <c r="P112" i="489"/>
  <c r="O112" i="489"/>
  <c r="N112" i="489"/>
  <c r="I112" i="489"/>
  <c r="H112" i="489"/>
  <c r="G112" i="489"/>
  <c r="AA111" i="489"/>
  <c r="Z111" i="489"/>
  <c r="Y111" i="489"/>
  <c r="X111" i="489"/>
  <c r="U111" i="489"/>
  <c r="T111" i="489"/>
  <c r="S111" i="489"/>
  <c r="R111" i="489"/>
  <c r="Q111" i="489"/>
  <c r="P111" i="489"/>
  <c r="O111" i="489"/>
  <c r="N111" i="489"/>
  <c r="I111" i="489"/>
  <c r="H111" i="489"/>
  <c r="G111" i="489"/>
  <c r="AA110" i="489"/>
  <c r="Z110" i="489"/>
  <c r="Y110" i="489"/>
  <c r="X110" i="489"/>
  <c r="U110" i="489"/>
  <c r="T110" i="489"/>
  <c r="S110" i="489"/>
  <c r="R110" i="489"/>
  <c r="Q110" i="489"/>
  <c r="P110" i="489"/>
  <c r="O110" i="489"/>
  <c r="N110" i="489"/>
  <c r="I110" i="489"/>
  <c r="H110" i="489"/>
  <c r="G110" i="489"/>
  <c r="AA109" i="489"/>
  <c r="Z109" i="489"/>
  <c r="Y109" i="489"/>
  <c r="X109" i="489"/>
  <c r="U109" i="489"/>
  <c r="T109" i="489"/>
  <c r="S109" i="489"/>
  <c r="R109" i="489"/>
  <c r="Q109" i="489"/>
  <c r="P109" i="489"/>
  <c r="O109" i="489"/>
  <c r="N109" i="489"/>
  <c r="I109" i="489"/>
  <c r="H109" i="489"/>
  <c r="G109" i="489"/>
  <c r="AA108" i="489"/>
  <c r="Z108" i="489"/>
  <c r="Y108" i="489"/>
  <c r="X108" i="489"/>
  <c r="U108" i="489"/>
  <c r="T108" i="489"/>
  <c r="S108" i="489"/>
  <c r="R108" i="489"/>
  <c r="Q108" i="489"/>
  <c r="P108" i="489"/>
  <c r="O108" i="489"/>
  <c r="N108" i="489"/>
  <c r="I108" i="489"/>
  <c r="H108" i="489"/>
  <c r="G108" i="489"/>
  <c r="AA107" i="489"/>
  <c r="Z107" i="489"/>
  <c r="Y107" i="489"/>
  <c r="X107" i="489"/>
  <c r="U107" i="489"/>
  <c r="T107" i="489"/>
  <c r="S107" i="489"/>
  <c r="R107" i="489"/>
  <c r="Q107" i="489"/>
  <c r="P107" i="489"/>
  <c r="O107" i="489"/>
  <c r="N107" i="489"/>
  <c r="I107" i="489"/>
  <c r="H107" i="489"/>
  <c r="G107" i="489"/>
  <c r="AA106" i="489"/>
  <c r="Z106" i="489"/>
  <c r="Y106" i="489"/>
  <c r="X106" i="489"/>
  <c r="U106" i="489"/>
  <c r="T106" i="489"/>
  <c r="S106" i="489"/>
  <c r="R106" i="489"/>
  <c r="Q106" i="489"/>
  <c r="P106" i="489"/>
  <c r="O106" i="489"/>
  <c r="N106" i="489"/>
  <c r="I106" i="489"/>
  <c r="H106" i="489"/>
  <c r="G106" i="489"/>
  <c r="AA105" i="489"/>
  <c r="Z105" i="489"/>
  <c r="Y105" i="489"/>
  <c r="X105" i="489"/>
  <c r="U105" i="489"/>
  <c r="T105" i="489"/>
  <c r="S105" i="489"/>
  <c r="R105" i="489"/>
  <c r="Q105" i="489"/>
  <c r="P105" i="489"/>
  <c r="O105" i="489"/>
  <c r="N105" i="489"/>
  <c r="I105" i="489"/>
  <c r="H105" i="489"/>
  <c r="G105" i="489"/>
  <c r="AA104" i="489"/>
  <c r="Z104" i="489"/>
  <c r="Y104" i="489"/>
  <c r="X104" i="489"/>
  <c r="U104" i="489"/>
  <c r="T104" i="489"/>
  <c r="S104" i="489"/>
  <c r="R104" i="489"/>
  <c r="Q104" i="489"/>
  <c r="P104" i="489"/>
  <c r="O104" i="489"/>
  <c r="N104" i="489"/>
  <c r="I104" i="489"/>
  <c r="H104" i="489"/>
  <c r="G104" i="489"/>
  <c r="AA103" i="489"/>
  <c r="Z103" i="489"/>
  <c r="Y103" i="489"/>
  <c r="X103" i="489"/>
  <c r="U103" i="489"/>
  <c r="T103" i="489"/>
  <c r="S103" i="489"/>
  <c r="R103" i="489"/>
  <c r="Q103" i="489"/>
  <c r="P103" i="489"/>
  <c r="O103" i="489"/>
  <c r="N103" i="489"/>
  <c r="I103" i="489"/>
  <c r="H103" i="489"/>
  <c r="G103" i="489"/>
  <c r="AA102" i="489"/>
  <c r="Z102" i="489"/>
  <c r="Y102" i="489"/>
  <c r="X102" i="489"/>
  <c r="U102" i="489"/>
  <c r="T102" i="489"/>
  <c r="S102" i="489"/>
  <c r="R102" i="489"/>
  <c r="Q102" i="489"/>
  <c r="P102" i="489"/>
  <c r="O102" i="489"/>
  <c r="N102" i="489"/>
  <c r="I102" i="489"/>
  <c r="H102" i="489"/>
  <c r="G102" i="489"/>
  <c r="AA101" i="489"/>
  <c r="Z101" i="489"/>
  <c r="Y101" i="489"/>
  <c r="X101" i="489"/>
  <c r="U101" i="489"/>
  <c r="T101" i="489"/>
  <c r="S101" i="489"/>
  <c r="R101" i="489"/>
  <c r="Q101" i="489"/>
  <c r="P101" i="489"/>
  <c r="O101" i="489"/>
  <c r="N101" i="489"/>
  <c r="I101" i="489"/>
  <c r="H101" i="489"/>
  <c r="G101" i="489"/>
  <c r="AA100" i="489"/>
  <c r="Z100" i="489"/>
  <c r="Y100" i="489"/>
  <c r="X100" i="489"/>
  <c r="U100" i="489"/>
  <c r="T100" i="489"/>
  <c r="S100" i="489"/>
  <c r="R100" i="489"/>
  <c r="Q100" i="489"/>
  <c r="P100" i="489"/>
  <c r="O100" i="489"/>
  <c r="N100" i="489"/>
  <c r="I100" i="489"/>
  <c r="H100" i="489"/>
  <c r="G100" i="489"/>
  <c r="AA99" i="489"/>
  <c r="Z99" i="489"/>
  <c r="Y99" i="489"/>
  <c r="X99" i="489"/>
  <c r="U99" i="489"/>
  <c r="T99" i="489"/>
  <c r="S99" i="489"/>
  <c r="R99" i="489"/>
  <c r="Q99" i="489"/>
  <c r="P99" i="489"/>
  <c r="O99" i="489"/>
  <c r="N99" i="489"/>
  <c r="I99" i="489"/>
  <c r="H99" i="489"/>
  <c r="G99" i="489"/>
  <c r="AA98" i="489"/>
  <c r="Z98" i="489"/>
  <c r="Y98" i="489"/>
  <c r="X98" i="489"/>
  <c r="U98" i="489"/>
  <c r="T98" i="489"/>
  <c r="S98" i="489"/>
  <c r="R98" i="489"/>
  <c r="Q98" i="489"/>
  <c r="P98" i="489"/>
  <c r="O98" i="489"/>
  <c r="N98" i="489"/>
  <c r="I98" i="489"/>
  <c r="H98" i="489"/>
  <c r="G98" i="489"/>
  <c r="AA97" i="489"/>
  <c r="Z97" i="489"/>
  <c r="Y97" i="489"/>
  <c r="X97" i="489"/>
  <c r="U97" i="489"/>
  <c r="T97" i="489"/>
  <c r="S97" i="489"/>
  <c r="R97" i="489"/>
  <c r="Q97" i="489"/>
  <c r="P97" i="489"/>
  <c r="O97" i="489"/>
  <c r="N97" i="489"/>
  <c r="I97" i="489"/>
  <c r="H97" i="489"/>
  <c r="G97" i="489"/>
  <c r="AA96" i="489"/>
  <c r="Z96" i="489"/>
  <c r="Y96" i="489"/>
  <c r="X96" i="489"/>
  <c r="U96" i="489"/>
  <c r="T96" i="489"/>
  <c r="S96" i="489"/>
  <c r="R96" i="489"/>
  <c r="Q96" i="489"/>
  <c r="P96" i="489"/>
  <c r="O96" i="489"/>
  <c r="N96" i="489"/>
  <c r="I96" i="489"/>
  <c r="H96" i="489"/>
  <c r="G96" i="489"/>
  <c r="AA95" i="489"/>
  <c r="Z95" i="489"/>
  <c r="Y95" i="489"/>
  <c r="X95" i="489"/>
  <c r="U95" i="489"/>
  <c r="T95" i="489"/>
  <c r="S95" i="489"/>
  <c r="R95" i="489"/>
  <c r="Q95" i="489"/>
  <c r="P95" i="489"/>
  <c r="O95" i="489"/>
  <c r="N95" i="489"/>
  <c r="I95" i="489"/>
  <c r="H95" i="489"/>
  <c r="G95" i="489"/>
  <c r="AA94" i="489"/>
  <c r="Z94" i="489"/>
  <c r="Y94" i="489"/>
  <c r="X94" i="489"/>
  <c r="U94" i="489"/>
  <c r="T94" i="489"/>
  <c r="S94" i="489"/>
  <c r="R94" i="489"/>
  <c r="Q94" i="489"/>
  <c r="P94" i="489"/>
  <c r="O94" i="489"/>
  <c r="N94" i="489"/>
  <c r="I94" i="489"/>
  <c r="H94" i="489"/>
  <c r="G94" i="489"/>
  <c r="AA93" i="489"/>
  <c r="Z93" i="489"/>
  <c r="Y93" i="489"/>
  <c r="X93" i="489"/>
  <c r="U93" i="489"/>
  <c r="T93" i="489"/>
  <c r="S93" i="489"/>
  <c r="R93" i="489"/>
  <c r="Q93" i="489"/>
  <c r="P93" i="489"/>
  <c r="O93" i="489"/>
  <c r="N93" i="489"/>
  <c r="I93" i="489"/>
  <c r="H93" i="489"/>
  <c r="G93" i="489"/>
  <c r="AA92" i="489"/>
  <c r="Z92" i="489"/>
  <c r="Y92" i="489"/>
  <c r="X92" i="489"/>
  <c r="U92" i="489"/>
  <c r="T92" i="489"/>
  <c r="S92" i="489"/>
  <c r="R92" i="489"/>
  <c r="Q92" i="489"/>
  <c r="P92" i="489"/>
  <c r="O92" i="489"/>
  <c r="N92" i="489"/>
  <c r="I92" i="489"/>
  <c r="H92" i="489"/>
  <c r="G92" i="489"/>
  <c r="AA91" i="489"/>
  <c r="Z91" i="489"/>
  <c r="Y91" i="489"/>
  <c r="X91" i="489"/>
  <c r="U91" i="489"/>
  <c r="T91" i="489"/>
  <c r="S91" i="489"/>
  <c r="R91" i="489"/>
  <c r="Q91" i="489"/>
  <c r="P91" i="489"/>
  <c r="O91" i="489"/>
  <c r="N91" i="489"/>
  <c r="I91" i="489"/>
  <c r="H91" i="489"/>
  <c r="G91" i="489"/>
  <c r="AA90" i="489"/>
  <c r="Z90" i="489"/>
  <c r="Y90" i="489"/>
  <c r="X90" i="489"/>
  <c r="U90" i="489"/>
  <c r="T90" i="489"/>
  <c r="S90" i="489"/>
  <c r="R90" i="489"/>
  <c r="Q90" i="489"/>
  <c r="P90" i="489"/>
  <c r="O90" i="489"/>
  <c r="N90" i="489"/>
  <c r="I90" i="489"/>
  <c r="H90" i="489"/>
  <c r="G90" i="489"/>
  <c r="AA89" i="489"/>
  <c r="Z89" i="489"/>
  <c r="Y89" i="489"/>
  <c r="X89" i="489"/>
  <c r="U89" i="489"/>
  <c r="T89" i="489"/>
  <c r="S89" i="489"/>
  <c r="R89" i="489"/>
  <c r="Q89" i="489"/>
  <c r="P89" i="489"/>
  <c r="O89" i="489"/>
  <c r="N89" i="489"/>
  <c r="I89" i="489"/>
  <c r="H89" i="489"/>
  <c r="G89" i="489"/>
  <c r="AA88" i="489"/>
  <c r="Z88" i="489"/>
  <c r="Y88" i="489"/>
  <c r="X88" i="489"/>
  <c r="U88" i="489"/>
  <c r="T88" i="489"/>
  <c r="S88" i="489"/>
  <c r="R88" i="489"/>
  <c r="Q88" i="489"/>
  <c r="P88" i="489"/>
  <c r="O88" i="489"/>
  <c r="N88" i="489"/>
  <c r="I88" i="489"/>
  <c r="H88" i="489"/>
  <c r="G88" i="489"/>
  <c r="AA87" i="489"/>
  <c r="Z87" i="489"/>
  <c r="Y87" i="489"/>
  <c r="X87" i="489"/>
  <c r="U87" i="489"/>
  <c r="T87" i="489"/>
  <c r="S87" i="489"/>
  <c r="R87" i="489"/>
  <c r="Q87" i="489"/>
  <c r="P87" i="489"/>
  <c r="O87" i="489"/>
  <c r="N87" i="489"/>
  <c r="I87" i="489"/>
  <c r="H87" i="489"/>
  <c r="G87" i="489"/>
  <c r="AA85" i="489"/>
  <c r="Z85" i="489"/>
  <c r="Y85" i="489"/>
  <c r="X85" i="489"/>
  <c r="U85" i="489"/>
  <c r="T85" i="489"/>
  <c r="S85" i="489"/>
  <c r="R85" i="489"/>
  <c r="Q85" i="489"/>
  <c r="P85" i="489"/>
  <c r="O85" i="489"/>
  <c r="N85" i="489"/>
  <c r="I85" i="489"/>
  <c r="G85" i="489"/>
  <c r="AA84" i="489"/>
  <c r="Z84" i="489"/>
  <c r="Y84" i="489"/>
  <c r="X84" i="489"/>
  <c r="U84" i="489"/>
  <c r="T84" i="489"/>
  <c r="S84" i="489"/>
  <c r="R84" i="489"/>
  <c r="Q84" i="489"/>
  <c r="P84" i="489"/>
  <c r="O84" i="489"/>
  <c r="N84" i="489"/>
  <c r="I84" i="489"/>
  <c r="G84" i="489"/>
  <c r="AA83" i="489"/>
  <c r="Z83" i="489"/>
  <c r="Y83" i="489"/>
  <c r="X83" i="489"/>
  <c r="U83" i="489"/>
  <c r="T83" i="489"/>
  <c r="S83" i="489"/>
  <c r="R83" i="489"/>
  <c r="Q83" i="489"/>
  <c r="P83" i="489"/>
  <c r="O83" i="489"/>
  <c r="N83" i="489"/>
  <c r="I83" i="489"/>
  <c r="G83" i="489"/>
  <c r="N82" i="489"/>
  <c r="I82" i="489"/>
  <c r="G82" i="489"/>
  <c r="N81" i="489"/>
  <c r="I81" i="489"/>
  <c r="G81" i="489"/>
  <c r="N80" i="489"/>
  <c r="I80" i="489"/>
  <c r="G80" i="489"/>
  <c r="AA79" i="489"/>
  <c r="Z79" i="489"/>
  <c r="Y79" i="489"/>
  <c r="X79" i="489"/>
  <c r="U79" i="489"/>
  <c r="T79" i="489"/>
  <c r="S79" i="489"/>
  <c r="R79" i="489"/>
  <c r="Q79" i="489"/>
  <c r="P79" i="489"/>
  <c r="O79" i="489"/>
  <c r="N79" i="489"/>
  <c r="I79" i="489"/>
  <c r="G79" i="489"/>
  <c r="AA78" i="489"/>
  <c r="Z78" i="489"/>
  <c r="Y78" i="489"/>
  <c r="X78" i="489"/>
  <c r="U78" i="489"/>
  <c r="T78" i="489"/>
  <c r="S78" i="489"/>
  <c r="R78" i="489"/>
  <c r="Q78" i="489"/>
  <c r="P78" i="489"/>
  <c r="O78" i="489"/>
  <c r="N78" i="489"/>
  <c r="I78" i="489"/>
  <c r="G78" i="489"/>
  <c r="AA77" i="489"/>
  <c r="Z77" i="489"/>
  <c r="Y77" i="489"/>
  <c r="X77" i="489"/>
  <c r="U77" i="489"/>
  <c r="T77" i="489"/>
  <c r="S77" i="489"/>
  <c r="R77" i="489"/>
  <c r="Q77" i="489"/>
  <c r="P77" i="489"/>
  <c r="O77" i="489"/>
  <c r="N77" i="489"/>
  <c r="I77" i="489"/>
  <c r="G77" i="489"/>
  <c r="AA76" i="489"/>
  <c r="Z76" i="489"/>
  <c r="Y76" i="489"/>
  <c r="X76" i="489"/>
  <c r="U76" i="489"/>
  <c r="T76" i="489"/>
  <c r="S76" i="489"/>
  <c r="R76" i="489"/>
  <c r="Q76" i="489"/>
  <c r="P76" i="489"/>
  <c r="O76" i="489"/>
  <c r="N76" i="489"/>
  <c r="I76" i="489"/>
  <c r="G76" i="489"/>
  <c r="AA75" i="489"/>
  <c r="Z75" i="489"/>
  <c r="Y75" i="489"/>
  <c r="X75" i="489"/>
  <c r="U75" i="489"/>
  <c r="T75" i="489"/>
  <c r="S75" i="489"/>
  <c r="R75" i="489"/>
  <c r="Q75" i="489"/>
  <c r="P75" i="489"/>
  <c r="O75" i="489"/>
  <c r="N75" i="489"/>
  <c r="I75" i="489"/>
  <c r="G75" i="489"/>
  <c r="AA74" i="489"/>
  <c r="Z74" i="489"/>
  <c r="Y74" i="489"/>
  <c r="X74" i="489"/>
  <c r="U74" i="489"/>
  <c r="T74" i="489"/>
  <c r="S74" i="489"/>
  <c r="R74" i="489"/>
  <c r="Q74" i="489"/>
  <c r="P74" i="489"/>
  <c r="O74" i="489"/>
  <c r="N74" i="489"/>
  <c r="I74" i="489"/>
  <c r="G74" i="489"/>
  <c r="AA73" i="489"/>
  <c r="Z73" i="489"/>
  <c r="Y73" i="489"/>
  <c r="X73" i="489"/>
  <c r="U73" i="489"/>
  <c r="T73" i="489"/>
  <c r="S73" i="489"/>
  <c r="R73" i="489"/>
  <c r="Q73" i="489"/>
  <c r="P73" i="489"/>
  <c r="O73" i="489"/>
  <c r="N73" i="489"/>
  <c r="I73" i="489"/>
  <c r="G73" i="489"/>
  <c r="AA72" i="489"/>
  <c r="Z72" i="489"/>
  <c r="Y72" i="489"/>
  <c r="X72" i="489"/>
  <c r="U72" i="489"/>
  <c r="T72" i="489"/>
  <c r="S72" i="489"/>
  <c r="R72" i="489"/>
  <c r="Q72" i="489"/>
  <c r="P72" i="489"/>
  <c r="O72" i="489"/>
  <c r="N72" i="489"/>
  <c r="I72" i="489"/>
  <c r="G72" i="489"/>
  <c r="AA71" i="489"/>
  <c r="Z71" i="489"/>
  <c r="Y71" i="489"/>
  <c r="X71" i="489"/>
  <c r="U71" i="489"/>
  <c r="T71" i="489"/>
  <c r="S71" i="489"/>
  <c r="R71" i="489"/>
  <c r="Q71" i="489"/>
  <c r="P71" i="489"/>
  <c r="O71" i="489"/>
  <c r="N71" i="489"/>
  <c r="I71" i="489"/>
  <c r="G71" i="489"/>
  <c r="AA70" i="489"/>
  <c r="Z70" i="489"/>
  <c r="Y70" i="489"/>
  <c r="X70" i="489"/>
  <c r="U70" i="489"/>
  <c r="T70" i="489"/>
  <c r="S70" i="489"/>
  <c r="R70" i="489"/>
  <c r="Q70" i="489"/>
  <c r="P70" i="489"/>
  <c r="O70" i="489"/>
  <c r="N70" i="489"/>
  <c r="I70" i="489"/>
  <c r="G70" i="489"/>
  <c r="AA69" i="489"/>
  <c r="Z69" i="489"/>
  <c r="Y69" i="489"/>
  <c r="X69" i="489"/>
  <c r="U69" i="489"/>
  <c r="T69" i="489"/>
  <c r="S69" i="489"/>
  <c r="R69" i="489"/>
  <c r="Q69" i="489"/>
  <c r="P69" i="489"/>
  <c r="O69" i="489"/>
  <c r="N69" i="489"/>
  <c r="I69" i="489"/>
  <c r="G69" i="489"/>
  <c r="AA68" i="489"/>
  <c r="Z68" i="489"/>
  <c r="Y68" i="489"/>
  <c r="X68" i="489"/>
  <c r="U68" i="489"/>
  <c r="T68" i="489"/>
  <c r="S68" i="489"/>
  <c r="R68" i="489"/>
  <c r="Q68" i="489"/>
  <c r="P68" i="489"/>
  <c r="O68" i="489"/>
  <c r="N68" i="489"/>
  <c r="I68" i="489"/>
  <c r="G68" i="489"/>
  <c r="G67" i="489"/>
  <c r="AA66" i="489"/>
  <c r="Z66" i="489"/>
  <c r="Y66" i="489"/>
  <c r="X66" i="489"/>
  <c r="U66" i="489"/>
  <c r="T66" i="489"/>
  <c r="S66" i="489"/>
  <c r="R66" i="489"/>
  <c r="Q66" i="489"/>
  <c r="P66" i="489"/>
  <c r="O66" i="489"/>
  <c r="N66" i="489"/>
  <c r="I66" i="489"/>
  <c r="G66" i="489"/>
  <c r="AA65" i="489"/>
  <c r="Z65" i="489"/>
  <c r="Y65" i="489"/>
  <c r="X65" i="489"/>
  <c r="U65" i="489"/>
  <c r="T65" i="489"/>
  <c r="S65" i="489"/>
  <c r="R65" i="489"/>
  <c r="Q65" i="489"/>
  <c r="P65" i="489"/>
  <c r="O65" i="489"/>
  <c r="N65" i="489"/>
  <c r="I65" i="489"/>
  <c r="G65" i="489"/>
  <c r="AA64" i="489"/>
  <c r="Z64" i="489"/>
  <c r="Y64" i="489"/>
  <c r="X64" i="489"/>
  <c r="U64" i="489"/>
  <c r="T64" i="489"/>
  <c r="S64" i="489"/>
  <c r="R64" i="489"/>
  <c r="Q64" i="489"/>
  <c r="P64" i="489"/>
  <c r="O64" i="489"/>
  <c r="N64" i="489"/>
  <c r="I64" i="489"/>
  <c r="G64" i="489"/>
  <c r="AA63" i="489"/>
  <c r="Z63" i="489"/>
  <c r="Y63" i="489"/>
  <c r="X63" i="489"/>
  <c r="U63" i="489"/>
  <c r="T63" i="489"/>
  <c r="S63" i="489"/>
  <c r="R63" i="489"/>
  <c r="Q63" i="489"/>
  <c r="P63" i="489"/>
  <c r="O63" i="489"/>
  <c r="N63" i="489"/>
  <c r="I63" i="489"/>
  <c r="G63" i="489"/>
  <c r="AA62" i="489"/>
  <c r="Z62" i="489"/>
  <c r="Y62" i="489"/>
  <c r="X62" i="489"/>
  <c r="U62" i="489"/>
  <c r="T62" i="489"/>
  <c r="S62" i="489"/>
  <c r="R62" i="489"/>
  <c r="Q62" i="489"/>
  <c r="P62" i="489"/>
  <c r="O62" i="489"/>
  <c r="N62" i="489"/>
  <c r="I62" i="489"/>
  <c r="G62" i="489"/>
  <c r="AA61" i="489"/>
  <c r="Z61" i="489"/>
  <c r="Y61" i="489"/>
  <c r="X61" i="489"/>
  <c r="U61" i="489"/>
  <c r="T61" i="489"/>
  <c r="S61" i="489"/>
  <c r="R61" i="489"/>
  <c r="Q61" i="489"/>
  <c r="P61" i="489"/>
  <c r="O61" i="489"/>
  <c r="N61" i="489"/>
  <c r="I61" i="489"/>
  <c r="G61" i="489"/>
  <c r="AA60" i="489"/>
  <c r="Z60" i="489"/>
  <c r="Y60" i="489"/>
  <c r="X60" i="489"/>
  <c r="U60" i="489"/>
  <c r="T60" i="489"/>
  <c r="S60" i="489"/>
  <c r="R60" i="489"/>
  <c r="Q60" i="489"/>
  <c r="P60" i="489"/>
  <c r="O60" i="489"/>
  <c r="N60" i="489"/>
  <c r="I60" i="489"/>
  <c r="G60" i="489"/>
  <c r="AA59" i="489"/>
  <c r="Z59" i="489"/>
  <c r="Y59" i="489"/>
  <c r="X59" i="489"/>
  <c r="U59" i="489"/>
  <c r="T59" i="489"/>
  <c r="S59" i="489"/>
  <c r="R59" i="489"/>
  <c r="Q59" i="489"/>
  <c r="P59" i="489"/>
  <c r="O59" i="489"/>
  <c r="N59" i="489"/>
  <c r="I59" i="489"/>
  <c r="G59" i="489"/>
  <c r="AA58" i="489"/>
  <c r="Z58" i="489"/>
  <c r="Y58" i="489"/>
  <c r="X58" i="489"/>
  <c r="U58" i="489"/>
  <c r="T58" i="489"/>
  <c r="S58" i="489"/>
  <c r="R58" i="489"/>
  <c r="Q58" i="489"/>
  <c r="P58" i="489"/>
  <c r="O58" i="489"/>
  <c r="N58" i="489"/>
  <c r="I58" i="489"/>
  <c r="G58" i="489"/>
  <c r="AA57" i="489"/>
  <c r="Z57" i="489"/>
  <c r="Y57" i="489"/>
  <c r="X57" i="489"/>
  <c r="U57" i="489"/>
  <c r="T57" i="489"/>
  <c r="S57" i="489"/>
  <c r="R57" i="489"/>
  <c r="Q57" i="489"/>
  <c r="P57" i="489"/>
  <c r="O57" i="489"/>
  <c r="N57" i="489"/>
  <c r="I57" i="489"/>
  <c r="G57" i="489"/>
  <c r="AA56" i="489"/>
  <c r="Z56" i="489"/>
  <c r="Y56" i="489"/>
  <c r="X56" i="489"/>
  <c r="U56" i="489"/>
  <c r="T56" i="489"/>
  <c r="S56" i="489"/>
  <c r="R56" i="489"/>
  <c r="Q56" i="489"/>
  <c r="P56" i="489"/>
  <c r="O56" i="489"/>
  <c r="N56" i="489"/>
  <c r="I56" i="489"/>
  <c r="G56" i="489"/>
  <c r="AA55" i="489"/>
  <c r="Z55" i="489"/>
  <c r="Y55" i="489"/>
  <c r="X55" i="489"/>
  <c r="U55" i="489"/>
  <c r="T55" i="489"/>
  <c r="S55" i="489"/>
  <c r="R55" i="489"/>
  <c r="Q55" i="489"/>
  <c r="P55" i="489"/>
  <c r="O55" i="489"/>
  <c r="N55" i="489"/>
  <c r="I55" i="489"/>
  <c r="G55" i="489"/>
  <c r="AA54" i="489"/>
  <c r="Z54" i="489"/>
  <c r="Y54" i="489"/>
  <c r="X54" i="489"/>
  <c r="U54" i="489"/>
  <c r="T54" i="489"/>
  <c r="S54" i="489"/>
  <c r="R54" i="489"/>
  <c r="Q54" i="489"/>
  <c r="P54" i="489"/>
  <c r="O54" i="489"/>
  <c r="N54" i="489"/>
  <c r="I54" i="489"/>
  <c r="G54" i="489"/>
  <c r="AA53" i="489"/>
  <c r="Z53" i="489"/>
  <c r="Y53" i="489"/>
  <c r="X53" i="489"/>
  <c r="U53" i="489"/>
  <c r="T53" i="489"/>
  <c r="S53" i="489"/>
  <c r="R53" i="489"/>
  <c r="Q53" i="489"/>
  <c r="P53" i="489"/>
  <c r="O53" i="489"/>
  <c r="N53" i="489"/>
  <c r="I53" i="489"/>
  <c r="G53" i="489"/>
  <c r="AA52" i="489"/>
  <c r="Z52" i="489"/>
  <c r="Y52" i="489"/>
  <c r="X52" i="489"/>
  <c r="U52" i="489"/>
  <c r="T52" i="489"/>
  <c r="S52" i="489"/>
  <c r="R52" i="489"/>
  <c r="Q52" i="489"/>
  <c r="P52" i="489"/>
  <c r="O52" i="489"/>
  <c r="N52" i="489"/>
  <c r="I52" i="489"/>
  <c r="G52" i="489"/>
  <c r="AA51" i="489"/>
  <c r="Z51" i="489"/>
  <c r="Y51" i="489"/>
  <c r="X51" i="489"/>
  <c r="U51" i="489"/>
  <c r="T51" i="489"/>
  <c r="S51" i="489"/>
  <c r="R51" i="489"/>
  <c r="Q51" i="489"/>
  <c r="P51" i="489"/>
  <c r="O51" i="489"/>
  <c r="N51" i="489"/>
  <c r="I51" i="489"/>
  <c r="G51" i="489"/>
  <c r="AA50" i="489"/>
  <c r="Z50" i="489"/>
  <c r="Y50" i="489"/>
  <c r="X50" i="489"/>
  <c r="U50" i="489"/>
  <c r="T50" i="489"/>
  <c r="S50" i="489"/>
  <c r="R50" i="489"/>
  <c r="Q50" i="489"/>
  <c r="P50" i="489"/>
  <c r="O50" i="489"/>
  <c r="N50" i="489"/>
  <c r="I50" i="489"/>
  <c r="G50" i="489"/>
  <c r="AA49" i="489"/>
  <c r="Z49" i="489"/>
  <c r="Y49" i="489"/>
  <c r="X49" i="489"/>
  <c r="U49" i="489"/>
  <c r="T49" i="489"/>
  <c r="S49" i="489"/>
  <c r="R49" i="489"/>
  <c r="Q49" i="489"/>
  <c r="P49" i="489"/>
  <c r="O49" i="489"/>
  <c r="N49" i="489"/>
  <c r="I49" i="489"/>
  <c r="G49" i="489"/>
  <c r="AA48" i="489"/>
  <c r="Z48" i="489"/>
  <c r="Y48" i="489"/>
  <c r="X48" i="489"/>
  <c r="U48" i="489"/>
  <c r="T48" i="489"/>
  <c r="S48" i="489"/>
  <c r="R48" i="489"/>
  <c r="Q48" i="489"/>
  <c r="P48" i="489"/>
  <c r="O48" i="489"/>
  <c r="N48" i="489"/>
  <c r="I48" i="489"/>
  <c r="G48" i="489"/>
  <c r="AA47" i="489"/>
  <c r="Z47" i="489"/>
  <c r="Y47" i="489"/>
  <c r="X47" i="489"/>
  <c r="U47" i="489"/>
  <c r="T47" i="489"/>
  <c r="S47" i="489"/>
  <c r="R47" i="489"/>
  <c r="Q47" i="489"/>
  <c r="P47" i="489"/>
  <c r="O47" i="489"/>
  <c r="N47" i="489"/>
  <c r="I47" i="489"/>
  <c r="G47" i="489"/>
  <c r="AA46" i="489"/>
  <c r="Z46" i="489"/>
  <c r="Y46" i="489"/>
  <c r="X46" i="489"/>
  <c r="U46" i="489"/>
  <c r="T46" i="489"/>
  <c r="S46" i="489"/>
  <c r="R46" i="489"/>
  <c r="Q46" i="489"/>
  <c r="P46" i="489"/>
  <c r="O46" i="489"/>
  <c r="N46" i="489"/>
  <c r="I46" i="489"/>
  <c r="G46" i="489"/>
  <c r="AA45" i="489"/>
  <c r="Z45" i="489"/>
  <c r="Y45" i="489"/>
  <c r="X45" i="489"/>
  <c r="U45" i="489"/>
  <c r="T45" i="489"/>
  <c r="S45" i="489"/>
  <c r="R45" i="489"/>
  <c r="Q45" i="489"/>
  <c r="P45" i="489"/>
  <c r="O45" i="489"/>
  <c r="N45" i="489"/>
  <c r="I45" i="489"/>
  <c r="G45" i="489"/>
  <c r="AA44" i="489"/>
  <c r="Z44" i="489"/>
  <c r="Y44" i="489"/>
  <c r="X44" i="489"/>
  <c r="U44" i="489"/>
  <c r="T44" i="489"/>
  <c r="S44" i="489"/>
  <c r="R44" i="489"/>
  <c r="Q44" i="489"/>
  <c r="P44" i="489"/>
  <c r="O44" i="489"/>
  <c r="N44" i="489"/>
  <c r="I44" i="489"/>
  <c r="G44" i="489"/>
  <c r="AA43" i="489"/>
  <c r="Z43" i="489"/>
  <c r="Y43" i="489"/>
  <c r="X43" i="489"/>
  <c r="U43" i="489"/>
  <c r="T43" i="489"/>
  <c r="S43" i="489"/>
  <c r="R43" i="489"/>
  <c r="Q43" i="489"/>
  <c r="P43" i="489"/>
  <c r="O43" i="489"/>
  <c r="N43" i="489"/>
  <c r="I43" i="489"/>
  <c r="G43" i="489"/>
  <c r="AA42" i="489"/>
  <c r="Z42" i="489"/>
  <c r="Y42" i="489"/>
  <c r="X42" i="489"/>
  <c r="U42" i="489"/>
  <c r="T42" i="489"/>
  <c r="S42" i="489"/>
  <c r="R42" i="489"/>
  <c r="Q42" i="489"/>
  <c r="P42" i="489"/>
  <c r="O42" i="489"/>
  <c r="N42" i="489"/>
  <c r="I42" i="489"/>
  <c r="G42" i="489"/>
  <c r="AA41" i="489"/>
  <c r="Z41" i="489"/>
  <c r="Y41" i="489"/>
  <c r="X41" i="489"/>
  <c r="U41" i="489"/>
  <c r="T41" i="489"/>
  <c r="S41" i="489"/>
  <c r="R41" i="489"/>
  <c r="Q41" i="489"/>
  <c r="P41" i="489"/>
  <c r="O41" i="489"/>
  <c r="N41" i="489"/>
  <c r="I41" i="489"/>
  <c r="G41" i="489"/>
  <c r="AA40" i="489"/>
  <c r="Z40" i="489"/>
  <c r="Y40" i="489"/>
  <c r="X40" i="489"/>
  <c r="U40" i="489"/>
  <c r="T40" i="489"/>
  <c r="S40" i="489"/>
  <c r="R40" i="489"/>
  <c r="Q40" i="489"/>
  <c r="P40" i="489"/>
  <c r="O40" i="489"/>
  <c r="N40" i="489"/>
  <c r="I40" i="489"/>
  <c r="G40" i="489"/>
  <c r="AA39" i="489"/>
  <c r="Z39" i="489"/>
  <c r="Y39" i="489"/>
  <c r="X39" i="489"/>
  <c r="U39" i="489"/>
  <c r="T39" i="489"/>
  <c r="S39" i="489"/>
  <c r="R39" i="489"/>
  <c r="Q39" i="489"/>
  <c r="P39" i="489"/>
  <c r="O39" i="489"/>
  <c r="N39" i="489"/>
  <c r="I39" i="489"/>
  <c r="G39" i="489"/>
  <c r="AA38" i="489"/>
  <c r="Z38" i="489"/>
  <c r="Y38" i="489"/>
  <c r="X38" i="489"/>
  <c r="U38" i="489"/>
  <c r="T38" i="489"/>
  <c r="S38" i="489"/>
  <c r="R38" i="489"/>
  <c r="Q38" i="489"/>
  <c r="P38" i="489"/>
  <c r="O38" i="489"/>
  <c r="N38" i="489"/>
  <c r="I38" i="489"/>
  <c r="G38" i="489"/>
  <c r="AA37" i="489"/>
  <c r="Z37" i="489"/>
  <c r="Y37" i="489"/>
  <c r="X37" i="489"/>
  <c r="U37" i="489"/>
  <c r="T37" i="489"/>
  <c r="S37" i="489"/>
  <c r="R37" i="489"/>
  <c r="Q37" i="489"/>
  <c r="P37" i="489"/>
  <c r="O37" i="489"/>
  <c r="N37" i="489"/>
  <c r="I37" i="489"/>
  <c r="G37" i="489"/>
  <c r="I36" i="489"/>
  <c r="G36" i="489"/>
  <c r="I35" i="489"/>
  <c r="G35" i="489"/>
  <c r="I34" i="489"/>
  <c r="G34" i="489"/>
  <c r="AA33" i="489"/>
  <c r="Z33" i="489"/>
  <c r="Y33" i="489"/>
  <c r="X33" i="489"/>
  <c r="U33" i="489"/>
  <c r="T33" i="489"/>
  <c r="S33" i="489"/>
  <c r="R33" i="489"/>
  <c r="Q33" i="489"/>
  <c r="P33" i="489"/>
  <c r="O33" i="489"/>
  <c r="N33" i="489"/>
  <c r="I33" i="489"/>
  <c r="G33" i="489"/>
  <c r="AA32" i="489"/>
  <c r="Z32" i="489"/>
  <c r="Y32" i="489"/>
  <c r="X32" i="489"/>
  <c r="U32" i="489"/>
  <c r="T32" i="489"/>
  <c r="S32" i="489"/>
  <c r="R32" i="489"/>
  <c r="Q32" i="489"/>
  <c r="P32" i="489"/>
  <c r="O32" i="489"/>
  <c r="N32" i="489"/>
  <c r="I32" i="489"/>
  <c r="G32" i="489"/>
  <c r="AA31" i="489"/>
  <c r="Z31" i="489"/>
  <c r="Y31" i="489"/>
  <c r="X31" i="489"/>
  <c r="U31" i="489"/>
  <c r="T31" i="489"/>
  <c r="S31" i="489"/>
  <c r="R31" i="489"/>
  <c r="Q31" i="489"/>
  <c r="P31" i="489"/>
  <c r="O31" i="489"/>
  <c r="N31" i="489"/>
  <c r="I31" i="489"/>
  <c r="G31" i="489"/>
  <c r="G30" i="489"/>
  <c r="AA29" i="489"/>
  <c r="Z29" i="489"/>
  <c r="Y29" i="489"/>
  <c r="X29" i="489"/>
  <c r="U29" i="489"/>
  <c r="T29" i="489"/>
  <c r="S29" i="489"/>
  <c r="R29" i="489"/>
  <c r="Q29" i="489"/>
  <c r="P29" i="489"/>
  <c r="O29" i="489"/>
  <c r="N29" i="489"/>
  <c r="I29" i="489"/>
  <c r="G29" i="489"/>
  <c r="AA27" i="489"/>
  <c r="Z27" i="489"/>
  <c r="Y27" i="489"/>
  <c r="X27" i="489"/>
  <c r="U27" i="489"/>
  <c r="T27" i="489"/>
  <c r="S27" i="489"/>
  <c r="R27" i="489"/>
  <c r="Q27" i="489"/>
  <c r="P27" i="489"/>
  <c r="O27" i="489"/>
  <c r="N27" i="489"/>
  <c r="I27" i="489"/>
  <c r="G27" i="489"/>
  <c r="AA26" i="489"/>
  <c r="Z26" i="489"/>
  <c r="Y26" i="489"/>
  <c r="X26" i="489"/>
  <c r="U26" i="489"/>
  <c r="T26" i="489"/>
  <c r="S26" i="489"/>
  <c r="R26" i="489"/>
  <c r="Q26" i="489"/>
  <c r="P26" i="489"/>
  <c r="O26" i="489"/>
  <c r="N26" i="489"/>
  <c r="I26" i="489"/>
  <c r="G26" i="489"/>
  <c r="AA25" i="489"/>
  <c r="Z25" i="489"/>
  <c r="Y25" i="489"/>
  <c r="X25" i="489"/>
  <c r="U25" i="489"/>
  <c r="T25" i="489"/>
  <c r="S25" i="489"/>
  <c r="R25" i="489"/>
  <c r="Q25" i="489"/>
  <c r="P25" i="489"/>
  <c r="O25" i="489"/>
  <c r="N25" i="489"/>
  <c r="I25" i="489"/>
  <c r="G25" i="489"/>
  <c r="AA24" i="489"/>
  <c r="Z24" i="489"/>
  <c r="Y24" i="489"/>
  <c r="X24" i="489"/>
  <c r="U24" i="489"/>
  <c r="T24" i="489"/>
  <c r="S24" i="489"/>
  <c r="R24" i="489"/>
  <c r="Q24" i="489"/>
  <c r="P24" i="489"/>
  <c r="O24" i="489"/>
  <c r="N24" i="489"/>
  <c r="I24" i="489"/>
  <c r="G24" i="489"/>
  <c r="AA23" i="489"/>
  <c r="Z23" i="489"/>
  <c r="Y23" i="489"/>
  <c r="X23" i="489"/>
  <c r="U23" i="489"/>
  <c r="T23" i="489"/>
  <c r="S23" i="489"/>
  <c r="R23" i="489"/>
  <c r="Q23" i="489"/>
  <c r="P23" i="489"/>
  <c r="O23" i="489"/>
  <c r="N23" i="489"/>
  <c r="I23" i="489"/>
  <c r="G23" i="489"/>
  <c r="AA22" i="489"/>
  <c r="Z22" i="489"/>
  <c r="Y22" i="489"/>
  <c r="X22" i="489"/>
  <c r="U22" i="489"/>
  <c r="T22" i="489"/>
  <c r="S22" i="489"/>
  <c r="R22" i="489"/>
  <c r="Q22" i="489"/>
  <c r="P22" i="489"/>
  <c r="O22" i="489"/>
  <c r="N22" i="489"/>
  <c r="I22" i="489"/>
  <c r="G22" i="489"/>
  <c r="AA21" i="489"/>
  <c r="Z21" i="489"/>
  <c r="Y21" i="489"/>
  <c r="X21" i="489"/>
  <c r="U21" i="489"/>
  <c r="T21" i="489"/>
  <c r="S21" i="489"/>
  <c r="R21" i="489"/>
  <c r="Q21" i="489"/>
  <c r="P21" i="489"/>
  <c r="O21" i="489"/>
  <c r="N21" i="489"/>
  <c r="I21" i="489"/>
  <c r="G21" i="489"/>
  <c r="AA20" i="489"/>
  <c r="Z20" i="489"/>
  <c r="Y20" i="489"/>
  <c r="X20" i="489"/>
  <c r="U20" i="489"/>
  <c r="T20" i="489"/>
  <c r="S20" i="489"/>
  <c r="R20" i="489"/>
  <c r="Q20" i="489"/>
  <c r="P20" i="489"/>
  <c r="O20" i="489"/>
  <c r="N20" i="489"/>
  <c r="I20" i="489"/>
  <c r="G20" i="489"/>
  <c r="AA19" i="489"/>
  <c r="Z19" i="489"/>
  <c r="Y19" i="489"/>
  <c r="X19" i="489"/>
  <c r="U19" i="489"/>
  <c r="T19" i="489"/>
  <c r="S19" i="489"/>
  <c r="R19" i="489"/>
  <c r="Q19" i="489"/>
  <c r="P19" i="489"/>
  <c r="O19" i="489"/>
  <c r="N19" i="489"/>
  <c r="I19" i="489"/>
  <c r="G19" i="489"/>
  <c r="AA18" i="489"/>
  <c r="Z18" i="489"/>
  <c r="Y18" i="489"/>
  <c r="X18" i="489"/>
  <c r="U18" i="489"/>
  <c r="T18" i="489"/>
  <c r="S18" i="489"/>
  <c r="R18" i="489"/>
  <c r="Q18" i="489"/>
  <c r="P18" i="489"/>
  <c r="O18" i="489"/>
  <c r="N18" i="489"/>
  <c r="I18" i="489"/>
  <c r="G18" i="489"/>
  <c r="AA17" i="489"/>
  <c r="Z17" i="489"/>
  <c r="Y17" i="489"/>
  <c r="X17" i="489"/>
  <c r="U17" i="489"/>
  <c r="T17" i="489"/>
  <c r="S17" i="489"/>
  <c r="R17" i="489"/>
  <c r="Q17" i="489"/>
  <c r="P17" i="489"/>
  <c r="O17" i="489"/>
  <c r="N17" i="489"/>
  <c r="I17" i="489"/>
  <c r="G17" i="489"/>
  <c r="AA16" i="489"/>
  <c r="Z16" i="489"/>
  <c r="Y16" i="489"/>
  <c r="X16" i="489"/>
  <c r="U16" i="489"/>
  <c r="T16" i="489"/>
  <c r="S16" i="489"/>
  <c r="R16" i="489"/>
  <c r="Q16" i="489"/>
  <c r="P16" i="489"/>
  <c r="O16" i="489"/>
  <c r="N16" i="489"/>
  <c r="I16" i="489"/>
  <c r="G16" i="489"/>
  <c r="AA15" i="489"/>
  <c r="Z15" i="489"/>
  <c r="Y15" i="489"/>
  <c r="X15" i="489"/>
  <c r="U15" i="489"/>
  <c r="T15" i="489"/>
  <c r="S15" i="489"/>
  <c r="R15" i="489"/>
  <c r="Q15" i="489"/>
  <c r="P15" i="489"/>
  <c r="O15" i="489"/>
  <c r="N15" i="489"/>
  <c r="I15" i="489"/>
  <c r="G15" i="489"/>
  <c r="AA14" i="489"/>
  <c r="Z14" i="489"/>
  <c r="Y14" i="489"/>
  <c r="X14" i="489"/>
  <c r="U14" i="489"/>
  <c r="T14" i="489"/>
  <c r="S14" i="489"/>
  <c r="R14" i="489"/>
  <c r="Q14" i="489"/>
  <c r="P14" i="489"/>
  <c r="O14" i="489"/>
  <c r="N14" i="489"/>
  <c r="I14" i="489"/>
  <c r="G14" i="489"/>
  <c r="AA13" i="489"/>
  <c r="Z13" i="489"/>
  <c r="Y13" i="489"/>
  <c r="X13" i="489"/>
  <c r="U13" i="489"/>
  <c r="T13" i="489"/>
  <c r="S13" i="489"/>
  <c r="R13" i="489"/>
  <c r="Q13" i="489"/>
  <c r="P13" i="489"/>
  <c r="O13" i="489"/>
  <c r="N13" i="489"/>
  <c r="I13" i="489"/>
  <c r="G13" i="489"/>
  <c r="AA12" i="489"/>
  <c r="Z12" i="489"/>
  <c r="Y12" i="489"/>
  <c r="X12" i="489"/>
  <c r="U12" i="489"/>
  <c r="T12" i="489"/>
  <c r="S12" i="489"/>
  <c r="R12" i="489"/>
  <c r="Q12" i="489"/>
  <c r="P12" i="489"/>
  <c r="O12" i="489"/>
  <c r="N12" i="489"/>
  <c r="I12" i="489"/>
  <c r="G12" i="489"/>
  <c r="AA11" i="489"/>
  <c r="Z11" i="489"/>
  <c r="Y11" i="489"/>
  <c r="X11" i="489"/>
  <c r="U11" i="489"/>
  <c r="T11" i="489"/>
  <c r="S11" i="489"/>
  <c r="R11" i="489"/>
  <c r="Q11" i="489"/>
  <c r="P11" i="489"/>
  <c r="O11" i="489"/>
  <c r="N11" i="489"/>
  <c r="I11" i="489"/>
  <c r="G11" i="489"/>
  <c r="AA10" i="489"/>
  <c r="Z10" i="489"/>
  <c r="Y10" i="489"/>
  <c r="X10" i="489"/>
  <c r="U10" i="489"/>
  <c r="T10" i="489"/>
  <c r="S10" i="489"/>
  <c r="R10" i="489"/>
  <c r="Q10" i="489"/>
  <c r="P10" i="489"/>
  <c r="O10" i="489"/>
  <c r="N10" i="489"/>
  <c r="I10" i="489"/>
  <c r="G10" i="489"/>
  <c r="AA9" i="489"/>
  <c r="Z9" i="489"/>
  <c r="Y9" i="489"/>
  <c r="X9" i="489"/>
  <c r="U9" i="489"/>
  <c r="T9" i="489"/>
  <c r="S9" i="489"/>
  <c r="R9" i="489"/>
  <c r="Q9" i="489"/>
  <c r="P9" i="489"/>
  <c r="O9" i="489"/>
  <c r="N9" i="489"/>
  <c r="I9" i="489"/>
  <c r="G9" i="489"/>
  <c r="AA8" i="489"/>
  <c r="Z8" i="489"/>
  <c r="Y8" i="489"/>
  <c r="X8" i="489"/>
  <c r="U8" i="489"/>
  <c r="T8" i="489"/>
  <c r="S8" i="489"/>
  <c r="R8" i="489"/>
  <c r="Q8" i="489"/>
  <c r="P8" i="489"/>
  <c r="O8" i="489"/>
  <c r="N8" i="489"/>
  <c r="I8" i="489"/>
  <c r="G8" i="489"/>
  <c r="AA7" i="489"/>
  <c r="Z7" i="489"/>
  <c r="Y7" i="489"/>
  <c r="X7" i="489"/>
  <c r="U7" i="489"/>
  <c r="T7" i="489"/>
  <c r="S7" i="489"/>
  <c r="R7" i="489"/>
  <c r="Q7" i="489"/>
  <c r="P7" i="489"/>
  <c r="O7" i="489"/>
  <c r="N7" i="489"/>
  <c r="I7" i="489"/>
  <c r="G7" i="489"/>
  <c r="P535" i="505"/>
  <c r="O535" i="505"/>
  <c r="N535" i="505"/>
  <c r="M535" i="505"/>
  <c r="L535" i="505"/>
  <c r="K535" i="505"/>
  <c r="I535" i="505"/>
  <c r="H535" i="505"/>
  <c r="G535" i="505"/>
  <c r="F535" i="505"/>
  <c r="E535" i="505"/>
  <c r="D535" i="505"/>
  <c r="C535" i="505"/>
  <c r="P534" i="505"/>
  <c r="O534" i="505"/>
  <c r="N534" i="505"/>
  <c r="M534" i="505"/>
  <c r="L534" i="505"/>
  <c r="K534" i="505"/>
  <c r="I534" i="505"/>
  <c r="H534" i="505"/>
  <c r="G534" i="505"/>
  <c r="F534" i="505"/>
  <c r="E534" i="505"/>
  <c r="D534" i="505"/>
  <c r="C534" i="505"/>
  <c r="P533" i="505"/>
  <c r="O533" i="505"/>
  <c r="N533" i="505"/>
  <c r="M533" i="505"/>
  <c r="L533" i="505"/>
  <c r="K533" i="505"/>
  <c r="I533" i="505"/>
  <c r="H533" i="505"/>
  <c r="G533" i="505"/>
  <c r="F533" i="505"/>
  <c r="E533" i="505"/>
  <c r="D533" i="505"/>
  <c r="C533" i="505"/>
  <c r="C511" i="505"/>
  <c r="C510" i="505"/>
  <c r="C509" i="505"/>
  <c r="AA505" i="505"/>
  <c r="Z505" i="505"/>
  <c r="Y505" i="505"/>
  <c r="X505" i="505"/>
  <c r="U505" i="505"/>
  <c r="T505" i="505"/>
  <c r="S505" i="505"/>
  <c r="R505" i="505"/>
  <c r="Q505" i="505"/>
  <c r="P505" i="505"/>
  <c r="O505" i="505"/>
  <c r="I505" i="505"/>
  <c r="G505" i="505"/>
  <c r="AA504" i="505"/>
  <c r="Z504" i="505"/>
  <c r="Y504" i="505"/>
  <c r="X504" i="505"/>
  <c r="U504" i="505"/>
  <c r="T504" i="505"/>
  <c r="S504" i="505"/>
  <c r="R504" i="505"/>
  <c r="Q504" i="505"/>
  <c r="P504" i="505"/>
  <c r="O504" i="505"/>
  <c r="I504" i="505"/>
  <c r="G504" i="505"/>
  <c r="I503" i="505"/>
  <c r="G503" i="505"/>
  <c r="AA502" i="505"/>
  <c r="Z502" i="505"/>
  <c r="Y502" i="505"/>
  <c r="X502" i="505"/>
  <c r="U502" i="505"/>
  <c r="T502" i="505"/>
  <c r="S502" i="505"/>
  <c r="R502" i="505"/>
  <c r="Q502" i="505"/>
  <c r="P502" i="505"/>
  <c r="O502" i="505"/>
  <c r="I502" i="505"/>
  <c r="G502" i="505"/>
  <c r="AA501" i="505"/>
  <c r="Z501" i="505"/>
  <c r="Y501" i="505"/>
  <c r="X501" i="505"/>
  <c r="U501" i="505"/>
  <c r="T501" i="505"/>
  <c r="S501" i="505"/>
  <c r="R501" i="505"/>
  <c r="Q501" i="505"/>
  <c r="P501" i="505"/>
  <c r="O501" i="505"/>
  <c r="I501" i="505"/>
  <c r="G501" i="505"/>
  <c r="G500" i="505"/>
  <c r="G499" i="505"/>
  <c r="AA498" i="505"/>
  <c r="Z498" i="505"/>
  <c r="Y498" i="505"/>
  <c r="X498" i="505"/>
  <c r="U498" i="505"/>
  <c r="T498" i="505"/>
  <c r="S498" i="505"/>
  <c r="R498" i="505"/>
  <c r="Q498" i="505"/>
  <c r="P498" i="505"/>
  <c r="O498" i="505"/>
  <c r="I498" i="505"/>
  <c r="G498" i="505"/>
  <c r="AA497" i="505"/>
  <c r="Z497" i="505"/>
  <c r="Y497" i="505"/>
  <c r="X497" i="505"/>
  <c r="U497" i="505"/>
  <c r="T497" i="505"/>
  <c r="S497" i="505"/>
  <c r="R497" i="505"/>
  <c r="Q497" i="505"/>
  <c r="P497" i="505"/>
  <c r="O497" i="505"/>
  <c r="I497" i="505"/>
  <c r="G497" i="505"/>
  <c r="AA496" i="505"/>
  <c r="Z496" i="505"/>
  <c r="Y496" i="505"/>
  <c r="X496" i="505"/>
  <c r="U496" i="505"/>
  <c r="T496" i="505"/>
  <c r="S496" i="505"/>
  <c r="R496" i="505"/>
  <c r="Q496" i="505"/>
  <c r="P496" i="505"/>
  <c r="O496" i="505"/>
  <c r="I496" i="505"/>
  <c r="G496" i="505"/>
  <c r="AA495" i="505"/>
  <c r="Z495" i="505"/>
  <c r="Y495" i="505"/>
  <c r="X495" i="505"/>
  <c r="U495" i="505"/>
  <c r="T495" i="505"/>
  <c r="S495" i="505"/>
  <c r="R495" i="505"/>
  <c r="Q495" i="505"/>
  <c r="P495" i="505"/>
  <c r="O495" i="505"/>
  <c r="I495" i="505"/>
  <c r="G495" i="505"/>
  <c r="AA494" i="505"/>
  <c r="Z494" i="505"/>
  <c r="Y494" i="505"/>
  <c r="X494" i="505"/>
  <c r="U494" i="505"/>
  <c r="T494" i="505"/>
  <c r="S494" i="505"/>
  <c r="R494" i="505"/>
  <c r="Q494" i="505"/>
  <c r="P494" i="505"/>
  <c r="O494" i="505"/>
  <c r="I494" i="505"/>
  <c r="G494" i="505"/>
  <c r="AA493" i="505"/>
  <c r="Z493" i="505"/>
  <c r="Y493" i="505"/>
  <c r="X493" i="505"/>
  <c r="U493" i="505"/>
  <c r="T493" i="505"/>
  <c r="S493" i="505"/>
  <c r="R493" i="505"/>
  <c r="Q493" i="505"/>
  <c r="P493" i="505"/>
  <c r="O493" i="505"/>
  <c r="I493" i="505"/>
  <c r="G493" i="505"/>
  <c r="AA492" i="505"/>
  <c r="Z492" i="505"/>
  <c r="Y492" i="505"/>
  <c r="X492" i="505"/>
  <c r="U492" i="505"/>
  <c r="T492" i="505"/>
  <c r="S492" i="505"/>
  <c r="R492" i="505"/>
  <c r="Q492" i="505"/>
  <c r="P492" i="505"/>
  <c r="O492" i="505"/>
  <c r="I492" i="505"/>
  <c r="G492" i="505"/>
  <c r="AA491" i="505"/>
  <c r="Z491" i="505"/>
  <c r="Y491" i="505"/>
  <c r="X491" i="505"/>
  <c r="U491" i="505"/>
  <c r="T491" i="505"/>
  <c r="S491" i="505"/>
  <c r="R491" i="505"/>
  <c r="Q491" i="505"/>
  <c r="P491" i="505"/>
  <c r="O491" i="505"/>
  <c r="I491" i="505"/>
  <c r="G491" i="505"/>
  <c r="AA489" i="505"/>
  <c r="Z489" i="505"/>
  <c r="Y489" i="505"/>
  <c r="X489" i="505"/>
  <c r="U489" i="505"/>
  <c r="T489" i="505"/>
  <c r="S489" i="505"/>
  <c r="R489" i="505"/>
  <c r="Q489" i="505"/>
  <c r="P489" i="505"/>
  <c r="O489" i="505"/>
  <c r="I489" i="505"/>
  <c r="G489" i="505"/>
  <c r="I488" i="505"/>
  <c r="G488" i="505"/>
  <c r="I487" i="505"/>
  <c r="G487" i="505"/>
  <c r="I486" i="505"/>
  <c r="G486" i="505"/>
  <c r="I485" i="505"/>
  <c r="G485" i="505"/>
  <c r="AA484" i="505"/>
  <c r="Z484" i="505"/>
  <c r="Y484" i="505"/>
  <c r="X484" i="505"/>
  <c r="U484" i="505"/>
  <c r="T484" i="505"/>
  <c r="S484" i="505"/>
  <c r="R484" i="505"/>
  <c r="Q484" i="505"/>
  <c r="P484" i="505"/>
  <c r="O484" i="505"/>
  <c r="I484" i="505"/>
  <c r="G484" i="505"/>
  <c r="AA483" i="505"/>
  <c r="Z483" i="505"/>
  <c r="Y483" i="505"/>
  <c r="X483" i="505"/>
  <c r="U483" i="505"/>
  <c r="T483" i="505"/>
  <c r="S483" i="505"/>
  <c r="R483" i="505"/>
  <c r="Q483" i="505"/>
  <c r="P483" i="505"/>
  <c r="O483" i="505"/>
  <c r="I483" i="505"/>
  <c r="G483" i="505"/>
  <c r="AA482" i="505"/>
  <c r="Z482" i="505"/>
  <c r="Y482" i="505"/>
  <c r="X482" i="505"/>
  <c r="U482" i="505"/>
  <c r="T482" i="505"/>
  <c r="S482" i="505"/>
  <c r="R482" i="505"/>
  <c r="Q482" i="505"/>
  <c r="P482" i="505"/>
  <c r="O482" i="505"/>
  <c r="I482" i="505"/>
  <c r="G482" i="505"/>
  <c r="AA481" i="505"/>
  <c r="Z481" i="505"/>
  <c r="Y481" i="505"/>
  <c r="X481" i="505"/>
  <c r="U481" i="505"/>
  <c r="T481" i="505"/>
  <c r="S481" i="505"/>
  <c r="R481" i="505"/>
  <c r="Q481" i="505"/>
  <c r="P481" i="505"/>
  <c r="O481" i="505"/>
  <c r="I481" i="505"/>
  <c r="G481" i="505"/>
  <c r="AA480" i="505"/>
  <c r="Z480" i="505"/>
  <c r="Y480" i="505"/>
  <c r="X480" i="505"/>
  <c r="U480" i="505"/>
  <c r="T480" i="505"/>
  <c r="S480" i="505"/>
  <c r="R480" i="505"/>
  <c r="Q480" i="505"/>
  <c r="P480" i="505"/>
  <c r="O480" i="505"/>
  <c r="I480" i="505"/>
  <c r="G480" i="505"/>
  <c r="AA478" i="505"/>
  <c r="Z478" i="505"/>
  <c r="Y478" i="505"/>
  <c r="X478" i="505"/>
  <c r="U478" i="505"/>
  <c r="T478" i="505"/>
  <c r="S478" i="505"/>
  <c r="R478" i="505"/>
  <c r="Q478" i="505"/>
  <c r="P478" i="505"/>
  <c r="O478" i="505"/>
  <c r="I478" i="505"/>
  <c r="G478" i="505"/>
  <c r="AA477" i="505"/>
  <c r="Z477" i="505"/>
  <c r="Y477" i="505"/>
  <c r="X477" i="505"/>
  <c r="U477" i="505"/>
  <c r="T477" i="505"/>
  <c r="S477" i="505"/>
  <c r="R477" i="505"/>
  <c r="Q477" i="505"/>
  <c r="P477" i="505"/>
  <c r="O477" i="505"/>
  <c r="I477" i="505"/>
  <c r="G477" i="505"/>
  <c r="AA476" i="505"/>
  <c r="Z476" i="505"/>
  <c r="Y476" i="505"/>
  <c r="X476" i="505"/>
  <c r="U476" i="505"/>
  <c r="T476" i="505"/>
  <c r="S476" i="505"/>
  <c r="R476" i="505"/>
  <c r="Q476" i="505"/>
  <c r="P476" i="505"/>
  <c r="O476" i="505"/>
  <c r="I476" i="505"/>
  <c r="G476" i="505"/>
  <c r="AA475" i="505"/>
  <c r="Z475" i="505"/>
  <c r="Y475" i="505"/>
  <c r="X475" i="505"/>
  <c r="U475" i="505"/>
  <c r="T475" i="505"/>
  <c r="S475" i="505"/>
  <c r="R475" i="505"/>
  <c r="Q475" i="505"/>
  <c r="P475" i="505"/>
  <c r="O475" i="505"/>
  <c r="I475" i="505"/>
  <c r="G475" i="505"/>
  <c r="AA474" i="505"/>
  <c r="Z474" i="505"/>
  <c r="Y474" i="505"/>
  <c r="X474" i="505"/>
  <c r="U474" i="505"/>
  <c r="T474" i="505"/>
  <c r="S474" i="505"/>
  <c r="R474" i="505"/>
  <c r="Q474" i="505"/>
  <c r="P474" i="505"/>
  <c r="O474" i="505"/>
  <c r="I474" i="505"/>
  <c r="G474" i="505"/>
  <c r="AA473" i="505"/>
  <c r="Z473" i="505"/>
  <c r="Y473" i="505"/>
  <c r="X473" i="505"/>
  <c r="U473" i="505"/>
  <c r="T473" i="505"/>
  <c r="S473" i="505"/>
  <c r="R473" i="505"/>
  <c r="Q473" i="505"/>
  <c r="P473" i="505"/>
  <c r="O473" i="505"/>
  <c r="I473" i="505"/>
  <c r="G473" i="505"/>
  <c r="AA472" i="505"/>
  <c r="Z472" i="505"/>
  <c r="Y472" i="505"/>
  <c r="X472" i="505"/>
  <c r="U472" i="505"/>
  <c r="T472" i="505"/>
  <c r="S472" i="505"/>
  <c r="R472" i="505"/>
  <c r="Q472" i="505"/>
  <c r="P472" i="505"/>
  <c r="O472" i="505"/>
  <c r="I472" i="505"/>
  <c r="G472" i="505"/>
  <c r="AA471" i="505"/>
  <c r="Z471" i="505"/>
  <c r="Y471" i="505"/>
  <c r="X471" i="505"/>
  <c r="U471" i="505"/>
  <c r="T471" i="505"/>
  <c r="S471" i="505"/>
  <c r="R471" i="505"/>
  <c r="Q471" i="505"/>
  <c r="P471" i="505"/>
  <c r="O471" i="505"/>
  <c r="I471" i="505"/>
  <c r="G471" i="505"/>
  <c r="AA470" i="505"/>
  <c r="Z470" i="505"/>
  <c r="Y470" i="505"/>
  <c r="X470" i="505"/>
  <c r="U470" i="505"/>
  <c r="T470" i="505"/>
  <c r="S470" i="505"/>
  <c r="R470" i="505"/>
  <c r="Q470" i="505"/>
  <c r="P470" i="505"/>
  <c r="O470" i="505"/>
  <c r="I470" i="505"/>
  <c r="G470" i="505"/>
  <c r="AA469" i="505"/>
  <c r="Z469" i="505"/>
  <c r="Y469" i="505"/>
  <c r="X469" i="505"/>
  <c r="U469" i="505"/>
  <c r="T469" i="505"/>
  <c r="S469" i="505"/>
  <c r="R469" i="505"/>
  <c r="Q469" i="505"/>
  <c r="P469" i="505"/>
  <c r="O469" i="505"/>
  <c r="I469" i="505"/>
  <c r="G469" i="505"/>
  <c r="AA468" i="505"/>
  <c r="Z468" i="505"/>
  <c r="Y468" i="505"/>
  <c r="X468" i="505"/>
  <c r="U468" i="505"/>
  <c r="T468" i="505"/>
  <c r="S468" i="505"/>
  <c r="R468" i="505"/>
  <c r="Q468" i="505"/>
  <c r="P468" i="505"/>
  <c r="O468" i="505"/>
  <c r="I468" i="505"/>
  <c r="G468" i="505"/>
  <c r="AA467" i="505"/>
  <c r="Z467" i="505"/>
  <c r="Y467" i="505"/>
  <c r="X467" i="505"/>
  <c r="U467" i="505"/>
  <c r="T467" i="505"/>
  <c r="S467" i="505"/>
  <c r="R467" i="505"/>
  <c r="Q467" i="505"/>
  <c r="P467" i="505"/>
  <c r="O467" i="505"/>
  <c r="I467" i="505"/>
  <c r="G467" i="505"/>
  <c r="AA466" i="505"/>
  <c r="Z466" i="505"/>
  <c r="Y466" i="505"/>
  <c r="X466" i="505"/>
  <c r="U466" i="505"/>
  <c r="T466" i="505"/>
  <c r="S466" i="505"/>
  <c r="R466" i="505"/>
  <c r="Q466" i="505"/>
  <c r="P466" i="505"/>
  <c r="O466" i="505"/>
  <c r="I466" i="505"/>
  <c r="G466" i="505"/>
  <c r="AA465" i="505"/>
  <c r="Z465" i="505"/>
  <c r="Y465" i="505"/>
  <c r="X465" i="505"/>
  <c r="U465" i="505"/>
  <c r="T465" i="505"/>
  <c r="S465" i="505"/>
  <c r="R465" i="505"/>
  <c r="Q465" i="505"/>
  <c r="P465" i="505"/>
  <c r="O465" i="505"/>
  <c r="I465" i="505"/>
  <c r="G465" i="505"/>
  <c r="AA464" i="505"/>
  <c r="Z464" i="505"/>
  <c r="Y464" i="505"/>
  <c r="X464" i="505"/>
  <c r="U464" i="505"/>
  <c r="T464" i="505"/>
  <c r="S464" i="505"/>
  <c r="R464" i="505"/>
  <c r="Q464" i="505"/>
  <c r="P464" i="505"/>
  <c r="O464" i="505"/>
  <c r="I464" i="505"/>
  <c r="G464" i="505"/>
  <c r="AA462" i="505"/>
  <c r="Z462" i="505"/>
  <c r="Y462" i="505"/>
  <c r="X462" i="505"/>
  <c r="U462" i="505"/>
  <c r="T462" i="505"/>
  <c r="S462" i="505"/>
  <c r="R462" i="505"/>
  <c r="Q462" i="505"/>
  <c r="P462" i="505"/>
  <c r="O462" i="505"/>
  <c r="I462" i="505"/>
  <c r="G462" i="505"/>
  <c r="AA461" i="505"/>
  <c r="Z461" i="505"/>
  <c r="Y461" i="505"/>
  <c r="X461" i="505"/>
  <c r="U461" i="505"/>
  <c r="T461" i="505"/>
  <c r="S461" i="505"/>
  <c r="R461" i="505"/>
  <c r="Q461" i="505"/>
  <c r="P461" i="505"/>
  <c r="O461" i="505"/>
  <c r="I461" i="505"/>
  <c r="G461" i="505"/>
  <c r="AA460" i="505"/>
  <c r="Z460" i="505"/>
  <c r="Y460" i="505"/>
  <c r="X460" i="505"/>
  <c r="U460" i="505"/>
  <c r="T460" i="505"/>
  <c r="S460" i="505"/>
  <c r="R460" i="505"/>
  <c r="Q460" i="505"/>
  <c r="P460" i="505"/>
  <c r="O460" i="505"/>
  <c r="I460" i="505"/>
  <c r="G460" i="505"/>
  <c r="I459" i="505"/>
  <c r="G459" i="505"/>
  <c r="I458" i="505"/>
  <c r="G458" i="505"/>
  <c r="I457" i="505"/>
  <c r="G457" i="505"/>
  <c r="AA456" i="505"/>
  <c r="Z456" i="505"/>
  <c r="Y456" i="505"/>
  <c r="X456" i="505"/>
  <c r="U456" i="505"/>
  <c r="T456" i="505"/>
  <c r="S456" i="505"/>
  <c r="R456" i="505"/>
  <c r="Q456" i="505"/>
  <c r="P456" i="505"/>
  <c r="O456" i="505"/>
  <c r="I456" i="505"/>
  <c r="G456" i="505"/>
  <c r="AA455" i="505"/>
  <c r="Z455" i="505"/>
  <c r="Y455" i="505"/>
  <c r="X455" i="505"/>
  <c r="U455" i="505"/>
  <c r="T455" i="505"/>
  <c r="S455" i="505"/>
  <c r="R455" i="505"/>
  <c r="Q455" i="505"/>
  <c r="P455" i="505"/>
  <c r="O455" i="505"/>
  <c r="I455" i="505"/>
  <c r="G455" i="505"/>
  <c r="AA454" i="505"/>
  <c r="Z454" i="505"/>
  <c r="Y454" i="505"/>
  <c r="X454" i="505"/>
  <c r="U454" i="505"/>
  <c r="T454" i="505"/>
  <c r="S454" i="505"/>
  <c r="R454" i="505"/>
  <c r="Q454" i="505"/>
  <c r="P454" i="505"/>
  <c r="O454" i="505"/>
  <c r="I454" i="505"/>
  <c r="G454" i="505"/>
  <c r="AA453" i="505"/>
  <c r="Z453" i="505"/>
  <c r="Y453" i="505"/>
  <c r="X453" i="505"/>
  <c r="U453" i="505"/>
  <c r="T453" i="505"/>
  <c r="S453" i="505"/>
  <c r="R453" i="505"/>
  <c r="Q453" i="505"/>
  <c r="P453" i="505"/>
  <c r="O453" i="505"/>
  <c r="I453" i="505"/>
  <c r="G453" i="505"/>
  <c r="AA452" i="505"/>
  <c r="Z452" i="505"/>
  <c r="Y452" i="505"/>
  <c r="X452" i="505"/>
  <c r="U452" i="505"/>
  <c r="T452" i="505"/>
  <c r="S452" i="505"/>
  <c r="R452" i="505"/>
  <c r="Q452" i="505"/>
  <c r="P452" i="505"/>
  <c r="O452" i="505"/>
  <c r="I452" i="505"/>
  <c r="G452" i="505"/>
  <c r="AA451" i="505"/>
  <c r="Z451" i="505"/>
  <c r="Y451" i="505"/>
  <c r="X451" i="505"/>
  <c r="U451" i="505"/>
  <c r="T451" i="505"/>
  <c r="S451" i="505"/>
  <c r="R451" i="505"/>
  <c r="Q451" i="505"/>
  <c r="P451" i="505"/>
  <c r="O451" i="505"/>
  <c r="I451" i="505"/>
  <c r="G451" i="505"/>
  <c r="AA450" i="505"/>
  <c r="Z450" i="505"/>
  <c r="Y450" i="505"/>
  <c r="X450" i="505"/>
  <c r="U450" i="505"/>
  <c r="T450" i="505"/>
  <c r="S450" i="505"/>
  <c r="R450" i="505"/>
  <c r="Q450" i="505"/>
  <c r="P450" i="505"/>
  <c r="O450" i="505"/>
  <c r="I450" i="505"/>
  <c r="G450" i="505"/>
  <c r="AA449" i="505"/>
  <c r="Z449" i="505"/>
  <c r="Y449" i="505"/>
  <c r="X449" i="505"/>
  <c r="U449" i="505"/>
  <c r="T449" i="505"/>
  <c r="S449" i="505"/>
  <c r="R449" i="505"/>
  <c r="Q449" i="505"/>
  <c r="P449" i="505"/>
  <c r="O449" i="505"/>
  <c r="I449" i="505"/>
  <c r="G449" i="505"/>
  <c r="AA448" i="505"/>
  <c r="Z448" i="505"/>
  <c r="Y448" i="505"/>
  <c r="X448" i="505"/>
  <c r="U448" i="505"/>
  <c r="T448" i="505"/>
  <c r="S448" i="505"/>
  <c r="R448" i="505"/>
  <c r="Q448" i="505"/>
  <c r="P448" i="505"/>
  <c r="O448" i="505"/>
  <c r="I448" i="505"/>
  <c r="G448" i="505"/>
  <c r="AA447" i="505"/>
  <c r="Z447" i="505"/>
  <c r="Y447" i="505"/>
  <c r="X447" i="505"/>
  <c r="U447" i="505"/>
  <c r="T447" i="505"/>
  <c r="S447" i="505"/>
  <c r="R447" i="505"/>
  <c r="Q447" i="505"/>
  <c r="P447" i="505"/>
  <c r="O447" i="505"/>
  <c r="I447" i="505"/>
  <c r="G447" i="505"/>
  <c r="AA446" i="505"/>
  <c r="Z446" i="505"/>
  <c r="Y446" i="505"/>
  <c r="X446" i="505"/>
  <c r="U446" i="505"/>
  <c r="T446" i="505"/>
  <c r="S446" i="505"/>
  <c r="R446" i="505"/>
  <c r="Q446" i="505"/>
  <c r="P446" i="505"/>
  <c r="O446" i="505"/>
  <c r="I446" i="505"/>
  <c r="G446" i="505"/>
  <c r="AA445" i="505"/>
  <c r="Z445" i="505"/>
  <c r="Y445" i="505"/>
  <c r="X445" i="505"/>
  <c r="U445" i="505"/>
  <c r="T445" i="505"/>
  <c r="S445" i="505"/>
  <c r="R445" i="505"/>
  <c r="Q445" i="505"/>
  <c r="P445" i="505"/>
  <c r="O445" i="505"/>
  <c r="I445" i="505"/>
  <c r="G445" i="505"/>
  <c r="AA444" i="505"/>
  <c r="Z444" i="505"/>
  <c r="Y444" i="505"/>
  <c r="X444" i="505"/>
  <c r="U444" i="505"/>
  <c r="T444" i="505"/>
  <c r="S444" i="505"/>
  <c r="R444" i="505"/>
  <c r="Q444" i="505"/>
  <c r="P444" i="505"/>
  <c r="O444" i="505"/>
  <c r="I444" i="505"/>
  <c r="G444" i="505"/>
  <c r="AA443" i="505"/>
  <c r="Z443" i="505"/>
  <c r="Y443" i="505"/>
  <c r="X443" i="505"/>
  <c r="U443" i="505"/>
  <c r="T443" i="505"/>
  <c r="S443" i="505"/>
  <c r="R443" i="505"/>
  <c r="Q443" i="505"/>
  <c r="P443" i="505"/>
  <c r="O443" i="505"/>
  <c r="I443" i="505"/>
  <c r="G443" i="505"/>
  <c r="AA442" i="505"/>
  <c r="Z442" i="505"/>
  <c r="Y442" i="505"/>
  <c r="X442" i="505"/>
  <c r="U442" i="505"/>
  <c r="T442" i="505"/>
  <c r="S442" i="505"/>
  <c r="R442" i="505"/>
  <c r="Q442" i="505"/>
  <c r="P442" i="505"/>
  <c r="O442" i="505"/>
  <c r="I442" i="505"/>
  <c r="G442" i="505"/>
  <c r="AA441" i="505"/>
  <c r="Z441" i="505"/>
  <c r="Y441" i="505"/>
  <c r="X441" i="505"/>
  <c r="U441" i="505"/>
  <c r="T441" i="505"/>
  <c r="S441" i="505"/>
  <c r="R441" i="505"/>
  <c r="Q441" i="505"/>
  <c r="P441" i="505"/>
  <c r="O441" i="505"/>
  <c r="I441" i="505"/>
  <c r="G441" i="505"/>
  <c r="AA440" i="505"/>
  <c r="Z440" i="505"/>
  <c r="Y440" i="505"/>
  <c r="X440" i="505"/>
  <c r="U440" i="505"/>
  <c r="T440" i="505"/>
  <c r="S440" i="505"/>
  <c r="R440" i="505"/>
  <c r="Q440" i="505"/>
  <c r="P440" i="505"/>
  <c r="O440" i="505"/>
  <c r="I440" i="505"/>
  <c r="G440" i="505"/>
  <c r="AA439" i="505"/>
  <c r="Z439" i="505"/>
  <c r="Y439" i="505"/>
  <c r="X439" i="505"/>
  <c r="U439" i="505"/>
  <c r="T439" i="505"/>
  <c r="S439" i="505"/>
  <c r="R439" i="505"/>
  <c r="Q439" i="505"/>
  <c r="P439" i="505"/>
  <c r="O439" i="505"/>
  <c r="I439" i="505"/>
  <c r="G439" i="505"/>
  <c r="AA438" i="505"/>
  <c r="Z438" i="505"/>
  <c r="Y438" i="505"/>
  <c r="X438" i="505"/>
  <c r="U438" i="505"/>
  <c r="T438" i="505"/>
  <c r="S438" i="505"/>
  <c r="R438" i="505"/>
  <c r="Q438" i="505"/>
  <c r="P438" i="505"/>
  <c r="O438" i="505"/>
  <c r="I438" i="505"/>
  <c r="G438" i="505"/>
  <c r="AA437" i="505"/>
  <c r="Z437" i="505"/>
  <c r="Y437" i="505"/>
  <c r="X437" i="505"/>
  <c r="U437" i="505"/>
  <c r="T437" i="505"/>
  <c r="S437" i="505"/>
  <c r="R437" i="505"/>
  <c r="Q437" i="505"/>
  <c r="P437" i="505"/>
  <c r="O437" i="505"/>
  <c r="I437" i="505"/>
  <c r="G437" i="505"/>
  <c r="AA436" i="505"/>
  <c r="Z436" i="505"/>
  <c r="Y436" i="505"/>
  <c r="X436" i="505"/>
  <c r="U436" i="505"/>
  <c r="T436" i="505"/>
  <c r="S436" i="505"/>
  <c r="R436" i="505"/>
  <c r="Q436" i="505"/>
  <c r="P436" i="505"/>
  <c r="O436" i="505"/>
  <c r="I436" i="505"/>
  <c r="G436" i="505"/>
  <c r="AA435" i="505"/>
  <c r="Z435" i="505"/>
  <c r="Y435" i="505"/>
  <c r="X435" i="505"/>
  <c r="U435" i="505"/>
  <c r="T435" i="505"/>
  <c r="S435" i="505"/>
  <c r="R435" i="505"/>
  <c r="Q435" i="505"/>
  <c r="P435" i="505"/>
  <c r="O435" i="505"/>
  <c r="I435" i="505"/>
  <c r="G435" i="505"/>
  <c r="AA434" i="505"/>
  <c r="Z434" i="505"/>
  <c r="Y434" i="505"/>
  <c r="X434" i="505"/>
  <c r="U434" i="505"/>
  <c r="T434" i="505"/>
  <c r="S434" i="505"/>
  <c r="R434" i="505"/>
  <c r="Q434" i="505"/>
  <c r="P434" i="505"/>
  <c r="O434" i="505"/>
  <c r="I434" i="505"/>
  <c r="G434" i="505"/>
  <c r="AA433" i="505"/>
  <c r="Z433" i="505"/>
  <c r="Y433" i="505"/>
  <c r="X433" i="505"/>
  <c r="U433" i="505"/>
  <c r="T433" i="505"/>
  <c r="S433" i="505"/>
  <c r="R433" i="505"/>
  <c r="Q433" i="505"/>
  <c r="P433" i="505"/>
  <c r="O433" i="505"/>
  <c r="I433" i="505"/>
  <c r="G433" i="505"/>
  <c r="AA432" i="505"/>
  <c r="Z432" i="505"/>
  <c r="Y432" i="505"/>
  <c r="X432" i="505"/>
  <c r="U432" i="505"/>
  <c r="T432" i="505"/>
  <c r="S432" i="505"/>
  <c r="R432" i="505"/>
  <c r="Q432" i="505"/>
  <c r="P432" i="505"/>
  <c r="O432" i="505"/>
  <c r="I432" i="505"/>
  <c r="G432" i="505"/>
  <c r="AA431" i="505"/>
  <c r="Z431" i="505"/>
  <c r="Y431" i="505"/>
  <c r="X431" i="505"/>
  <c r="U431" i="505"/>
  <c r="T431" i="505"/>
  <c r="S431" i="505"/>
  <c r="R431" i="505"/>
  <c r="Q431" i="505"/>
  <c r="P431" i="505"/>
  <c r="O431" i="505"/>
  <c r="I431" i="505"/>
  <c r="G431" i="505"/>
  <c r="AA430" i="505"/>
  <c r="Z430" i="505"/>
  <c r="Y430" i="505"/>
  <c r="X430" i="505"/>
  <c r="U430" i="505"/>
  <c r="T430" i="505"/>
  <c r="S430" i="505"/>
  <c r="R430" i="505"/>
  <c r="Q430" i="505"/>
  <c r="P430" i="505"/>
  <c r="O430" i="505"/>
  <c r="I430" i="505"/>
  <c r="G430" i="505"/>
  <c r="AA429" i="505"/>
  <c r="Z429" i="505"/>
  <c r="Y429" i="505"/>
  <c r="X429" i="505"/>
  <c r="U429" i="505"/>
  <c r="T429" i="505"/>
  <c r="S429" i="505"/>
  <c r="R429" i="505"/>
  <c r="Q429" i="505"/>
  <c r="P429" i="505"/>
  <c r="O429" i="505"/>
  <c r="I429" i="505"/>
  <c r="G429" i="505"/>
  <c r="AA427" i="505"/>
  <c r="Z427" i="505"/>
  <c r="Y427" i="505"/>
  <c r="X427" i="505"/>
  <c r="U427" i="505"/>
  <c r="T427" i="505"/>
  <c r="S427" i="505"/>
  <c r="R427" i="505"/>
  <c r="Q427" i="505"/>
  <c r="P427" i="505"/>
  <c r="O427" i="505"/>
  <c r="I427" i="505"/>
  <c r="G427" i="505"/>
  <c r="AA426" i="505"/>
  <c r="Z426" i="505"/>
  <c r="Y426" i="505"/>
  <c r="X426" i="505"/>
  <c r="U426" i="505"/>
  <c r="T426" i="505"/>
  <c r="S426" i="505"/>
  <c r="R426" i="505"/>
  <c r="Q426" i="505"/>
  <c r="P426" i="505"/>
  <c r="O426" i="505"/>
  <c r="I426" i="505"/>
  <c r="G426" i="505"/>
  <c r="AA425" i="505"/>
  <c r="Z425" i="505"/>
  <c r="Y425" i="505"/>
  <c r="X425" i="505"/>
  <c r="U425" i="505"/>
  <c r="T425" i="505"/>
  <c r="S425" i="505"/>
  <c r="R425" i="505"/>
  <c r="Q425" i="505"/>
  <c r="P425" i="505"/>
  <c r="O425" i="505"/>
  <c r="I425" i="505"/>
  <c r="G425" i="505"/>
  <c r="I424" i="505"/>
  <c r="G424" i="505"/>
  <c r="I423" i="505"/>
  <c r="G423" i="505"/>
  <c r="I422" i="505"/>
  <c r="G422" i="505"/>
  <c r="AA421" i="505"/>
  <c r="Z421" i="505"/>
  <c r="Y421" i="505"/>
  <c r="X421" i="505"/>
  <c r="U421" i="505"/>
  <c r="T421" i="505"/>
  <c r="S421" i="505"/>
  <c r="R421" i="505"/>
  <c r="Q421" i="505"/>
  <c r="P421" i="505"/>
  <c r="O421" i="505"/>
  <c r="I421" i="505"/>
  <c r="G421" i="505"/>
  <c r="AA420" i="505"/>
  <c r="Z420" i="505"/>
  <c r="Y420" i="505"/>
  <c r="X420" i="505"/>
  <c r="U420" i="505"/>
  <c r="T420" i="505"/>
  <c r="S420" i="505"/>
  <c r="R420" i="505"/>
  <c r="Q420" i="505"/>
  <c r="P420" i="505"/>
  <c r="O420" i="505"/>
  <c r="I420" i="505"/>
  <c r="G420" i="505"/>
  <c r="AA419" i="505"/>
  <c r="Z419" i="505"/>
  <c r="Y419" i="505"/>
  <c r="X419" i="505"/>
  <c r="U419" i="505"/>
  <c r="T419" i="505"/>
  <c r="S419" i="505"/>
  <c r="R419" i="505"/>
  <c r="Q419" i="505"/>
  <c r="P419" i="505"/>
  <c r="O419" i="505"/>
  <c r="I419" i="505"/>
  <c r="G419" i="505"/>
  <c r="AA418" i="505"/>
  <c r="Z418" i="505"/>
  <c r="Y418" i="505"/>
  <c r="X418" i="505"/>
  <c r="U418" i="505"/>
  <c r="T418" i="505"/>
  <c r="S418" i="505"/>
  <c r="R418" i="505"/>
  <c r="Q418" i="505"/>
  <c r="P418" i="505"/>
  <c r="O418" i="505"/>
  <c r="I418" i="505"/>
  <c r="G418" i="505"/>
  <c r="AA417" i="505"/>
  <c r="Z417" i="505"/>
  <c r="Y417" i="505"/>
  <c r="X417" i="505"/>
  <c r="U417" i="505"/>
  <c r="T417" i="505"/>
  <c r="S417" i="505"/>
  <c r="R417" i="505"/>
  <c r="Q417" i="505"/>
  <c r="P417" i="505"/>
  <c r="O417" i="505"/>
  <c r="I417" i="505"/>
  <c r="G417" i="505"/>
  <c r="AA416" i="505"/>
  <c r="Z416" i="505"/>
  <c r="Y416" i="505"/>
  <c r="X416" i="505"/>
  <c r="U416" i="505"/>
  <c r="T416" i="505"/>
  <c r="S416" i="505"/>
  <c r="R416" i="505"/>
  <c r="Q416" i="505"/>
  <c r="P416" i="505"/>
  <c r="O416" i="505"/>
  <c r="I416" i="505"/>
  <c r="G416" i="505"/>
  <c r="AA415" i="505"/>
  <c r="Z415" i="505"/>
  <c r="Y415" i="505"/>
  <c r="X415" i="505"/>
  <c r="U415" i="505"/>
  <c r="T415" i="505"/>
  <c r="S415" i="505"/>
  <c r="R415" i="505"/>
  <c r="Q415" i="505"/>
  <c r="P415" i="505"/>
  <c r="O415" i="505"/>
  <c r="I415" i="505"/>
  <c r="G415" i="505"/>
  <c r="AA414" i="505"/>
  <c r="Z414" i="505"/>
  <c r="Y414" i="505"/>
  <c r="X414" i="505"/>
  <c r="U414" i="505"/>
  <c r="T414" i="505"/>
  <c r="S414" i="505"/>
  <c r="R414" i="505"/>
  <c r="Q414" i="505"/>
  <c r="P414" i="505"/>
  <c r="O414" i="505"/>
  <c r="I414" i="505"/>
  <c r="G414" i="505"/>
  <c r="AA413" i="505"/>
  <c r="Z413" i="505"/>
  <c r="Y413" i="505"/>
  <c r="X413" i="505"/>
  <c r="U413" i="505"/>
  <c r="T413" i="505"/>
  <c r="S413" i="505"/>
  <c r="R413" i="505"/>
  <c r="Q413" i="505"/>
  <c r="P413" i="505"/>
  <c r="O413" i="505"/>
  <c r="I413" i="505"/>
  <c r="G413" i="505"/>
  <c r="AA412" i="505"/>
  <c r="Z412" i="505"/>
  <c r="Y412" i="505"/>
  <c r="X412" i="505"/>
  <c r="U412" i="505"/>
  <c r="T412" i="505"/>
  <c r="S412" i="505"/>
  <c r="R412" i="505"/>
  <c r="Q412" i="505"/>
  <c r="P412" i="505"/>
  <c r="O412" i="505"/>
  <c r="I412" i="505"/>
  <c r="G412" i="505"/>
  <c r="AA411" i="505"/>
  <c r="Z411" i="505"/>
  <c r="Y411" i="505"/>
  <c r="X411" i="505"/>
  <c r="U411" i="505"/>
  <c r="T411" i="505"/>
  <c r="S411" i="505"/>
  <c r="R411" i="505"/>
  <c r="Q411" i="505"/>
  <c r="P411" i="505"/>
  <c r="O411" i="505"/>
  <c r="I411" i="505"/>
  <c r="G411" i="505"/>
  <c r="AA410" i="505"/>
  <c r="Z410" i="505"/>
  <c r="Y410" i="505"/>
  <c r="X410" i="505"/>
  <c r="U410" i="505"/>
  <c r="T410" i="505"/>
  <c r="S410" i="505"/>
  <c r="R410" i="505"/>
  <c r="Q410" i="505"/>
  <c r="P410" i="505"/>
  <c r="O410" i="505"/>
  <c r="I410" i="505"/>
  <c r="G410" i="505"/>
  <c r="G409" i="505"/>
  <c r="AA408" i="505"/>
  <c r="Z408" i="505"/>
  <c r="Y408" i="505"/>
  <c r="X408" i="505"/>
  <c r="U408" i="505"/>
  <c r="T408" i="505"/>
  <c r="S408" i="505"/>
  <c r="R408" i="505"/>
  <c r="Q408" i="505"/>
  <c r="P408" i="505"/>
  <c r="O408" i="505"/>
  <c r="I408" i="505"/>
  <c r="G408" i="505"/>
  <c r="AA407" i="505"/>
  <c r="Z407" i="505"/>
  <c r="Y407" i="505"/>
  <c r="X407" i="505"/>
  <c r="U407" i="505"/>
  <c r="T407" i="505"/>
  <c r="S407" i="505"/>
  <c r="R407" i="505"/>
  <c r="Q407" i="505"/>
  <c r="P407" i="505"/>
  <c r="O407" i="505"/>
  <c r="I407" i="505"/>
  <c r="G407" i="505"/>
  <c r="AA406" i="505"/>
  <c r="Z406" i="505"/>
  <c r="Y406" i="505"/>
  <c r="X406" i="505"/>
  <c r="U406" i="505"/>
  <c r="T406" i="505"/>
  <c r="S406" i="505"/>
  <c r="R406" i="505"/>
  <c r="Q406" i="505"/>
  <c r="P406" i="505"/>
  <c r="O406" i="505"/>
  <c r="I406" i="505"/>
  <c r="G406" i="505"/>
  <c r="AA405" i="505"/>
  <c r="Z405" i="505"/>
  <c r="Y405" i="505"/>
  <c r="X405" i="505"/>
  <c r="U405" i="505"/>
  <c r="T405" i="505"/>
  <c r="S405" i="505"/>
  <c r="R405" i="505"/>
  <c r="Q405" i="505"/>
  <c r="P405" i="505"/>
  <c r="O405" i="505"/>
  <c r="I405" i="505"/>
  <c r="G405" i="505"/>
  <c r="AA404" i="505"/>
  <c r="Z404" i="505"/>
  <c r="Y404" i="505"/>
  <c r="X404" i="505"/>
  <c r="U404" i="505"/>
  <c r="T404" i="505"/>
  <c r="S404" i="505"/>
  <c r="R404" i="505"/>
  <c r="Q404" i="505"/>
  <c r="P404" i="505"/>
  <c r="O404" i="505"/>
  <c r="I404" i="505"/>
  <c r="G404" i="505"/>
  <c r="AA403" i="505"/>
  <c r="Z403" i="505"/>
  <c r="Y403" i="505"/>
  <c r="X403" i="505"/>
  <c r="U403" i="505"/>
  <c r="T403" i="505"/>
  <c r="S403" i="505"/>
  <c r="R403" i="505"/>
  <c r="Q403" i="505"/>
  <c r="P403" i="505"/>
  <c r="O403" i="505"/>
  <c r="I403" i="505"/>
  <c r="G403" i="505"/>
  <c r="AA402" i="505"/>
  <c r="Z402" i="505"/>
  <c r="Y402" i="505"/>
  <c r="X402" i="505"/>
  <c r="U402" i="505"/>
  <c r="T402" i="505"/>
  <c r="S402" i="505"/>
  <c r="R402" i="505"/>
  <c r="Q402" i="505"/>
  <c r="P402" i="505"/>
  <c r="O402" i="505"/>
  <c r="I402" i="505"/>
  <c r="G402" i="505"/>
  <c r="AA401" i="505"/>
  <c r="Z401" i="505"/>
  <c r="Y401" i="505"/>
  <c r="X401" i="505"/>
  <c r="U401" i="505"/>
  <c r="T401" i="505"/>
  <c r="S401" i="505"/>
  <c r="R401" i="505"/>
  <c r="Q401" i="505"/>
  <c r="P401" i="505"/>
  <c r="O401" i="505"/>
  <c r="I401" i="505"/>
  <c r="G401" i="505"/>
  <c r="AA400" i="505"/>
  <c r="Z400" i="505"/>
  <c r="Y400" i="505"/>
  <c r="X400" i="505"/>
  <c r="U400" i="505"/>
  <c r="T400" i="505"/>
  <c r="S400" i="505"/>
  <c r="R400" i="505"/>
  <c r="Q400" i="505"/>
  <c r="P400" i="505"/>
  <c r="O400" i="505"/>
  <c r="I400" i="505"/>
  <c r="G400" i="505"/>
  <c r="AA399" i="505"/>
  <c r="Z399" i="505"/>
  <c r="Y399" i="505"/>
  <c r="X399" i="505"/>
  <c r="U399" i="505"/>
  <c r="T399" i="505"/>
  <c r="S399" i="505"/>
  <c r="R399" i="505"/>
  <c r="Q399" i="505"/>
  <c r="P399" i="505"/>
  <c r="O399" i="505"/>
  <c r="I399" i="505"/>
  <c r="G399" i="505"/>
  <c r="AA398" i="505"/>
  <c r="Z398" i="505"/>
  <c r="Y398" i="505"/>
  <c r="X398" i="505"/>
  <c r="U398" i="505"/>
  <c r="T398" i="505"/>
  <c r="S398" i="505"/>
  <c r="R398" i="505"/>
  <c r="Q398" i="505"/>
  <c r="P398" i="505"/>
  <c r="O398" i="505"/>
  <c r="I398" i="505"/>
  <c r="G398" i="505"/>
  <c r="AA397" i="505"/>
  <c r="Z397" i="505"/>
  <c r="Y397" i="505"/>
  <c r="X397" i="505"/>
  <c r="U397" i="505"/>
  <c r="T397" i="505"/>
  <c r="S397" i="505"/>
  <c r="R397" i="505"/>
  <c r="Q397" i="505"/>
  <c r="P397" i="505"/>
  <c r="O397" i="505"/>
  <c r="I397" i="505"/>
  <c r="G397" i="505"/>
  <c r="AA396" i="505"/>
  <c r="Z396" i="505"/>
  <c r="Y396" i="505"/>
  <c r="X396" i="505"/>
  <c r="U396" i="505"/>
  <c r="T396" i="505"/>
  <c r="S396" i="505"/>
  <c r="R396" i="505"/>
  <c r="Q396" i="505"/>
  <c r="P396" i="505"/>
  <c r="O396" i="505"/>
  <c r="I396" i="505"/>
  <c r="G396" i="505"/>
  <c r="AA395" i="505"/>
  <c r="Z395" i="505"/>
  <c r="Y395" i="505"/>
  <c r="X395" i="505"/>
  <c r="U395" i="505"/>
  <c r="T395" i="505"/>
  <c r="S395" i="505"/>
  <c r="R395" i="505"/>
  <c r="Q395" i="505"/>
  <c r="P395" i="505"/>
  <c r="O395" i="505"/>
  <c r="I395" i="505"/>
  <c r="G395" i="505"/>
  <c r="AA394" i="505"/>
  <c r="Z394" i="505"/>
  <c r="Y394" i="505"/>
  <c r="X394" i="505"/>
  <c r="U394" i="505"/>
  <c r="T394" i="505"/>
  <c r="S394" i="505"/>
  <c r="R394" i="505"/>
  <c r="Q394" i="505"/>
  <c r="P394" i="505"/>
  <c r="O394" i="505"/>
  <c r="I394" i="505"/>
  <c r="G394" i="505"/>
  <c r="AA393" i="505"/>
  <c r="Z393" i="505"/>
  <c r="Y393" i="505"/>
  <c r="X393" i="505"/>
  <c r="U393" i="505"/>
  <c r="T393" i="505"/>
  <c r="S393" i="505"/>
  <c r="R393" i="505"/>
  <c r="Q393" i="505"/>
  <c r="P393" i="505"/>
  <c r="O393" i="505"/>
  <c r="I393" i="505"/>
  <c r="G393" i="505"/>
  <c r="AA392" i="505"/>
  <c r="Z392" i="505"/>
  <c r="Y392" i="505"/>
  <c r="X392" i="505"/>
  <c r="U392" i="505"/>
  <c r="T392" i="505"/>
  <c r="S392" i="505"/>
  <c r="R392" i="505"/>
  <c r="Q392" i="505"/>
  <c r="P392" i="505"/>
  <c r="O392" i="505"/>
  <c r="I392" i="505"/>
  <c r="G392" i="505"/>
  <c r="AA391" i="505"/>
  <c r="Z391" i="505"/>
  <c r="Y391" i="505"/>
  <c r="X391" i="505"/>
  <c r="U391" i="505"/>
  <c r="T391" i="505"/>
  <c r="S391" i="505"/>
  <c r="R391" i="505"/>
  <c r="Q391" i="505"/>
  <c r="P391" i="505"/>
  <c r="O391" i="505"/>
  <c r="I391" i="505"/>
  <c r="G391" i="505"/>
  <c r="AA390" i="505"/>
  <c r="Z390" i="505"/>
  <c r="Y390" i="505"/>
  <c r="X390" i="505"/>
  <c r="U390" i="505"/>
  <c r="T390" i="505"/>
  <c r="S390" i="505"/>
  <c r="R390" i="505"/>
  <c r="Q390" i="505"/>
  <c r="P390" i="505"/>
  <c r="O390" i="505"/>
  <c r="I390" i="505"/>
  <c r="G390" i="505"/>
  <c r="AA389" i="505"/>
  <c r="Z389" i="505"/>
  <c r="Y389" i="505"/>
  <c r="X389" i="505"/>
  <c r="U389" i="505"/>
  <c r="T389" i="505"/>
  <c r="S389" i="505"/>
  <c r="R389" i="505"/>
  <c r="Q389" i="505"/>
  <c r="P389" i="505"/>
  <c r="O389" i="505"/>
  <c r="I389" i="505"/>
  <c r="G389" i="505"/>
  <c r="AA388" i="505"/>
  <c r="Z388" i="505"/>
  <c r="Y388" i="505"/>
  <c r="X388" i="505"/>
  <c r="U388" i="505"/>
  <c r="T388" i="505"/>
  <c r="S388" i="505"/>
  <c r="R388" i="505"/>
  <c r="Q388" i="505"/>
  <c r="P388" i="505"/>
  <c r="O388" i="505"/>
  <c r="I388" i="505"/>
  <c r="G388" i="505"/>
  <c r="AA387" i="505"/>
  <c r="Z387" i="505"/>
  <c r="Y387" i="505"/>
  <c r="X387" i="505"/>
  <c r="U387" i="505"/>
  <c r="T387" i="505"/>
  <c r="S387" i="505"/>
  <c r="R387" i="505"/>
  <c r="Q387" i="505"/>
  <c r="P387" i="505"/>
  <c r="O387" i="505"/>
  <c r="I387" i="505"/>
  <c r="G387" i="505"/>
  <c r="AA386" i="505"/>
  <c r="Z386" i="505"/>
  <c r="Y386" i="505"/>
  <c r="X386" i="505"/>
  <c r="U386" i="505"/>
  <c r="T386" i="505"/>
  <c r="S386" i="505"/>
  <c r="R386" i="505"/>
  <c r="Q386" i="505"/>
  <c r="P386" i="505"/>
  <c r="O386" i="505"/>
  <c r="I386" i="505"/>
  <c r="G386" i="505"/>
  <c r="AA385" i="505"/>
  <c r="Z385" i="505"/>
  <c r="Y385" i="505"/>
  <c r="X385" i="505"/>
  <c r="U385" i="505"/>
  <c r="T385" i="505"/>
  <c r="S385" i="505"/>
  <c r="R385" i="505"/>
  <c r="Q385" i="505"/>
  <c r="P385" i="505"/>
  <c r="O385" i="505"/>
  <c r="I385" i="505"/>
  <c r="G385" i="505"/>
  <c r="AA384" i="505"/>
  <c r="Z384" i="505"/>
  <c r="Y384" i="505"/>
  <c r="X384" i="505"/>
  <c r="U384" i="505"/>
  <c r="T384" i="505"/>
  <c r="S384" i="505"/>
  <c r="R384" i="505"/>
  <c r="Q384" i="505"/>
  <c r="P384" i="505"/>
  <c r="O384" i="505"/>
  <c r="I384" i="505"/>
  <c r="G384" i="505"/>
  <c r="AA383" i="505"/>
  <c r="Z383" i="505"/>
  <c r="Y383" i="505"/>
  <c r="X383" i="505"/>
  <c r="U383" i="505"/>
  <c r="T383" i="505"/>
  <c r="S383" i="505"/>
  <c r="R383" i="505"/>
  <c r="Q383" i="505"/>
  <c r="P383" i="505"/>
  <c r="O383" i="505"/>
  <c r="I383" i="505"/>
  <c r="G383" i="505"/>
  <c r="AA382" i="505"/>
  <c r="Z382" i="505"/>
  <c r="Y382" i="505"/>
  <c r="X382" i="505"/>
  <c r="U382" i="505"/>
  <c r="T382" i="505"/>
  <c r="S382" i="505"/>
  <c r="R382" i="505"/>
  <c r="Q382" i="505"/>
  <c r="P382" i="505"/>
  <c r="O382" i="505"/>
  <c r="I382" i="505"/>
  <c r="G382" i="505"/>
  <c r="AA381" i="505"/>
  <c r="Z381" i="505"/>
  <c r="Y381" i="505"/>
  <c r="X381" i="505"/>
  <c r="U381" i="505"/>
  <c r="T381" i="505"/>
  <c r="S381" i="505"/>
  <c r="R381" i="505"/>
  <c r="Q381" i="505"/>
  <c r="P381" i="505"/>
  <c r="O381" i="505"/>
  <c r="I381" i="505"/>
  <c r="G381" i="505"/>
  <c r="AA380" i="505"/>
  <c r="Z380" i="505"/>
  <c r="Y380" i="505"/>
  <c r="X380" i="505"/>
  <c r="U380" i="505"/>
  <c r="T380" i="505"/>
  <c r="S380" i="505"/>
  <c r="R380" i="505"/>
  <c r="Q380" i="505"/>
  <c r="P380" i="505"/>
  <c r="O380" i="505"/>
  <c r="I380" i="505"/>
  <c r="G380" i="505"/>
  <c r="AA379" i="505"/>
  <c r="Z379" i="505"/>
  <c r="Y379" i="505"/>
  <c r="X379" i="505"/>
  <c r="U379" i="505"/>
  <c r="T379" i="505"/>
  <c r="S379" i="505"/>
  <c r="R379" i="505"/>
  <c r="Q379" i="505"/>
  <c r="P379" i="505"/>
  <c r="O379" i="505"/>
  <c r="I379" i="505"/>
  <c r="G379" i="505"/>
  <c r="I378" i="505"/>
  <c r="G378" i="505"/>
  <c r="I377" i="505"/>
  <c r="G377" i="505"/>
  <c r="I376" i="505"/>
  <c r="G376" i="505"/>
  <c r="AA375" i="505"/>
  <c r="Z375" i="505"/>
  <c r="Y375" i="505"/>
  <c r="X375" i="505"/>
  <c r="U375" i="505"/>
  <c r="T375" i="505"/>
  <c r="S375" i="505"/>
  <c r="R375" i="505"/>
  <c r="Q375" i="505"/>
  <c r="P375" i="505"/>
  <c r="O375" i="505"/>
  <c r="I375" i="505"/>
  <c r="G375" i="505"/>
  <c r="AA374" i="505"/>
  <c r="Z374" i="505"/>
  <c r="Y374" i="505"/>
  <c r="X374" i="505"/>
  <c r="U374" i="505"/>
  <c r="T374" i="505"/>
  <c r="S374" i="505"/>
  <c r="R374" i="505"/>
  <c r="Q374" i="505"/>
  <c r="P374" i="505"/>
  <c r="O374" i="505"/>
  <c r="I374" i="505"/>
  <c r="G374" i="505"/>
  <c r="AA373" i="505"/>
  <c r="Z373" i="505"/>
  <c r="Y373" i="505"/>
  <c r="X373" i="505"/>
  <c r="U373" i="505"/>
  <c r="T373" i="505"/>
  <c r="S373" i="505"/>
  <c r="R373" i="505"/>
  <c r="Q373" i="505"/>
  <c r="P373" i="505"/>
  <c r="O373" i="505"/>
  <c r="I373" i="505"/>
  <c r="G373" i="505"/>
  <c r="G372" i="505"/>
  <c r="AA371" i="505"/>
  <c r="Z371" i="505"/>
  <c r="Y371" i="505"/>
  <c r="X371" i="505"/>
  <c r="U371" i="505"/>
  <c r="T371" i="505"/>
  <c r="S371" i="505"/>
  <c r="R371" i="505"/>
  <c r="Q371" i="505"/>
  <c r="P371" i="505"/>
  <c r="O371" i="505"/>
  <c r="I371" i="505"/>
  <c r="G371" i="505"/>
  <c r="AA369" i="505"/>
  <c r="Z369" i="505"/>
  <c r="Y369" i="505"/>
  <c r="X369" i="505"/>
  <c r="U369" i="505"/>
  <c r="T369" i="505"/>
  <c r="S369" i="505"/>
  <c r="R369" i="505"/>
  <c r="Q369" i="505"/>
  <c r="P369" i="505"/>
  <c r="O369" i="505"/>
  <c r="I369" i="505"/>
  <c r="G369" i="505"/>
  <c r="AA368" i="505"/>
  <c r="Z368" i="505"/>
  <c r="Y368" i="505"/>
  <c r="X368" i="505"/>
  <c r="U368" i="505"/>
  <c r="T368" i="505"/>
  <c r="S368" i="505"/>
  <c r="R368" i="505"/>
  <c r="Q368" i="505"/>
  <c r="P368" i="505"/>
  <c r="O368" i="505"/>
  <c r="I368" i="505"/>
  <c r="G368" i="505"/>
  <c r="AA367" i="505"/>
  <c r="Z367" i="505"/>
  <c r="Y367" i="505"/>
  <c r="X367" i="505"/>
  <c r="U367" i="505"/>
  <c r="T367" i="505"/>
  <c r="S367" i="505"/>
  <c r="R367" i="505"/>
  <c r="Q367" i="505"/>
  <c r="P367" i="505"/>
  <c r="O367" i="505"/>
  <c r="I367" i="505"/>
  <c r="G367" i="505"/>
  <c r="AA366" i="505"/>
  <c r="Z366" i="505"/>
  <c r="Y366" i="505"/>
  <c r="X366" i="505"/>
  <c r="U366" i="505"/>
  <c r="T366" i="505"/>
  <c r="S366" i="505"/>
  <c r="R366" i="505"/>
  <c r="Q366" i="505"/>
  <c r="P366" i="505"/>
  <c r="O366" i="505"/>
  <c r="I366" i="505"/>
  <c r="G366" i="505"/>
  <c r="AA365" i="505"/>
  <c r="Z365" i="505"/>
  <c r="Y365" i="505"/>
  <c r="X365" i="505"/>
  <c r="U365" i="505"/>
  <c r="T365" i="505"/>
  <c r="S365" i="505"/>
  <c r="R365" i="505"/>
  <c r="Q365" i="505"/>
  <c r="P365" i="505"/>
  <c r="O365" i="505"/>
  <c r="I365" i="505"/>
  <c r="G365" i="505"/>
  <c r="AA364" i="505"/>
  <c r="Z364" i="505"/>
  <c r="Y364" i="505"/>
  <c r="X364" i="505"/>
  <c r="U364" i="505"/>
  <c r="T364" i="505"/>
  <c r="S364" i="505"/>
  <c r="R364" i="505"/>
  <c r="Q364" i="505"/>
  <c r="P364" i="505"/>
  <c r="O364" i="505"/>
  <c r="I364" i="505"/>
  <c r="G364" i="505"/>
  <c r="AA363" i="505"/>
  <c r="Z363" i="505"/>
  <c r="Y363" i="505"/>
  <c r="X363" i="505"/>
  <c r="U363" i="505"/>
  <c r="T363" i="505"/>
  <c r="S363" i="505"/>
  <c r="R363" i="505"/>
  <c r="Q363" i="505"/>
  <c r="P363" i="505"/>
  <c r="O363" i="505"/>
  <c r="I363" i="505"/>
  <c r="G363" i="505"/>
  <c r="AA362" i="505"/>
  <c r="Z362" i="505"/>
  <c r="Y362" i="505"/>
  <c r="X362" i="505"/>
  <c r="U362" i="505"/>
  <c r="T362" i="505"/>
  <c r="S362" i="505"/>
  <c r="R362" i="505"/>
  <c r="Q362" i="505"/>
  <c r="P362" i="505"/>
  <c r="O362" i="505"/>
  <c r="I362" i="505"/>
  <c r="G362" i="505"/>
  <c r="AA361" i="505"/>
  <c r="Z361" i="505"/>
  <c r="Y361" i="505"/>
  <c r="X361" i="505"/>
  <c r="U361" i="505"/>
  <c r="T361" i="505"/>
  <c r="S361" i="505"/>
  <c r="R361" i="505"/>
  <c r="Q361" i="505"/>
  <c r="P361" i="505"/>
  <c r="O361" i="505"/>
  <c r="I361" i="505"/>
  <c r="G361" i="505"/>
  <c r="G360" i="505"/>
  <c r="G359" i="505"/>
  <c r="AA358" i="505"/>
  <c r="Z358" i="505"/>
  <c r="Y358" i="505"/>
  <c r="X358" i="505"/>
  <c r="U358" i="505"/>
  <c r="T358" i="505"/>
  <c r="S358" i="505"/>
  <c r="R358" i="505"/>
  <c r="Q358" i="505"/>
  <c r="P358" i="505"/>
  <c r="O358" i="505"/>
  <c r="I358" i="505"/>
  <c r="G358" i="505"/>
  <c r="AA357" i="505"/>
  <c r="Z357" i="505"/>
  <c r="Y357" i="505"/>
  <c r="X357" i="505"/>
  <c r="U357" i="505"/>
  <c r="T357" i="505"/>
  <c r="S357" i="505"/>
  <c r="R357" i="505"/>
  <c r="Q357" i="505"/>
  <c r="P357" i="505"/>
  <c r="O357" i="505"/>
  <c r="I357" i="505"/>
  <c r="G357" i="505"/>
  <c r="AA356" i="505"/>
  <c r="Z356" i="505"/>
  <c r="Y356" i="505"/>
  <c r="X356" i="505"/>
  <c r="U356" i="505"/>
  <c r="T356" i="505"/>
  <c r="S356" i="505"/>
  <c r="R356" i="505"/>
  <c r="Q356" i="505"/>
  <c r="P356" i="505"/>
  <c r="O356" i="505"/>
  <c r="I356" i="505"/>
  <c r="G356" i="505"/>
  <c r="AA355" i="505"/>
  <c r="Z355" i="505"/>
  <c r="Y355" i="505"/>
  <c r="X355" i="505"/>
  <c r="U355" i="505"/>
  <c r="T355" i="505"/>
  <c r="S355" i="505"/>
  <c r="R355" i="505"/>
  <c r="Q355" i="505"/>
  <c r="P355" i="505"/>
  <c r="O355" i="505"/>
  <c r="I355" i="505"/>
  <c r="G355" i="505"/>
  <c r="AA354" i="505"/>
  <c r="Z354" i="505"/>
  <c r="Y354" i="505"/>
  <c r="X354" i="505"/>
  <c r="U354" i="505"/>
  <c r="T354" i="505"/>
  <c r="S354" i="505"/>
  <c r="R354" i="505"/>
  <c r="Q354" i="505"/>
  <c r="P354" i="505"/>
  <c r="O354" i="505"/>
  <c r="I354" i="505"/>
  <c r="G354" i="505"/>
  <c r="AA353" i="505"/>
  <c r="Z353" i="505"/>
  <c r="Y353" i="505"/>
  <c r="X353" i="505"/>
  <c r="U353" i="505"/>
  <c r="T353" i="505"/>
  <c r="S353" i="505"/>
  <c r="R353" i="505"/>
  <c r="Q353" i="505"/>
  <c r="P353" i="505"/>
  <c r="O353" i="505"/>
  <c r="I353" i="505"/>
  <c r="G353" i="505"/>
  <c r="AA352" i="505"/>
  <c r="Z352" i="505"/>
  <c r="Y352" i="505"/>
  <c r="X352" i="505"/>
  <c r="U352" i="505"/>
  <c r="T352" i="505"/>
  <c r="S352" i="505"/>
  <c r="R352" i="505"/>
  <c r="Q352" i="505"/>
  <c r="P352" i="505"/>
  <c r="O352" i="505"/>
  <c r="I352" i="505"/>
  <c r="G352" i="505"/>
  <c r="AA351" i="505"/>
  <c r="Z351" i="505"/>
  <c r="Y351" i="505"/>
  <c r="X351" i="505"/>
  <c r="U351" i="505"/>
  <c r="T351" i="505"/>
  <c r="S351" i="505"/>
  <c r="R351" i="505"/>
  <c r="Q351" i="505"/>
  <c r="P351" i="505"/>
  <c r="O351" i="505"/>
  <c r="I351" i="505"/>
  <c r="G351" i="505"/>
  <c r="AA350" i="505"/>
  <c r="Z350" i="505"/>
  <c r="Y350" i="505"/>
  <c r="X350" i="505"/>
  <c r="U350" i="505"/>
  <c r="T350" i="505"/>
  <c r="S350" i="505"/>
  <c r="R350" i="505"/>
  <c r="Q350" i="505"/>
  <c r="P350" i="505"/>
  <c r="O350" i="505"/>
  <c r="I350" i="505"/>
  <c r="G350" i="505"/>
  <c r="AA349" i="505"/>
  <c r="Z349" i="505"/>
  <c r="Y349" i="505"/>
  <c r="X349" i="505"/>
  <c r="U349" i="505"/>
  <c r="T349" i="505"/>
  <c r="S349" i="505"/>
  <c r="R349" i="505"/>
  <c r="Q349" i="505"/>
  <c r="P349" i="505"/>
  <c r="O349" i="505"/>
  <c r="I349" i="505"/>
  <c r="G349" i="505"/>
  <c r="G340" i="505"/>
  <c r="C340" i="505"/>
  <c r="G339" i="505"/>
  <c r="C339" i="505"/>
  <c r="G338" i="505"/>
  <c r="C338" i="505"/>
  <c r="G337" i="505"/>
  <c r="C337" i="505"/>
  <c r="AA333" i="505"/>
  <c r="Z333" i="505"/>
  <c r="Y333" i="505"/>
  <c r="X333" i="505"/>
  <c r="U333" i="505"/>
  <c r="T333" i="505"/>
  <c r="S333" i="505"/>
  <c r="R333" i="505"/>
  <c r="Q333" i="505"/>
  <c r="P333" i="505"/>
  <c r="O333" i="505"/>
  <c r="I333" i="505"/>
  <c r="G333" i="505"/>
  <c r="AA332" i="505"/>
  <c r="Z332" i="505"/>
  <c r="Y332" i="505"/>
  <c r="X332" i="505"/>
  <c r="U332" i="505"/>
  <c r="T332" i="505"/>
  <c r="S332" i="505"/>
  <c r="R332" i="505"/>
  <c r="Q332" i="505"/>
  <c r="P332" i="505"/>
  <c r="O332" i="505"/>
  <c r="I332" i="505"/>
  <c r="G332" i="505"/>
  <c r="AA331" i="505"/>
  <c r="Z331" i="505"/>
  <c r="Y331" i="505"/>
  <c r="X331" i="505"/>
  <c r="U331" i="505"/>
  <c r="T331" i="505"/>
  <c r="S331" i="505"/>
  <c r="R331" i="505"/>
  <c r="Q331" i="505"/>
  <c r="P331" i="505"/>
  <c r="O331" i="505"/>
  <c r="I331" i="505"/>
  <c r="G331" i="505"/>
  <c r="AA330" i="505"/>
  <c r="Z330" i="505"/>
  <c r="Y330" i="505"/>
  <c r="X330" i="505"/>
  <c r="U330" i="505"/>
  <c r="T330" i="505"/>
  <c r="S330" i="505"/>
  <c r="R330" i="505"/>
  <c r="Q330" i="505"/>
  <c r="P330" i="505"/>
  <c r="O330" i="505"/>
  <c r="I330" i="505"/>
  <c r="G330" i="505"/>
  <c r="AA328" i="505"/>
  <c r="Z328" i="505"/>
  <c r="Y328" i="505"/>
  <c r="X328" i="505"/>
  <c r="U328" i="505"/>
  <c r="T328" i="505"/>
  <c r="S328" i="505"/>
  <c r="R328" i="505"/>
  <c r="Q328" i="505"/>
  <c r="P328" i="505"/>
  <c r="O328" i="505"/>
  <c r="I328" i="505"/>
  <c r="G328" i="505"/>
  <c r="I327" i="505"/>
  <c r="G327" i="505"/>
  <c r="AA326" i="505"/>
  <c r="Z326" i="505"/>
  <c r="Y326" i="505"/>
  <c r="X326" i="505"/>
  <c r="U326" i="505"/>
  <c r="T326" i="505"/>
  <c r="S326" i="505"/>
  <c r="R326" i="505"/>
  <c r="Q326" i="505"/>
  <c r="P326" i="505"/>
  <c r="O326" i="505"/>
  <c r="I326" i="505"/>
  <c r="G326" i="505"/>
  <c r="AA325" i="505"/>
  <c r="Z325" i="505"/>
  <c r="Y325" i="505"/>
  <c r="X325" i="505"/>
  <c r="U325" i="505"/>
  <c r="T325" i="505"/>
  <c r="S325" i="505"/>
  <c r="R325" i="505"/>
  <c r="Q325" i="505"/>
  <c r="P325" i="505"/>
  <c r="O325" i="505"/>
  <c r="I325" i="505"/>
  <c r="G325" i="505"/>
  <c r="AA324" i="505"/>
  <c r="Z324" i="505"/>
  <c r="Y324" i="505"/>
  <c r="X324" i="505"/>
  <c r="U324" i="505"/>
  <c r="T324" i="505"/>
  <c r="S324" i="505"/>
  <c r="R324" i="505"/>
  <c r="Q324" i="505"/>
  <c r="P324" i="505"/>
  <c r="O324" i="505"/>
  <c r="I324" i="505"/>
  <c r="G324" i="505"/>
  <c r="AA323" i="505"/>
  <c r="Z323" i="505"/>
  <c r="Y323" i="505"/>
  <c r="X323" i="505"/>
  <c r="U323" i="505"/>
  <c r="T323" i="505"/>
  <c r="S323" i="505"/>
  <c r="R323" i="505"/>
  <c r="Q323" i="505"/>
  <c r="P323" i="505"/>
  <c r="O323" i="505"/>
  <c r="I323" i="505"/>
  <c r="G323" i="505"/>
  <c r="AA322" i="505"/>
  <c r="Z322" i="505"/>
  <c r="Y322" i="505"/>
  <c r="X322" i="505"/>
  <c r="U322" i="505"/>
  <c r="T322" i="505"/>
  <c r="S322" i="505"/>
  <c r="R322" i="505"/>
  <c r="Q322" i="505"/>
  <c r="P322" i="505"/>
  <c r="O322" i="505"/>
  <c r="I322" i="505"/>
  <c r="G322" i="505"/>
  <c r="AA321" i="505"/>
  <c r="Z321" i="505"/>
  <c r="Y321" i="505"/>
  <c r="X321" i="505"/>
  <c r="U321" i="505"/>
  <c r="T321" i="505"/>
  <c r="S321" i="505"/>
  <c r="R321" i="505"/>
  <c r="Q321" i="505"/>
  <c r="P321" i="505"/>
  <c r="O321" i="505"/>
  <c r="I321" i="505"/>
  <c r="G321" i="505"/>
  <c r="AA320" i="505"/>
  <c r="Z320" i="505"/>
  <c r="Y320" i="505"/>
  <c r="X320" i="505"/>
  <c r="U320" i="505"/>
  <c r="T320" i="505"/>
  <c r="S320" i="505"/>
  <c r="R320" i="505"/>
  <c r="Q320" i="505"/>
  <c r="P320" i="505"/>
  <c r="O320" i="505"/>
  <c r="I320" i="505"/>
  <c r="G320" i="505"/>
  <c r="AA318" i="505"/>
  <c r="Z318" i="505"/>
  <c r="Y318" i="505"/>
  <c r="X318" i="505"/>
  <c r="U318" i="505"/>
  <c r="T318" i="505"/>
  <c r="S318" i="505"/>
  <c r="R318" i="505"/>
  <c r="Q318" i="505"/>
  <c r="P318" i="505"/>
  <c r="O318" i="505"/>
  <c r="I318" i="505"/>
  <c r="G318" i="505"/>
  <c r="I317" i="505"/>
  <c r="G317" i="505"/>
  <c r="I316" i="505"/>
  <c r="G316" i="505"/>
  <c r="I315" i="505"/>
  <c r="G315" i="505"/>
  <c r="I314" i="505"/>
  <c r="G314" i="505"/>
  <c r="AA313" i="505"/>
  <c r="Z313" i="505"/>
  <c r="Y313" i="505"/>
  <c r="X313" i="505"/>
  <c r="U313" i="505"/>
  <c r="T313" i="505"/>
  <c r="S313" i="505"/>
  <c r="R313" i="505"/>
  <c r="Q313" i="505"/>
  <c r="P313" i="505"/>
  <c r="O313" i="505"/>
  <c r="I313" i="505"/>
  <c r="G313" i="505"/>
  <c r="AA312" i="505"/>
  <c r="Z312" i="505"/>
  <c r="Y312" i="505"/>
  <c r="X312" i="505"/>
  <c r="U312" i="505"/>
  <c r="T312" i="505"/>
  <c r="S312" i="505"/>
  <c r="R312" i="505"/>
  <c r="Q312" i="505"/>
  <c r="P312" i="505"/>
  <c r="O312" i="505"/>
  <c r="I312" i="505"/>
  <c r="G312" i="505"/>
  <c r="AA311" i="505"/>
  <c r="Z311" i="505"/>
  <c r="Y311" i="505"/>
  <c r="X311" i="505"/>
  <c r="U311" i="505"/>
  <c r="T311" i="505"/>
  <c r="S311" i="505"/>
  <c r="R311" i="505"/>
  <c r="Q311" i="505"/>
  <c r="P311" i="505"/>
  <c r="O311" i="505"/>
  <c r="I311" i="505"/>
  <c r="G311" i="505"/>
  <c r="AA310" i="505"/>
  <c r="Z310" i="505"/>
  <c r="Y310" i="505"/>
  <c r="X310" i="505"/>
  <c r="U310" i="505"/>
  <c r="T310" i="505"/>
  <c r="S310" i="505"/>
  <c r="R310" i="505"/>
  <c r="Q310" i="505"/>
  <c r="P310" i="505"/>
  <c r="O310" i="505"/>
  <c r="I310" i="505"/>
  <c r="G310" i="505"/>
  <c r="AA309" i="505"/>
  <c r="Z309" i="505"/>
  <c r="Y309" i="505"/>
  <c r="X309" i="505"/>
  <c r="U309" i="505"/>
  <c r="T309" i="505"/>
  <c r="S309" i="505"/>
  <c r="R309" i="505"/>
  <c r="Q309" i="505"/>
  <c r="P309" i="505"/>
  <c r="O309" i="505"/>
  <c r="I309" i="505"/>
  <c r="G309" i="505"/>
  <c r="AA307" i="505"/>
  <c r="Z307" i="505"/>
  <c r="Y307" i="505"/>
  <c r="X307" i="505"/>
  <c r="U307" i="505"/>
  <c r="T307" i="505"/>
  <c r="S307" i="505"/>
  <c r="R307" i="505"/>
  <c r="Q307" i="505"/>
  <c r="P307" i="505"/>
  <c r="O307" i="505"/>
  <c r="I307" i="505"/>
  <c r="G307" i="505"/>
  <c r="AA306" i="505"/>
  <c r="Z306" i="505"/>
  <c r="Y306" i="505"/>
  <c r="X306" i="505"/>
  <c r="U306" i="505"/>
  <c r="T306" i="505"/>
  <c r="S306" i="505"/>
  <c r="R306" i="505"/>
  <c r="Q306" i="505"/>
  <c r="P306" i="505"/>
  <c r="O306" i="505"/>
  <c r="I306" i="505"/>
  <c r="G306" i="505"/>
  <c r="AA305" i="505"/>
  <c r="Z305" i="505"/>
  <c r="Y305" i="505"/>
  <c r="X305" i="505"/>
  <c r="U305" i="505"/>
  <c r="T305" i="505"/>
  <c r="S305" i="505"/>
  <c r="R305" i="505"/>
  <c r="Q305" i="505"/>
  <c r="P305" i="505"/>
  <c r="O305" i="505"/>
  <c r="I305" i="505"/>
  <c r="G305" i="505"/>
  <c r="AA304" i="505"/>
  <c r="Z304" i="505"/>
  <c r="Y304" i="505"/>
  <c r="X304" i="505"/>
  <c r="U304" i="505"/>
  <c r="T304" i="505"/>
  <c r="S304" i="505"/>
  <c r="R304" i="505"/>
  <c r="Q304" i="505"/>
  <c r="P304" i="505"/>
  <c r="O304" i="505"/>
  <c r="I304" i="505"/>
  <c r="G304" i="505"/>
  <c r="AA303" i="505"/>
  <c r="Z303" i="505"/>
  <c r="Y303" i="505"/>
  <c r="X303" i="505"/>
  <c r="U303" i="505"/>
  <c r="T303" i="505"/>
  <c r="S303" i="505"/>
  <c r="R303" i="505"/>
  <c r="Q303" i="505"/>
  <c r="P303" i="505"/>
  <c r="O303" i="505"/>
  <c r="I303" i="505"/>
  <c r="G303" i="505"/>
  <c r="AA302" i="505"/>
  <c r="Z302" i="505"/>
  <c r="Y302" i="505"/>
  <c r="X302" i="505"/>
  <c r="U302" i="505"/>
  <c r="T302" i="505"/>
  <c r="S302" i="505"/>
  <c r="R302" i="505"/>
  <c r="Q302" i="505"/>
  <c r="P302" i="505"/>
  <c r="O302" i="505"/>
  <c r="I302" i="505"/>
  <c r="G302" i="505"/>
  <c r="AA301" i="505"/>
  <c r="Z301" i="505"/>
  <c r="Y301" i="505"/>
  <c r="X301" i="505"/>
  <c r="U301" i="505"/>
  <c r="T301" i="505"/>
  <c r="S301" i="505"/>
  <c r="R301" i="505"/>
  <c r="Q301" i="505"/>
  <c r="P301" i="505"/>
  <c r="O301" i="505"/>
  <c r="I301" i="505"/>
  <c r="G301" i="505"/>
  <c r="AA300" i="505"/>
  <c r="Z300" i="505"/>
  <c r="Y300" i="505"/>
  <c r="X300" i="505"/>
  <c r="U300" i="505"/>
  <c r="T300" i="505"/>
  <c r="S300" i="505"/>
  <c r="R300" i="505"/>
  <c r="Q300" i="505"/>
  <c r="P300" i="505"/>
  <c r="O300" i="505"/>
  <c r="I300" i="505"/>
  <c r="G300" i="505"/>
  <c r="AA299" i="505"/>
  <c r="Z299" i="505"/>
  <c r="Y299" i="505"/>
  <c r="X299" i="505"/>
  <c r="U299" i="505"/>
  <c r="T299" i="505"/>
  <c r="S299" i="505"/>
  <c r="R299" i="505"/>
  <c r="Q299" i="505"/>
  <c r="P299" i="505"/>
  <c r="O299" i="505"/>
  <c r="I299" i="505"/>
  <c r="G299" i="505"/>
  <c r="AA298" i="505"/>
  <c r="Z298" i="505"/>
  <c r="Y298" i="505"/>
  <c r="X298" i="505"/>
  <c r="U298" i="505"/>
  <c r="T298" i="505"/>
  <c r="S298" i="505"/>
  <c r="R298" i="505"/>
  <c r="Q298" i="505"/>
  <c r="P298" i="505"/>
  <c r="O298" i="505"/>
  <c r="I298" i="505"/>
  <c r="G298" i="505"/>
  <c r="AA297" i="505"/>
  <c r="Z297" i="505"/>
  <c r="Y297" i="505"/>
  <c r="X297" i="505"/>
  <c r="U297" i="505"/>
  <c r="T297" i="505"/>
  <c r="S297" i="505"/>
  <c r="R297" i="505"/>
  <c r="Q297" i="505"/>
  <c r="P297" i="505"/>
  <c r="O297" i="505"/>
  <c r="I297" i="505"/>
  <c r="G297" i="505"/>
  <c r="AA296" i="505"/>
  <c r="Z296" i="505"/>
  <c r="Y296" i="505"/>
  <c r="X296" i="505"/>
  <c r="U296" i="505"/>
  <c r="T296" i="505"/>
  <c r="S296" i="505"/>
  <c r="R296" i="505"/>
  <c r="Q296" i="505"/>
  <c r="P296" i="505"/>
  <c r="O296" i="505"/>
  <c r="I296" i="505"/>
  <c r="G296" i="505"/>
  <c r="AA295" i="505"/>
  <c r="Z295" i="505"/>
  <c r="Y295" i="505"/>
  <c r="X295" i="505"/>
  <c r="U295" i="505"/>
  <c r="T295" i="505"/>
  <c r="S295" i="505"/>
  <c r="R295" i="505"/>
  <c r="Q295" i="505"/>
  <c r="P295" i="505"/>
  <c r="O295" i="505"/>
  <c r="I295" i="505"/>
  <c r="G295" i="505"/>
  <c r="AA294" i="505"/>
  <c r="Z294" i="505"/>
  <c r="Y294" i="505"/>
  <c r="X294" i="505"/>
  <c r="U294" i="505"/>
  <c r="T294" i="505"/>
  <c r="S294" i="505"/>
  <c r="R294" i="505"/>
  <c r="Q294" i="505"/>
  <c r="P294" i="505"/>
  <c r="O294" i="505"/>
  <c r="I294" i="505"/>
  <c r="G294" i="505"/>
  <c r="AA293" i="505"/>
  <c r="Z293" i="505"/>
  <c r="Y293" i="505"/>
  <c r="X293" i="505"/>
  <c r="U293" i="505"/>
  <c r="T293" i="505"/>
  <c r="S293" i="505"/>
  <c r="R293" i="505"/>
  <c r="Q293" i="505"/>
  <c r="P293" i="505"/>
  <c r="O293" i="505"/>
  <c r="I293" i="505"/>
  <c r="G293" i="505"/>
  <c r="AA291" i="505"/>
  <c r="Z291" i="505"/>
  <c r="Y291" i="505"/>
  <c r="X291" i="505"/>
  <c r="U291" i="505"/>
  <c r="T291" i="505"/>
  <c r="S291" i="505"/>
  <c r="R291" i="505"/>
  <c r="Q291" i="505"/>
  <c r="P291" i="505"/>
  <c r="O291" i="505"/>
  <c r="I291" i="505"/>
  <c r="G291" i="505"/>
  <c r="AA290" i="505"/>
  <c r="Z290" i="505"/>
  <c r="Y290" i="505"/>
  <c r="X290" i="505"/>
  <c r="U290" i="505"/>
  <c r="T290" i="505"/>
  <c r="S290" i="505"/>
  <c r="R290" i="505"/>
  <c r="Q290" i="505"/>
  <c r="P290" i="505"/>
  <c r="O290" i="505"/>
  <c r="I290" i="505"/>
  <c r="G290" i="505"/>
  <c r="AA289" i="505"/>
  <c r="Z289" i="505"/>
  <c r="Y289" i="505"/>
  <c r="X289" i="505"/>
  <c r="U289" i="505"/>
  <c r="T289" i="505"/>
  <c r="S289" i="505"/>
  <c r="R289" i="505"/>
  <c r="Q289" i="505"/>
  <c r="P289" i="505"/>
  <c r="O289" i="505"/>
  <c r="I289" i="505"/>
  <c r="G289" i="505"/>
  <c r="I288" i="505"/>
  <c r="G288" i="505"/>
  <c r="I287" i="505"/>
  <c r="G287" i="505"/>
  <c r="I286" i="505"/>
  <c r="G286" i="505"/>
  <c r="AA285" i="505"/>
  <c r="Z285" i="505"/>
  <c r="Y285" i="505"/>
  <c r="X285" i="505"/>
  <c r="U285" i="505"/>
  <c r="T285" i="505"/>
  <c r="S285" i="505"/>
  <c r="R285" i="505"/>
  <c r="Q285" i="505"/>
  <c r="P285" i="505"/>
  <c r="O285" i="505"/>
  <c r="I285" i="505"/>
  <c r="G285" i="505"/>
  <c r="AA284" i="505"/>
  <c r="Z284" i="505"/>
  <c r="Y284" i="505"/>
  <c r="X284" i="505"/>
  <c r="U284" i="505"/>
  <c r="T284" i="505"/>
  <c r="S284" i="505"/>
  <c r="R284" i="505"/>
  <c r="Q284" i="505"/>
  <c r="P284" i="505"/>
  <c r="O284" i="505"/>
  <c r="I284" i="505"/>
  <c r="G284" i="505"/>
  <c r="AA283" i="505"/>
  <c r="Z283" i="505"/>
  <c r="Y283" i="505"/>
  <c r="X283" i="505"/>
  <c r="U283" i="505"/>
  <c r="T283" i="505"/>
  <c r="S283" i="505"/>
  <c r="R283" i="505"/>
  <c r="Q283" i="505"/>
  <c r="P283" i="505"/>
  <c r="O283" i="505"/>
  <c r="I283" i="505"/>
  <c r="G283" i="505"/>
  <c r="AA282" i="505"/>
  <c r="Z282" i="505"/>
  <c r="Y282" i="505"/>
  <c r="X282" i="505"/>
  <c r="U282" i="505"/>
  <c r="T282" i="505"/>
  <c r="S282" i="505"/>
  <c r="R282" i="505"/>
  <c r="Q282" i="505"/>
  <c r="P282" i="505"/>
  <c r="O282" i="505"/>
  <c r="I282" i="505"/>
  <c r="G282" i="505"/>
  <c r="AA281" i="505"/>
  <c r="Z281" i="505"/>
  <c r="Y281" i="505"/>
  <c r="X281" i="505"/>
  <c r="U281" i="505"/>
  <c r="T281" i="505"/>
  <c r="S281" i="505"/>
  <c r="R281" i="505"/>
  <c r="Q281" i="505"/>
  <c r="P281" i="505"/>
  <c r="O281" i="505"/>
  <c r="I281" i="505"/>
  <c r="G281" i="505"/>
  <c r="AA280" i="505"/>
  <c r="Z280" i="505"/>
  <c r="Y280" i="505"/>
  <c r="X280" i="505"/>
  <c r="U280" i="505"/>
  <c r="T280" i="505"/>
  <c r="S280" i="505"/>
  <c r="R280" i="505"/>
  <c r="Q280" i="505"/>
  <c r="P280" i="505"/>
  <c r="O280" i="505"/>
  <c r="I280" i="505"/>
  <c r="G280" i="505"/>
  <c r="AA279" i="505"/>
  <c r="Z279" i="505"/>
  <c r="Y279" i="505"/>
  <c r="X279" i="505"/>
  <c r="U279" i="505"/>
  <c r="T279" i="505"/>
  <c r="S279" i="505"/>
  <c r="R279" i="505"/>
  <c r="Q279" i="505"/>
  <c r="P279" i="505"/>
  <c r="O279" i="505"/>
  <c r="I279" i="505"/>
  <c r="G279" i="505"/>
  <c r="AA278" i="505"/>
  <c r="Z278" i="505"/>
  <c r="Y278" i="505"/>
  <c r="X278" i="505"/>
  <c r="U278" i="505"/>
  <c r="T278" i="505"/>
  <c r="S278" i="505"/>
  <c r="R278" i="505"/>
  <c r="Q278" i="505"/>
  <c r="P278" i="505"/>
  <c r="O278" i="505"/>
  <c r="I278" i="505"/>
  <c r="G278" i="505"/>
  <c r="AA277" i="505"/>
  <c r="Z277" i="505"/>
  <c r="Y277" i="505"/>
  <c r="X277" i="505"/>
  <c r="U277" i="505"/>
  <c r="T277" i="505"/>
  <c r="S277" i="505"/>
  <c r="R277" i="505"/>
  <c r="Q277" i="505"/>
  <c r="P277" i="505"/>
  <c r="O277" i="505"/>
  <c r="I277" i="505"/>
  <c r="G277" i="505"/>
  <c r="AA276" i="505"/>
  <c r="Z276" i="505"/>
  <c r="Y276" i="505"/>
  <c r="X276" i="505"/>
  <c r="U276" i="505"/>
  <c r="T276" i="505"/>
  <c r="S276" i="505"/>
  <c r="R276" i="505"/>
  <c r="Q276" i="505"/>
  <c r="P276" i="505"/>
  <c r="O276" i="505"/>
  <c r="I276" i="505"/>
  <c r="G276" i="505"/>
  <c r="AA275" i="505"/>
  <c r="Z275" i="505"/>
  <c r="Y275" i="505"/>
  <c r="X275" i="505"/>
  <c r="U275" i="505"/>
  <c r="T275" i="505"/>
  <c r="S275" i="505"/>
  <c r="R275" i="505"/>
  <c r="Q275" i="505"/>
  <c r="P275" i="505"/>
  <c r="O275" i="505"/>
  <c r="I275" i="505"/>
  <c r="G275" i="505"/>
  <c r="AA274" i="505"/>
  <c r="Z274" i="505"/>
  <c r="Y274" i="505"/>
  <c r="X274" i="505"/>
  <c r="U274" i="505"/>
  <c r="T274" i="505"/>
  <c r="S274" i="505"/>
  <c r="R274" i="505"/>
  <c r="Q274" i="505"/>
  <c r="P274" i="505"/>
  <c r="O274" i="505"/>
  <c r="I274" i="505"/>
  <c r="G274" i="505"/>
  <c r="AA273" i="505"/>
  <c r="Z273" i="505"/>
  <c r="Y273" i="505"/>
  <c r="X273" i="505"/>
  <c r="U273" i="505"/>
  <c r="T273" i="505"/>
  <c r="S273" i="505"/>
  <c r="R273" i="505"/>
  <c r="Q273" i="505"/>
  <c r="P273" i="505"/>
  <c r="O273" i="505"/>
  <c r="I273" i="505"/>
  <c r="G273" i="505"/>
  <c r="AA272" i="505"/>
  <c r="Z272" i="505"/>
  <c r="Y272" i="505"/>
  <c r="X272" i="505"/>
  <c r="U272" i="505"/>
  <c r="T272" i="505"/>
  <c r="S272" i="505"/>
  <c r="R272" i="505"/>
  <c r="Q272" i="505"/>
  <c r="P272" i="505"/>
  <c r="O272" i="505"/>
  <c r="I272" i="505"/>
  <c r="G272" i="505"/>
  <c r="AA271" i="505"/>
  <c r="Z271" i="505"/>
  <c r="Y271" i="505"/>
  <c r="X271" i="505"/>
  <c r="U271" i="505"/>
  <c r="T271" i="505"/>
  <c r="S271" i="505"/>
  <c r="R271" i="505"/>
  <c r="Q271" i="505"/>
  <c r="P271" i="505"/>
  <c r="O271" i="505"/>
  <c r="I271" i="505"/>
  <c r="G271" i="505"/>
  <c r="AA270" i="505"/>
  <c r="Z270" i="505"/>
  <c r="Y270" i="505"/>
  <c r="X270" i="505"/>
  <c r="U270" i="505"/>
  <c r="T270" i="505"/>
  <c r="S270" i="505"/>
  <c r="R270" i="505"/>
  <c r="Q270" i="505"/>
  <c r="P270" i="505"/>
  <c r="O270" i="505"/>
  <c r="I270" i="505"/>
  <c r="G270" i="505"/>
  <c r="AA269" i="505"/>
  <c r="Z269" i="505"/>
  <c r="Y269" i="505"/>
  <c r="X269" i="505"/>
  <c r="U269" i="505"/>
  <c r="T269" i="505"/>
  <c r="S269" i="505"/>
  <c r="R269" i="505"/>
  <c r="Q269" i="505"/>
  <c r="P269" i="505"/>
  <c r="O269" i="505"/>
  <c r="I269" i="505"/>
  <c r="G269" i="505"/>
  <c r="AA268" i="505"/>
  <c r="Z268" i="505"/>
  <c r="Y268" i="505"/>
  <c r="X268" i="505"/>
  <c r="U268" i="505"/>
  <c r="T268" i="505"/>
  <c r="S268" i="505"/>
  <c r="R268" i="505"/>
  <c r="Q268" i="505"/>
  <c r="P268" i="505"/>
  <c r="O268" i="505"/>
  <c r="I268" i="505"/>
  <c r="G268" i="505"/>
  <c r="AA267" i="505"/>
  <c r="Z267" i="505"/>
  <c r="Y267" i="505"/>
  <c r="X267" i="505"/>
  <c r="U267" i="505"/>
  <c r="T267" i="505"/>
  <c r="S267" i="505"/>
  <c r="R267" i="505"/>
  <c r="Q267" i="505"/>
  <c r="P267" i="505"/>
  <c r="O267" i="505"/>
  <c r="I267" i="505"/>
  <c r="G267" i="505"/>
  <c r="AA266" i="505"/>
  <c r="Z266" i="505"/>
  <c r="Y266" i="505"/>
  <c r="X266" i="505"/>
  <c r="U266" i="505"/>
  <c r="T266" i="505"/>
  <c r="S266" i="505"/>
  <c r="R266" i="505"/>
  <c r="Q266" i="505"/>
  <c r="P266" i="505"/>
  <c r="O266" i="505"/>
  <c r="I266" i="505"/>
  <c r="G266" i="505"/>
  <c r="AA265" i="505"/>
  <c r="Z265" i="505"/>
  <c r="Y265" i="505"/>
  <c r="X265" i="505"/>
  <c r="U265" i="505"/>
  <c r="T265" i="505"/>
  <c r="S265" i="505"/>
  <c r="R265" i="505"/>
  <c r="Q265" i="505"/>
  <c r="P265" i="505"/>
  <c r="O265" i="505"/>
  <c r="I265" i="505"/>
  <c r="G265" i="505"/>
  <c r="AA264" i="505"/>
  <c r="Z264" i="505"/>
  <c r="Y264" i="505"/>
  <c r="X264" i="505"/>
  <c r="U264" i="505"/>
  <c r="T264" i="505"/>
  <c r="S264" i="505"/>
  <c r="R264" i="505"/>
  <c r="Q264" i="505"/>
  <c r="P264" i="505"/>
  <c r="O264" i="505"/>
  <c r="I264" i="505"/>
  <c r="G264" i="505"/>
  <c r="AA263" i="505"/>
  <c r="Z263" i="505"/>
  <c r="Y263" i="505"/>
  <c r="X263" i="505"/>
  <c r="U263" i="505"/>
  <c r="T263" i="505"/>
  <c r="S263" i="505"/>
  <c r="R263" i="505"/>
  <c r="Q263" i="505"/>
  <c r="P263" i="505"/>
  <c r="O263" i="505"/>
  <c r="I263" i="505"/>
  <c r="G263" i="505"/>
  <c r="AA262" i="505"/>
  <c r="Z262" i="505"/>
  <c r="Y262" i="505"/>
  <c r="X262" i="505"/>
  <c r="U262" i="505"/>
  <c r="T262" i="505"/>
  <c r="S262" i="505"/>
  <c r="R262" i="505"/>
  <c r="Q262" i="505"/>
  <c r="P262" i="505"/>
  <c r="O262" i="505"/>
  <c r="I262" i="505"/>
  <c r="G262" i="505"/>
  <c r="AA261" i="505"/>
  <c r="Z261" i="505"/>
  <c r="Y261" i="505"/>
  <c r="X261" i="505"/>
  <c r="U261" i="505"/>
  <c r="T261" i="505"/>
  <c r="S261" i="505"/>
  <c r="R261" i="505"/>
  <c r="Q261" i="505"/>
  <c r="P261" i="505"/>
  <c r="O261" i="505"/>
  <c r="I261" i="505"/>
  <c r="G261" i="505"/>
  <c r="AA260" i="505"/>
  <c r="Z260" i="505"/>
  <c r="Y260" i="505"/>
  <c r="X260" i="505"/>
  <c r="U260" i="505"/>
  <c r="T260" i="505"/>
  <c r="S260" i="505"/>
  <c r="R260" i="505"/>
  <c r="Q260" i="505"/>
  <c r="P260" i="505"/>
  <c r="O260" i="505"/>
  <c r="I260" i="505"/>
  <c r="G260" i="505"/>
  <c r="AA259" i="505"/>
  <c r="Z259" i="505"/>
  <c r="Y259" i="505"/>
  <c r="X259" i="505"/>
  <c r="U259" i="505"/>
  <c r="T259" i="505"/>
  <c r="S259" i="505"/>
  <c r="R259" i="505"/>
  <c r="Q259" i="505"/>
  <c r="P259" i="505"/>
  <c r="O259" i="505"/>
  <c r="I259" i="505"/>
  <c r="G259" i="505"/>
  <c r="AA258" i="505"/>
  <c r="Z258" i="505"/>
  <c r="Y258" i="505"/>
  <c r="X258" i="505"/>
  <c r="U258" i="505"/>
  <c r="T258" i="505"/>
  <c r="S258" i="505"/>
  <c r="R258" i="505"/>
  <c r="Q258" i="505"/>
  <c r="P258" i="505"/>
  <c r="O258" i="505"/>
  <c r="I258" i="505"/>
  <c r="G258" i="505"/>
  <c r="AA256" i="505"/>
  <c r="Z256" i="505"/>
  <c r="Y256" i="505"/>
  <c r="X256" i="505"/>
  <c r="U256" i="505"/>
  <c r="T256" i="505"/>
  <c r="S256" i="505"/>
  <c r="R256" i="505"/>
  <c r="Q256" i="505"/>
  <c r="P256" i="505"/>
  <c r="O256" i="505"/>
  <c r="I256" i="505"/>
  <c r="G256" i="505"/>
  <c r="AA255" i="505"/>
  <c r="Z255" i="505"/>
  <c r="Y255" i="505"/>
  <c r="X255" i="505"/>
  <c r="U255" i="505"/>
  <c r="T255" i="505"/>
  <c r="S255" i="505"/>
  <c r="R255" i="505"/>
  <c r="Q255" i="505"/>
  <c r="P255" i="505"/>
  <c r="O255" i="505"/>
  <c r="I255" i="505"/>
  <c r="G255" i="505"/>
  <c r="AA254" i="505"/>
  <c r="Z254" i="505"/>
  <c r="Y254" i="505"/>
  <c r="X254" i="505"/>
  <c r="U254" i="505"/>
  <c r="T254" i="505"/>
  <c r="S254" i="505"/>
  <c r="R254" i="505"/>
  <c r="Q254" i="505"/>
  <c r="P254" i="505"/>
  <c r="O254" i="505"/>
  <c r="I254" i="505"/>
  <c r="G254" i="505"/>
  <c r="I253" i="505"/>
  <c r="G253" i="505"/>
  <c r="I252" i="505"/>
  <c r="G252" i="505"/>
  <c r="I251" i="505"/>
  <c r="G251" i="505"/>
  <c r="AA250" i="505"/>
  <c r="Z250" i="505"/>
  <c r="Y250" i="505"/>
  <c r="X250" i="505"/>
  <c r="U250" i="505"/>
  <c r="T250" i="505"/>
  <c r="S250" i="505"/>
  <c r="R250" i="505"/>
  <c r="Q250" i="505"/>
  <c r="P250" i="505"/>
  <c r="O250" i="505"/>
  <c r="N250" i="505"/>
  <c r="I250" i="505"/>
  <c r="G250" i="505"/>
  <c r="AA249" i="505"/>
  <c r="Z249" i="505"/>
  <c r="Y249" i="505"/>
  <c r="X249" i="505"/>
  <c r="U249" i="505"/>
  <c r="T249" i="505"/>
  <c r="S249" i="505"/>
  <c r="R249" i="505"/>
  <c r="Q249" i="505"/>
  <c r="P249" i="505"/>
  <c r="O249" i="505"/>
  <c r="N249" i="505"/>
  <c r="I249" i="505"/>
  <c r="G249" i="505"/>
  <c r="AA248" i="505"/>
  <c r="Z248" i="505"/>
  <c r="Y248" i="505"/>
  <c r="X248" i="505"/>
  <c r="U248" i="505"/>
  <c r="T248" i="505"/>
  <c r="S248" i="505"/>
  <c r="R248" i="505"/>
  <c r="Q248" i="505"/>
  <c r="P248" i="505"/>
  <c r="O248" i="505"/>
  <c r="N248" i="505"/>
  <c r="I248" i="505"/>
  <c r="G248" i="505"/>
  <c r="AA247" i="505"/>
  <c r="Z247" i="505"/>
  <c r="Y247" i="505"/>
  <c r="X247" i="505"/>
  <c r="U247" i="505"/>
  <c r="T247" i="505"/>
  <c r="S247" i="505"/>
  <c r="R247" i="505"/>
  <c r="Q247" i="505"/>
  <c r="P247" i="505"/>
  <c r="O247" i="505"/>
  <c r="N247" i="505"/>
  <c r="I247" i="505"/>
  <c r="G247" i="505"/>
  <c r="AA246" i="505"/>
  <c r="Z246" i="505"/>
  <c r="Y246" i="505"/>
  <c r="X246" i="505"/>
  <c r="U246" i="505"/>
  <c r="T246" i="505"/>
  <c r="S246" i="505"/>
  <c r="R246" i="505"/>
  <c r="Q246" i="505"/>
  <c r="P246" i="505"/>
  <c r="O246" i="505"/>
  <c r="N246" i="505"/>
  <c r="I246" i="505"/>
  <c r="G246" i="505"/>
  <c r="AA245" i="505"/>
  <c r="Z245" i="505"/>
  <c r="Y245" i="505"/>
  <c r="X245" i="505"/>
  <c r="U245" i="505"/>
  <c r="T245" i="505"/>
  <c r="S245" i="505"/>
  <c r="R245" i="505"/>
  <c r="Q245" i="505"/>
  <c r="P245" i="505"/>
  <c r="O245" i="505"/>
  <c r="N245" i="505"/>
  <c r="I245" i="505"/>
  <c r="G245" i="505"/>
  <c r="AA244" i="505"/>
  <c r="Z244" i="505"/>
  <c r="Y244" i="505"/>
  <c r="X244" i="505"/>
  <c r="U244" i="505"/>
  <c r="T244" i="505"/>
  <c r="S244" i="505"/>
  <c r="R244" i="505"/>
  <c r="Q244" i="505"/>
  <c r="P244" i="505"/>
  <c r="O244" i="505"/>
  <c r="N244" i="505"/>
  <c r="I244" i="505"/>
  <c r="G244" i="505"/>
  <c r="AA243" i="505"/>
  <c r="Z243" i="505"/>
  <c r="Y243" i="505"/>
  <c r="X243" i="505"/>
  <c r="U243" i="505"/>
  <c r="T243" i="505"/>
  <c r="S243" i="505"/>
  <c r="R243" i="505"/>
  <c r="Q243" i="505"/>
  <c r="P243" i="505"/>
  <c r="O243" i="505"/>
  <c r="N243" i="505"/>
  <c r="I243" i="505"/>
  <c r="G243" i="505"/>
  <c r="AA242" i="505"/>
  <c r="Z242" i="505"/>
  <c r="Y242" i="505"/>
  <c r="X242" i="505"/>
  <c r="U242" i="505"/>
  <c r="T242" i="505"/>
  <c r="S242" i="505"/>
  <c r="R242" i="505"/>
  <c r="Q242" i="505"/>
  <c r="P242" i="505"/>
  <c r="O242" i="505"/>
  <c r="N242" i="505"/>
  <c r="I242" i="505"/>
  <c r="G242" i="505"/>
  <c r="AA241" i="505"/>
  <c r="Z241" i="505"/>
  <c r="Y241" i="505"/>
  <c r="X241" i="505"/>
  <c r="U241" i="505"/>
  <c r="T241" i="505"/>
  <c r="S241" i="505"/>
  <c r="R241" i="505"/>
  <c r="Q241" i="505"/>
  <c r="P241" i="505"/>
  <c r="O241" i="505"/>
  <c r="N241" i="505"/>
  <c r="I241" i="505"/>
  <c r="G241" i="505"/>
  <c r="AA240" i="505"/>
  <c r="Z240" i="505"/>
  <c r="Y240" i="505"/>
  <c r="X240" i="505"/>
  <c r="U240" i="505"/>
  <c r="T240" i="505"/>
  <c r="S240" i="505"/>
  <c r="R240" i="505"/>
  <c r="Q240" i="505"/>
  <c r="P240" i="505"/>
  <c r="O240" i="505"/>
  <c r="N240" i="505"/>
  <c r="I240" i="505"/>
  <c r="G240" i="505"/>
  <c r="AA239" i="505"/>
  <c r="Z239" i="505"/>
  <c r="Y239" i="505"/>
  <c r="X239" i="505"/>
  <c r="U239" i="505"/>
  <c r="T239" i="505"/>
  <c r="S239" i="505"/>
  <c r="R239" i="505"/>
  <c r="Q239" i="505"/>
  <c r="P239" i="505"/>
  <c r="O239" i="505"/>
  <c r="N239" i="505"/>
  <c r="I239" i="505"/>
  <c r="G239" i="505"/>
  <c r="I238" i="505"/>
  <c r="G238" i="505"/>
  <c r="AA237" i="505"/>
  <c r="Z237" i="505"/>
  <c r="Y237" i="505"/>
  <c r="X237" i="505"/>
  <c r="U237" i="505"/>
  <c r="T237" i="505"/>
  <c r="S237" i="505"/>
  <c r="R237" i="505"/>
  <c r="Q237" i="505"/>
  <c r="P237" i="505"/>
  <c r="O237" i="505"/>
  <c r="N237" i="505"/>
  <c r="I237" i="505"/>
  <c r="G237" i="505"/>
  <c r="AA236" i="505"/>
  <c r="Z236" i="505"/>
  <c r="Y236" i="505"/>
  <c r="X236" i="505"/>
  <c r="U236" i="505"/>
  <c r="T236" i="505"/>
  <c r="S236" i="505"/>
  <c r="R236" i="505"/>
  <c r="Q236" i="505"/>
  <c r="P236" i="505"/>
  <c r="O236" i="505"/>
  <c r="N236" i="505"/>
  <c r="I236" i="505"/>
  <c r="G236" i="505"/>
  <c r="AA235" i="505"/>
  <c r="Z235" i="505"/>
  <c r="Y235" i="505"/>
  <c r="X235" i="505"/>
  <c r="U235" i="505"/>
  <c r="T235" i="505"/>
  <c r="S235" i="505"/>
  <c r="R235" i="505"/>
  <c r="Q235" i="505"/>
  <c r="P235" i="505"/>
  <c r="O235" i="505"/>
  <c r="N235" i="505"/>
  <c r="I235" i="505"/>
  <c r="G235" i="505"/>
  <c r="AA234" i="505"/>
  <c r="Z234" i="505"/>
  <c r="Y234" i="505"/>
  <c r="X234" i="505"/>
  <c r="U234" i="505"/>
  <c r="T234" i="505"/>
  <c r="S234" i="505"/>
  <c r="R234" i="505"/>
  <c r="Q234" i="505"/>
  <c r="P234" i="505"/>
  <c r="O234" i="505"/>
  <c r="N234" i="505"/>
  <c r="I234" i="505"/>
  <c r="G234" i="505"/>
  <c r="AA233" i="505"/>
  <c r="Z233" i="505"/>
  <c r="Y233" i="505"/>
  <c r="X233" i="505"/>
  <c r="U233" i="505"/>
  <c r="T233" i="505"/>
  <c r="S233" i="505"/>
  <c r="R233" i="505"/>
  <c r="Q233" i="505"/>
  <c r="P233" i="505"/>
  <c r="O233" i="505"/>
  <c r="N233" i="505"/>
  <c r="I233" i="505"/>
  <c r="G233" i="505"/>
  <c r="AA232" i="505"/>
  <c r="Z232" i="505"/>
  <c r="Y232" i="505"/>
  <c r="X232" i="505"/>
  <c r="U232" i="505"/>
  <c r="T232" i="505"/>
  <c r="S232" i="505"/>
  <c r="R232" i="505"/>
  <c r="Q232" i="505"/>
  <c r="P232" i="505"/>
  <c r="O232" i="505"/>
  <c r="N232" i="505"/>
  <c r="I232" i="505"/>
  <c r="G232" i="505"/>
  <c r="AA231" i="505"/>
  <c r="Z231" i="505"/>
  <c r="Y231" i="505"/>
  <c r="X231" i="505"/>
  <c r="U231" i="505"/>
  <c r="T231" i="505"/>
  <c r="S231" i="505"/>
  <c r="R231" i="505"/>
  <c r="Q231" i="505"/>
  <c r="P231" i="505"/>
  <c r="O231" i="505"/>
  <c r="N231" i="505"/>
  <c r="I231" i="505"/>
  <c r="G231" i="505"/>
  <c r="AA230" i="505"/>
  <c r="Z230" i="505"/>
  <c r="Y230" i="505"/>
  <c r="X230" i="505"/>
  <c r="U230" i="505"/>
  <c r="T230" i="505"/>
  <c r="S230" i="505"/>
  <c r="R230" i="505"/>
  <c r="Q230" i="505"/>
  <c r="P230" i="505"/>
  <c r="O230" i="505"/>
  <c r="N230" i="505"/>
  <c r="I230" i="505"/>
  <c r="G230" i="505"/>
  <c r="AA229" i="505"/>
  <c r="Z229" i="505"/>
  <c r="Y229" i="505"/>
  <c r="X229" i="505"/>
  <c r="U229" i="505"/>
  <c r="T229" i="505"/>
  <c r="S229" i="505"/>
  <c r="R229" i="505"/>
  <c r="Q229" i="505"/>
  <c r="P229" i="505"/>
  <c r="O229" i="505"/>
  <c r="N229" i="505"/>
  <c r="I229" i="505"/>
  <c r="G229" i="505"/>
  <c r="AA228" i="505"/>
  <c r="Z228" i="505"/>
  <c r="Y228" i="505"/>
  <c r="X228" i="505"/>
  <c r="U228" i="505"/>
  <c r="T228" i="505"/>
  <c r="S228" i="505"/>
  <c r="R228" i="505"/>
  <c r="Q228" i="505"/>
  <c r="P228" i="505"/>
  <c r="O228" i="505"/>
  <c r="N228" i="505"/>
  <c r="I228" i="505"/>
  <c r="G228" i="505"/>
  <c r="AA227" i="505"/>
  <c r="Z227" i="505"/>
  <c r="Y227" i="505"/>
  <c r="X227" i="505"/>
  <c r="U227" i="505"/>
  <c r="T227" i="505"/>
  <c r="S227" i="505"/>
  <c r="R227" i="505"/>
  <c r="Q227" i="505"/>
  <c r="P227" i="505"/>
  <c r="O227" i="505"/>
  <c r="N227" i="505"/>
  <c r="I227" i="505"/>
  <c r="G227" i="505"/>
  <c r="AA226" i="505"/>
  <c r="Z226" i="505"/>
  <c r="Y226" i="505"/>
  <c r="X226" i="505"/>
  <c r="U226" i="505"/>
  <c r="T226" i="505"/>
  <c r="S226" i="505"/>
  <c r="R226" i="505"/>
  <c r="Q226" i="505"/>
  <c r="P226" i="505"/>
  <c r="O226" i="505"/>
  <c r="N226" i="505"/>
  <c r="I226" i="505"/>
  <c r="G226" i="505"/>
  <c r="AA225" i="505"/>
  <c r="Z225" i="505"/>
  <c r="Y225" i="505"/>
  <c r="X225" i="505"/>
  <c r="U225" i="505"/>
  <c r="T225" i="505"/>
  <c r="S225" i="505"/>
  <c r="R225" i="505"/>
  <c r="Q225" i="505"/>
  <c r="P225" i="505"/>
  <c r="O225" i="505"/>
  <c r="N225" i="505"/>
  <c r="I225" i="505"/>
  <c r="G225" i="505"/>
  <c r="AA224" i="505"/>
  <c r="Z224" i="505"/>
  <c r="Y224" i="505"/>
  <c r="X224" i="505"/>
  <c r="U224" i="505"/>
  <c r="T224" i="505"/>
  <c r="S224" i="505"/>
  <c r="R224" i="505"/>
  <c r="Q224" i="505"/>
  <c r="P224" i="505"/>
  <c r="O224" i="505"/>
  <c r="N224" i="505"/>
  <c r="I224" i="505"/>
  <c r="G224" i="505"/>
  <c r="AA223" i="505"/>
  <c r="Z223" i="505"/>
  <c r="Y223" i="505"/>
  <c r="X223" i="505"/>
  <c r="U223" i="505"/>
  <c r="T223" i="505"/>
  <c r="S223" i="505"/>
  <c r="R223" i="505"/>
  <c r="Q223" i="505"/>
  <c r="P223" i="505"/>
  <c r="O223" i="505"/>
  <c r="N223" i="505"/>
  <c r="I223" i="505"/>
  <c r="G223" i="505"/>
  <c r="AA222" i="505"/>
  <c r="Z222" i="505"/>
  <c r="Y222" i="505"/>
  <c r="X222" i="505"/>
  <c r="U222" i="505"/>
  <c r="T222" i="505"/>
  <c r="S222" i="505"/>
  <c r="R222" i="505"/>
  <c r="Q222" i="505"/>
  <c r="P222" i="505"/>
  <c r="O222" i="505"/>
  <c r="N222" i="505"/>
  <c r="I222" i="505"/>
  <c r="G222" i="505"/>
  <c r="AA221" i="505"/>
  <c r="Z221" i="505"/>
  <c r="Y221" i="505"/>
  <c r="X221" i="505"/>
  <c r="U221" i="505"/>
  <c r="T221" i="505"/>
  <c r="S221" i="505"/>
  <c r="R221" i="505"/>
  <c r="Q221" i="505"/>
  <c r="P221" i="505"/>
  <c r="O221" i="505"/>
  <c r="N221" i="505"/>
  <c r="I221" i="505"/>
  <c r="G221" i="505"/>
  <c r="AA220" i="505"/>
  <c r="Z220" i="505"/>
  <c r="Y220" i="505"/>
  <c r="X220" i="505"/>
  <c r="U220" i="505"/>
  <c r="T220" i="505"/>
  <c r="S220" i="505"/>
  <c r="R220" i="505"/>
  <c r="Q220" i="505"/>
  <c r="P220" i="505"/>
  <c r="O220" i="505"/>
  <c r="N220" i="505"/>
  <c r="I220" i="505"/>
  <c r="G220" i="505"/>
  <c r="AA219" i="505"/>
  <c r="Z219" i="505"/>
  <c r="Y219" i="505"/>
  <c r="X219" i="505"/>
  <c r="U219" i="505"/>
  <c r="T219" i="505"/>
  <c r="S219" i="505"/>
  <c r="R219" i="505"/>
  <c r="Q219" i="505"/>
  <c r="P219" i="505"/>
  <c r="O219" i="505"/>
  <c r="N219" i="505"/>
  <c r="I219" i="505"/>
  <c r="G219" i="505"/>
  <c r="AA218" i="505"/>
  <c r="Z218" i="505"/>
  <c r="Y218" i="505"/>
  <c r="X218" i="505"/>
  <c r="U218" i="505"/>
  <c r="T218" i="505"/>
  <c r="S218" i="505"/>
  <c r="R218" i="505"/>
  <c r="Q218" i="505"/>
  <c r="P218" i="505"/>
  <c r="O218" i="505"/>
  <c r="N218" i="505"/>
  <c r="I218" i="505"/>
  <c r="G218" i="505"/>
  <c r="AA217" i="505"/>
  <c r="Z217" i="505"/>
  <c r="Y217" i="505"/>
  <c r="X217" i="505"/>
  <c r="U217" i="505"/>
  <c r="T217" i="505"/>
  <c r="S217" i="505"/>
  <c r="R217" i="505"/>
  <c r="Q217" i="505"/>
  <c r="P217" i="505"/>
  <c r="O217" i="505"/>
  <c r="N217" i="505"/>
  <c r="I217" i="505"/>
  <c r="G217" i="505"/>
  <c r="AA216" i="505"/>
  <c r="Z216" i="505"/>
  <c r="Y216" i="505"/>
  <c r="X216" i="505"/>
  <c r="U216" i="505"/>
  <c r="T216" i="505"/>
  <c r="S216" i="505"/>
  <c r="R216" i="505"/>
  <c r="Q216" i="505"/>
  <c r="P216" i="505"/>
  <c r="O216" i="505"/>
  <c r="N216" i="505"/>
  <c r="I216" i="505"/>
  <c r="G216" i="505"/>
  <c r="AA215" i="505"/>
  <c r="Z215" i="505"/>
  <c r="Y215" i="505"/>
  <c r="X215" i="505"/>
  <c r="U215" i="505"/>
  <c r="T215" i="505"/>
  <c r="S215" i="505"/>
  <c r="R215" i="505"/>
  <c r="Q215" i="505"/>
  <c r="P215" i="505"/>
  <c r="O215" i="505"/>
  <c r="N215" i="505"/>
  <c r="I215" i="505"/>
  <c r="G215" i="505"/>
  <c r="AA214" i="505"/>
  <c r="Z214" i="505"/>
  <c r="Y214" i="505"/>
  <c r="X214" i="505"/>
  <c r="U214" i="505"/>
  <c r="T214" i="505"/>
  <c r="S214" i="505"/>
  <c r="R214" i="505"/>
  <c r="Q214" i="505"/>
  <c r="P214" i="505"/>
  <c r="O214" i="505"/>
  <c r="N214" i="505"/>
  <c r="I214" i="505"/>
  <c r="G214" i="505"/>
  <c r="AA213" i="505"/>
  <c r="Z213" i="505"/>
  <c r="Y213" i="505"/>
  <c r="X213" i="505"/>
  <c r="U213" i="505"/>
  <c r="T213" i="505"/>
  <c r="S213" i="505"/>
  <c r="R213" i="505"/>
  <c r="Q213" i="505"/>
  <c r="P213" i="505"/>
  <c r="O213" i="505"/>
  <c r="N213" i="505"/>
  <c r="I213" i="505"/>
  <c r="G213" i="505"/>
  <c r="AA212" i="505"/>
  <c r="Z212" i="505"/>
  <c r="Y212" i="505"/>
  <c r="X212" i="505"/>
  <c r="U212" i="505"/>
  <c r="T212" i="505"/>
  <c r="S212" i="505"/>
  <c r="R212" i="505"/>
  <c r="Q212" i="505"/>
  <c r="P212" i="505"/>
  <c r="O212" i="505"/>
  <c r="N212" i="505"/>
  <c r="I212" i="505"/>
  <c r="G212" i="505"/>
  <c r="AA211" i="505"/>
  <c r="Z211" i="505"/>
  <c r="Y211" i="505"/>
  <c r="X211" i="505"/>
  <c r="U211" i="505"/>
  <c r="T211" i="505"/>
  <c r="S211" i="505"/>
  <c r="R211" i="505"/>
  <c r="Q211" i="505"/>
  <c r="P211" i="505"/>
  <c r="O211" i="505"/>
  <c r="N211" i="505"/>
  <c r="I211" i="505"/>
  <c r="G211" i="505"/>
  <c r="AA210" i="505"/>
  <c r="Z210" i="505"/>
  <c r="Y210" i="505"/>
  <c r="X210" i="505"/>
  <c r="U210" i="505"/>
  <c r="T210" i="505"/>
  <c r="S210" i="505"/>
  <c r="R210" i="505"/>
  <c r="Q210" i="505"/>
  <c r="P210" i="505"/>
  <c r="O210" i="505"/>
  <c r="N210" i="505"/>
  <c r="I210" i="505"/>
  <c r="G210" i="505"/>
  <c r="AA209" i="505"/>
  <c r="Z209" i="505"/>
  <c r="Y209" i="505"/>
  <c r="X209" i="505"/>
  <c r="U209" i="505"/>
  <c r="T209" i="505"/>
  <c r="S209" i="505"/>
  <c r="R209" i="505"/>
  <c r="Q209" i="505"/>
  <c r="P209" i="505"/>
  <c r="O209" i="505"/>
  <c r="N209" i="505"/>
  <c r="I209" i="505"/>
  <c r="G209" i="505"/>
  <c r="AA208" i="505"/>
  <c r="Z208" i="505"/>
  <c r="Y208" i="505"/>
  <c r="X208" i="505"/>
  <c r="U208" i="505"/>
  <c r="T208" i="505"/>
  <c r="S208" i="505"/>
  <c r="R208" i="505"/>
  <c r="Q208" i="505"/>
  <c r="P208" i="505"/>
  <c r="O208" i="505"/>
  <c r="N208" i="505"/>
  <c r="I208" i="505"/>
  <c r="G208" i="505"/>
  <c r="I207" i="505"/>
  <c r="G207" i="505"/>
  <c r="I206" i="505"/>
  <c r="G206" i="505"/>
  <c r="I205" i="505"/>
  <c r="G205" i="505"/>
  <c r="AA204" i="505"/>
  <c r="Z204" i="505"/>
  <c r="Y204" i="505"/>
  <c r="X204" i="505"/>
  <c r="U204" i="505"/>
  <c r="T204" i="505"/>
  <c r="S204" i="505"/>
  <c r="R204" i="505"/>
  <c r="Q204" i="505"/>
  <c r="P204" i="505"/>
  <c r="O204" i="505"/>
  <c r="N204" i="505"/>
  <c r="I204" i="505"/>
  <c r="G204" i="505"/>
  <c r="AA203" i="505"/>
  <c r="Z203" i="505"/>
  <c r="Y203" i="505"/>
  <c r="X203" i="505"/>
  <c r="U203" i="505"/>
  <c r="T203" i="505"/>
  <c r="S203" i="505"/>
  <c r="R203" i="505"/>
  <c r="Q203" i="505"/>
  <c r="P203" i="505"/>
  <c r="O203" i="505"/>
  <c r="N203" i="505"/>
  <c r="I203" i="505"/>
  <c r="G203" i="505"/>
  <c r="AA202" i="505"/>
  <c r="Z202" i="505"/>
  <c r="Y202" i="505"/>
  <c r="X202" i="505"/>
  <c r="U202" i="505"/>
  <c r="T202" i="505"/>
  <c r="S202" i="505"/>
  <c r="R202" i="505"/>
  <c r="Q202" i="505"/>
  <c r="P202" i="505"/>
  <c r="O202" i="505"/>
  <c r="N202" i="505"/>
  <c r="I202" i="505"/>
  <c r="G202" i="505"/>
  <c r="I201" i="505"/>
  <c r="G201" i="505"/>
  <c r="AA200" i="505"/>
  <c r="Z200" i="505"/>
  <c r="Y200" i="505"/>
  <c r="X200" i="505"/>
  <c r="U200" i="505"/>
  <c r="T200" i="505"/>
  <c r="S200" i="505"/>
  <c r="R200" i="505"/>
  <c r="Q200" i="505"/>
  <c r="P200" i="505"/>
  <c r="O200" i="505"/>
  <c r="N200" i="505"/>
  <c r="I200" i="505"/>
  <c r="G200" i="505"/>
  <c r="AA198" i="505"/>
  <c r="Z198" i="505"/>
  <c r="Y198" i="505"/>
  <c r="X198" i="505"/>
  <c r="U198" i="505"/>
  <c r="T198" i="505"/>
  <c r="S198" i="505"/>
  <c r="R198" i="505"/>
  <c r="Q198" i="505"/>
  <c r="P198" i="505"/>
  <c r="O198" i="505"/>
  <c r="N198" i="505"/>
  <c r="I198" i="505"/>
  <c r="G198" i="505"/>
  <c r="AA197" i="505"/>
  <c r="Z197" i="505"/>
  <c r="Y197" i="505"/>
  <c r="X197" i="505"/>
  <c r="U197" i="505"/>
  <c r="T197" i="505"/>
  <c r="S197" i="505"/>
  <c r="R197" i="505"/>
  <c r="Q197" i="505"/>
  <c r="P197" i="505"/>
  <c r="O197" i="505"/>
  <c r="N197" i="505"/>
  <c r="I197" i="505"/>
  <c r="G197" i="505"/>
  <c r="AA196" i="505"/>
  <c r="Z196" i="505"/>
  <c r="Y196" i="505"/>
  <c r="X196" i="505"/>
  <c r="U196" i="505"/>
  <c r="T196" i="505"/>
  <c r="S196" i="505"/>
  <c r="R196" i="505"/>
  <c r="Q196" i="505"/>
  <c r="P196" i="505"/>
  <c r="O196" i="505"/>
  <c r="N196" i="505"/>
  <c r="I196" i="505"/>
  <c r="G196" i="505"/>
  <c r="AA195" i="505"/>
  <c r="Z195" i="505"/>
  <c r="Y195" i="505"/>
  <c r="X195" i="505"/>
  <c r="U195" i="505"/>
  <c r="T195" i="505"/>
  <c r="S195" i="505"/>
  <c r="R195" i="505"/>
  <c r="Q195" i="505"/>
  <c r="P195" i="505"/>
  <c r="O195" i="505"/>
  <c r="N195" i="505"/>
  <c r="I195" i="505"/>
  <c r="G195" i="505"/>
  <c r="AA194" i="505"/>
  <c r="Z194" i="505"/>
  <c r="Y194" i="505"/>
  <c r="X194" i="505"/>
  <c r="U194" i="505"/>
  <c r="T194" i="505"/>
  <c r="S194" i="505"/>
  <c r="R194" i="505"/>
  <c r="Q194" i="505"/>
  <c r="P194" i="505"/>
  <c r="O194" i="505"/>
  <c r="N194" i="505"/>
  <c r="I194" i="505"/>
  <c r="G194" i="505"/>
  <c r="AA193" i="505"/>
  <c r="Z193" i="505"/>
  <c r="Y193" i="505"/>
  <c r="X193" i="505"/>
  <c r="U193" i="505"/>
  <c r="T193" i="505"/>
  <c r="S193" i="505"/>
  <c r="R193" i="505"/>
  <c r="Q193" i="505"/>
  <c r="P193" i="505"/>
  <c r="O193" i="505"/>
  <c r="N193" i="505"/>
  <c r="I193" i="505"/>
  <c r="G193" i="505"/>
  <c r="AA192" i="505"/>
  <c r="Z192" i="505"/>
  <c r="Y192" i="505"/>
  <c r="X192" i="505"/>
  <c r="U192" i="505"/>
  <c r="T192" i="505"/>
  <c r="S192" i="505"/>
  <c r="R192" i="505"/>
  <c r="Q192" i="505"/>
  <c r="P192" i="505"/>
  <c r="O192" i="505"/>
  <c r="N192" i="505"/>
  <c r="I192" i="505"/>
  <c r="G192" i="505"/>
  <c r="AA191" i="505"/>
  <c r="Z191" i="505"/>
  <c r="Y191" i="505"/>
  <c r="X191" i="505"/>
  <c r="U191" i="505"/>
  <c r="T191" i="505"/>
  <c r="S191" i="505"/>
  <c r="R191" i="505"/>
  <c r="Q191" i="505"/>
  <c r="P191" i="505"/>
  <c r="O191" i="505"/>
  <c r="N191" i="505"/>
  <c r="I191" i="505"/>
  <c r="G191" i="505"/>
  <c r="AA190" i="505"/>
  <c r="Z190" i="505"/>
  <c r="Y190" i="505"/>
  <c r="X190" i="505"/>
  <c r="U190" i="505"/>
  <c r="T190" i="505"/>
  <c r="S190" i="505"/>
  <c r="R190" i="505"/>
  <c r="Q190" i="505"/>
  <c r="P190" i="505"/>
  <c r="O190" i="505"/>
  <c r="N190" i="505"/>
  <c r="I190" i="505"/>
  <c r="G190" i="505"/>
  <c r="AA189" i="505"/>
  <c r="Z189" i="505"/>
  <c r="Y189" i="505"/>
  <c r="X189" i="505"/>
  <c r="U189" i="505"/>
  <c r="T189" i="505"/>
  <c r="S189" i="505"/>
  <c r="R189" i="505"/>
  <c r="Q189" i="505"/>
  <c r="P189" i="505"/>
  <c r="O189" i="505"/>
  <c r="N189" i="505"/>
  <c r="I189" i="505"/>
  <c r="G189" i="505"/>
  <c r="AA188" i="505"/>
  <c r="Z188" i="505"/>
  <c r="Y188" i="505"/>
  <c r="X188" i="505"/>
  <c r="U188" i="505"/>
  <c r="T188" i="505"/>
  <c r="S188" i="505"/>
  <c r="R188" i="505"/>
  <c r="Q188" i="505"/>
  <c r="P188" i="505"/>
  <c r="O188" i="505"/>
  <c r="N188" i="505"/>
  <c r="I188" i="505"/>
  <c r="G188" i="505"/>
  <c r="AA187" i="505"/>
  <c r="Z187" i="505"/>
  <c r="Y187" i="505"/>
  <c r="X187" i="505"/>
  <c r="U187" i="505"/>
  <c r="T187" i="505"/>
  <c r="S187" i="505"/>
  <c r="R187" i="505"/>
  <c r="Q187" i="505"/>
  <c r="P187" i="505"/>
  <c r="O187" i="505"/>
  <c r="N187" i="505"/>
  <c r="I187" i="505"/>
  <c r="G187" i="505"/>
  <c r="AA186" i="505"/>
  <c r="Z186" i="505"/>
  <c r="Y186" i="505"/>
  <c r="X186" i="505"/>
  <c r="U186" i="505"/>
  <c r="T186" i="505"/>
  <c r="S186" i="505"/>
  <c r="R186" i="505"/>
  <c r="Q186" i="505"/>
  <c r="P186" i="505"/>
  <c r="O186" i="505"/>
  <c r="N186" i="505"/>
  <c r="I186" i="505"/>
  <c r="G186" i="505"/>
  <c r="AA185" i="505"/>
  <c r="Z185" i="505"/>
  <c r="Y185" i="505"/>
  <c r="X185" i="505"/>
  <c r="U185" i="505"/>
  <c r="T185" i="505"/>
  <c r="S185" i="505"/>
  <c r="R185" i="505"/>
  <c r="Q185" i="505"/>
  <c r="P185" i="505"/>
  <c r="O185" i="505"/>
  <c r="N185" i="505"/>
  <c r="I185" i="505"/>
  <c r="G185" i="505"/>
  <c r="AA184" i="505"/>
  <c r="Z184" i="505"/>
  <c r="Y184" i="505"/>
  <c r="X184" i="505"/>
  <c r="U184" i="505"/>
  <c r="T184" i="505"/>
  <c r="S184" i="505"/>
  <c r="R184" i="505"/>
  <c r="Q184" i="505"/>
  <c r="P184" i="505"/>
  <c r="O184" i="505"/>
  <c r="N184" i="505"/>
  <c r="I184" i="505"/>
  <c r="G184" i="505"/>
  <c r="AA183" i="505"/>
  <c r="Z183" i="505"/>
  <c r="Y183" i="505"/>
  <c r="X183" i="505"/>
  <c r="U183" i="505"/>
  <c r="T183" i="505"/>
  <c r="S183" i="505"/>
  <c r="R183" i="505"/>
  <c r="Q183" i="505"/>
  <c r="P183" i="505"/>
  <c r="O183" i="505"/>
  <c r="N183" i="505"/>
  <c r="I183" i="505"/>
  <c r="G183" i="505"/>
  <c r="AA182" i="505"/>
  <c r="Z182" i="505"/>
  <c r="Y182" i="505"/>
  <c r="X182" i="505"/>
  <c r="U182" i="505"/>
  <c r="T182" i="505"/>
  <c r="S182" i="505"/>
  <c r="R182" i="505"/>
  <c r="Q182" i="505"/>
  <c r="P182" i="505"/>
  <c r="O182" i="505"/>
  <c r="N182" i="505"/>
  <c r="I182" i="505"/>
  <c r="G182" i="505"/>
  <c r="AA181" i="505"/>
  <c r="Z181" i="505"/>
  <c r="Y181" i="505"/>
  <c r="X181" i="505"/>
  <c r="U181" i="505"/>
  <c r="T181" i="505"/>
  <c r="S181" i="505"/>
  <c r="R181" i="505"/>
  <c r="Q181" i="505"/>
  <c r="P181" i="505"/>
  <c r="O181" i="505"/>
  <c r="N181" i="505"/>
  <c r="I181" i="505"/>
  <c r="G181" i="505"/>
  <c r="AA180" i="505"/>
  <c r="Z180" i="505"/>
  <c r="Y180" i="505"/>
  <c r="X180" i="505"/>
  <c r="U180" i="505"/>
  <c r="T180" i="505"/>
  <c r="S180" i="505"/>
  <c r="R180" i="505"/>
  <c r="Q180" i="505"/>
  <c r="P180" i="505"/>
  <c r="O180" i="505"/>
  <c r="N180" i="505"/>
  <c r="I180" i="505"/>
  <c r="G180" i="505"/>
  <c r="AA179" i="505"/>
  <c r="Z179" i="505"/>
  <c r="Y179" i="505"/>
  <c r="X179" i="505"/>
  <c r="U179" i="505"/>
  <c r="T179" i="505"/>
  <c r="S179" i="505"/>
  <c r="R179" i="505"/>
  <c r="Q179" i="505"/>
  <c r="P179" i="505"/>
  <c r="O179" i="505"/>
  <c r="N179" i="505"/>
  <c r="I179" i="505"/>
  <c r="G179" i="505"/>
  <c r="AA178" i="505"/>
  <c r="Z178" i="505"/>
  <c r="Y178" i="505"/>
  <c r="X178" i="505"/>
  <c r="U178" i="505"/>
  <c r="T178" i="505"/>
  <c r="S178" i="505"/>
  <c r="R178" i="505"/>
  <c r="Q178" i="505"/>
  <c r="P178" i="505"/>
  <c r="O178" i="505"/>
  <c r="N178" i="505"/>
  <c r="I178" i="505"/>
  <c r="G178" i="505"/>
  <c r="G169" i="505"/>
  <c r="C169" i="505"/>
  <c r="G168" i="505"/>
  <c r="C168" i="505"/>
  <c r="G167" i="505"/>
  <c r="C167" i="505"/>
  <c r="G166" i="505"/>
  <c r="C166" i="505"/>
  <c r="I162" i="505"/>
  <c r="H162" i="505"/>
  <c r="G162" i="505"/>
  <c r="AA161" i="505"/>
  <c r="Z161" i="505"/>
  <c r="Y161" i="505"/>
  <c r="X161" i="505"/>
  <c r="U161" i="505"/>
  <c r="T161" i="505"/>
  <c r="S161" i="505"/>
  <c r="R161" i="505"/>
  <c r="Q161" i="505"/>
  <c r="P161" i="505"/>
  <c r="O161" i="505"/>
  <c r="N161" i="505"/>
  <c r="I161" i="505"/>
  <c r="H161" i="505"/>
  <c r="G161" i="505"/>
  <c r="AA160" i="505"/>
  <c r="Z160" i="505"/>
  <c r="Y160" i="505"/>
  <c r="X160" i="505"/>
  <c r="U160" i="505"/>
  <c r="T160" i="505"/>
  <c r="S160" i="505"/>
  <c r="R160" i="505"/>
  <c r="Q160" i="505"/>
  <c r="P160" i="505"/>
  <c r="O160" i="505"/>
  <c r="N160" i="505"/>
  <c r="I160" i="505"/>
  <c r="H160" i="505"/>
  <c r="G160" i="505"/>
  <c r="AA159" i="505"/>
  <c r="Z159" i="505"/>
  <c r="Y159" i="505"/>
  <c r="X159" i="505"/>
  <c r="U159" i="505"/>
  <c r="T159" i="505"/>
  <c r="S159" i="505"/>
  <c r="R159" i="505"/>
  <c r="Q159" i="505"/>
  <c r="P159" i="505"/>
  <c r="O159" i="505"/>
  <c r="N159" i="505"/>
  <c r="I159" i="505"/>
  <c r="H159" i="505"/>
  <c r="G159" i="505"/>
  <c r="AA158" i="505"/>
  <c r="Z158" i="505"/>
  <c r="Y158" i="505"/>
  <c r="X158" i="505"/>
  <c r="U158" i="505"/>
  <c r="T158" i="505"/>
  <c r="S158" i="505"/>
  <c r="R158" i="505"/>
  <c r="Q158" i="505"/>
  <c r="P158" i="505"/>
  <c r="O158" i="505"/>
  <c r="N158" i="505"/>
  <c r="I158" i="505"/>
  <c r="H158" i="505"/>
  <c r="G158" i="505"/>
  <c r="H157" i="505"/>
  <c r="G157" i="505"/>
  <c r="I156" i="505"/>
  <c r="H156" i="505"/>
  <c r="G156" i="505"/>
  <c r="AA155" i="505"/>
  <c r="Z155" i="505"/>
  <c r="Y155" i="505"/>
  <c r="X155" i="505"/>
  <c r="U155" i="505"/>
  <c r="T155" i="505"/>
  <c r="S155" i="505"/>
  <c r="R155" i="505"/>
  <c r="Q155" i="505"/>
  <c r="P155" i="505"/>
  <c r="O155" i="505"/>
  <c r="N155" i="505"/>
  <c r="I155" i="505"/>
  <c r="H155" i="505"/>
  <c r="G155" i="505"/>
  <c r="AA154" i="505"/>
  <c r="Z154" i="505"/>
  <c r="Y154" i="505"/>
  <c r="X154" i="505"/>
  <c r="U154" i="505"/>
  <c r="T154" i="505"/>
  <c r="S154" i="505"/>
  <c r="R154" i="505"/>
  <c r="Q154" i="505"/>
  <c r="P154" i="505"/>
  <c r="O154" i="505"/>
  <c r="N154" i="505"/>
  <c r="I154" i="505"/>
  <c r="H154" i="505"/>
  <c r="G154" i="505"/>
  <c r="AA153" i="505"/>
  <c r="Z153" i="505"/>
  <c r="Y153" i="505"/>
  <c r="X153" i="505"/>
  <c r="U153" i="505"/>
  <c r="T153" i="505"/>
  <c r="S153" i="505"/>
  <c r="R153" i="505"/>
  <c r="Q153" i="505"/>
  <c r="P153" i="505"/>
  <c r="O153" i="505"/>
  <c r="N153" i="505"/>
  <c r="I153" i="505"/>
  <c r="H153" i="505"/>
  <c r="G153" i="505"/>
  <c r="AA152" i="505"/>
  <c r="Z152" i="505"/>
  <c r="Y152" i="505"/>
  <c r="X152" i="505"/>
  <c r="U152" i="505"/>
  <c r="T152" i="505"/>
  <c r="S152" i="505"/>
  <c r="R152" i="505"/>
  <c r="Q152" i="505"/>
  <c r="P152" i="505"/>
  <c r="O152" i="505"/>
  <c r="N152" i="505"/>
  <c r="I152" i="505"/>
  <c r="H152" i="505"/>
  <c r="G152" i="505"/>
  <c r="AA151" i="505"/>
  <c r="Z151" i="505"/>
  <c r="Y151" i="505"/>
  <c r="X151" i="505"/>
  <c r="U151" i="505"/>
  <c r="T151" i="505"/>
  <c r="S151" i="505"/>
  <c r="R151" i="505"/>
  <c r="Q151" i="505"/>
  <c r="P151" i="505"/>
  <c r="O151" i="505"/>
  <c r="N151" i="505"/>
  <c r="I151" i="505"/>
  <c r="H151" i="505"/>
  <c r="G151" i="505"/>
  <c r="AA150" i="505"/>
  <c r="Z150" i="505"/>
  <c r="Y150" i="505"/>
  <c r="X150" i="505"/>
  <c r="U150" i="505"/>
  <c r="T150" i="505"/>
  <c r="S150" i="505"/>
  <c r="R150" i="505"/>
  <c r="Q150" i="505"/>
  <c r="P150" i="505"/>
  <c r="O150" i="505"/>
  <c r="N150" i="505"/>
  <c r="I150" i="505"/>
  <c r="H150" i="505"/>
  <c r="G150" i="505"/>
  <c r="AA149" i="505"/>
  <c r="Z149" i="505"/>
  <c r="Y149" i="505"/>
  <c r="X149" i="505"/>
  <c r="U149" i="505"/>
  <c r="T149" i="505"/>
  <c r="S149" i="505"/>
  <c r="R149" i="505"/>
  <c r="Q149" i="505"/>
  <c r="P149" i="505"/>
  <c r="O149" i="505"/>
  <c r="N149" i="505"/>
  <c r="I149" i="505"/>
  <c r="H149" i="505"/>
  <c r="G149" i="505"/>
  <c r="AA147" i="505"/>
  <c r="Z147" i="505"/>
  <c r="Y147" i="505"/>
  <c r="X147" i="505"/>
  <c r="U147" i="505"/>
  <c r="T147" i="505"/>
  <c r="S147" i="505"/>
  <c r="R147" i="505"/>
  <c r="Q147" i="505"/>
  <c r="P147" i="505"/>
  <c r="O147" i="505"/>
  <c r="N147" i="505"/>
  <c r="I147" i="505"/>
  <c r="H147" i="505"/>
  <c r="G147" i="505"/>
  <c r="I146" i="505"/>
  <c r="H146" i="505"/>
  <c r="G146" i="505"/>
  <c r="I145" i="505"/>
  <c r="H145" i="505"/>
  <c r="G145" i="505"/>
  <c r="I144" i="505"/>
  <c r="H144" i="505"/>
  <c r="G144" i="505"/>
  <c r="I143" i="505"/>
  <c r="H143" i="505"/>
  <c r="G143" i="505"/>
  <c r="AA142" i="505"/>
  <c r="Z142" i="505"/>
  <c r="Y142" i="505"/>
  <c r="X142" i="505"/>
  <c r="U142" i="505"/>
  <c r="T142" i="505"/>
  <c r="S142" i="505"/>
  <c r="R142" i="505"/>
  <c r="Q142" i="505"/>
  <c r="P142" i="505"/>
  <c r="O142" i="505"/>
  <c r="N142" i="505"/>
  <c r="I142" i="505"/>
  <c r="H142" i="505"/>
  <c r="G142" i="505"/>
  <c r="AA141" i="505"/>
  <c r="Z141" i="505"/>
  <c r="Y141" i="505"/>
  <c r="X141" i="505"/>
  <c r="U141" i="505"/>
  <c r="T141" i="505"/>
  <c r="S141" i="505"/>
  <c r="R141" i="505"/>
  <c r="Q141" i="505"/>
  <c r="P141" i="505"/>
  <c r="O141" i="505"/>
  <c r="N141" i="505"/>
  <c r="I141" i="505"/>
  <c r="H141" i="505"/>
  <c r="G141" i="505"/>
  <c r="AA140" i="505"/>
  <c r="Z140" i="505"/>
  <c r="Y140" i="505"/>
  <c r="X140" i="505"/>
  <c r="U140" i="505"/>
  <c r="T140" i="505"/>
  <c r="S140" i="505"/>
  <c r="R140" i="505"/>
  <c r="Q140" i="505"/>
  <c r="P140" i="505"/>
  <c r="O140" i="505"/>
  <c r="N140" i="505"/>
  <c r="I140" i="505"/>
  <c r="H140" i="505"/>
  <c r="G140" i="505"/>
  <c r="AA139" i="505"/>
  <c r="Z139" i="505"/>
  <c r="Y139" i="505"/>
  <c r="X139" i="505"/>
  <c r="U139" i="505"/>
  <c r="T139" i="505"/>
  <c r="S139" i="505"/>
  <c r="R139" i="505"/>
  <c r="Q139" i="505"/>
  <c r="P139" i="505"/>
  <c r="O139" i="505"/>
  <c r="N139" i="505"/>
  <c r="I139" i="505"/>
  <c r="H139" i="505"/>
  <c r="G139" i="505"/>
  <c r="AA138" i="505"/>
  <c r="Z138" i="505"/>
  <c r="Y138" i="505"/>
  <c r="X138" i="505"/>
  <c r="U138" i="505"/>
  <c r="T138" i="505"/>
  <c r="S138" i="505"/>
  <c r="R138" i="505"/>
  <c r="Q138" i="505"/>
  <c r="P138" i="505"/>
  <c r="O138" i="505"/>
  <c r="N138" i="505"/>
  <c r="I138" i="505"/>
  <c r="H138" i="505"/>
  <c r="G138" i="505"/>
  <c r="AA137" i="505"/>
  <c r="Z137" i="505"/>
  <c r="Y137" i="505"/>
  <c r="X137" i="505"/>
  <c r="U137" i="505"/>
  <c r="T137" i="505"/>
  <c r="S137" i="505"/>
  <c r="R137" i="505"/>
  <c r="Q137" i="505"/>
  <c r="P137" i="505"/>
  <c r="O137" i="505"/>
  <c r="AA136" i="505"/>
  <c r="Z136" i="505"/>
  <c r="Y136" i="505"/>
  <c r="X136" i="505"/>
  <c r="U136" i="505"/>
  <c r="T136" i="505"/>
  <c r="S136" i="505"/>
  <c r="R136" i="505"/>
  <c r="Q136" i="505"/>
  <c r="P136" i="505"/>
  <c r="O136" i="505"/>
  <c r="N136" i="505"/>
  <c r="I136" i="505"/>
  <c r="H136" i="505"/>
  <c r="G136" i="505"/>
  <c r="AA135" i="505"/>
  <c r="Z135" i="505"/>
  <c r="Y135" i="505"/>
  <c r="X135" i="505"/>
  <c r="U135" i="505"/>
  <c r="T135" i="505"/>
  <c r="S135" i="505"/>
  <c r="R135" i="505"/>
  <c r="Q135" i="505"/>
  <c r="P135" i="505"/>
  <c r="O135" i="505"/>
  <c r="N135" i="505"/>
  <c r="I135" i="505"/>
  <c r="H135" i="505"/>
  <c r="G135" i="505"/>
  <c r="AA134" i="505"/>
  <c r="Z134" i="505"/>
  <c r="Y134" i="505"/>
  <c r="X134" i="505"/>
  <c r="U134" i="505"/>
  <c r="T134" i="505"/>
  <c r="S134" i="505"/>
  <c r="R134" i="505"/>
  <c r="Q134" i="505"/>
  <c r="P134" i="505"/>
  <c r="O134" i="505"/>
  <c r="N134" i="505"/>
  <c r="I134" i="505"/>
  <c r="H134" i="505"/>
  <c r="G134" i="505"/>
  <c r="AA133" i="505"/>
  <c r="Z133" i="505"/>
  <c r="Y133" i="505"/>
  <c r="X133" i="505"/>
  <c r="U133" i="505"/>
  <c r="T133" i="505"/>
  <c r="S133" i="505"/>
  <c r="R133" i="505"/>
  <c r="Q133" i="505"/>
  <c r="P133" i="505"/>
  <c r="O133" i="505"/>
  <c r="N133" i="505"/>
  <c r="I133" i="505"/>
  <c r="H133" i="505"/>
  <c r="G133" i="505"/>
  <c r="AA132" i="505"/>
  <c r="Z132" i="505"/>
  <c r="Y132" i="505"/>
  <c r="X132" i="505"/>
  <c r="U132" i="505"/>
  <c r="T132" i="505"/>
  <c r="S132" i="505"/>
  <c r="R132" i="505"/>
  <c r="Q132" i="505"/>
  <c r="P132" i="505"/>
  <c r="O132" i="505"/>
  <c r="N132" i="505"/>
  <c r="I132" i="505"/>
  <c r="H132" i="505"/>
  <c r="G132" i="505"/>
  <c r="AA131" i="505"/>
  <c r="Z131" i="505"/>
  <c r="Y131" i="505"/>
  <c r="X131" i="505"/>
  <c r="U131" i="505"/>
  <c r="T131" i="505"/>
  <c r="S131" i="505"/>
  <c r="R131" i="505"/>
  <c r="Q131" i="505"/>
  <c r="P131" i="505"/>
  <c r="O131" i="505"/>
  <c r="N131" i="505"/>
  <c r="I131" i="505"/>
  <c r="H131" i="505"/>
  <c r="G131" i="505"/>
  <c r="AA130" i="505"/>
  <c r="Z130" i="505"/>
  <c r="Y130" i="505"/>
  <c r="X130" i="505"/>
  <c r="U130" i="505"/>
  <c r="T130" i="505"/>
  <c r="S130" i="505"/>
  <c r="R130" i="505"/>
  <c r="Q130" i="505"/>
  <c r="P130" i="505"/>
  <c r="O130" i="505"/>
  <c r="N130" i="505"/>
  <c r="I130" i="505"/>
  <c r="H130" i="505"/>
  <c r="G130" i="505"/>
  <c r="AA129" i="505"/>
  <c r="Z129" i="505"/>
  <c r="Y129" i="505"/>
  <c r="X129" i="505"/>
  <c r="U129" i="505"/>
  <c r="T129" i="505"/>
  <c r="S129" i="505"/>
  <c r="R129" i="505"/>
  <c r="Q129" i="505"/>
  <c r="P129" i="505"/>
  <c r="O129" i="505"/>
  <c r="N129" i="505"/>
  <c r="I129" i="505"/>
  <c r="H129" i="505"/>
  <c r="G129" i="505"/>
  <c r="AA128" i="505"/>
  <c r="Z128" i="505"/>
  <c r="Y128" i="505"/>
  <c r="X128" i="505"/>
  <c r="U128" i="505"/>
  <c r="T128" i="505"/>
  <c r="S128" i="505"/>
  <c r="R128" i="505"/>
  <c r="Q128" i="505"/>
  <c r="P128" i="505"/>
  <c r="O128" i="505"/>
  <c r="N128" i="505"/>
  <c r="I128" i="505"/>
  <c r="H128" i="505"/>
  <c r="G128" i="505"/>
  <c r="AA127" i="505"/>
  <c r="Z127" i="505"/>
  <c r="Y127" i="505"/>
  <c r="X127" i="505"/>
  <c r="U127" i="505"/>
  <c r="T127" i="505"/>
  <c r="S127" i="505"/>
  <c r="R127" i="505"/>
  <c r="Q127" i="505"/>
  <c r="P127" i="505"/>
  <c r="O127" i="505"/>
  <c r="N127" i="505"/>
  <c r="I127" i="505"/>
  <c r="H127" i="505"/>
  <c r="G127" i="505"/>
  <c r="AA126" i="505"/>
  <c r="Z126" i="505"/>
  <c r="Y126" i="505"/>
  <c r="X126" i="505"/>
  <c r="U126" i="505"/>
  <c r="T126" i="505"/>
  <c r="S126" i="505"/>
  <c r="R126" i="505"/>
  <c r="Q126" i="505"/>
  <c r="P126" i="505"/>
  <c r="O126" i="505"/>
  <c r="N126" i="505"/>
  <c r="I126" i="505"/>
  <c r="H126" i="505"/>
  <c r="G126" i="505"/>
  <c r="AA125" i="505"/>
  <c r="Z125" i="505"/>
  <c r="Y125" i="505"/>
  <c r="X125" i="505"/>
  <c r="U125" i="505"/>
  <c r="T125" i="505"/>
  <c r="S125" i="505"/>
  <c r="R125" i="505"/>
  <c r="Q125" i="505"/>
  <c r="P125" i="505"/>
  <c r="O125" i="505"/>
  <c r="N125" i="505"/>
  <c r="I125" i="505"/>
  <c r="H125" i="505"/>
  <c r="G125" i="505"/>
  <c r="AA124" i="505"/>
  <c r="Z124" i="505"/>
  <c r="Y124" i="505"/>
  <c r="X124" i="505"/>
  <c r="U124" i="505"/>
  <c r="T124" i="505"/>
  <c r="S124" i="505"/>
  <c r="R124" i="505"/>
  <c r="Q124" i="505"/>
  <c r="P124" i="505"/>
  <c r="O124" i="505"/>
  <c r="N124" i="505"/>
  <c r="I124" i="505"/>
  <c r="H124" i="505"/>
  <c r="G124" i="505"/>
  <c r="AA123" i="505"/>
  <c r="Z123" i="505"/>
  <c r="Y123" i="505"/>
  <c r="X123" i="505"/>
  <c r="U123" i="505"/>
  <c r="T123" i="505"/>
  <c r="S123" i="505"/>
  <c r="R123" i="505"/>
  <c r="Q123" i="505"/>
  <c r="P123" i="505"/>
  <c r="O123" i="505"/>
  <c r="N123" i="505"/>
  <c r="I123" i="505"/>
  <c r="H123" i="505"/>
  <c r="G123" i="505"/>
  <c r="AA122" i="505"/>
  <c r="Z122" i="505"/>
  <c r="Y122" i="505"/>
  <c r="X122" i="505"/>
  <c r="U122" i="505"/>
  <c r="T122" i="505"/>
  <c r="S122" i="505"/>
  <c r="R122" i="505"/>
  <c r="Q122" i="505"/>
  <c r="P122" i="505"/>
  <c r="O122" i="505"/>
  <c r="N122" i="505"/>
  <c r="I122" i="505"/>
  <c r="H122" i="505"/>
  <c r="G122" i="505"/>
  <c r="AA120" i="505"/>
  <c r="Z120" i="505"/>
  <c r="Y120" i="505"/>
  <c r="X120" i="505"/>
  <c r="U120" i="505"/>
  <c r="T120" i="505"/>
  <c r="S120" i="505"/>
  <c r="R120" i="505"/>
  <c r="Q120" i="505"/>
  <c r="P120" i="505"/>
  <c r="O120" i="505"/>
  <c r="N120" i="505"/>
  <c r="I120" i="505"/>
  <c r="H120" i="505"/>
  <c r="G120" i="505"/>
  <c r="AA119" i="505"/>
  <c r="Z119" i="505"/>
  <c r="Y119" i="505"/>
  <c r="X119" i="505"/>
  <c r="U119" i="505"/>
  <c r="T119" i="505"/>
  <c r="S119" i="505"/>
  <c r="R119" i="505"/>
  <c r="Q119" i="505"/>
  <c r="P119" i="505"/>
  <c r="O119" i="505"/>
  <c r="N119" i="505"/>
  <c r="I119" i="505"/>
  <c r="H119" i="505"/>
  <c r="G119" i="505"/>
  <c r="AA118" i="505"/>
  <c r="Z118" i="505"/>
  <c r="Y118" i="505"/>
  <c r="X118" i="505"/>
  <c r="U118" i="505"/>
  <c r="T118" i="505"/>
  <c r="S118" i="505"/>
  <c r="R118" i="505"/>
  <c r="Q118" i="505"/>
  <c r="P118" i="505"/>
  <c r="O118" i="505"/>
  <c r="N118" i="505"/>
  <c r="I118" i="505"/>
  <c r="H118" i="505"/>
  <c r="G118" i="505"/>
  <c r="I117" i="505"/>
  <c r="H117" i="505"/>
  <c r="G117" i="505"/>
  <c r="I116" i="505"/>
  <c r="H116" i="505"/>
  <c r="G116" i="505"/>
  <c r="I115" i="505"/>
  <c r="H115" i="505"/>
  <c r="G115" i="505"/>
  <c r="AA114" i="505"/>
  <c r="Z114" i="505"/>
  <c r="Y114" i="505"/>
  <c r="X114" i="505"/>
  <c r="U114" i="505"/>
  <c r="T114" i="505"/>
  <c r="S114" i="505"/>
  <c r="R114" i="505"/>
  <c r="Q114" i="505"/>
  <c r="P114" i="505"/>
  <c r="O114" i="505"/>
  <c r="N114" i="505"/>
  <c r="I114" i="505"/>
  <c r="H114" i="505"/>
  <c r="G114" i="505"/>
  <c r="AA113" i="505"/>
  <c r="Z113" i="505"/>
  <c r="Y113" i="505"/>
  <c r="X113" i="505"/>
  <c r="U113" i="505"/>
  <c r="T113" i="505"/>
  <c r="S113" i="505"/>
  <c r="R113" i="505"/>
  <c r="Q113" i="505"/>
  <c r="P113" i="505"/>
  <c r="O113" i="505"/>
  <c r="N113" i="505"/>
  <c r="I113" i="505"/>
  <c r="H113" i="505"/>
  <c r="G113" i="505"/>
  <c r="AA112" i="505"/>
  <c r="Z112" i="505"/>
  <c r="Y112" i="505"/>
  <c r="X112" i="505"/>
  <c r="U112" i="505"/>
  <c r="T112" i="505"/>
  <c r="S112" i="505"/>
  <c r="R112" i="505"/>
  <c r="Q112" i="505"/>
  <c r="P112" i="505"/>
  <c r="O112" i="505"/>
  <c r="N112" i="505"/>
  <c r="I112" i="505"/>
  <c r="H112" i="505"/>
  <c r="G112" i="505"/>
  <c r="AA111" i="505"/>
  <c r="Z111" i="505"/>
  <c r="Y111" i="505"/>
  <c r="X111" i="505"/>
  <c r="U111" i="505"/>
  <c r="T111" i="505"/>
  <c r="S111" i="505"/>
  <c r="R111" i="505"/>
  <c r="Q111" i="505"/>
  <c r="P111" i="505"/>
  <c r="O111" i="505"/>
  <c r="N111" i="505"/>
  <c r="I111" i="505"/>
  <c r="H111" i="505"/>
  <c r="G111" i="505"/>
  <c r="AA110" i="505"/>
  <c r="Z110" i="505"/>
  <c r="Y110" i="505"/>
  <c r="X110" i="505"/>
  <c r="U110" i="505"/>
  <c r="T110" i="505"/>
  <c r="S110" i="505"/>
  <c r="R110" i="505"/>
  <c r="Q110" i="505"/>
  <c r="P110" i="505"/>
  <c r="O110" i="505"/>
  <c r="N110" i="505"/>
  <c r="I110" i="505"/>
  <c r="H110" i="505"/>
  <c r="G110" i="505"/>
  <c r="AA109" i="505"/>
  <c r="Z109" i="505"/>
  <c r="Y109" i="505"/>
  <c r="X109" i="505"/>
  <c r="U109" i="505"/>
  <c r="T109" i="505"/>
  <c r="S109" i="505"/>
  <c r="R109" i="505"/>
  <c r="Q109" i="505"/>
  <c r="P109" i="505"/>
  <c r="O109" i="505"/>
  <c r="N109" i="505"/>
  <c r="I109" i="505"/>
  <c r="H109" i="505"/>
  <c r="G109" i="505"/>
  <c r="AA108" i="505"/>
  <c r="Z108" i="505"/>
  <c r="Y108" i="505"/>
  <c r="X108" i="505"/>
  <c r="U108" i="505"/>
  <c r="T108" i="505"/>
  <c r="S108" i="505"/>
  <c r="R108" i="505"/>
  <c r="Q108" i="505"/>
  <c r="P108" i="505"/>
  <c r="O108" i="505"/>
  <c r="N108" i="505"/>
  <c r="I108" i="505"/>
  <c r="H108" i="505"/>
  <c r="G108" i="505"/>
  <c r="AA107" i="505"/>
  <c r="Z107" i="505"/>
  <c r="Y107" i="505"/>
  <c r="X107" i="505"/>
  <c r="U107" i="505"/>
  <c r="T107" i="505"/>
  <c r="S107" i="505"/>
  <c r="R107" i="505"/>
  <c r="Q107" i="505"/>
  <c r="P107" i="505"/>
  <c r="O107" i="505"/>
  <c r="N107" i="505"/>
  <c r="I107" i="505"/>
  <c r="H107" i="505"/>
  <c r="G107" i="505"/>
  <c r="AA106" i="505"/>
  <c r="Z106" i="505"/>
  <c r="Y106" i="505"/>
  <c r="X106" i="505"/>
  <c r="U106" i="505"/>
  <c r="T106" i="505"/>
  <c r="S106" i="505"/>
  <c r="R106" i="505"/>
  <c r="Q106" i="505"/>
  <c r="P106" i="505"/>
  <c r="O106" i="505"/>
  <c r="N106" i="505"/>
  <c r="I106" i="505"/>
  <c r="H106" i="505"/>
  <c r="G106" i="505"/>
  <c r="AA105" i="505"/>
  <c r="Z105" i="505"/>
  <c r="Y105" i="505"/>
  <c r="X105" i="505"/>
  <c r="U105" i="505"/>
  <c r="T105" i="505"/>
  <c r="S105" i="505"/>
  <c r="R105" i="505"/>
  <c r="Q105" i="505"/>
  <c r="P105" i="505"/>
  <c r="O105" i="505"/>
  <c r="N105" i="505"/>
  <c r="I105" i="505"/>
  <c r="H105" i="505"/>
  <c r="G105" i="505"/>
  <c r="AA104" i="505"/>
  <c r="Z104" i="505"/>
  <c r="Y104" i="505"/>
  <c r="X104" i="505"/>
  <c r="U104" i="505"/>
  <c r="T104" i="505"/>
  <c r="S104" i="505"/>
  <c r="R104" i="505"/>
  <c r="Q104" i="505"/>
  <c r="P104" i="505"/>
  <c r="O104" i="505"/>
  <c r="N104" i="505"/>
  <c r="I104" i="505"/>
  <c r="H104" i="505"/>
  <c r="G104" i="505"/>
  <c r="AA103" i="505"/>
  <c r="Z103" i="505"/>
  <c r="Y103" i="505"/>
  <c r="X103" i="505"/>
  <c r="U103" i="505"/>
  <c r="T103" i="505"/>
  <c r="S103" i="505"/>
  <c r="R103" i="505"/>
  <c r="Q103" i="505"/>
  <c r="P103" i="505"/>
  <c r="O103" i="505"/>
  <c r="N103" i="505"/>
  <c r="I103" i="505"/>
  <c r="H103" i="505"/>
  <c r="G103" i="505"/>
  <c r="AA102" i="505"/>
  <c r="Z102" i="505"/>
  <c r="Y102" i="505"/>
  <c r="X102" i="505"/>
  <c r="U102" i="505"/>
  <c r="T102" i="505"/>
  <c r="S102" i="505"/>
  <c r="R102" i="505"/>
  <c r="Q102" i="505"/>
  <c r="P102" i="505"/>
  <c r="O102" i="505"/>
  <c r="N102" i="505"/>
  <c r="I102" i="505"/>
  <c r="H102" i="505"/>
  <c r="G102" i="505"/>
  <c r="AA101" i="505"/>
  <c r="Z101" i="505"/>
  <c r="Y101" i="505"/>
  <c r="X101" i="505"/>
  <c r="U101" i="505"/>
  <c r="T101" i="505"/>
  <c r="S101" i="505"/>
  <c r="R101" i="505"/>
  <c r="Q101" i="505"/>
  <c r="P101" i="505"/>
  <c r="O101" i="505"/>
  <c r="N101" i="505"/>
  <c r="I101" i="505"/>
  <c r="H101" i="505"/>
  <c r="G101" i="505"/>
  <c r="AA100" i="505"/>
  <c r="Z100" i="505"/>
  <c r="Y100" i="505"/>
  <c r="X100" i="505"/>
  <c r="U100" i="505"/>
  <c r="T100" i="505"/>
  <c r="S100" i="505"/>
  <c r="R100" i="505"/>
  <c r="Q100" i="505"/>
  <c r="P100" i="505"/>
  <c r="O100" i="505"/>
  <c r="N100" i="505"/>
  <c r="I100" i="505"/>
  <c r="H100" i="505"/>
  <c r="G100" i="505"/>
  <c r="AA99" i="505"/>
  <c r="Z99" i="505"/>
  <c r="Y99" i="505"/>
  <c r="X99" i="505"/>
  <c r="U99" i="505"/>
  <c r="T99" i="505"/>
  <c r="S99" i="505"/>
  <c r="R99" i="505"/>
  <c r="Q99" i="505"/>
  <c r="P99" i="505"/>
  <c r="O99" i="505"/>
  <c r="N99" i="505"/>
  <c r="I99" i="505"/>
  <c r="H99" i="505"/>
  <c r="G99" i="505"/>
  <c r="AA98" i="505"/>
  <c r="Z98" i="505"/>
  <c r="Y98" i="505"/>
  <c r="X98" i="505"/>
  <c r="U98" i="505"/>
  <c r="T98" i="505"/>
  <c r="S98" i="505"/>
  <c r="R98" i="505"/>
  <c r="Q98" i="505"/>
  <c r="P98" i="505"/>
  <c r="O98" i="505"/>
  <c r="N98" i="505"/>
  <c r="I98" i="505"/>
  <c r="H98" i="505"/>
  <c r="G98" i="505"/>
  <c r="AA97" i="505"/>
  <c r="Z97" i="505"/>
  <c r="Y97" i="505"/>
  <c r="X97" i="505"/>
  <c r="U97" i="505"/>
  <c r="T97" i="505"/>
  <c r="S97" i="505"/>
  <c r="R97" i="505"/>
  <c r="Q97" i="505"/>
  <c r="P97" i="505"/>
  <c r="O97" i="505"/>
  <c r="N97" i="505"/>
  <c r="I97" i="505"/>
  <c r="H97" i="505"/>
  <c r="G97" i="505"/>
  <c r="AA96" i="505"/>
  <c r="Z96" i="505"/>
  <c r="Y96" i="505"/>
  <c r="X96" i="505"/>
  <c r="U96" i="505"/>
  <c r="T96" i="505"/>
  <c r="S96" i="505"/>
  <c r="R96" i="505"/>
  <c r="Q96" i="505"/>
  <c r="P96" i="505"/>
  <c r="O96" i="505"/>
  <c r="N96" i="505"/>
  <c r="I96" i="505"/>
  <c r="H96" i="505"/>
  <c r="G96" i="505"/>
  <c r="AA95" i="505"/>
  <c r="Z95" i="505"/>
  <c r="Y95" i="505"/>
  <c r="X95" i="505"/>
  <c r="U95" i="505"/>
  <c r="T95" i="505"/>
  <c r="S95" i="505"/>
  <c r="R95" i="505"/>
  <c r="Q95" i="505"/>
  <c r="P95" i="505"/>
  <c r="O95" i="505"/>
  <c r="N95" i="505"/>
  <c r="I95" i="505"/>
  <c r="H95" i="505"/>
  <c r="G95" i="505"/>
  <c r="AA94" i="505"/>
  <c r="Z94" i="505"/>
  <c r="Y94" i="505"/>
  <c r="X94" i="505"/>
  <c r="U94" i="505"/>
  <c r="T94" i="505"/>
  <c r="S94" i="505"/>
  <c r="R94" i="505"/>
  <c r="Q94" i="505"/>
  <c r="P94" i="505"/>
  <c r="O94" i="505"/>
  <c r="N94" i="505"/>
  <c r="I94" i="505"/>
  <c r="H94" i="505"/>
  <c r="G94" i="505"/>
  <c r="AA93" i="505"/>
  <c r="Z93" i="505"/>
  <c r="Y93" i="505"/>
  <c r="X93" i="505"/>
  <c r="U93" i="505"/>
  <c r="T93" i="505"/>
  <c r="S93" i="505"/>
  <c r="R93" i="505"/>
  <c r="Q93" i="505"/>
  <c r="P93" i="505"/>
  <c r="O93" i="505"/>
  <c r="N93" i="505"/>
  <c r="I93" i="505"/>
  <c r="H93" i="505"/>
  <c r="G93" i="505"/>
  <c r="AA92" i="505"/>
  <c r="Z92" i="505"/>
  <c r="Y92" i="505"/>
  <c r="X92" i="505"/>
  <c r="U92" i="505"/>
  <c r="T92" i="505"/>
  <c r="S92" i="505"/>
  <c r="R92" i="505"/>
  <c r="Q92" i="505"/>
  <c r="P92" i="505"/>
  <c r="O92" i="505"/>
  <c r="N92" i="505"/>
  <c r="I92" i="505"/>
  <c r="H92" i="505"/>
  <c r="G92" i="505"/>
  <c r="AA91" i="505"/>
  <c r="Z91" i="505"/>
  <c r="Y91" i="505"/>
  <c r="X91" i="505"/>
  <c r="U91" i="505"/>
  <c r="T91" i="505"/>
  <c r="S91" i="505"/>
  <c r="R91" i="505"/>
  <c r="Q91" i="505"/>
  <c r="P91" i="505"/>
  <c r="O91" i="505"/>
  <c r="N91" i="505"/>
  <c r="I91" i="505"/>
  <c r="H91" i="505"/>
  <c r="G91" i="505"/>
  <c r="AA90" i="505"/>
  <c r="Z90" i="505"/>
  <c r="Y90" i="505"/>
  <c r="X90" i="505"/>
  <c r="U90" i="505"/>
  <c r="T90" i="505"/>
  <c r="S90" i="505"/>
  <c r="R90" i="505"/>
  <c r="Q90" i="505"/>
  <c r="P90" i="505"/>
  <c r="O90" i="505"/>
  <c r="N90" i="505"/>
  <c r="I90" i="505"/>
  <c r="H90" i="505"/>
  <c r="G90" i="505"/>
  <c r="AA89" i="505"/>
  <c r="Z89" i="505"/>
  <c r="Y89" i="505"/>
  <c r="X89" i="505"/>
  <c r="U89" i="505"/>
  <c r="T89" i="505"/>
  <c r="S89" i="505"/>
  <c r="R89" i="505"/>
  <c r="Q89" i="505"/>
  <c r="P89" i="505"/>
  <c r="O89" i="505"/>
  <c r="N89" i="505"/>
  <c r="I89" i="505"/>
  <c r="H89" i="505"/>
  <c r="G89" i="505"/>
  <c r="AA88" i="505"/>
  <c r="Z88" i="505"/>
  <c r="Y88" i="505"/>
  <c r="X88" i="505"/>
  <c r="U88" i="505"/>
  <c r="T88" i="505"/>
  <c r="S88" i="505"/>
  <c r="R88" i="505"/>
  <c r="Q88" i="505"/>
  <c r="P88" i="505"/>
  <c r="O88" i="505"/>
  <c r="N88" i="505"/>
  <c r="I88" i="505"/>
  <c r="H88" i="505"/>
  <c r="G88" i="505"/>
  <c r="AA87" i="505"/>
  <c r="Z87" i="505"/>
  <c r="Y87" i="505"/>
  <c r="X87" i="505"/>
  <c r="U87" i="505"/>
  <c r="T87" i="505"/>
  <c r="S87" i="505"/>
  <c r="R87" i="505"/>
  <c r="Q87" i="505"/>
  <c r="P87" i="505"/>
  <c r="O87" i="505"/>
  <c r="N87" i="505"/>
  <c r="I87" i="505"/>
  <c r="H87" i="505"/>
  <c r="G87" i="505"/>
  <c r="AA85" i="505"/>
  <c r="Z85" i="505"/>
  <c r="Y85" i="505"/>
  <c r="X85" i="505"/>
  <c r="U85" i="505"/>
  <c r="T85" i="505"/>
  <c r="S85" i="505"/>
  <c r="R85" i="505"/>
  <c r="Q85" i="505"/>
  <c r="P85" i="505"/>
  <c r="O85" i="505"/>
  <c r="N85" i="505"/>
  <c r="I85" i="505"/>
  <c r="G85" i="505"/>
  <c r="AA84" i="505"/>
  <c r="Z84" i="505"/>
  <c r="Y84" i="505"/>
  <c r="X84" i="505"/>
  <c r="U84" i="505"/>
  <c r="T84" i="505"/>
  <c r="S84" i="505"/>
  <c r="R84" i="505"/>
  <c r="Q84" i="505"/>
  <c r="P84" i="505"/>
  <c r="O84" i="505"/>
  <c r="N84" i="505"/>
  <c r="I84" i="505"/>
  <c r="G84" i="505"/>
  <c r="AA83" i="505"/>
  <c r="Z83" i="505"/>
  <c r="Y83" i="505"/>
  <c r="X83" i="505"/>
  <c r="U83" i="505"/>
  <c r="T83" i="505"/>
  <c r="S83" i="505"/>
  <c r="R83" i="505"/>
  <c r="Q83" i="505"/>
  <c r="P83" i="505"/>
  <c r="O83" i="505"/>
  <c r="N83" i="505"/>
  <c r="I83" i="505"/>
  <c r="G83" i="505"/>
  <c r="N82" i="505"/>
  <c r="I82" i="505"/>
  <c r="G82" i="505"/>
  <c r="N81" i="505"/>
  <c r="I81" i="505"/>
  <c r="G81" i="505"/>
  <c r="N80" i="505"/>
  <c r="I80" i="505"/>
  <c r="G80" i="505"/>
  <c r="AA79" i="505"/>
  <c r="Z79" i="505"/>
  <c r="Y79" i="505"/>
  <c r="X79" i="505"/>
  <c r="U79" i="505"/>
  <c r="T79" i="505"/>
  <c r="S79" i="505"/>
  <c r="R79" i="505"/>
  <c r="Q79" i="505"/>
  <c r="P79" i="505"/>
  <c r="O79" i="505"/>
  <c r="N79" i="505"/>
  <c r="I79" i="505"/>
  <c r="G79" i="505"/>
  <c r="AA78" i="505"/>
  <c r="Z78" i="505"/>
  <c r="Y78" i="505"/>
  <c r="X78" i="505"/>
  <c r="U78" i="505"/>
  <c r="T78" i="505"/>
  <c r="S78" i="505"/>
  <c r="R78" i="505"/>
  <c r="Q78" i="505"/>
  <c r="P78" i="505"/>
  <c r="O78" i="505"/>
  <c r="N78" i="505"/>
  <c r="I78" i="505"/>
  <c r="G78" i="505"/>
  <c r="AA77" i="505"/>
  <c r="Z77" i="505"/>
  <c r="Y77" i="505"/>
  <c r="X77" i="505"/>
  <c r="U77" i="505"/>
  <c r="T77" i="505"/>
  <c r="S77" i="505"/>
  <c r="R77" i="505"/>
  <c r="Q77" i="505"/>
  <c r="P77" i="505"/>
  <c r="O77" i="505"/>
  <c r="N77" i="505"/>
  <c r="I77" i="505"/>
  <c r="G77" i="505"/>
  <c r="AA76" i="505"/>
  <c r="Z76" i="505"/>
  <c r="Y76" i="505"/>
  <c r="X76" i="505"/>
  <c r="U76" i="505"/>
  <c r="T76" i="505"/>
  <c r="S76" i="505"/>
  <c r="R76" i="505"/>
  <c r="Q76" i="505"/>
  <c r="P76" i="505"/>
  <c r="O76" i="505"/>
  <c r="N76" i="505"/>
  <c r="I76" i="505"/>
  <c r="G76" i="505"/>
  <c r="AA75" i="505"/>
  <c r="Z75" i="505"/>
  <c r="Y75" i="505"/>
  <c r="X75" i="505"/>
  <c r="U75" i="505"/>
  <c r="T75" i="505"/>
  <c r="S75" i="505"/>
  <c r="R75" i="505"/>
  <c r="Q75" i="505"/>
  <c r="P75" i="505"/>
  <c r="O75" i="505"/>
  <c r="N75" i="505"/>
  <c r="I75" i="505"/>
  <c r="G75" i="505"/>
  <c r="AA74" i="505"/>
  <c r="Z74" i="505"/>
  <c r="Y74" i="505"/>
  <c r="X74" i="505"/>
  <c r="U74" i="505"/>
  <c r="T74" i="505"/>
  <c r="S74" i="505"/>
  <c r="R74" i="505"/>
  <c r="Q74" i="505"/>
  <c r="P74" i="505"/>
  <c r="O74" i="505"/>
  <c r="N74" i="505"/>
  <c r="I74" i="505"/>
  <c r="G74" i="505"/>
  <c r="AA73" i="505"/>
  <c r="Z73" i="505"/>
  <c r="Y73" i="505"/>
  <c r="X73" i="505"/>
  <c r="U73" i="505"/>
  <c r="T73" i="505"/>
  <c r="S73" i="505"/>
  <c r="R73" i="505"/>
  <c r="Q73" i="505"/>
  <c r="P73" i="505"/>
  <c r="O73" i="505"/>
  <c r="N73" i="505"/>
  <c r="I73" i="505"/>
  <c r="G73" i="505"/>
  <c r="AA72" i="505"/>
  <c r="Z72" i="505"/>
  <c r="Y72" i="505"/>
  <c r="X72" i="505"/>
  <c r="U72" i="505"/>
  <c r="T72" i="505"/>
  <c r="S72" i="505"/>
  <c r="R72" i="505"/>
  <c r="Q72" i="505"/>
  <c r="P72" i="505"/>
  <c r="O72" i="505"/>
  <c r="N72" i="505"/>
  <c r="I72" i="505"/>
  <c r="G72" i="505"/>
  <c r="AA71" i="505"/>
  <c r="Z71" i="505"/>
  <c r="Y71" i="505"/>
  <c r="X71" i="505"/>
  <c r="U71" i="505"/>
  <c r="T71" i="505"/>
  <c r="S71" i="505"/>
  <c r="R71" i="505"/>
  <c r="Q71" i="505"/>
  <c r="P71" i="505"/>
  <c r="O71" i="505"/>
  <c r="N71" i="505"/>
  <c r="I71" i="505"/>
  <c r="G71" i="505"/>
  <c r="AA70" i="505"/>
  <c r="Z70" i="505"/>
  <c r="Y70" i="505"/>
  <c r="X70" i="505"/>
  <c r="U70" i="505"/>
  <c r="T70" i="505"/>
  <c r="S70" i="505"/>
  <c r="R70" i="505"/>
  <c r="Q70" i="505"/>
  <c r="P70" i="505"/>
  <c r="O70" i="505"/>
  <c r="N70" i="505"/>
  <c r="I70" i="505"/>
  <c r="G70" i="505"/>
  <c r="AA69" i="505"/>
  <c r="Z69" i="505"/>
  <c r="Y69" i="505"/>
  <c r="X69" i="505"/>
  <c r="U69" i="505"/>
  <c r="T69" i="505"/>
  <c r="S69" i="505"/>
  <c r="R69" i="505"/>
  <c r="Q69" i="505"/>
  <c r="P69" i="505"/>
  <c r="O69" i="505"/>
  <c r="N69" i="505"/>
  <c r="I69" i="505"/>
  <c r="G69" i="505"/>
  <c r="AA68" i="505"/>
  <c r="Z68" i="505"/>
  <c r="Y68" i="505"/>
  <c r="X68" i="505"/>
  <c r="U68" i="505"/>
  <c r="T68" i="505"/>
  <c r="S68" i="505"/>
  <c r="R68" i="505"/>
  <c r="Q68" i="505"/>
  <c r="P68" i="505"/>
  <c r="O68" i="505"/>
  <c r="N68" i="505"/>
  <c r="I68" i="505"/>
  <c r="G68" i="505"/>
  <c r="I67" i="505"/>
  <c r="G67" i="505"/>
  <c r="AA66" i="505"/>
  <c r="Z66" i="505"/>
  <c r="Y66" i="505"/>
  <c r="X66" i="505"/>
  <c r="U66" i="505"/>
  <c r="T66" i="505"/>
  <c r="S66" i="505"/>
  <c r="R66" i="505"/>
  <c r="Q66" i="505"/>
  <c r="P66" i="505"/>
  <c r="O66" i="505"/>
  <c r="N66" i="505"/>
  <c r="I66" i="505"/>
  <c r="G66" i="505"/>
  <c r="AA65" i="505"/>
  <c r="Z65" i="505"/>
  <c r="Y65" i="505"/>
  <c r="X65" i="505"/>
  <c r="U65" i="505"/>
  <c r="T65" i="505"/>
  <c r="S65" i="505"/>
  <c r="R65" i="505"/>
  <c r="Q65" i="505"/>
  <c r="P65" i="505"/>
  <c r="O65" i="505"/>
  <c r="N65" i="505"/>
  <c r="I65" i="505"/>
  <c r="G65" i="505"/>
  <c r="AA64" i="505"/>
  <c r="Z64" i="505"/>
  <c r="Y64" i="505"/>
  <c r="X64" i="505"/>
  <c r="U64" i="505"/>
  <c r="T64" i="505"/>
  <c r="S64" i="505"/>
  <c r="R64" i="505"/>
  <c r="Q64" i="505"/>
  <c r="P64" i="505"/>
  <c r="O64" i="505"/>
  <c r="N64" i="505"/>
  <c r="I64" i="505"/>
  <c r="G64" i="505"/>
  <c r="AA63" i="505"/>
  <c r="Z63" i="505"/>
  <c r="Y63" i="505"/>
  <c r="X63" i="505"/>
  <c r="U63" i="505"/>
  <c r="T63" i="505"/>
  <c r="S63" i="505"/>
  <c r="R63" i="505"/>
  <c r="Q63" i="505"/>
  <c r="P63" i="505"/>
  <c r="O63" i="505"/>
  <c r="N63" i="505"/>
  <c r="I63" i="505"/>
  <c r="G63" i="505"/>
  <c r="AA62" i="505"/>
  <c r="Z62" i="505"/>
  <c r="Y62" i="505"/>
  <c r="X62" i="505"/>
  <c r="U62" i="505"/>
  <c r="T62" i="505"/>
  <c r="S62" i="505"/>
  <c r="R62" i="505"/>
  <c r="Q62" i="505"/>
  <c r="P62" i="505"/>
  <c r="O62" i="505"/>
  <c r="N62" i="505"/>
  <c r="I62" i="505"/>
  <c r="G62" i="505"/>
  <c r="AA61" i="505"/>
  <c r="Z61" i="505"/>
  <c r="Y61" i="505"/>
  <c r="X61" i="505"/>
  <c r="U61" i="505"/>
  <c r="T61" i="505"/>
  <c r="S61" i="505"/>
  <c r="R61" i="505"/>
  <c r="Q61" i="505"/>
  <c r="P61" i="505"/>
  <c r="O61" i="505"/>
  <c r="N61" i="505"/>
  <c r="I61" i="505"/>
  <c r="G61" i="505"/>
  <c r="AA60" i="505"/>
  <c r="Z60" i="505"/>
  <c r="Y60" i="505"/>
  <c r="X60" i="505"/>
  <c r="U60" i="505"/>
  <c r="T60" i="505"/>
  <c r="S60" i="505"/>
  <c r="R60" i="505"/>
  <c r="Q60" i="505"/>
  <c r="P60" i="505"/>
  <c r="O60" i="505"/>
  <c r="N60" i="505"/>
  <c r="I60" i="505"/>
  <c r="G60" i="505"/>
  <c r="AA59" i="505"/>
  <c r="Z59" i="505"/>
  <c r="Y59" i="505"/>
  <c r="X59" i="505"/>
  <c r="U59" i="505"/>
  <c r="T59" i="505"/>
  <c r="S59" i="505"/>
  <c r="R59" i="505"/>
  <c r="Q59" i="505"/>
  <c r="P59" i="505"/>
  <c r="O59" i="505"/>
  <c r="N59" i="505"/>
  <c r="I59" i="505"/>
  <c r="G59" i="505"/>
  <c r="AA58" i="505"/>
  <c r="Z58" i="505"/>
  <c r="Y58" i="505"/>
  <c r="X58" i="505"/>
  <c r="U58" i="505"/>
  <c r="T58" i="505"/>
  <c r="S58" i="505"/>
  <c r="R58" i="505"/>
  <c r="Q58" i="505"/>
  <c r="P58" i="505"/>
  <c r="O58" i="505"/>
  <c r="N58" i="505"/>
  <c r="I58" i="505"/>
  <c r="G58" i="505"/>
  <c r="AA57" i="505"/>
  <c r="Z57" i="505"/>
  <c r="Y57" i="505"/>
  <c r="X57" i="505"/>
  <c r="U57" i="505"/>
  <c r="T57" i="505"/>
  <c r="S57" i="505"/>
  <c r="R57" i="505"/>
  <c r="Q57" i="505"/>
  <c r="P57" i="505"/>
  <c r="O57" i="505"/>
  <c r="N57" i="505"/>
  <c r="I57" i="505"/>
  <c r="G57" i="505"/>
  <c r="AA56" i="505"/>
  <c r="Z56" i="505"/>
  <c r="Y56" i="505"/>
  <c r="X56" i="505"/>
  <c r="U56" i="505"/>
  <c r="T56" i="505"/>
  <c r="S56" i="505"/>
  <c r="R56" i="505"/>
  <c r="Q56" i="505"/>
  <c r="P56" i="505"/>
  <c r="O56" i="505"/>
  <c r="N56" i="505"/>
  <c r="I56" i="505"/>
  <c r="G56" i="505"/>
  <c r="AA55" i="505"/>
  <c r="Z55" i="505"/>
  <c r="Y55" i="505"/>
  <c r="X55" i="505"/>
  <c r="U55" i="505"/>
  <c r="T55" i="505"/>
  <c r="S55" i="505"/>
  <c r="R55" i="505"/>
  <c r="Q55" i="505"/>
  <c r="P55" i="505"/>
  <c r="O55" i="505"/>
  <c r="N55" i="505"/>
  <c r="I55" i="505"/>
  <c r="G55" i="505"/>
  <c r="AA54" i="505"/>
  <c r="Z54" i="505"/>
  <c r="Y54" i="505"/>
  <c r="X54" i="505"/>
  <c r="U54" i="505"/>
  <c r="T54" i="505"/>
  <c r="S54" i="505"/>
  <c r="R54" i="505"/>
  <c r="Q54" i="505"/>
  <c r="P54" i="505"/>
  <c r="O54" i="505"/>
  <c r="N54" i="505"/>
  <c r="I54" i="505"/>
  <c r="G54" i="505"/>
  <c r="AA53" i="505"/>
  <c r="Z53" i="505"/>
  <c r="Y53" i="505"/>
  <c r="X53" i="505"/>
  <c r="U53" i="505"/>
  <c r="T53" i="505"/>
  <c r="S53" i="505"/>
  <c r="R53" i="505"/>
  <c r="Q53" i="505"/>
  <c r="P53" i="505"/>
  <c r="O53" i="505"/>
  <c r="N53" i="505"/>
  <c r="I53" i="505"/>
  <c r="G53" i="505"/>
  <c r="AA52" i="505"/>
  <c r="Z52" i="505"/>
  <c r="Y52" i="505"/>
  <c r="X52" i="505"/>
  <c r="U52" i="505"/>
  <c r="T52" i="505"/>
  <c r="S52" i="505"/>
  <c r="R52" i="505"/>
  <c r="Q52" i="505"/>
  <c r="P52" i="505"/>
  <c r="O52" i="505"/>
  <c r="N52" i="505"/>
  <c r="I52" i="505"/>
  <c r="G52" i="505"/>
  <c r="AA51" i="505"/>
  <c r="Z51" i="505"/>
  <c r="Y51" i="505"/>
  <c r="X51" i="505"/>
  <c r="U51" i="505"/>
  <c r="T51" i="505"/>
  <c r="S51" i="505"/>
  <c r="R51" i="505"/>
  <c r="Q51" i="505"/>
  <c r="P51" i="505"/>
  <c r="O51" i="505"/>
  <c r="N51" i="505"/>
  <c r="I51" i="505"/>
  <c r="G51" i="505"/>
  <c r="AA50" i="505"/>
  <c r="Z50" i="505"/>
  <c r="Y50" i="505"/>
  <c r="X50" i="505"/>
  <c r="U50" i="505"/>
  <c r="T50" i="505"/>
  <c r="S50" i="505"/>
  <c r="R50" i="505"/>
  <c r="Q50" i="505"/>
  <c r="P50" i="505"/>
  <c r="O50" i="505"/>
  <c r="N50" i="505"/>
  <c r="I50" i="505"/>
  <c r="G50" i="505"/>
  <c r="AA49" i="505"/>
  <c r="Z49" i="505"/>
  <c r="Y49" i="505"/>
  <c r="X49" i="505"/>
  <c r="U49" i="505"/>
  <c r="T49" i="505"/>
  <c r="S49" i="505"/>
  <c r="R49" i="505"/>
  <c r="Q49" i="505"/>
  <c r="P49" i="505"/>
  <c r="O49" i="505"/>
  <c r="N49" i="505"/>
  <c r="I49" i="505"/>
  <c r="G49" i="505"/>
  <c r="AA48" i="505"/>
  <c r="Z48" i="505"/>
  <c r="Y48" i="505"/>
  <c r="X48" i="505"/>
  <c r="U48" i="505"/>
  <c r="T48" i="505"/>
  <c r="S48" i="505"/>
  <c r="R48" i="505"/>
  <c r="Q48" i="505"/>
  <c r="P48" i="505"/>
  <c r="O48" i="505"/>
  <c r="N48" i="505"/>
  <c r="I48" i="505"/>
  <c r="G48" i="505"/>
  <c r="AA47" i="505"/>
  <c r="Z47" i="505"/>
  <c r="Y47" i="505"/>
  <c r="X47" i="505"/>
  <c r="U47" i="505"/>
  <c r="T47" i="505"/>
  <c r="S47" i="505"/>
  <c r="R47" i="505"/>
  <c r="Q47" i="505"/>
  <c r="P47" i="505"/>
  <c r="O47" i="505"/>
  <c r="N47" i="505"/>
  <c r="I47" i="505"/>
  <c r="G47" i="505"/>
  <c r="AA46" i="505"/>
  <c r="Z46" i="505"/>
  <c r="Y46" i="505"/>
  <c r="X46" i="505"/>
  <c r="U46" i="505"/>
  <c r="T46" i="505"/>
  <c r="S46" i="505"/>
  <c r="R46" i="505"/>
  <c r="Q46" i="505"/>
  <c r="P46" i="505"/>
  <c r="O46" i="505"/>
  <c r="N46" i="505"/>
  <c r="I46" i="505"/>
  <c r="G46" i="505"/>
  <c r="AA45" i="505"/>
  <c r="Z45" i="505"/>
  <c r="Y45" i="505"/>
  <c r="X45" i="505"/>
  <c r="U45" i="505"/>
  <c r="T45" i="505"/>
  <c r="S45" i="505"/>
  <c r="R45" i="505"/>
  <c r="Q45" i="505"/>
  <c r="P45" i="505"/>
  <c r="O45" i="505"/>
  <c r="N45" i="505"/>
  <c r="I45" i="505"/>
  <c r="G45" i="505"/>
  <c r="AA44" i="505"/>
  <c r="Z44" i="505"/>
  <c r="Y44" i="505"/>
  <c r="X44" i="505"/>
  <c r="U44" i="505"/>
  <c r="T44" i="505"/>
  <c r="S44" i="505"/>
  <c r="R44" i="505"/>
  <c r="Q44" i="505"/>
  <c r="P44" i="505"/>
  <c r="O44" i="505"/>
  <c r="N44" i="505"/>
  <c r="I44" i="505"/>
  <c r="G44" i="505"/>
  <c r="AA43" i="505"/>
  <c r="Z43" i="505"/>
  <c r="Y43" i="505"/>
  <c r="X43" i="505"/>
  <c r="U43" i="505"/>
  <c r="T43" i="505"/>
  <c r="S43" i="505"/>
  <c r="R43" i="505"/>
  <c r="Q43" i="505"/>
  <c r="P43" i="505"/>
  <c r="O43" i="505"/>
  <c r="N43" i="505"/>
  <c r="I43" i="505"/>
  <c r="G43" i="505"/>
  <c r="AA42" i="505"/>
  <c r="Z42" i="505"/>
  <c r="Y42" i="505"/>
  <c r="X42" i="505"/>
  <c r="U42" i="505"/>
  <c r="T42" i="505"/>
  <c r="S42" i="505"/>
  <c r="R42" i="505"/>
  <c r="Q42" i="505"/>
  <c r="P42" i="505"/>
  <c r="O42" i="505"/>
  <c r="N42" i="505"/>
  <c r="I42" i="505"/>
  <c r="G42" i="505"/>
  <c r="AA41" i="505"/>
  <c r="Z41" i="505"/>
  <c r="Y41" i="505"/>
  <c r="X41" i="505"/>
  <c r="U41" i="505"/>
  <c r="T41" i="505"/>
  <c r="S41" i="505"/>
  <c r="R41" i="505"/>
  <c r="Q41" i="505"/>
  <c r="P41" i="505"/>
  <c r="O41" i="505"/>
  <c r="N41" i="505"/>
  <c r="I41" i="505"/>
  <c r="G41" i="505"/>
  <c r="AA40" i="505"/>
  <c r="Z40" i="505"/>
  <c r="Y40" i="505"/>
  <c r="X40" i="505"/>
  <c r="U40" i="505"/>
  <c r="T40" i="505"/>
  <c r="S40" i="505"/>
  <c r="R40" i="505"/>
  <c r="Q40" i="505"/>
  <c r="P40" i="505"/>
  <c r="O40" i="505"/>
  <c r="N40" i="505"/>
  <c r="I40" i="505"/>
  <c r="G40" i="505"/>
  <c r="AA39" i="505"/>
  <c r="Z39" i="505"/>
  <c r="Y39" i="505"/>
  <c r="X39" i="505"/>
  <c r="U39" i="505"/>
  <c r="T39" i="505"/>
  <c r="S39" i="505"/>
  <c r="R39" i="505"/>
  <c r="Q39" i="505"/>
  <c r="P39" i="505"/>
  <c r="O39" i="505"/>
  <c r="N39" i="505"/>
  <c r="I39" i="505"/>
  <c r="G39" i="505"/>
  <c r="AA38" i="505"/>
  <c r="Z38" i="505"/>
  <c r="Y38" i="505"/>
  <c r="X38" i="505"/>
  <c r="U38" i="505"/>
  <c r="T38" i="505"/>
  <c r="S38" i="505"/>
  <c r="R38" i="505"/>
  <c r="Q38" i="505"/>
  <c r="P38" i="505"/>
  <c r="O38" i="505"/>
  <c r="N38" i="505"/>
  <c r="I38" i="505"/>
  <c r="G38" i="505"/>
  <c r="AA37" i="505"/>
  <c r="Z37" i="505"/>
  <c r="Y37" i="505"/>
  <c r="X37" i="505"/>
  <c r="U37" i="505"/>
  <c r="T37" i="505"/>
  <c r="S37" i="505"/>
  <c r="R37" i="505"/>
  <c r="Q37" i="505"/>
  <c r="P37" i="505"/>
  <c r="O37" i="505"/>
  <c r="N37" i="505"/>
  <c r="I37" i="505"/>
  <c r="G37" i="505"/>
  <c r="I36" i="505"/>
  <c r="G36" i="505"/>
  <c r="I35" i="505"/>
  <c r="G35" i="505"/>
  <c r="I34" i="505"/>
  <c r="G34" i="505"/>
  <c r="AA33" i="505"/>
  <c r="Z33" i="505"/>
  <c r="Y33" i="505"/>
  <c r="X33" i="505"/>
  <c r="U33" i="505"/>
  <c r="T33" i="505"/>
  <c r="S33" i="505"/>
  <c r="R33" i="505"/>
  <c r="Q33" i="505"/>
  <c r="P33" i="505"/>
  <c r="O33" i="505"/>
  <c r="N33" i="505"/>
  <c r="I33" i="505"/>
  <c r="G33" i="505"/>
  <c r="AA32" i="505"/>
  <c r="Z32" i="505"/>
  <c r="Y32" i="505"/>
  <c r="X32" i="505"/>
  <c r="U32" i="505"/>
  <c r="T32" i="505"/>
  <c r="S32" i="505"/>
  <c r="R32" i="505"/>
  <c r="Q32" i="505"/>
  <c r="P32" i="505"/>
  <c r="O32" i="505"/>
  <c r="N32" i="505"/>
  <c r="I32" i="505"/>
  <c r="G32" i="505"/>
  <c r="AA31" i="505"/>
  <c r="Z31" i="505"/>
  <c r="Y31" i="505"/>
  <c r="X31" i="505"/>
  <c r="U31" i="505"/>
  <c r="T31" i="505"/>
  <c r="S31" i="505"/>
  <c r="R31" i="505"/>
  <c r="Q31" i="505"/>
  <c r="P31" i="505"/>
  <c r="O31" i="505"/>
  <c r="N31" i="505"/>
  <c r="I31" i="505"/>
  <c r="G31" i="505"/>
  <c r="I30" i="505"/>
  <c r="G30" i="505"/>
  <c r="AA29" i="505"/>
  <c r="Z29" i="505"/>
  <c r="Y29" i="505"/>
  <c r="X29" i="505"/>
  <c r="U29" i="505"/>
  <c r="T29" i="505"/>
  <c r="S29" i="505"/>
  <c r="R29" i="505"/>
  <c r="Q29" i="505"/>
  <c r="P29" i="505"/>
  <c r="O29" i="505"/>
  <c r="N29" i="505"/>
  <c r="I29" i="505"/>
  <c r="G29" i="505"/>
  <c r="AA27" i="505"/>
  <c r="Z27" i="505"/>
  <c r="Y27" i="505"/>
  <c r="X27" i="505"/>
  <c r="U27" i="505"/>
  <c r="T27" i="505"/>
  <c r="S27" i="505"/>
  <c r="R27" i="505"/>
  <c r="Q27" i="505"/>
  <c r="P27" i="505"/>
  <c r="O27" i="505"/>
  <c r="N27" i="505"/>
  <c r="I27" i="505"/>
  <c r="G27" i="505"/>
  <c r="AA26" i="505"/>
  <c r="Z26" i="505"/>
  <c r="Y26" i="505"/>
  <c r="X26" i="505"/>
  <c r="U26" i="505"/>
  <c r="T26" i="505"/>
  <c r="S26" i="505"/>
  <c r="R26" i="505"/>
  <c r="Q26" i="505"/>
  <c r="P26" i="505"/>
  <c r="O26" i="505"/>
  <c r="N26" i="505"/>
  <c r="I26" i="505"/>
  <c r="G26" i="505"/>
  <c r="AA25" i="505"/>
  <c r="Z25" i="505"/>
  <c r="Y25" i="505"/>
  <c r="X25" i="505"/>
  <c r="U25" i="505"/>
  <c r="T25" i="505"/>
  <c r="S25" i="505"/>
  <c r="R25" i="505"/>
  <c r="Q25" i="505"/>
  <c r="P25" i="505"/>
  <c r="O25" i="505"/>
  <c r="N25" i="505"/>
  <c r="I25" i="505"/>
  <c r="G25" i="505"/>
  <c r="AA24" i="505"/>
  <c r="Z24" i="505"/>
  <c r="Y24" i="505"/>
  <c r="X24" i="505"/>
  <c r="U24" i="505"/>
  <c r="T24" i="505"/>
  <c r="S24" i="505"/>
  <c r="R24" i="505"/>
  <c r="Q24" i="505"/>
  <c r="P24" i="505"/>
  <c r="O24" i="505"/>
  <c r="N24" i="505"/>
  <c r="I24" i="505"/>
  <c r="G24" i="505"/>
  <c r="AA23" i="505"/>
  <c r="Z23" i="505"/>
  <c r="Y23" i="505"/>
  <c r="X23" i="505"/>
  <c r="U23" i="505"/>
  <c r="T23" i="505"/>
  <c r="S23" i="505"/>
  <c r="R23" i="505"/>
  <c r="Q23" i="505"/>
  <c r="P23" i="505"/>
  <c r="O23" i="505"/>
  <c r="N23" i="505"/>
  <c r="I23" i="505"/>
  <c r="G23" i="505"/>
  <c r="AA22" i="505"/>
  <c r="Z22" i="505"/>
  <c r="Y22" i="505"/>
  <c r="X22" i="505"/>
  <c r="U22" i="505"/>
  <c r="T22" i="505"/>
  <c r="S22" i="505"/>
  <c r="R22" i="505"/>
  <c r="Q22" i="505"/>
  <c r="P22" i="505"/>
  <c r="O22" i="505"/>
  <c r="N22" i="505"/>
  <c r="I22" i="505"/>
  <c r="G22" i="505"/>
  <c r="AA21" i="505"/>
  <c r="Z21" i="505"/>
  <c r="Y21" i="505"/>
  <c r="X21" i="505"/>
  <c r="U21" i="505"/>
  <c r="T21" i="505"/>
  <c r="S21" i="505"/>
  <c r="R21" i="505"/>
  <c r="Q21" i="505"/>
  <c r="P21" i="505"/>
  <c r="O21" i="505"/>
  <c r="N21" i="505"/>
  <c r="I21" i="505"/>
  <c r="G21" i="505"/>
  <c r="AA20" i="505"/>
  <c r="Z20" i="505"/>
  <c r="Y20" i="505"/>
  <c r="X20" i="505"/>
  <c r="U20" i="505"/>
  <c r="T20" i="505"/>
  <c r="S20" i="505"/>
  <c r="R20" i="505"/>
  <c r="Q20" i="505"/>
  <c r="P20" i="505"/>
  <c r="O20" i="505"/>
  <c r="N20" i="505"/>
  <c r="I20" i="505"/>
  <c r="G20" i="505"/>
  <c r="AA19" i="505"/>
  <c r="Z19" i="505"/>
  <c r="Y19" i="505"/>
  <c r="X19" i="505"/>
  <c r="U19" i="505"/>
  <c r="T19" i="505"/>
  <c r="S19" i="505"/>
  <c r="R19" i="505"/>
  <c r="Q19" i="505"/>
  <c r="P19" i="505"/>
  <c r="O19" i="505"/>
  <c r="N19" i="505"/>
  <c r="I19" i="505"/>
  <c r="G19" i="505"/>
  <c r="AA18" i="505"/>
  <c r="Z18" i="505"/>
  <c r="Y18" i="505"/>
  <c r="X18" i="505"/>
  <c r="U18" i="505"/>
  <c r="T18" i="505"/>
  <c r="S18" i="505"/>
  <c r="R18" i="505"/>
  <c r="Q18" i="505"/>
  <c r="P18" i="505"/>
  <c r="O18" i="505"/>
  <c r="N18" i="505"/>
  <c r="I18" i="505"/>
  <c r="G18" i="505"/>
  <c r="AA17" i="505"/>
  <c r="Z17" i="505"/>
  <c r="Y17" i="505"/>
  <c r="X17" i="505"/>
  <c r="U17" i="505"/>
  <c r="T17" i="505"/>
  <c r="S17" i="505"/>
  <c r="R17" i="505"/>
  <c r="Q17" i="505"/>
  <c r="P17" i="505"/>
  <c r="O17" i="505"/>
  <c r="N17" i="505"/>
  <c r="I17" i="505"/>
  <c r="G17" i="505"/>
  <c r="AA16" i="505"/>
  <c r="Z16" i="505"/>
  <c r="Y16" i="505"/>
  <c r="X16" i="505"/>
  <c r="U16" i="505"/>
  <c r="T16" i="505"/>
  <c r="S16" i="505"/>
  <c r="R16" i="505"/>
  <c r="Q16" i="505"/>
  <c r="P16" i="505"/>
  <c r="O16" i="505"/>
  <c r="N16" i="505"/>
  <c r="I16" i="505"/>
  <c r="G16" i="505"/>
  <c r="AA15" i="505"/>
  <c r="Z15" i="505"/>
  <c r="Y15" i="505"/>
  <c r="X15" i="505"/>
  <c r="U15" i="505"/>
  <c r="T15" i="505"/>
  <c r="S15" i="505"/>
  <c r="R15" i="505"/>
  <c r="Q15" i="505"/>
  <c r="P15" i="505"/>
  <c r="O15" i="505"/>
  <c r="N15" i="505"/>
  <c r="I15" i="505"/>
  <c r="G15" i="505"/>
  <c r="AA14" i="505"/>
  <c r="Z14" i="505"/>
  <c r="Y14" i="505"/>
  <c r="X14" i="505"/>
  <c r="U14" i="505"/>
  <c r="T14" i="505"/>
  <c r="S14" i="505"/>
  <c r="R14" i="505"/>
  <c r="Q14" i="505"/>
  <c r="P14" i="505"/>
  <c r="O14" i="505"/>
  <c r="N14" i="505"/>
  <c r="I14" i="505"/>
  <c r="G14" i="505"/>
  <c r="AA13" i="505"/>
  <c r="Z13" i="505"/>
  <c r="Y13" i="505"/>
  <c r="X13" i="505"/>
  <c r="U13" i="505"/>
  <c r="T13" i="505"/>
  <c r="S13" i="505"/>
  <c r="R13" i="505"/>
  <c r="Q13" i="505"/>
  <c r="P13" i="505"/>
  <c r="O13" i="505"/>
  <c r="N13" i="505"/>
  <c r="I13" i="505"/>
  <c r="G13" i="505"/>
  <c r="AA12" i="505"/>
  <c r="Z12" i="505"/>
  <c r="Y12" i="505"/>
  <c r="X12" i="505"/>
  <c r="U12" i="505"/>
  <c r="T12" i="505"/>
  <c r="S12" i="505"/>
  <c r="R12" i="505"/>
  <c r="Q12" i="505"/>
  <c r="P12" i="505"/>
  <c r="O12" i="505"/>
  <c r="N12" i="505"/>
  <c r="I12" i="505"/>
  <c r="G12" i="505"/>
  <c r="AA11" i="505"/>
  <c r="Z11" i="505"/>
  <c r="Y11" i="505"/>
  <c r="X11" i="505"/>
  <c r="U11" i="505"/>
  <c r="T11" i="505"/>
  <c r="S11" i="505"/>
  <c r="R11" i="505"/>
  <c r="Q11" i="505"/>
  <c r="P11" i="505"/>
  <c r="O11" i="505"/>
  <c r="N11" i="505"/>
  <c r="I11" i="505"/>
  <c r="G11" i="505"/>
  <c r="AA10" i="505"/>
  <c r="Z10" i="505"/>
  <c r="Y10" i="505"/>
  <c r="X10" i="505"/>
  <c r="U10" i="505"/>
  <c r="T10" i="505"/>
  <c r="S10" i="505"/>
  <c r="R10" i="505"/>
  <c r="Q10" i="505"/>
  <c r="P10" i="505"/>
  <c r="O10" i="505"/>
  <c r="N10" i="505"/>
  <c r="I10" i="505"/>
  <c r="G10" i="505"/>
  <c r="AA9" i="505"/>
  <c r="Z9" i="505"/>
  <c r="Y9" i="505"/>
  <c r="X9" i="505"/>
  <c r="U9" i="505"/>
  <c r="T9" i="505"/>
  <c r="S9" i="505"/>
  <c r="R9" i="505"/>
  <c r="Q9" i="505"/>
  <c r="P9" i="505"/>
  <c r="O9" i="505"/>
  <c r="N9" i="505"/>
  <c r="I9" i="505"/>
  <c r="G9" i="505"/>
  <c r="AA8" i="505"/>
  <c r="Z8" i="505"/>
  <c r="Y8" i="505"/>
  <c r="X8" i="505"/>
  <c r="U8" i="505"/>
  <c r="T8" i="505"/>
  <c r="S8" i="505"/>
  <c r="R8" i="505"/>
  <c r="Q8" i="505"/>
  <c r="P8" i="505"/>
  <c r="O8" i="505"/>
  <c r="N8" i="505"/>
  <c r="I8" i="505"/>
  <c r="G8" i="505"/>
  <c r="AA7" i="505"/>
  <c r="Z7" i="505"/>
  <c r="Y7" i="505"/>
  <c r="X7" i="505"/>
  <c r="U7" i="505"/>
  <c r="T7" i="505"/>
  <c r="S7" i="505"/>
  <c r="R7" i="505"/>
  <c r="Q7" i="505"/>
  <c r="P7" i="505"/>
  <c r="O7" i="505"/>
  <c r="N7" i="505"/>
  <c r="I7" i="505"/>
  <c r="G7" i="505"/>
  <c r="P535" i="508"/>
  <c r="O535" i="508"/>
  <c r="N535" i="508"/>
  <c r="M535" i="508"/>
  <c r="L535" i="508"/>
  <c r="K535" i="508"/>
  <c r="I535" i="508"/>
  <c r="H535" i="508"/>
  <c r="G535" i="508"/>
  <c r="F535" i="508"/>
  <c r="E535" i="508"/>
  <c r="D535" i="508"/>
  <c r="C535" i="508"/>
  <c r="P534" i="508"/>
  <c r="O534" i="508"/>
  <c r="N534" i="508"/>
  <c r="M534" i="508"/>
  <c r="L534" i="508"/>
  <c r="K534" i="508"/>
  <c r="I534" i="508"/>
  <c r="H534" i="508"/>
  <c r="G534" i="508"/>
  <c r="F534" i="508"/>
  <c r="E534" i="508"/>
  <c r="D534" i="508"/>
  <c r="C534" i="508"/>
  <c r="P533" i="508"/>
  <c r="O533" i="508"/>
  <c r="N533" i="508"/>
  <c r="M533" i="508"/>
  <c r="L533" i="508"/>
  <c r="K533" i="508"/>
  <c r="I533" i="508"/>
  <c r="H533" i="508"/>
  <c r="G533" i="508"/>
  <c r="F533" i="508"/>
  <c r="E533" i="508"/>
  <c r="D533" i="508"/>
  <c r="C533" i="508"/>
  <c r="C511" i="508"/>
  <c r="C510" i="508"/>
  <c r="C509" i="508"/>
  <c r="AA505" i="508"/>
  <c r="Z505" i="508"/>
  <c r="Y505" i="508"/>
  <c r="X505" i="508"/>
  <c r="U505" i="508"/>
  <c r="T505" i="508"/>
  <c r="S505" i="508"/>
  <c r="R505" i="508"/>
  <c r="Q505" i="508"/>
  <c r="P505" i="508"/>
  <c r="O505" i="508"/>
  <c r="I505" i="508"/>
  <c r="G505" i="508"/>
  <c r="AA504" i="508"/>
  <c r="Z504" i="508"/>
  <c r="Y504" i="508"/>
  <c r="X504" i="508"/>
  <c r="U504" i="508"/>
  <c r="T504" i="508"/>
  <c r="S504" i="508"/>
  <c r="R504" i="508"/>
  <c r="Q504" i="508"/>
  <c r="P504" i="508"/>
  <c r="O504" i="508"/>
  <c r="I504" i="508"/>
  <c r="G504" i="508"/>
  <c r="I503" i="508"/>
  <c r="G503" i="508"/>
  <c r="AA502" i="508"/>
  <c r="Z502" i="508"/>
  <c r="Y502" i="508"/>
  <c r="X502" i="508"/>
  <c r="U502" i="508"/>
  <c r="T502" i="508"/>
  <c r="S502" i="508"/>
  <c r="R502" i="508"/>
  <c r="Q502" i="508"/>
  <c r="P502" i="508"/>
  <c r="O502" i="508"/>
  <c r="I502" i="508"/>
  <c r="G502" i="508"/>
  <c r="AA501" i="508"/>
  <c r="Z501" i="508"/>
  <c r="Y501" i="508"/>
  <c r="X501" i="508"/>
  <c r="U501" i="508"/>
  <c r="T501" i="508"/>
  <c r="S501" i="508"/>
  <c r="R501" i="508"/>
  <c r="Q501" i="508"/>
  <c r="P501" i="508"/>
  <c r="O501" i="508"/>
  <c r="I501" i="508"/>
  <c r="G501" i="508"/>
  <c r="G500" i="508"/>
  <c r="G499" i="508"/>
  <c r="AA498" i="508"/>
  <c r="Z498" i="508"/>
  <c r="Y498" i="508"/>
  <c r="X498" i="508"/>
  <c r="U498" i="508"/>
  <c r="T498" i="508"/>
  <c r="S498" i="508"/>
  <c r="R498" i="508"/>
  <c r="Q498" i="508"/>
  <c r="P498" i="508"/>
  <c r="O498" i="508"/>
  <c r="I498" i="508"/>
  <c r="G498" i="508"/>
  <c r="AA497" i="508"/>
  <c r="Z497" i="508"/>
  <c r="Y497" i="508"/>
  <c r="X497" i="508"/>
  <c r="U497" i="508"/>
  <c r="T497" i="508"/>
  <c r="S497" i="508"/>
  <c r="R497" i="508"/>
  <c r="Q497" i="508"/>
  <c r="P497" i="508"/>
  <c r="O497" i="508"/>
  <c r="I497" i="508"/>
  <c r="G497" i="508"/>
  <c r="AA496" i="508"/>
  <c r="Z496" i="508"/>
  <c r="Y496" i="508"/>
  <c r="X496" i="508"/>
  <c r="U496" i="508"/>
  <c r="T496" i="508"/>
  <c r="S496" i="508"/>
  <c r="R496" i="508"/>
  <c r="Q496" i="508"/>
  <c r="P496" i="508"/>
  <c r="O496" i="508"/>
  <c r="I496" i="508"/>
  <c r="G496" i="508"/>
  <c r="AA495" i="508"/>
  <c r="Z495" i="508"/>
  <c r="Y495" i="508"/>
  <c r="X495" i="508"/>
  <c r="U495" i="508"/>
  <c r="T495" i="508"/>
  <c r="S495" i="508"/>
  <c r="R495" i="508"/>
  <c r="Q495" i="508"/>
  <c r="P495" i="508"/>
  <c r="O495" i="508"/>
  <c r="I495" i="508"/>
  <c r="G495" i="508"/>
  <c r="AA494" i="508"/>
  <c r="Z494" i="508"/>
  <c r="Y494" i="508"/>
  <c r="X494" i="508"/>
  <c r="U494" i="508"/>
  <c r="T494" i="508"/>
  <c r="S494" i="508"/>
  <c r="R494" i="508"/>
  <c r="Q494" i="508"/>
  <c r="P494" i="508"/>
  <c r="O494" i="508"/>
  <c r="I494" i="508"/>
  <c r="G494" i="508"/>
  <c r="AA493" i="508"/>
  <c r="Z493" i="508"/>
  <c r="Y493" i="508"/>
  <c r="X493" i="508"/>
  <c r="U493" i="508"/>
  <c r="T493" i="508"/>
  <c r="S493" i="508"/>
  <c r="R493" i="508"/>
  <c r="Q493" i="508"/>
  <c r="P493" i="508"/>
  <c r="O493" i="508"/>
  <c r="I493" i="508"/>
  <c r="G493" i="508"/>
  <c r="AA492" i="508"/>
  <c r="Z492" i="508"/>
  <c r="Y492" i="508"/>
  <c r="X492" i="508"/>
  <c r="U492" i="508"/>
  <c r="T492" i="508"/>
  <c r="S492" i="508"/>
  <c r="R492" i="508"/>
  <c r="Q492" i="508"/>
  <c r="P492" i="508"/>
  <c r="O492" i="508"/>
  <c r="I492" i="508"/>
  <c r="G492" i="508"/>
  <c r="AA491" i="508"/>
  <c r="Z491" i="508"/>
  <c r="Y491" i="508"/>
  <c r="X491" i="508"/>
  <c r="U491" i="508"/>
  <c r="T491" i="508"/>
  <c r="S491" i="508"/>
  <c r="R491" i="508"/>
  <c r="Q491" i="508"/>
  <c r="P491" i="508"/>
  <c r="O491" i="508"/>
  <c r="I491" i="508"/>
  <c r="G491" i="508"/>
  <c r="AA489" i="508"/>
  <c r="Z489" i="508"/>
  <c r="Y489" i="508"/>
  <c r="X489" i="508"/>
  <c r="U489" i="508"/>
  <c r="T489" i="508"/>
  <c r="S489" i="508"/>
  <c r="R489" i="508"/>
  <c r="Q489" i="508"/>
  <c r="P489" i="508"/>
  <c r="O489" i="508"/>
  <c r="I489" i="508"/>
  <c r="G489" i="508"/>
  <c r="I485" i="508"/>
  <c r="G485" i="508"/>
  <c r="AA484" i="508"/>
  <c r="Z484" i="508"/>
  <c r="Y484" i="508"/>
  <c r="X484" i="508"/>
  <c r="U484" i="508"/>
  <c r="T484" i="508"/>
  <c r="S484" i="508"/>
  <c r="R484" i="508"/>
  <c r="Q484" i="508"/>
  <c r="P484" i="508"/>
  <c r="O484" i="508"/>
  <c r="I484" i="508"/>
  <c r="G484" i="508"/>
  <c r="AA483" i="508"/>
  <c r="Z483" i="508"/>
  <c r="Y483" i="508"/>
  <c r="X483" i="508"/>
  <c r="U483" i="508"/>
  <c r="T483" i="508"/>
  <c r="S483" i="508"/>
  <c r="R483" i="508"/>
  <c r="Q483" i="508"/>
  <c r="P483" i="508"/>
  <c r="O483" i="508"/>
  <c r="I483" i="508"/>
  <c r="G483" i="508"/>
  <c r="AA482" i="508"/>
  <c r="Z482" i="508"/>
  <c r="Y482" i="508"/>
  <c r="X482" i="508"/>
  <c r="U482" i="508"/>
  <c r="T482" i="508"/>
  <c r="S482" i="508"/>
  <c r="R482" i="508"/>
  <c r="Q482" i="508"/>
  <c r="P482" i="508"/>
  <c r="O482" i="508"/>
  <c r="I482" i="508"/>
  <c r="G482" i="508"/>
  <c r="AA481" i="508"/>
  <c r="Z481" i="508"/>
  <c r="Y481" i="508"/>
  <c r="X481" i="508"/>
  <c r="U481" i="508"/>
  <c r="T481" i="508"/>
  <c r="S481" i="508"/>
  <c r="R481" i="508"/>
  <c r="Q481" i="508"/>
  <c r="P481" i="508"/>
  <c r="O481" i="508"/>
  <c r="I481" i="508"/>
  <c r="G481" i="508"/>
  <c r="AA480" i="508"/>
  <c r="Z480" i="508"/>
  <c r="Y480" i="508"/>
  <c r="X480" i="508"/>
  <c r="U480" i="508"/>
  <c r="T480" i="508"/>
  <c r="S480" i="508"/>
  <c r="R480" i="508"/>
  <c r="Q480" i="508"/>
  <c r="P480" i="508"/>
  <c r="O480" i="508"/>
  <c r="I480" i="508"/>
  <c r="G480" i="508"/>
  <c r="AA478" i="508"/>
  <c r="Z478" i="508"/>
  <c r="Y478" i="508"/>
  <c r="X478" i="508"/>
  <c r="U478" i="508"/>
  <c r="T478" i="508"/>
  <c r="S478" i="508"/>
  <c r="R478" i="508"/>
  <c r="Q478" i="508"/>
  <c r="P478" i="508"/>
  <c r="O478" i="508"/>
  <c r="I478" i="508"/>
  <c r="G478" i="508"/>
  <c r="AA477" i="508"/>
  <c r="Z477" i="508"/>
  <c r="Y477" i="508"/>
  <c r="X477" i="508"/>
  <c r="U477" i="508"/>
  <c r="T477" i="508"/>
  <c r="S477" i="508"/>
  <c r="R477" i="508"/>
  <c r="Q477" i="508"/>
  <c r="P477" i="508"/>
  <c r="O477" i="508"/>
  <c r="I477" i="508"/>
  <c r="G477" i="508"/>
  <c r="AA476" i="508"/>
  <c r="Z476" i="508"/>
  <c r="Y476" i="508"/>
  <c r="X476" i="508"/>
  <c r="U476" i="508"/>
  <c r="T476" i="508"/>
  <c r="S476" i="508"/>
  <c r="R476" i="508"/>
  <c r="Q476" i="508"/>
  <c r="P476" i="508"/>
  <c r="O476" i="508"/>
  <c r="I476" i="508"/>
  <c r="G476" i="508"/>
  <c r="AA475" i="508"/>
  <c r="Z475" i="508"/>
  <c r="Y475" i="508"/>
  <c r="X475" i="508"/>
  <c r="U475" i="508"/>
  <c r="T475" i="508"/>
  <c r="S475" i="508"/>
  <c r="R475" i="508"/>
  <c r="Q475" i="508"/>
  <c r="P475" i="508"/>
  <c r="O475" i="508"/>
  <c r="I475" i="508"/>
  <c r="G475" i="508"/>
  <c r="AA474" i="508"/>
  <c r="Z474" i="508"/>
  <c r="Y474" i="508"/>
  <c r="X474" i="508"/>
  <c r="U474" i="508"/>
  <c r="T474" i="508"/>
  <c r="S474" i="508"/>
  <c r="R474" i="508"/>
  <c r="Q474" i="508"/>
  <c r="P474" i="508"/>
  <c r="O474" i="508"/>
  <c r="I474" i="508"/>
  <c r="G474" i="508"/>
  <c r="AA473" i="508"/>
  <c r="Z473" i="508"/>
  <c r="Y473" i="508"/>
  <c r="X473" i="508"/>
  <c r="U473" i="508"/>
  <c r="T473" i="508"/>
  <c r="S473" i="508"/>
  <c r="R473" i="508"/>
  <c r="Q473" i="508"/>
  <c r="P473" i="508"/>
  <c r="O473" i="508"/>
  <c r="I473" i="508"/>
  <c r="G473" i="508"/>
  <c r="AA472" i="508"/>
  <c r="Z472" i="508"/>
  <c r="Y472" i="508"/>
  <c r="X472" i="508"/>
  <c r="U472" i="508"/>
  <c r="T472" i="508"/>
  <c r="S472" i="508"/>
  <c r="R472" i="508"/>
  <c r="Q472" i="508"/>
  <c r="P472" i="508"/>
  <c r="O472" i="508"/>
  <c r="I472" i="508"/>
  <c r="G472" i="508"/>
  <c r="AA471" i="508"/>
  <c r="Z471" i="508"/>
  <c r="Y471" i="508"/>
  <c r="X471" i="508"/>
  <c r="U471" i="508"/>
  <c r="T471" i="508"/>
  <c r="S471" i="508"/>
  <c r="R471" i="508"/>
  <c r="Q471" i="508"/>
  <c r="P471" i="508"/>
  <c r="O471" i="508"/>
  <c r="I471" i="508"/>
  <c r="G471" i="508"/>
  <c r="AA470" i="508"/>
  <c r="Z470" i="508"/>
  <c r="Y470" i="508"/>
  <c r="X470" i="508"/>
  <c r="U470" i="508"/>
  <c r="T470" i="508"/>
  <c r="S470" i="508"/>
  <c r="R470" i="508"/>
  <c r="Q470" i="508"/>
  <c r="P470" i="508"/>
  <c r="O470" i="508"/>
  <c r="I470" i="508"/>
  <c r="G470" i="508"/>
  <c r="AA469" i="508"/>
  <c r="Z469" i="508"/>
  <c r="Y469" i="508"/>
  <c r="X469" i="508"/>
  <c r="U469" i="508"/>
  <c r="T469" i="508"/>
  <c r="S469" i="508"/>
  <c r="R469" i="508"/>
  <c r="Q469" i="508"/>
  <c r="P469" i="508"/>
  <c r="O469" i="508"/>
  <c r="I469" i="508"/>
  <c r="G469" i="508"/>
  <c r="AA468" i="508"/>
  <c r="Z468" i="508"/>
  <c r="Y468" i="508"/>
  <c r="X468" i="508"/>
  <c r="U468" i="508"/>
  <c r="T468" i="508"/>
  <c r="S468" i="508"/>
  <c r="R468" i="508"/>
  <c r="Q468" i="508"/>
  <c r="P468" i="508"/>
  <c r="O468" i="508"/>
  <c r="I468" i="508"/>
  <c r="G468" i="508"/>
  <c r="AA467" i="508"/>
  <c r="Z467" i="508"/>
  <c r="Y467" i="508"/>
  <c r="X467" i="508"/>
  <c r="U467" i="508"/>
  <c r="T467" i="508"/>
  <c r="S467" i="508"/>
  <c r="R467" i="508"/>
  <c r="Q467" i="508"/>
  <c r="P467" i="508"/>
  <c r="O467" i="508"/>
  <c r="I467" i="508"/>
  <c r="G467" i="508"/>
  <c r="AA466" i="508"/>
  <c r="Z466" i="508"/>
  <c r="Y466" i="508"/>
  <c r="X466" i="508"/>
  <c r="U466" i="508"/>
  <c r="T466" i="508"/>
  <c r="S466" i="508"/>
  <c r="R466" i="508"/>
  <c r="Q466" i="508"/>
  <c r="P466" i="508"/>
  <c r="O466" i="508"/>
  <c r="I466" i="508"/>
  <c r="G466" i="508"/>
  <c r="AA465" i="508"/>
  <c r="Z465" i="508"/>
  <c r="Y465" i="508"/>
  <c r="X465" i="508"/>
  <c r="U465" i="508"/>
  <c r="T465" i="508"/>
  <c r="S465" i="508"/>
  <c r="R465" i="508"/>
  <c r="Q465" i="508"/>
  <c r="P465" i="508"/>
  <c r="O465" i="508"/>
  <c r="I465" i="508"/>
  <c r="G465" i="508"/>
  <c r="AA464" i="508"/>
  <c r="Z464" i="508"/>
  <c r="Y464" i="508"/>
  <c r="X464" i="508"/>
  <c r="U464" i="508"/>
  <c r="T464" i="508"/>
  <c r="S464" i="508"/>
  <c r="R464" i="508"/>
  <c r="Q464" i="508"/>
  <c r="P464" i="508"/>
  <c r="O464" i="508"/>
  <c r="I464" i="508"/>
  <c r="G464" i="508"/>
  <c r="AA462" i="508"/>
  <c r="Z462" i="508"/>
  <c r="Y462" i="508"/>
  <c r="X462" i="508"/>
  <c r="U462" i="508"/>
  <c r="T462" i="508"/>
  <c r="S462" i="508"/>
  <c r="R462" i="508"/>
  <c r="Q462" i="508"/>
  <c r="P462" i="508"/>
  <c r="O462" i="508"/>
  <c r="I462" i="508"/>
  <c r="G462" i="508"/>
  <c r="AA461" i="508"/>
  <c r="Z461" i="508"/>
  <c r="Y461" i="508"/>
  <c r="X461" i="508"/>
  <c r="U461" i="508"/>
  <c r="T461" i="508"/>
  <c r="S461" i="508"/>
  <c r="R461" i="508"/>
  <c r="Q461" i="508"/>
  <c r="P461" i="508"/>
  <c r="O461" i="508"/>
  <c r="I461" i="508"/>
  <c r="G461" i="508"/>
  <c r="AA460" i="508"/>
  <c r="Z460" i="508"/>
  <c r="Y460" i="508"/>
  <c r="X460" i="508"/>
  <c r="U460" i="508"/>
  <c r="T460" i="508"/>
  <c r="S460" i="508"/>
  <c r="R460" i="508"/>
  <c r="Q460" i="508"/>
  <c r="P460" i="508"/>
  <c r="O460" i="508"/>
  <c r="I460" i="508"/>
  <c r="G460" i="508"/>
  <c r="I459" i="508"/>
  <c r="G459" i="508"/>
  <c r="I458" i="508"/>
  <c r="G458" i="508"/>
  <c r="I457" i="508"/>
  <c r="G457" i="508"/>
  <c r="AA456" i="508"/>
  <c r="Z456" i="508"/>
  <c r="Y456" i="508"/>
  <c r="X456" i="508"/>
  <c r="U456" i="508"/>
  <c r="T456" i="508"/>
  <c r="S456" i="508"/>
  <c r="R456" i="508"/>
  <c r="Q456" i="508"/>
  <c r="P456" i="508"/>
  <c r="O456" i="508"/>
  <c r="I456" i="508"/>
  <c r="G456" i="508"/>
  <c r="AA455" i="508"/>
  <c r="Z455" i="508"/>
  <c r="Y455" i="508"/>
  <c r="X455" i="508"/>
  <c r="U455" i="508"/>
  <c r="T455" i="508"/>
  <c r="S455" i="508"/>
  <c r="R455" i="508"/>
  <c r="Q455" i="508"/>
  <c r="P455" i="508"/>
  <c r="O455" i="508"/>
  <c r="I455" i="508"/>
  <c r="G455" i="508"/>
  <c r="AA454" i="508"/>
  <c r="Z454" i="508"/>
  <c r="Y454" i="508"/>
  <c r="X454" i="508"/>
  <c r="U454" i="508"/>
  <c r="T454" i="508"/>
  <c r="S454" i="508"/>
  <c r="R454" i="508"/>
  <c r="Q454" i="508"/>
  <c r="P454" i="508"/>
  <c r="O454" i="508"/>
  <c r="I454" i="508"/>
  <c r="G454" i="508"/>
  <c r="AA453" i="508"/>
  <c r="Z453" i="508"/>
  <c r="Y453" i="508"/>
  <c r="X453" i="508"/>
  <c r="U453" i="508"/>
  <c r="T453" i="508"/>
  <c r="S453" i="508"/>
  <c r="R453" i="508"/>
  <c r="Q453" i="508"/>
  <c r="P453" i="508"/>
  <c r="O453" i="508"/>
  <c r="I453" i="508"/>
  <c r="G453" i="508"/>
  <c r="AA452" i="508"/>
  <c r="Z452" i="508"/>
  <c r="Y452" i="508"/>
  <c r="X452" i="508"/>
  <c r="U452" i="508"/>
  <c r="T452" i="508"/>
  <c r="S452" i="508"/>
  <c r="R452" i="508"/>
  <c r="Q452" i="508"/>
  <c r="P452" i="508"/>
  <c r="O452" i="508"/>
  <c r="I452" i="508"/>
  <c r="G452" i="508"/>
  <c r="AA451" i="508"/>
  <c r="Z451" i="508"/>
  <c r="Y451" i="508"/>
  <c r="X451" i="508"/>
  <c r="U451" i="508"/>
  <c r="T451" i="508"/>
  <c r="S451" i="508"/>
  <c r="R451" i="508"/>
  <c r="Q451" i="508"/>
  <c r="P451" i="508"/>
  <c r="O451" i="508"/>
  <c r="I451" i="508"/>
  <c r="G451" i="508"/>
  <c r="AA450" i="508"/>
  <c r="Z450" i="508"/>
  <c r="Y450" i="508"/>
  <c r="X450" i="508"/>
  <c r="U450" i="508"/>
  <c r="T450" i="508"/>
  <c r="S450" i="508"/>
  <c r="R450" i="508"/>
  <c r="Q450" i="508"/>
  <c r="P450" i="508"/>
  <c r="O450" i="508"/>
  <c r="I450" i="508"/>
  <c r="G450" i="508"/>
  <c r="AA449" i="508"/>
  <c r="Z449" i="508"/>
  <c r="Y449" i="508"/>
  <c r="X449" i="508"/>
  <c r="U449" i="508"/>
  <c r="T449" i="508"/>
  <c r="S449" i="508"/>
  <c r="R449" i="508"/>
  <c r="Q449" i="508"/>
  <c r="P449" i="508"/>
  <c r="O449" i="508"/>
  <c r="I449" i="508"/>
  <c r="G449" i="508"/>
  <c r="AA448" i="508"/>
  <c r="Z448" i="508"/>
  <c r="Y448" i="508"/>
  <c r="X448" i="508"/>
  <c r="U448" i="508"/>
  <c r="T448" i="508"/>
  <c r="S448" i="508"/>
  <c r="R448" i="508"/>
  <c r="Q448" i="508"/>
  <c r="P448" i="508"/>
  <c r="O448" i="508"/>
  <c r="I448" i="508"/>
  <c r="G448" i="508"/>
  <c r="AA447" i="508"/>
  <c r="Z447" i="508"/>
  <c r="Y447" i="508"/>
  <c r="X447" i="508"/>
  <c r="U447" i="508"/>
  <c r="T447" i="508"/>
  <c r="S447" i="508"/>
  <c r="R447" i="508"/>
  <c r="Q447" i="508"/>
  <c r="P447" i="508"/>
  <c r="O447" i="508"/>
  <c r="I447" i="508"/>
  <c r="G447" i="508"/>
  <c r="AA446" i="508"/>
  <c r="Z446" i="508"/>
  <c r="Y446" i="508"/>
  <c r="X446" i="508"/>
  <c r="U446" i="508"/>
  <c r="T446" i="508"/>
  <c r="S446" i="508"/>
  <c r="R446" i="508"/>
  <c r="Q446" i="508"/>
  <c r="P446" i="508"/>
  <c r="O446" i="508"/>
  <c r="I446" i="508"/>
  <c r="G446" i="508"/>
  <c r="AA445" i="508"/>
  <c r="Z445" i="508"/>
  <c r="Y445" i="508"/>
  <c r="X445" i="508"/>
  <c r="U445" i="508"/>
  <c r="T445" i="508"/>
  <c r="S445" i="508"/>
  <c r="R445" i="508"/>
  <c r="Q445" i="508"/>
  <c r="P445" i="508"/>
  <c r="O445" i="508"/>
  <c r="I445" i="508"/>
  <c r="G445" i="508"/>
  <c r="AA444" i="508"/>
  <c r="Z444" i="508"/>
  <c r="Y444" i="508"/>
  <c r="X444" i="508"/>
  <c r="U444" i="508"/>
  <c r="T444" i="508"/>
  <c r="S444" i="508"/>
  <c r="R444" i="508"/>
  <c r="Q444" i="508"/>
  <c r="P444" i="508"/>
  <c r="O444" i="508"/>
  <c r="I444" i="508"/>
  <c r="G444" i="508"/>
  <c r="AA443" i="508"/>
  <c r="Z443" i="508"/>
  <c r="Y443" i="508"/>
  <c r="X443" i="508"/>
  <c r="U443" i="508"/>
  <c r="T443" i="508"/>
  <c r="S443" i="508"/>
  <c r="R443" i="508"/>
  <c r="Q443" i="508"/>
  <c r="P443" i="508"/>
  <c r="O443" i="508"/>
  <c r="I443" i="508"/>
  <c r="G443" i="508"/>
  <c r="AA442" i="508"/>
  <c r="Z442" i="508"/>
  <c r="Y442" i="508"/>
  <c r="X442" i="508"/>
  <c r="U442" i="508"/>
  <c r="T442" i="508"/>
  <c r="S442" i="508"/>
  <c r="R442" i="508"/>
  <c r="Q442" i="508"/>
  <c r="P442" i="508"/>
  <c r="O442" i="508"/>
  <c r="I442" i="508"/>
  <c r="G442" i="508"/>
  <c r="AA441" i="508"/>
  <c r="Z441" i="508"/>
  <c r="Y441" i="508"/>
  <c r="X441" i="508"/>
  <c r="U441" i="508"/>
  <c r="T441" i="508"/>
  <c r="S441" i="508"/>
  <c r="R441" i="508"/>
  <c r="Q441" i="508"/>
  <c r="P441" i="508"/>
  <c r="O441" i="508"/>
  <c r="I441" i="508"/>
  <c r="G441" i="508"/>
  <c r="AA440" i="508"/>
  <c r="Z440" i="508"/>
  <c r="Y440" i="508"/>
  <c r="X440" i="508"/>
  <c r="U440" i="508"/>
  <c r="T440" i="508"/>
  <c r="S440" i="508"/>
  <c r="R440" i="508"/>
  <c r="Q440" i="508"/>
  <c r="P440" i="508"/>
  <c r="O440" i="508"/>
  <c r="I440" i="508"/>
  <c r="G440" i="508"/>
  <c r="AA439" i="508"/>
  <c r="Z439" i="508"/>
  <c r="Y439" i="508"/>
  <c r="X439" i="508"/>
  <c r="U439" i="508"/>
  <c r="T439" i="508"/>
  <c r="S439" i="508"/>
  <c r="R439" i="508"/>
  <c r="Q439" i="508"/>
  <c r="P439" i="508"/>
  <c r="O439" i="508"/>
  <c r="I439" i="508"/>
  <c r="G439" i="508"/>
  <c r="AA438" i="508"/>
  <c r="Z438" i="508"/>
  <c r="Y438" i="508"/>
  <c r="X438" i="508"/>
  <c r="U438" i="508"/>
  <c r="T438" i="508"/>
  <c r="S438" i="508"/>
  <c r="R438" i="508"/>
  <c r="Q438" i="508"/>
  <c r="P438" i="508"/>
  <c r="O438" i="508"/>
  <c r="I438" i="508"/>
  <c r="G438" i="508"/>
  <c r="AA437" i="508"/>
  <c r="Z437" i="508"/>
  <c r="Y437" i="508"/>
  <c r="X437" i="508"/>
  <c r="U437" i="508"/>
  <c r="T437" i="508"/>
  <c r="S437" i="508"/>
  <c r="R437" i="508"/>
  <c r="Q437" i="508"/>
  <c r="P437" i="508"/>
  <c r="O437" i="508"/>
  <c r="I437" i="508"/>
  <c r="G437" i="508"/>
  <c r="AA436" i="508"/>
  <c r="Z436" i="508"/>
  <c r="Y436" i="508"/>
  <c r="X436" i="508"/>
  <c r="U436" i="508"/>
  <c r="T436" i="508"/>
  <c r="S436" i="508"/>
  <c r="R436" i="508"/>
  <c r="Q436" i="508"/>
  <c r="P436" i="508"/>
  <c r="O436" i="508"/>
  <c r="I436" i="508"/>
  <c r="G436" i="508"/>
  <c r="AA435" i="508"/>
  <c r="Z435" i="508"/>
  <c r="Y435" i="508"/>
  <c r="X435" i="508"/>
  <c r="U435" i="508"/>
  <c r="T435" i="508"/>
  <c r="S435" i="508"/>
  <c r="R435" i="508"/>
  <c r="Q435" i="508"/>
  <c r="P435" i="508"/>
  <c r="O435" i="508"/>
  <c r="I435" i="508"/>
  <c r="G435" i="508"/>
  <c r="AA434" i="508"/>
  <c r="Z434" i="508"/>
  <c r="Y434" i="508"/>
  <c r="X434" i="508"/>
  <c r="U434" i="508"/>
  <c r="T434" i="508"/>
  <c r="S434" i="508"/>
  <c r="R434" i="508"/>
  <c r="Q434" i="508"/>
  <c r="P434" i="508"/>
  <c r="O434" i="508"/>
  <c r="I434" i="508"/>
  <c r="G434" i="508"/>
  <c r="AA433" i="508"/>
  <c r="Z433" i="508"/>
  <c r="Y433" i="508"/>
  <c r="X433" i="508"/>
  <c r="U433" i="508"/>
  <c r="T433" i="508"/>
  <c r="S433" i="508"/>
  <c r="R433" i="508"/>
  <c r="Q433" i="508"/>
  <c r="P433" i="508"/>
  <c r="O433" i="508"/>
  <c r="I433" i="508"/>
  <c r="G433" i="508"/>
  <c r="AA432" i="508"/>
  <c r="Z432" i="508"/>
  <c r="Y432" i="508"/>
  <c r="X432" i="508"/>
  <c r="U432" i="508"/>
  <c r="T432" i="508"/>
  <c r="S432" i="508"/>
  <c r="R432" i="508"/>
  <c r="Q432" i="508"/>
  <c r="P432" i="508"/>
  <c r="O432" i="508"/>
  <c r="I432" i="508"/>
  <c r="G432" i="508"/>
  <c r="AA431" i="508"/>
  <c r="Z431" i="508"/>
  <c r="Y431" i="508"/>
  <c r="X431" i="508"/>
  <c r="U431" i="508"/>
  <c r="T431" i="508"/>
  <c r="S431" i="508"/>
  <c r="R431" i="508"/>
  <c r="Q431" i="508"/>
  <c r="P431" i="508"/>
  <c r="O431" i="508"/>
  <c r="I431" i="508"/>
  <c r="G431" i="508"/>
  <c r="AA430" i="508"/>
  <c r="Z430" i="508"/>
  <c r="Y430" i="508"/>
  <c r="X430" i="508"/>
  <c r="U430" i="508"/>
  <c r="T430" i="508"/>
  <c r="S430" i="508"/>
  <c r="R430" i="508"/>
  <c r="Q430" i="508"/>
  <c r="P430" i="508"/>
  <c r="O430" i="508"/>
  <c r="I430" i="508"/>
  <c r="G430" i="508"/>
  <c r="AA429" i="508"/>
  <c r="Z429" i="508"/>
  <c r="Y429" i="508"/>
  <c r="X429" i="508"/>
  <c r="U429" i="508"/>
  <c r="T429" i="508"/>
  <c r="S429" i="508"/>
  <c r="R429" i="508"/>
  <c r="Q429" i="508"/>
  <c r="P429" i="508"/>
  <c r="O429" i="508"/>
  <c r="I429" i="508"/>
  <c r="G429" i="508"/>
  <c r="AA427" i="508"/>
  <c r="Z427" i="508"/>
  <c r="Y427" i="508"/>
  <c r="X427" i="508"/>
  <c r="U427" i="508"/>
  <c r="T427" i="508"/>
  <c r="S427" i="508"/>
  <c r="R427" i="508"/>
  <c r="Q427" i="508"/>
  <c r="P427" i="508"/>
  <c r="O427" i="508"/>
  <c r="I427" i="508"/>
  <c r="G427" i="508"/>
  <c r="AA426" i="508"/>
  <c r="Z426" i="508"/>
  <c r="Y426" i="508"/>
  <c r="X426" i="508"/>
  <c r="U426" i="508"/>
  <c r="T426" i="508"/>
  <c r="S426" i="508"/>
  <c r="R426" i="508"/>
  <c r="Q426" i="508"/>
  <c r="P426" i="508"/>
  <c r="O426" i="508"/>
  <c r="I426" i="508"/>
  <c r="G426" i="508"/>
  <c r="AA425" i="508"/>
  <c r="Z425" i="508"/>
  <c r="Y425" i="508"/>
  <c r="X425" i="508"/>
  <c r="U425" i="508"/>
  <c r="T425" i="508"/>
  <c r="S425" i="508"/>
  <c r="R425" i="508"/>
  <c r="Q425" i="508"/>
  <c r="P425" i="508"/>
  <c r="O425" i="508"/>
  <c r="I425" i="508"/>
  <c r="G425" i="508"/>
  <c r="I424" i="508"/>
  <c r="G424" i="508"/>
  <c r="I423" i="508"/>
  <c r="G423" i="508"/>
  <c r="I422" i="508"/>
  <c r="G422" i="508"/>
  <c r="AA421" i="508"/>
  <c r="Z421" i="508"/>
  <c r="Y421" i="508"/>
  <c r="X421" i="508"/>
  <c r="U421" i="508"/>
  <c r="T421" i="508"/>
  <c r="S421" i="508"/>
  <c r="R421" i="508"/>
  <c r="Q421" i="508"/>
  <c r="P421" i="508"/>
  <c r="O421" i="508"/>
  <c r="I421" i="508"/>
  <c r="G421" i="508"/>
  <c r="AA420" i="508"/>
  <c r="Z420" i="508"/>
  <c r="Y420" i="508"/>
  <c r="X420" i="508"/>
  <c r="U420" i="508"/>
  <c r="T420" i="508"/>
  <c r="S420" i="508"/>
  <c r="R420" i="508"/>
  <c r="Q420" i="508"/>
  <c r="P420" i="508"/>
  <c r="O420" i="508"/>
  <c r="I420" i="508"/>
  <c r="G420" i="508"/>
  <c r="AA419" i="508"/>
  <c r="Z419" i="508"/>
  <c r="Y419" i="508"/>
  <c r="X419" i="508"/>
  <c r="U419" i="508"/>
  <c r="T419" i="508"/>
  <c r="S419" i="508"/>
  <c r="R419" i="508"/>
  <c r="Q419" i="508"/>
  <c r="P419" i="508"/>
  <c r="O419" i="508"/>
  <c r="I419" i="508"/>
  <c r="G419" i="508"/>
  <c r="AA418" i="508"/>
  <c r="Z418" i="508"/>
  <c r="Y418" i="508"/>
  <c r="X418" i="508"/>
  <c r="U418" i="508"/>
  <c r="T418" i="508"/>
  <c r="S418" i="508"/>
  <c r="R418" i="508"/>
  <c r="Q418" i="508"/>
  <c r="P418" i="508"/>
  <c r="O418" i="508"/>
  <c r="I418" i="508"/>
  <c r="G418" i="508"/>
  <c r="AA417" i="508"/>
  <c r="Z417" i="508"/>
  <c r="Y417" i="508"/>
  <c r="X417" i="508"/>
  <c r="U417" i="508"/>
  <c r="T417" i="508"/>
  <c r="S417" i="508"/>
  <c r="R417" i="508"/>
  <c r="Q417" i="508"/>
  <c r="P417" i="508"/>
  <c r="O417" i="508"/>
  <c r="I417" i="508"/>
  <c r="G417" i="508"/>
  <c r="AA416" i="508"/>
  <c r="Z416" i="508"/>
  <c r="Y416" i="508"/>
  <c r="X416" i="508"/>
  <c r="U416" i="508"/>
  <c r="T416" i="508"/>
  <c r="S416" i="508"/>
  <c r="R416" i="508"/>
  <c r="Q416" i="508"/>
  <c r="P416" i="508"/>
  <c r="O416" i="508"/>
  <c r="I416" i="508"/>
  <c r="G416" i="508"/>
  <c r="AA415" i="508"/>
  <c r="Z415" i="508"/>
  <c r="Y415" i="508"/>
  <c r="X415" i="508"/>
  <c r="U415" i="508"/>
  <c r="T415" i="508"/>
  <c r="S415" i="508"/>
  <c r="R415" i="508"/>
  <c r="Q415" i="508"/>
  <c r="P415" i="508"/>
  <c r="O415" i="508"/>
  <c r="I415" i="508"/>
  <c r="G415" i="508"/>
  <c r="AA414" i="508"/>
  <c r="Z414" i="508"/>
  <c r="Y414" i="508"/>
  <c r="X414" i="508"/>
  <c r="U414" i="508"/>
  <c r="T414" i="508"/>
  <c r="S414" i="508"/>
  <c r="R414" i="508"/>
  <c r="Q414" i="508"/>
  <c r="P414" i="508"/>
  <c r="O414" i="508"/>
  <c r="I414" i="508"/>
  <c r="G414" i="508"/>
  <c r="AA413" i="508"/>
  <c r="Z413" i="508"/>
  <c r="Y413" i="508"/>
  <c r="X413" i="508"/>
  <c r="U413" i="508"/>
  <c r="T413" i="508"/>
  <c r="S413" i="508"/>
  <c r="R413" i="508"/>
  <c r="Q413" i="508"/>
  <c r="P413" i="508"/>
  <c r="O413" i="508"/>
  <c r="I413" i="508"/>
  <c r="G413" i="508"/>
  <c r="AA412" i="508"/>
  <c r="Z412" i="508"/>
  <c r="Y412" i="508"/>
  <c r="X412" i="508"/>
  <c r="U412" i="508"/>
  <c r="T412" i="508"/>
  <c r="S412" i="508"/>
  <c r="R412" i="508"/>
  <c r="Q412" i="508"/>
  <c r="P412" i="508"/>
  <c r="O412" i="508"/>
  <c r="I412" i="508"/>
  <c r="G412" i="508"/>
  <c r="AA411" i="508"/>
  <c r="Z411" i="508"/>
  <c r="Y411" i="508"/>
  <c r="X411" i="508"/>
  <c r="U411" i="508"/>
  <c r="T411" i="508"/>
  <c r="S411" i="508"/>
  <c r="R411" i="508"/>
  <c r="Q411" i="508"/>
  <c r="P411" i="508"/>
  <c r="O411" i="508"/>
  <c r="I411" i="508"/>
  <c r="G411" i="508"/>
  <c r="AA410" i="508"/>
  <c r="Z410" i="508"/>
  <c r="Y410" i="508"/>
  <c r="X410" i="508"/>
  <c r="U410" i="508"/>
  <c r="T410" i="508"/>
  <c r="S410" i="508"/>
  <c r="R410" i="508"/>
  <c r="Q410" i="508"/>
  <c r="P410" i="508"/>
  <c r="O410" i="508"/>
  <c r="I410" i="508"/>
  <c r="G410" i="508"/>
  <c r="G409" i="508"/>
  <c r="AA408" i="508"/>
  <c r="Z408" i="508"/>
  <c r="Y408" i="508"/>
  <c r="X408" i="508"/>
  <c r="U408" i="508"/>
  <c r="T408" i="508"/>
  <c r="S408" i="508"/>
  <c r="R408" i="508"/>
  <c r="Q408" i="508"/>
  <c r="P408" i="508"/>
  <c r="O408" i="508"/>
  <c r="I408" i="508"/>
  <c r="G408" i="508"/>
  <c r="AA407" i="508"/>
  <c r="Z407" i="508"/>
  <c r="Y407" i="508"/>
  <c r="X407" i="508"/>
  <c r="U407" i="508"/>
  <c r="T407" i="508"/>
  <c r="S407" i="508"/>
  <c r="R407" i="508"/>
  <c r="Q407" i="508"/>
  <c r="P407" i="508"/>
  <c r="O407" i="508"/>
  <c r="I407" i="508"/>
  <c r="G407" i="508"/>
  <c r="AA406" i="508"/>
  <c r="Z406" i="508"/>
  <c r="Y406" i="508"/>
  <c r="X406" i="508"/>
  <c r="U406" i="508"/>
  <c r="T406" i="508"/>
  <c r="S406" i="508"/>
  <c r="R406" i="508"/>
  <c r="Q406" i="508"/>
  <c r="P406" i="508"/>
  <c r="O406" i="508"/>
  <c r="I406" i="508"/>
  <c r="G406" i="508"/>
  <c r="AA405" i="508"/>
  <c r="Z405" i="508"/>
  <c r="Y405" i="508"/>
  <c r="X405" i="508"/>
  <c r="U405" i="508"/>
  <c r="T405" i="508"/>
  <c r="S405" i="508"/>
  <c r="R405" i="508"/>
  <c r="Q405" i="508"/>
  <c r="P405" i="508"/>
  <c r="O405" i="508"/>
  <c r="I405" i="508"/>
  <c r="G405" i="508"/>
  <c r="AA404" i="508"/>
  <c r="Z404" i="508"/>
  <c r="Y404" i="508"/>
  <c r="X404" i="508"/>
  <c r="U404" i="508"/>
  <c r="T404" i="508"/>
  <c r="S404" i="508"/>
  <c r="R404" i="508"/>
  <c r="Q404" i="508"/>
  <c r="P404" i="508"/>
  <c r="O404" i="508"/>
  <c r="I404" i="508"/>
  <c r="G404" i="508"/>
  <c r="AA403" i="508"/>
  <c r="Z403" i="508"/>
  <c r="Y403" i="508"/>
  <c r="X403" i="508"/>
  <c r="U403" i="508"/>
  <c r="T403" i="508"/>
  <c r="S403" i="508"/>
  <c r="R403" i="508"/>
  <c r="Q403" i="508"/>
  <c r="P403" i="508"/>
  <c r="O403" i="508"/>
  <c r="I403" i="508"/>
  <c r="G403" i="508"/>
  <c r="AA402" i="508"/>
  <c r="Z402" i="508"/>
  <c r="Y402" i="508"/>
  <c r="X402" i="508"/>
  <c r="U402" i="508"/>
  <c r="T402" i="508"/>
  <c r="S402" i="508"/>
  <c r="R402" i="508"/>
  <c r="Q402" i="508"/>
  <c r="P402" i="508"/>
  <c r="O402" i="508"/>
  <c r="I402" i="508"/>
  <c r="G402" i="508"/>
  <c r="AA401" i="508"/>
  <c r="Z401" i="508"/>
  <c r="Y401" i="508"/>
  <c r="X401" i="508"/>
  <c r="U401" i="508"/>
  <c r="T401" i="508"/>
  <c r="S401" i="508"/>
  <c r="R401" i="508"/>
  <c r="Q401" i="508"/>
  <c r="P401" i="508"/>
  <c r="O401" i="508"/>
  <c r="I401" i="508"/>
  <c r="G401" i="508"/>
  <c r="AA400" i="508"/>
  <c r="Z400" i="508"/>
  <c r="Y400" i="508"/>
  <c r="X400" i="508"/>
  <c r="U400" i="508"/>
  <c r="T400" i="508"/>
  <c r="S400" i="508"/>
  <c r="R400" i="508"/>
  <c r="Q400" i="508"/>
  <c r="P400" i="508"/>
  <c r="O400" i="508"/>
  <c r="I400" i="508"/>
  <c r="G400" i="508"/>
  <c r="AA399" i="508"/>
  <c r="Z399" i="508"/>
  <c r="Y399" i="508"/>
  <c r="X399" i="508"/>
  <c r="U399" i="508"/>
  <c r="T399" i="508"/>
  <c r="S399" i="508"/>
  <c r="R399" i="508"/>
  <c r="Q399" i="508"/>
  <c r="P399" i="508"/>
  <c r="O399" i="508"/>
  <c r="I399" i="508"/>
  <c r="G399" i="508"/>
  <c r="AA398" i="508"/>
  <c r="Z398" i="508"/>
  <c r="Y398" i="508"/>
  <c r="X398" i="508"/>
  <c r="U398" i="508"/>
  <c r="T398" i="508"/>
  <c r="S398" i="508"/>
  <c r="R398" i="508"/>
  <c r="Q398" i="508"/>
  <c r="P398" i="508"/>
  <c r="O398" i="508"/>
  <c r="I398" i="508"/>
  <c r="G398" i="508"/>
  <c r="AA397" i="508"/>
  <c r="Z397" i="508"/>
  <c r="Y397" i="508"/>
  <c r="X397" i="508"/>
  <c r="U397" i="508"/>
  <c r="T397" i="508"/>
  <c r="S397" i="508"/>
  <c r="R397" i="508"/>
  <c r="Q397" i="508"/>
  <c r="P397" i="508"/>
  <c r="O397" i="508"/>
  <c r="I397" i="508"/>
  <c r="G397" i="508"/>
  <c r="AA396" i="508"/>
  <c r="Z396" i="508"/>
  <c r="Y396" i="508"/>
  <c r="X396" i="508"/>
  <c r="U396" i="508"/>
  <c r="T396" i="508"/>
  <c r="S396" i="508"/>
  <c r="R396" i="508"/>
  <c r="Q396" i="508"/>
  <c r="P396" i="508"/>
  <c r="O396" i="508"/>
  <c r="I396" i="508"/>
  <c r="G396" i="508"/>
  <c r="AA395" i="508"/>
  <c r="Z395" i="508"/>
  <c r="Y395" i="508"/>
  <c r="X395" i="508"/>
  <c r="U395" i="508"/>
  <c r="T395" i="508"/>
  <c r="S395" i="508"/>
  <c r="R395" i="508"/>
  <c r="Q395" i="508"/>
  <c r="P395" i="508"/>
  <c r="O395" i="508"/>
  <c r="I395" i="508"/>
  <c r="G395" i="508"/>
  <c r="AA394" i="508"/>
  <c r="Z394" i="508"/>
  <c r="Y394" i="508"/>
  <c r="X394" i="508"/>
  <c r="U394" i="508"/>
  <c r="T394" i="508"/>
  <c r="S394" i="508"/>
  <c r="R394" i="508"/>
  <c r="Q394" i="508"/>
  <c r="P394" i="508"/>
  <c r="O394" i="508"/>
  <c r="I394" i="508"/>
  <c r="G394" i="508"/>
  <c r="AA393" i="508"/>
  <c r="Z393" i="508"/>
  <c r="Y393" i="508"/>
  <c r="X393" i="508"/>
  <c r="U393" i="508"/>
  <c r="T393" i="508"/>
  <c r="S393" i="508"/>
  <c r="R393" i="508"/>
  <c r="Q393" i="508"/>
  <c r="P393" i="508"/>
  <c r="O393" i="508"/>
  <c r="I393" i="508"/>
  <c r="G393" i="508"/>
  <c r="AA392" i="508"/>
  <c r="Z392" i="508"/>
  <c r="Y392" i="508"/>
  <c r="X392" i="508"/>
  <c r="U392" i="508"/>
  <c r="T392" i="508"/>
  <c r="S392" i="508"/>
  <c r="R392" i="508"/>
  <c r="Q392" i="508"/>
  <c r="P392" i="508"/>
  <c r="O392" i="508"/>
  <c r="I392" i="508"/>
  <c r="G392" i="508"/>
  <c r="AA391" i="508"/>
  <c r="Z391" i="508"/>
  <c r="Y391" i="508"/>
  <c r="X391" i="508"/>
  <c r="U391" i="508"/>
  <c r="T391" i="508"/>
  <c r="S391" i="508"/>
  <c r="R391" i="508"/>
  <c r="Q391" i="508"/>
  <c r="P391" i="508"/>
  <c r="O391" i="508"/>
  <c r="I391" i="508"/>
  <c r="G391" i="508"/>
  <c r="AA390" i="508"/>
  <c r="Z390" i="508"/>
  <c r="Y390" i="508"/>
  <c r="X390" i="508"/>
  <c r="U390" i="508"/>
  <c r="T390" i="508"/>
  <c r="S390" i="508"/>
  <c r="R390" i="508"/>
  <c r="Q390" i="508"/>
  <c r="P390" i="508"/>
  <c r="O390" i="508"/>
  <c r="I390" i="508"/>
  <c r="G390" i="508"/>
  <c r="AA389" i="508"/>
  <c r="Z389" i="508"/>
  <c r="Y389" i="508"/>
  <c r="X389" i="508"/>
  <c r="U389" i="508"/>
  <c r="T389" i="508"/>
  <c r="S389" i="508"/>
  <c r="R389" i="508"/>
  <c r="Q389" i="508"/>
  <c r="P389" i="508"/>
  <c r="O389" i="508"/>
  <c r="I389" i="508"/>
  <c r="G389" i="508"/>
  <c r="AA388" i="508"/>
  <c r="Z388" i="508"/>
  <c r="Y388" i="508"/>
  <c r="X388" i="508"/>
  <c r="U388" i="508"/>
  <c r="T388" i="508"/>
  <c r="S388" i="508"/>
  <c r="R388" i="508"/>
  <c r="Q388" i="508"/>
  <c r="P388" i="508"/>
  <c r="O388" i="508"/>
  <c r="I388" i="508"/>
  <c r="G388" i="508"/>
  <c r="AA387" i="508"/>
  <c r="Z387" i="508"/>
  <c r="Y387" i="508"/>
  <c r="X387" i="508"/>
  <c r="U387" i="508"/>
  <c r="T387" i="508"/>
  <c r="S387" i="508"/>
  <c r="R387" i="508"/>
  <c r="Q387" i="508"/>
  <c r="P387" i="508"/>
  <c r="O387" i="508"/>
  <c r="I387" i="508"/>
  <c r="G387" i="508"/>
  <c r="AA386" i="508"/>
  <c r="Z386" i="508"/>
  <c r="Y386" i="508"/>
  <c r="X386" i="508"/>
  <c r="U386" i="508"/>
  <c r="T386" i="508"/>
  <c r="S386" i="508"/>
  <c r="R386" i="508"/>
  <c r="Q386" i="508"/>
  <c r="P386" i="508"/>
  <c r="O386" i="508"/>
  <c r="I386" i="508"/>
  <c r="G386" i="508"/>
  <c r="AA385" i="508"/>
  <c r="Z385" i="508"/>
  <c r="Y385" i="508"/>
  <c r="X385" i="508"/>
  <c r="U385" i="508"/>
  <c r="T385" i="508"/>
  <c r="S385" i="508"/>
  <c r="R385" i="508"/>
  <c r="Q385" i="508"/>
  <c r="P385" i="508"/>
  <c r="O385" i="508"/>
  <c r="I385" i="508"/>
  <c r="G385" i="508"/>
  <c r="AA384" i="508"/>
  <c r="Z384" i="508"/>
  <c r="Y384" i="508"/>
  <c r="X384" i="508"/>
  <c r="U384" i="508"/>
  <c r="T384" i="508"/>
  <c r="S384" i="508"/>
  <c r="R384" i="508"/>
  <c r="Q384" i="508"/>
  <c r="P384" i="508"/>
  <c r="O384" i="508"/>
  <c r="I384" i="508"/>
  <c r="G384" i="508"/>
  <c r="AA383" i="508"/>
  <c r="Z383" i="508"/>
  <c r="Y383" i="508"/>
  <c r="X383" i="508"/>
  <c r="U383" i="508"/>
  <c r="T383" i="508"/>
  <c r="S383" i="508"/>
  <c r="R383" i="508"/>
  <c r="Q383" i="508"/>
  <c r="P383" i="508"/>
  <c r="O383" i="508"/>
  <c r="I383" i="508"/>
  <c r="G383" i="508"/>
  <c r="AA382" i="508"/>
  <c r="Z382" i="508"/>
  <c r="Y382" i="508"/>
  <c r="X382" i="508"/>
  <c r="U382" i="508"/>
  <c r="T382" i="508"/>
  <c r="S382" i="508"/>
  <c r="R382" i="508"/>
  <c r="Q382" i="508"/>
  <c r="P382" i="508"/>
  <c r="O382" i="508"/>
  <c r="I382" i="508"/>
  <c r="G382" i="508"/>
  <c r="AA381" i="508"/>
  <c r="Z381" i="508"/>
  <c r="Y381" i="508"/>
  <c r="X381" i="508"/>
  <c r="U381" i="508"/>
  <c r="T381" i="508"/>
  <c r="S381" i="508"/>
  <c r="R381" i="508"/>
  <c r="Q381" i="508"/>
  <c r="P381" i="508"/>
  <c r="O381" i="508"/>
  <c r="I381" i="508"/>
  <c r="G381" i="508"/>
  <c r="AA380" i="508"/>
  <c r="Z380" i="508"/>
  <c r="Y380" i="508"/>
  <c r="X380" i="508"/>
  <c r="U380" i="508"/>
  <c r="T380" i="508"/>
  <c r="S380" i="508"/>
  <c r="R380" i="508"/>
  <c r="Q380" i="508"/>
  <c r="P380" i="508"/>
  <c r="O380" i="508"/>
  <c r="I380" i="508"/>
  <c r="G380" i="508"/>
  <c r="AA379" i="508"/>
  <c r="Z379" i="508"/>
  <c r="Y379" i="508"/>
  <c r="X379" i="508"/>
  <c r="U379" i="508"/>
  <c r="T379" i="508"/>
  <c r="S379" i="508"/>
  <c r="R379" i="508"/>
  <c r="Q379" i="508"/>
  <c r="P379" i="508"/>
  <c r="O379" i="508"/>
  <c r="I379" i="508"/>
  <c r="G379" i="508"/>
  <c r="I378" i="508"/>
  <c r="G378" i="508"/>
  <c r="I377" i="508"/>
  <c r="G377" i="508"/>
  <c r="I376" i="508"/>
  <c r="G376" i="508"/>
  <c r="AA375" i="508"/>
  <c r="Z375" i="508"/>
  <c r="Y375" i="508"/>
  <c r="X375" i="508"/>
  <c r="U375" i="508"/>
  <c r="T375" i="508"/>
  <c r="S375" i="508"/>
  <c r="R375" i="508"/>
  <c r="Q375" i="508"/>
  <c r="P375" i="508"/>
  <c r="O375" i="508"/>
  <c r="I375" i="508"/>
  <c r="G375" i="508"/>
  <c r="AA374" i="508"/>
  <c r="Z374" i="508"/>
  <c r="Y374" i="508"/>
  <c r="X374" i="508"/>
  <c r="U374" i="508"/>
  <c r="T374" i="508"/>
  <c r="S374" i="508"/>
  <c r="R374" i="508"/>
  <c r="Q374" i="508"/>
  <c r="P374" i="508"/>
  <c r="O374" i="508"/>
  <c r="I374" i="508"/>
  <c r="G374" i="508"/>
  <c r="AA373" i="508"/>
  <c r="Z373" i="508"/>
  <c r="Y373" i="508"/>
  <c r="X373" i="508"/>
  <c r="U373" i="508"/>
  <c r="T373" i="508"/>
  <c r="S373" i="508"/>
  <c r="R373" i="508"/>
  <c r="Q373" i="508"/>
  <c r="P373" i="508"/>
  <c r="O373" i="508"/>
  <c r="I373" i="508"/>
  <c r="G373" i="508"/>
  <c r="G372" i="508"/>
  <c r="AA371" i="508"/>
  <c r="Z371" i="508"/>
  <c r="Y371" i="508"/>
  <c r="X371" i="508"/>
  <c r="U371" i="508"/>
  <c r="T371" i="508"/>
  <c r="S371" i="508"/>
  <c r="R371" i="508"/>
  <c r="Q371" i="508"/>
  <c r="P371" i="508"/>
  <c r="O371" i="508"/>
  <c r="I371" i="508"/>
  <c r="G371" i="508"/>
  <c r="AA369" i="508"/>
  <c r="Z369" i="508"/>
  <c r="Y369" i="508"/>
  <c r="X369" i="508"/>
  <c r="U369" i="508"/>
  <c r="T369" i="508"/>
  <c r="S369" i="508"/>
  <c r="R369" i="508"/>
  <c r="Q369" i="508"/>
  <c r="P369" i="508"/>
  <c r="O369" i="508"/>
  <c r="I369" i="508"/>
  <c r="G369" i="508"/>
  <c r="AA368" i="508"/>
  <c r="Z368" i="508"/>
  <c r="Y368" i="508"/>
  <c r="X368" i="508"/>
  <c r="U368" i="508"/>
  <c r="T368" i="508"/>
  <c r="S368" i="508"/>
  <c r="R368" i="508"/>
  <c r="Q368" i="508"/>
  <c r="P368" i="508"/>
  <c r="O368" i="508"/>
  <c r="I368" i="508"/>
  <c r="G368" i="508"/>
  <c r="AA367" i="508"/>
  <c r="Z367" i="508"/>
  <c r="Y367" i="508"/>
  <c r="X367" i="508"/>
  <c r="U367" i="508"/>
  <c r="T367" i="508"/>
  <c r="S367" i="508"/>
  <c r="R367" i="508"/>
  <c r="Q367" i="508"/>
  <c r="P367" i="508"/>
  <c r="O367" i="508"/>
  <c r="I367" i="508"/>
  <c r="G367" i="508"/>
  <c r="AA366" i="508"/>
  <c r="Z366" i="508"/>
  <c r="Y366" i="508"/>
  <c r="X366" i="508"/>
  <c r="U366" i="508"/>
  <c r="T366" i="508"/>
  <c r="S366" i="508"/>
  <c r="R366" i="508"/>
  <c r="Q366" i="508"/>
  <c r="P366" i="508"/>
  <c r="O366" i="508"/>
  <c r="I366" i="508"/>
  <c r="G366" i="508"/>
  <c r="AA365" i="508"/>
  <c r="Z365" i="508"/>
  <c r="Y365" i="508"/>
  <c r="X365" i="508"/>
  <c r="U365" i="508"/>
  <c r="T365" i="508"/>
  <c r="S365" i="508"/>
  <c r="R365" i="508"/>
  <c r="Q365" i="508"/>
  <c r="P365" i="508"/>
  <c r="O365" i="508"/>
  <c r="I365" i="508"/>
  <c r="G365" i="508"/>
  <c r="AA364" i="508"/>
  <c r="Z364" i="508"/>
  <c r="Y364" i="508"/>
  <c r="X364" i="508"/>
  <c r="U364" i="508"/>
  <c r="T364" i="508"/>
  <c r="S364" i="508"/>
  <c r="R364" i="508"/>
  <c r="Q364" i="508"/>
  <c r="P364" i="508"/>
  <c r="O364" i="508"/>
  <c r="I364" i="508"/>
  <c r="G364" i="508"/>
  <c r="AA363" i="508"/>
  <c r="Z363" i="508"/>
  <c r="Y363" i="508"/>
  <c r="X363" i="508"/>
  <c r="U363" i="508"/>
  <c r="T363" i="508"/>
  <c r="S363" i="508"/>
  <c r="R363" i="508"/>
  <c r="Q363" i="508"/>
  <c r="P363" i="508"/>
  <c r="O363" i="508"/>
  <c r="I363" i="508"/>
  <c r="G363" i="508"/>
  <c r="AA362" i="508"/>
  <c r="Z362" i="508"/>
  <c r="Y362" i="508"/>
  <c r="X362" i="508"/>
  <c r="U362" i="508"/>
  <c r="T362" i="508"/>
  <c r="S362" i="508"/>
  <c r="R362" i="508"/>
  <c r="Q362" i="508"/>
  <c r="P362" i="508"/>
  <c r="O362" i="508"/>
  <c r="I362" i="508"/>
  <c r="G362" i="508"/>
  <c r="AA361" i="508"/>
  <c r="Z361" i="508"/>
  <c r="Y361" i="508"/>
  <c r="X361" i="508"/>
  <c r="U361" i="508"/>
  <c r="T361" i="508"/>
  <c r="S361" i="508"/>
  <c r="R361" i="508"/>
  <c r="Q361" i="508"/>
  <c r="P361" i="508"/>
  <c r="O361" i="508"/>
  <c r="I361" i="508"/>
  <c r="G361" i="508"/>
  <c r="G360" i="508"/>
  <c r="G359" i="508"/>
  <c r="AA358" i="508"/>
  <c r="Z358" i="508"/>
  <c r="Y358" i="508"/>
  <c r="X358" i="508"/>
  <c r="U358" i="508"/>
  <c r="T358" i="508"/>
  <c r="S358" i="508"/>
  <c r="R358" i="508"/>
  <c r="Q358" i="508"/>
  <c r="P358" i="508"/>
  <c r="O358" i="508"/>
  <c r="I358" i="508"/>
  <c r="G358" i="508"/>
  <c r="AA357" i="508"/>
  <c r="Z357" i="508"/>
  <c r="Y357" i="508"/>
  <c r="X357" i="508"/>
  <c r="U357" i="508"/>
  <c r="T357" i="508"/>
  <c r="S357" i="508"/>
  <c r="R357" i="508"/>
  <c r="Q357" i="508"/>
  <c r="P357" i="508"/>
  <c r="O357" i="508"/>
  <c r="I357" i="508"/>
  <c r="G357" i="508"/>
  <c r="AA356" i="508"/>
  <c r="Z356" i="508"/>
  <c r="Y356" i="508"/>
  <c r="X356" i="508"/>
  <c r="U356" i="508"/>
  <c r="T356" i="508"/>
  <c r="S356" i="508"/>
  <c r="R356" i="508"/>
  <c r="Q356" i="508"/>
  <c r="P356" i="508"/>
  <c r="O356" i="508"/>
  <c r="I356" i="508"/>
  <c r="G356" i="508"/>
  <c r="AA355" i="508"/>
  <c r="Z355" i="508"/>
  <c r="Y355" i="508"/>
  <c r="X355" i="508"/>
  <c r="U355" i="508"/>
  <c r="T355" i="508"/>
  <c r="S355" i="508"/>
  <c r="R355" i="508"/>
  <c r="Q355" i="508"/>
  <c r="P355" i="508"/>
  <c r="O355" i="508"/>
  <c r="I355" i="508"/>
  <c r="G355" i="508"/>
  <c r="AA354" i="508"/>
  <c r="Z354" i="508"/>
  <c r="Y354" i="508"/>
  <c r="X354" i="508"/>
  <c r="U354" i="508"/>
  <c r="T354" i="508"/>
  <c r="S354" i="508"/>
  <c r="R354" i="508"/>
  <c r="Q354" i="508"/>
  <c r="P354" i="508"/>
  <c r="O354" i="508"/>
  <c r="I354" i="508"/>
  <c r="G354" i="508"/>
  <c r="AA353" i="508"/>
  <c r="Z353" i="508"/>
  <c r="Y353" i="508"/>
  <c r="X353" i="508"/>
  <c r="U353" i="508"/>
  <c r="T353" i="508"/>
  <c r="S353" i="508"/>
  <c r="R353" i="508"/>
  <c r="Q353" i="508"/>
  <c r="P353" i="508"/>
  <c r="O353" i="508"/>
  <c r="I353" i="508"/>
  <c r="G353" i="508"/>
  <c r="AA352" i="508"/>
  <c r="Z352" i="508"/>
  <c r="Y352" i="508"/>
  <c r="X352" i="508"/>
  <c r="U352" i="508"/>
  <c r="T352" i="508"/>
  <c r="S352" i="508"/>
  <c r="R352" i="508"/>
  <c r="Q352" i="508"/>
  <c r="P352" i="508"/>
  <c r="O352" i="508"/>
  <c r="I352" i="508"/>
  <c r="G352" i="508"/>
  <c r="AA351" i="508"/>
  <c r="Z351" i="508"/>
  <c r="Y351" i="508"/>
  <c r="X351" i="508"/>
  <c r="U351" i="508"/>
  <c r="T351" i="508"/>
  <c r="S351" i="508"/>
  <c r="R351" i="508"/>
  <c r="Q351" i="508"/>
  <c r="P351" i="508"/>
  <c r="O351" i="508"/>
  <c r="I351" i="508"/>
  <c r="G351" i="508"/>
  <c r="AA350" i="508"/>
  <c r="Z350" i="508"/>
  <c r="Y350" i="508"/>
  <c r="X350" i="508"/>
  <c r="U350" i="508"/>
  <c r="T350" i="508"/>
  <c r="S350" i="508"/>
  <c r="R350" i="508"/>
  <c r="Q350" i="508"/>
  <c r="P350" i="508"/>
  <c r="O350" i="508"/>
  <c r="I350" i="508"/>
  <c r="G350" i="508"/>
  <c r="AA349" i="508"/>
  <c r="Z349" i="508"/>
  <c r="Y349" i="508"/>
  <c r="X349" i="508"/>
  <c r="U349" i="508"/>
  <c r="T349" i="508"/>
  <c r="S349" i="508"/>
  <c r="R349" i="508"/>
  <c r="Q349" i="508"/>
  <c r="P349" i="508"/>
  <c r="O349" i="508"/>
  <c r="I349" i="508"/>
  <c r="G349" i="508"/>
  <c r="G340" i="508"/>
  <c r="C340" i="508"/>
  <c r="G339" i="508"/>
  <c r="C339" i="508"/>
  <c r="G338" i="508"/>
  <c r="C338" i="508"/>
  <c r="G337" i="508"/>
  <c r="C337" i="508"/>
  <c r="AA333" i="508"/>
  <c r="Z333" i="508"/>
  <c r="Y333" i="508"/>
  <c r="X333" i="508"/>
  <c r="U333" i="508"/>
  <c r="T333" i="508"/>
  <c r="S333" i="508"/>
  <c r="R333" i="508"/>
  <c r="Q333" i="508"/>
  <c r="P333" i="508"/>
  <c r="O333" i="508"/>
  <c r="I333" i="508"/>
  <c r="G333" i="508"/>
  <c r="AA332" i="508"/>
  <c r="Z332" i="508"/>
  <c r="Y332" i="508"/>
  <c r="X332" i="508"/>
  <c r="U332" i="508"/>
  <c r="T332" i="508"/>
  <c r="S332" i="508"/>
  <c r="R332" i="508"/>
  <c r="Q332" i="508"/>
  <c r="P332" i="508"/>
  <c r="O332" i="508"/>
  <c r="I332" i="508"/>
  <c r="G332" i="508"/>
  <c r="AA331" i="508"/>
  <c r="Z331" i="508"/>
  <c r="Y331" i="508"/>
  <c r="X331" i="508"/>
  <c r="U331" i="508"/>
  <c r="T331" i="508"/>
  <c r="S331" i="508"/>
  <c r="R331" i="508"/>
  <c r="Q331" i="508"/>
  <c r="P331" i="508"/>
  <c r="O331" i="508"/>
  <c r="I331" i="508"/>
  <c r="G331" i="508"/>
  <c r="AA330" i="508"/>
  <c r="Z330" i="508"/>
  <c r="Y330" i="508"/>
  <c r="X330" i="508"/>
  <c r="U330" i="508"/>
  <c r="T330" i="508"/>
  <c r="S330" i="508"/>
  <c r="R330" i="508"/>
  <c r="Q330" i="508"/>
  <c r="P330" i="508"/>
  <c r="O330" i="508"/>
  <c r="I330" i="508"/>
  <c r="G330" i="508"/>
  <c r="AA328" i="508"/>
  <c r="Z328" i="508"/>
  <c r="Y328" i="508"/>
  <c r="X328" i="508"/>
  <c r="U328" i="508"/>
  <c r="T328" i="508"/>
  <c r="S328" i="508"/>
  <c r="R328" i="508"/>
  <c r="Q328" i="508"/>
  <c r="P328" i="508"/>
  <c r="O328" i="508"/>
  <c r="I328" i="508"/>
  <c r="G328" i="508"/>
  <c r="I327" i="508"/>
  <c r="G327" i="508"/>
  <c r="AA326" i="508"/>
  <c r="Z326" i="508"/>
  <c r="Y326" i="508"/>
  <c r="X326" i="508"/>
  <c r="U326" i="508"/>
  <c r="T326" i="508"/>
  <c r="S326" i="508"/>
  <c r="R326" i="508"/>
  <c r="Q326" i="508"/>
  <c r="P326" i="508"/>
  <c r="O326" i="508"/>
  <c r="I326" i="508"/>
  <c r="G326" i="508"/>
  <c r="AA325" i="508"/>
  <c r="Z325" i="508"/>
  <c r="Y325" i="508"/>
  <c r="X325" i="508"/>
  <c r="U325" i="508"/>
  <c r="T325" i="508"/>
  <c r="S325" i="508"/>
  <c r="R325" i="508"/>
  <c r="Q325" i="508"/>
  <c r="P325" i="508"/>
  <c r="O325" i="508"/>
  <c r="I325" i="508"/>
  <c r="G325" i="508"/>
  <c r="AA324" i="508"/>
  <c r="Z324" i="508"/>
  <c r="Y324" i="508"/>
  <c r="X324" i="508"/>
  <c r="U324" i="508"/>
  <c r="T324" i="508"/>
  <c r="S324" i="508"/>
  <c r="R324" i="508"/>
  <c r="Q324" i="508"/>
  <c r="P324" i="508"/>
  <c r="O324" i="508"/>
  <c r="I324" i="508"/>
  <c r="G324" i="508"/>
  <c r="AA323" i="508"/>
  <c r="Z323" i="508"/>
  <c r="Y323" i="508"/>
  <c r="X323" i="508"/>
  <c r="U323" i="508"/>
  <c r="T323" i="508"/>
  <c r="S323" i="508"/>
  <c r="R323" i="508"/>
  <c r="Q323" i="508"/>
  <c r="P323" i="508"/>
  <c r="O323" i="508"/>
  <c r="I323" i="508"/>
  <c r="G323" i="508"/>
  <c r="AA322" i="508"/>
  <c r="Z322" i="508"/>
  <c r="Y322" i="508"/>
  <c r="X322" i="508"/>
  <c r="U322" i="508"/>
  <c r="T322" i="508"/>
  <c r="S322" i="508"/>
  <c r="R322" i="508"/>
  <c r="Q322" i="508"/>
  <c r="P322" i="508"/>
  <c r="O322" i="508"/>
  <c r="I322" i="508"/>
  <c r="G322" i="508"/>
  <c r="AA321" i="508"/>
  <c r="Z321" i="508"/>
  <c r="Y321" i="508"/>
  <c r="X321" i="508"/>
  <c r="U321" i="508"/>
  <c r="T321" i="508"/>
  <c r="S321" i="508"/>
  <c r="R321" i="508"/>
  <c r="Q321" i="508"/>
  <c r="P321" i="508"/>
  <c r="O321" i="508"/>
  <c r="I321" i="508"/>
  <c r="G321" i="508"/>
  <c r="AA320" i="508"/>
  <c r="Z320" i="508"/>
  <c r="Y320" i="508"/>
  <c r="X320" i="508"/>
  <c r="U320" i="508"/>
  <c r="T320" i="508"/>
  <c r="S320" i="508"/>
  <c r="R320" i="508"/>
  <c r="Q320" i="508"/>
  <c r="P320" i="508"/>
  <c r="O320" i="508"/>
  <c r="I320" i="508"/>
  <c r="G320" i="508"/>
  <c r="AA318" i="508"/>
  <c r="Z318" i="508"/>
  <c r="Y318" i="508"/>
  <c r="X318" i="508"/>
  <c r="U318" i="508"/>
  <c r="T318" i="508"/>
  <c r="S318" i="508"/>
  <c r="R318" i="508"/>
  <c r="Q318" i="508"/>
  <c r="P318" i="508"/>
  <c r="O318" i="508"/>
  <c r="I318" i="508"/>
  <c r="G318" i="508"/>
  <c r="I314" i="508"/>
  <c r="G314" i="508"/>
  <c r="AA313" i="508"/>
  <c r="Z313" i="508"/>
  <c r="Y313" i="508"/>
  <c r="X313" i="508"/>
  <c r="U313" i="508"/>
  <c r="T313" i="508"/>
  <c r="S313" i="508"/>
  <c r="R313" i="508"/>
  <c r="Q313" i="508"/>
  <c r="P313" i="508"/>
  <c r="O313" i="508"/>
  <c r="I313" i="508"/>
  <c r="G313" i="508"/>
  <c r="AA312" i="508"/>
  <c r="Z312" i="508"/>
  <c r="Y312" i="508"/>
  <c r="X312" i="508"/>
  <c r="U312" i="508"/>
  <c r="T312" i="508"/>
  <c r="S312" i="508"/>
  <c r="R312" i="508"/>
  <c r="Q312" i="508"/>
  <c r="P312" i="508"/>
  <c r="O312" i="508"/>
  <c r="I312" i="508"/>
  <c r="G312" i="508"/>
  <c r="AA311" i="508"/>
  <c r="Z311" i="508"/>
  <c r="Y311" i="508"/>
  <c r="X311" i="508"/>
  <c r="U311" i="508"/>
  <c r="T311" i="508"/>
  <c r="S311" i="508"/>
  <c r="R311" i="508"/>
  <c r="Q311" i="508"/>
  <c r="P311" i="508"/>
  <c r="O311" i="508"/>
  <c r="I311" i="508"/>
  <c r="G311" i="508"/>
  <c r="AA310" i="508"/>
  <c r="Z310" i="508"/>
  <c r="Y310" i="508"/>
  <c r="X310" i="508"/>
  <c r="U310" i="508"/>
  <c r="T310" i="508"/>
  <c r="S310" i="508"/>
  <c r="R310" i="508"/>
  <c r="Q310" i="508"/>
  <c r="P310" i="508"/>
  <c r="O310" i="508"/>
  <c r="I310" i="508"/>
  <c r="G310" i="508"/>
  <c r="AA309" i="508"/>
  <c r="Z309" i="508"/>
  <c r="Y309" i="508"/>
  <c r="X309" i="508"/>
  <c r="U309" i="508"/>
  <c r="T309" i="508"/>
  <c r="S309" i="508"/>
  <c r="R309" i="508"/>
  <c r="Q309" i="508"/>
  <c r="P309" i="508"/>
  <c r="O309" i="508"/>
  <c r="I309" i="508"/>
  <c r="G309" i="508"/>
  <c r="AA307" i="508"/>
  <c r="Z307" i="508"/>
  <c r="Y307" i="508"/>
  <c r="X307" i="508"/>
  <c r="U307" i="508"/>
  <c r="T307" i="508"/>
  <c r="S307" i="508"/>
  <c r="R307" i="508"/>
  <c r="Q307" i="508"/>
  <c r="P307" i="508"/>
  <c r="O307" i="508"/>
  <c r="I307" i="508"/>
  <c r="G307" i="508"/>
  <c r="AA306" i="508"/>
  <c r="Z306" i="508"/>
  <c r="Y306" i="508"/>
  <c r="X306" i="508"/>
  <c r="U306" i="508"/>
  <c r="T306" i="508"/>
  <c r="S306" i="508"/>
  <c r="R306" i="508"/>
  <c r="Q306" i="508"/>
  <c r="P306" i="508"/>
  <c r="O306" i="508"/>
  <c r="I306" i="508"/>
  <c r="G306" i="508"/>
  <c r="AA305" i="508"/>
  <c r="Z305" i="508"/>
  <c r="Y305" i="508"/>
  <c r="X305" i="508"/>
  <c r="U305" i="508"/>
  <c r="T305" i="508"/>
  <c r="S305" i="508"/>
  <c r="R305" i="508"/>
  <c r="Q305" i="508"/>
  <c r="P305" i="508"/>
  <c r="O305" i="508"/>
  <c r="I305" i="508"/>
  <c r="G305" i="508"/>
  <c r="AA304" i="508"/>
  <c r="Z304" i="508"/>
  <c r="Y304" i="508"/>
  <c r="X304" i="508"/>
  <c r="U304" i="508"/>
  <c r="T304" i="508"/>
  <c r="S304" i="508"/>
  <c r="R304" i="508"/>
  <c r="Q304" i="508"/>
  <c r="P304" i="508"/>
  <c r="O304" i="508"/>
  <c r="I304" i="508"/>
  <c r="G304" i="508"/>
  <c r="AA303" i="508"/>
  <c r="Z303" i="508"/>
  <c r="Y303" i="508"/>
  <c r="X303" i="508"/>
  <c r="U303" i="508"/>
  <c r="T303" i="508"/>
  <c r="S303" i="508"/>
  <c r="R303" i="508"/>
  <c r="Q303" i="508"/>
  <c r="P303" i="508"/>
  <c r="O303" i="508"/>
  <c r="I303" i="508"/>
  <c r="G303" i="508"/>
  <c r="AA302" i="508"/>
  <c r="Z302" i="508"/>
  <c r="Y302" i="508"/>
  <c r="X302" i="508"/>
  <c r="U302" i="508"/>
  <c r="T302" i="508"/>
  <c r="S302" i="508"/>
  <c r="R302" i="508"/>
  <c r="Q302" i="508"/>
  <c r="P302" i="508"/>
  <c r="O302" i="508"/>
  <c r="I302" i="508"/>
  <c r="G302" i="508"/>
  <c r="AA301" i="508"/>
  <c r="Z301" i="508"/>
  <c r="Y301" i="508"/>
  <c r="X301" i="508"/>
  <c r="U301" i="508"/>
  <c r="T301" i="508"/>
  <c r="S301" i="508"/>
  <c r="R301" i="508"/>
  <c r="Q301" i="508"/>
  <c r="P301" i="508"/>
  <c r="O301" i="508"/>
  <c r="I301" i="508"/>
  <c r="G301" i="508"/>
  <c r="AA300" i="508"/>
  <c r="Z300" i="508"/>
  <c r="Y300" i="508"/>
  <c r="X300" i="508"/>
  <c r="U300" i="508"/>
  <c r="T300" i="508"/>
  <c r="S300" i="508"/>
  <c r="R300" i="508"/>
  <c r="Q300" i="508"/>
  <c r="P300" i="508"/>
  <c r="O300" i="508"/>
  <c r="I300" i="508"/>
  <c r="G300" i="508"/>
  <c r="AA299" i="508"/>
  <c r="Z299" i="508"/>
  <c r="Y299" i="508"/>
  <c r="X299" i="508"/>
  <c r="U299" i="508"/>
  <c r="T299" i="508"/>
  <c r="S299" i="508"/>
  <c r="R299" i="508"/>
  <c r="Q299" i="508"/>
  <c r="P299" i="508"/>
  <c r="O299" i="508"/>
  <c r="I299" i="508"/>
  <c r="G299" i="508"/>
  <c r="AA298" i="508"/>
  <c r="Z298" i="508"/>
  <c r="Y298" i="508"/>
  <c r="X298" i="508"/>
  <c r="U298" i="508"/>
  <c r="T298" i="508"/>
  <c r="S298" i="508"/>
  <c r="R298" i="508"/>
  <c r="Q298" i="508"/>
  <c r="P298" i="508"/>
  <c r="O298" i="508"/>
  <c r="I298" i="508"/>
  <c r="G298" i="508"/>
  <c r="AA297" i="508"/>
  <c r="Z297" i="508"/>
  <c r="Y297" i="508"/>
  <c r="X297" i="508"/>
  <c r="U297" i="508"/>
  <c r="T297" i="508"/>
  <c r="S297" i="508"/>
  <c r="R297" i="508"/>
  <c r="Q297" i="508"/>
  <c r="P297" i="508"/>
  <c r="O297" i="508"/>
  <c r="I297" i="508"/>
  <c r="G297" i="508"/>
  <c r="AA296" i="508"/>
  <c r="Z296" i="508"/>
  <c r="Y296" i="508"/>
  <c r="X296" i="508"/>
  <c r="U296" i="508"/>
  <c r="T296" i="508"/>
  <c r="S296" i="508"/>
  <c r="R296" i="508"/>
  <c r="Q296" i="508"/>
  <c r="P296" i="508"/>
  <c r="O296" i="508"/>
  <c r="I296" i="508"/>
  <c r="G296" i="508"/>
  <c r="AA295" i="508"/>
  <c r="Z295" i="508"/>
  <c r="Y295" i="508"/>
  <c r="X295" i="508"/>
  <c r="U295" i="508"/>
  <c r="T295" i="508"/>
  <c r="S295" i="508"/>
  <c r="R295" i="508"/>
  <c r="Q295" i="508"/>
  <c r="P295" i="508"/>
  <c r="O295" i="508"/>
  <c r="I295" i="508"/>
  <c r="G295" i="508"/>
  <c r="AA294" i="508"/>
  <c r="Z294" i="508"/>
  <c r="Y294" i="508"/>
  <c r="X294" i="508"/>
  <c r="U294" i="508"/>
  <c r="T294" i="508"/>
  <c r="S294" i="508"/>
  <c r="R294" i="508"/>
  <c r="Q294" i="508"/>
  <c r="P294" i="508"/>
  <c r="O294" i="508"/>
  <c r="I294" i="508"/>
  <c r="G294" i="508"/>
  <c r="AA293" i="508"/>
  <c r="Z293" i="508"/>
  <c r="Y293" i="508"/>
  <c r="X293" i="508"/>
  <c r="U293" i="508"/>
  <c r="T293" i="508"/>
  <c r="S293" i="508"/>
  <c r="R293" i="508"/>
  <c r="Q293" i="508"/>
  <c r="P293" i="508"/>
  <c r="O293" i="508"/>
  <c r="I293" i="508"/>
  <c r="G293" i="508"/>
  <c r="AA291" i="508"/>
  <c r="Z291" i="508"/>
  <c r="Y291" i="508"/>
  <c r="X291" i="508"/>
  <c r="U291" i="508"/>
  <c r="T291" i="508"/>
  <c r="S291" i="508"/>
  <c r="R291" i="508"/>
  <c r="Q291" i="508"/>
  <c r="P291" i="508"/>
  <c r="O291" i="508"/>
  <c r="I291" i="508"/>
  <c r="G291" i="508"/>
  <c r="AA290" i="508"/>
  <c r="Z290" i="508"/>
  <c r="Y290" i="508"/>
  <c r="X290" i="508"/>
  <c r="U290" i="508"/>
  <c r="T290" i="508"/>
  <c r="S290" i="508"/>
  <c r="R290" i="508"/>
  <c r="Q290" i="508"/>
  <c r="P290" i="508"/>
  <c r="O290" i="508"/>
  <c r="I290" i="508"/>
  <c r="G290" i="508"/>
  <c r="AA289" i="508"/>
  <c r="Z289" i="508"/>
  <c r="Y289" i="508"/>
  <c r="X289" i="508"/>
  <c r="U289" i="508"/>
  <c r="T289" i="508"/>
  <c r="S289" i="508"/>
  <c r="R289" i="508"/>
  <c r="Q289" i="508"/>
  <c r="P289" i="508"/>
  <c r="O289" i="508"/>
  <c r="I289" i="508"/>
  <c r="G289" i="508"/>
  <c r="I288" i="508"/>
  <c r="G288" i="508"/>
  <c r="I287" i="508"/>
  <c r="G287" i="508"/>
  <c r="I286" i="508"/>
  <c r="G286" i="508"/>
  <c r="AA285" i="508"/>
  <c r="Z285" i="508"/>
  <c r="Y285" i="508"/>
  <c r="X285" i="508"/>
  <c r="U285" i="508"/>
  <c r="T285" i="508"/>
  <c r="S285" i="508"/>
  <c r="R285" i="508"/>
  <c r="Q285" i="508"/>
  <c r="P285" i="508"/>
  <c r="O285" i="508"/>
  <c r="I285" i="508"/>
  <c r="G285" i="508"/>
  <c r="AA284" i="508"/>
  <c r="Z284" i="508"/>
  <c r="Y284" i="508"/>
  <c r="X284" i="508"/>
  <c r="U284" i="508"/>
  <c r="T284" i="508"/>
  <c r="S284" i="508"/>
  <c r="R284" i="508"/>
  <c r="Q284" i="508"/>
  <c r="P284" i="508"/>
  <c r="O284" i="508"/>
  <c r="I284" i="508"/>
  <c r="G284" i="508"/>
  <c r="AA283" i="508"/>
  <c r="Z283" i="508"/>
  <c r="Y283" i="508"/>
  <c r="X283" i="508"/>
  <c r="U283" i="508"/>
  <c r="T283" i="508"/>
  <c r="S283" i="508"/>
  <c r="R283" i="508"/>
  <c r="Q283" i="508"/>
  <c r="P283" i="508"/>
  <c r="O283" i="508"/>
  <c r="I283" i="508"/>
  <c r="G283" i="508"/>
  <c r="AA282" i="508"/>
  <c r="Z282" i="508"/>
  <c r="Y282" i="508"/>
  <c r="X282" i="508"/>
  <c r="U282" i="508"/>
  <c r="T282" i="508"/>
  <c r="S282" i="508"/>
  <c r="R282" i="508"/>
  <c r="Q282" i="508"/>
  <c r="P282" i="508"/>
  <c r="O282" i="508"/>
  <c r="I282" i="508"/>
  <c r="G282" i="508"/>
  <c r="AA281" i="508"/>
  <c r="Z281" i="508"/>
  <c r="Y281" i="508"/>
  <c r="X281" i="508"/>
  <c r="U281" i="508"/>
  <c r="T281" i="508"/>
  <c r="S281" i="508"/>
  <c r="R281" i="508"/>
  <c r="Q281" i="508"/>
  <c r="P281" i="508"/>
  <c r="O281" i="508"/>
  <c r="I281" i="508"/>
  <c r="G281" i="508"/>
  <c r="AA280" i="508"/>
  <c r="Z280" i="508"/>
  <c r="Y280" i="508"/>
  <c r="X280" i="508"/>
  <c r="U280" i="508"/>
  <c r="T280" i="508"/>
  <c r="S280" i="508"/>
  <c r="R280" i="508"/>
  <c r="Q280" i="508"/>
  <c r="P280" i="508"/>
  <c r="O280" i="508"/>
  <c r="I280" i="508"/>
  <c r="G280" i="508"/>
  <c r="AA279" i="508"/>
  <c r="Z279" i="508"/>
  <c r="Y279" i="508"/>
  <c r="X279" i="508"/>
  <c r="U279" i="508"/>
  <c r="T279" i="508"/>
  <c r="S279" i="508"/>
  <c r="R279" i="508"/>
  <c r="Q279" i="508"/>
  <c r="P279" i="508"/>
  <c r="O279" i="508"/>
  <c r="I279" i="508"/>
  <c r="G279" i="508"/>
  <c r="AA278" i="508"/>
  <c r="Z278" i="508"/>
  <c r="Y278" i="508"/>
  <c r="X278" i="508"/>
  <c r="U278" i="508"/>
  <c r="T278" i="508"/>
  <c r="S278" i="508"/>
  <c r="R278" i="508"/>
  <c r="Q278" i="508"/>
  <c r="P278" i="508"/>
  <c r="O278" i="508"/>
  <c r="I278" i="508"/>
  <c r="G278" i="508"/>
  <c r="AA277" i="508"/>
  <c r="Z277" i="508"/>
  <c r="Y277" i="508"/>
  <c r="X277" i="508"/>
  <c r="U277" i="508"/>
  <c r="T277" i="508"/>
  <c r="S277" i="508"/>
  <c r="R277" i="508"/>
  <c r="Q277" i="508"/>
  <c r="P277" i="508"/>
  <c r="O277" i="508"/>
  <c r="I277" i="508"/>
  <c r="G277" i="508"/>
  <c r="AA276" i="508"/>
  <c r="Z276" i="508"/>
  <c r="Y276" i="508"/>
  <c r="X276" i="508"/>
  <c r="U276" i="508"/>
  <c r="T276" i="508"/>
  <c r="S276" i="508"/>
  <c r="R276" i="508"/>
  <c r="Q276" i="508"/>
  <c r="P276" i="508"/>
  <c r="O276" i="508"/>
  <c r="I276" i="508"/>
  <c r="G276" i="508"/>
  <c r="AA275" i="508"/>
  <c r="Z275" i="508"/>
  <c r="Y275" i="508"/>
  <c r="X275" i="508"/>
  <c r="U275" i="508"/>
  <c r="T275" i="508"/>
  <c r="S275" i="508"/>
  <c r="R275" i="508"/>
  <c r="Q275" i="508"/>
  <c r="P275" i="508"/>
  <c r="O275" i="508"/>
  <c r="I275" i="508"/>
  <c r="G275" i="508"/>
  <c r="AA274" i="508"/>
  <c r="Z274" i="508"/>
  <c r="Y274" i="508"/>
  <c r="X274" i="508"/>
  <c r="U274" i="508"/>
  <c r="T274" i="508"/>
  <c r="S274" i="508"/>
  <c r="R274" i="508"/>
  <c r="Q274" i="508"/>
  <c r="P274" i="508"/>
  <c r="O274" i="508"/>
  <c r="I274" i="508"/>
  <c r="G274" i="508"/>
  <c r="AA273" i="508"/>
  <c r="Z273" i="508"/>
  <c r="Y273" i="508"/>
  <c r="X273" i="508"/>
  <c r="U273" i="508"/>
  <c r="T273" i="508"/>
  <c r="S273" i="508"/>
  <c r="R273" i="508"/>
  <c r="Q273" i="508"/>
  <c r="P273" i="508"/>
  <c r="O273" i="508"/>
  <c r="I273" i="508"/>
  <c r="G273" i="508"/>
  <c r="AA272" i="508"/>
  <c r="Z272" i="508"/>
  <c r="Y272" i="508"/>
  <c r="X272" i="508"/>
  <c r="U272" i="508"/>
  <c r="T272" i="508"/>
  <c r="S272" i="508"/>
  <c r="R272" i="508"/>
  <c r="Q272" i="508"/>
  <c r="P272" i="508"/>
  <c r="O272" i="508"/>
  <c r="I272" i="508"/>
  <c r="G272" i="508"/>
  <c r="AA271" i="508"/>
  <c r="Z271" i="508"/>
  <c r="Y271" i="508"/>
  <c r="X271" i="508"/>
  <c r="U271" i="508"/>
  <c r="T271" i="508"/>
  <c r="S271" i="508"/>
  <c r="R271" i="508"/>
  <c r="Q271" i="508"/>
  <c r="P271" i="508"/>
  <c r="O271" i="508"/>
  <c r="I271" i="508"/>
  <c r="G271" i="508"/>
  <c r="AA270" i="508"/>
  <c r="Z270" i="508"/>
  <c r="Y270" i="508"/>
  <c r="X270" i="508"/>
  <c r="U270" i="508"/>
  <c r="T270" i="508"/>
  <c r="S270" i="508"/>
  <c r="R270" i="508"/>
  <c r="Q270" i="508"/>
  <c r="P270" i="508"/>
  <c r="O270" i="508"/>
  <c r="I270" i="508"/>
  <c r="G270" i="508"/>
  <c r="AA269" i="508"/>
  <c r="Z269" i="508"/>
  <c r="Y269" i="508"/>
  <c r="X269" i="508"/>
  <c r="U269" i="508"/>
  <c r="T269" i="508"/>
  <c r="S269" i="508"/>
  <c r="R269" i="508"/>
  <c r="Q269" i="508"/>
  <c r="P269" i="508"/>
  <c r="O269" i="508"/>
  <c r="I269" i="508"/>
  <c r="G269" i="508"/>
  <c r="AA268" i="508"/>
  <c r="Z268" i="508"/>
  <c r="Y268" i="508"/>
  <c r="X268" i="508"/>
  <c r="U268" i="508"/>
  <c r="T268" i="508"/>
  <c r="S268" i="508"/>
  <c r="R268" i="508"/>
  <c r="Q268" i="508"/>
  <c r="P268" i="508"/>
  <c r="O268" i="508"/>
  <c r="I268" i="508"/>
  <c r="G268" i="508"/>
  <c r="AA267" i="508"/>
  <c r="Z267" i="508"/>
  <c r="Y267" i="508"/>
  <c r="X267" i="508"/>
  <c r="U267" i="508"/>
  <c r="T267" i="508"/>
  <c r="S267" i="508"/>
  <c r="R267" i="508"/>
  <c r="Q267" i="508"/>
  <c r="P267" i="508"/>
  <c r="O267" i="508"/>
  <c r="I267" i="508"/>
  <c r="G267" i="508"/>
  <c r="AA266" i="508"/>
  <c r="Z266" i="508"/>
  <c r="Y266" i="508"/>
  <c r="X266" i="508"/>
  <c r="U266" i="508"/>
  <c r="T266" i="508"/>
  <c r="S266" i="508"/>
  <c r="R266" i="508"/>
  <c r="Q266" i="508"/>
  <c r="P266" i="508"/>
  <c r="O266" i="508"/>
  <c r="I266" i="508"/>
  <c r="G266" i="508"/>
  <c r="AA265" i="508"/>
  <c r="Z265" i="508"/>
  <c r="Y265" i="508"/>
  <c r="X265" i="508"/>
  <c r="U265" i="508"/>
  <c r="T265" i="508"/>
  <c r="S265" i="508"/>
  <c r="R265" i="508"/>
  <c r="Q265" i="508"/>
  <c r="P265" i="508"/>
  <c r="O265" i="508"/>
  <c r="I265" i="508"/>
  <c r="G265" i="508"/>
  <c r="AA264" i="508"/>
  <c r="Z264" i="508"/>
  <c r="Y264" i="508"/>
  <c r="X264" i="508"/>
  <c r="U264" i="508"/>
  <c r="T264" i="508"/>
  <c r="S264" i="508"/>
  <c r="R264" i="508"/>
  <c r="Q264" i="508"/>
  <c r="P264" i="508"/>
  <c r="O264" i="508"/>
  <c r="I264" i="508"/>
  <c r="G264" i="508"/>
  <c r="AA263" i="508"/>
  <c r="Z263" i="508"/>
  <c r="Y263" i="508"/>
  <c r="X263" i="508"/>
  <c r="U263" i="508"/>
  <c r="T263" i="508"/>
  <c r="S263" i="508"/>
  <c r="R263" i="508"/>
  <c r="Q263" i="508"/>
  <c r="P263" i="508"/>
  <c r="O263" i="508"/>
  <c r="I263" i="508"/>
  <c r="G263" i="508"/>
  <c r="AA262" i="508"/>
  <c r="Z262" i="508"/>
  <c r="Y262" i="508"/>
  <c r="X262" i="508"/>
  <c r="U262" i="508"/>
  <c r="T262" i="508"/>
  <c r="S262" i="508"/>
  <c r="R262" i="508"/>
  <c r="Q262" i="508"/>
  <c r="P262" i="508"/>
  <c r="O262" i="508"/>
  <c r="I262" i="508"/>
  <c r="G262" i="508"/>
  <c r="AA261" i="508"/>
  <c r="Z261" i="508"/>
  <c r="Y261" i="508"/>
  <c r="X261" i="508"/>
  <c r="U261" i="508"/>
  <c r="T261" i="508"/>
  <c r="S261" i="508"/>
  <c r="R261" i="508"/>
  <c r="Q261" i="508"/>
  <c r="P261" i="508"/>
  <c r="O261" i="508"/>
  <c r="I261" i="508"/>
  <c r="G261" i="508"/>
  <c r="AA260" i="508"/>
  <c r="Z260" i="508"/>
  <c r="Y260" i="508"/>
  <c r="X260" i="508"/>
  <c r="U260" i="508"/>
  <c r="T260" i="508"/>
  <c r="S260" i="508"/>
  <c r="R260" i="508"/>
  <c r="Q260" i="508"/>
  <c r="P260" i="508"/>
  <c r="O260" i="508"/>
  <c r="I260" i="508"/>
  <c r="G260" i="508"/>
  <c r="AA259" i="508"/>
  <c r="Z259" i="508"/>
  <c r="Y259" i="508"/>
  <c r="X259" i="508"/>
  <c r="U259" i="508"/>
  <c r="T259" i="508"/>
  <c r="S259" i="508"/>
  <c r="R259" i="508"/>
  <c r="Q259" i="508"/>
  <c r="P259" i="508"/>
  <c r="O259" i="508"/>
  <c r="I259" i="508"/>
  <c r="G259" i="508"/>
  <c r="AA258" i="508"/>
  <c r="Z258" i="508"/>
  <c r="Y258" i="508"/>
  <c r="X258" i="508"/>
  <c r="U258" i="508"/>
  <c r="T258" i="508"/>
  <c r="S258" i="508"/>
  <c r="R258" i="508"/>
  <c r="Q258" i="508"/>
  <c r="P258" i="508"/>
  <c r="O258" i="508"/>
  <c r="I258" i="508"/>
  <c r="G258" i="508"/>
  <c r="AA256" i="508"/>
  <c r="Z256" i="508"/>
  <c r="Y256" i="508"/>
  <c r="X256" i="508"/>
  <c r="U256" i="508"/>
  <c r="T256" i="508"/>
  <c r="S256" i="508"/>
  <c r="R256" i="508"/>
  <c r="Q256" i="508"/>
  <c r="P256" i="508"/>
  <c r="O256" i="508"/>
  <c r="I256" i="508"/>
  <c r="G256" i="508"/>
  <c r="AA255" i="508"/>
  <c r="Z255" i="508"/>
  <c r="Y255" i="508"/>
  <c r="X255" i="508"/>
  <c r="U255" i="508"/>
  <c r="T255" i="508"/>
  <c r="S255" i="508"/>
  <c r="R255" i="508"/>
  <c r="Q255" i="508"/>
  <c r="P255" i="508"/>
  <c r="O255" i="508"/>
  <c r="I255" i="508"/>
  <c r="G255" i="508"/>
  <c r="AA254" i="508"/>
  <c r="Z254" i="508"/>
  <c r="Y254" i="508"/>
  <c r="X254" i="508"/>
  <c r="U254" i="508"/>
  <c r="T254" i="508"/>
  <c r="S254" i="508"/>
  <c r="R254" i="508"/>
  <c r="Q254" i="508"/>
  <c r="P254" i="508"/>
  <c r="O254" i="508"/>
  <c r="I254" i="508"/>
  <c r="G254" i="508"/>
  <c r="I253" i="508"/>
  <c r="G253" i="508"/>
  <c r="I252" i="508"/>
  <c r="G252" i="508"/>
  <c r="I251" i="508"/>
  <c r="G251" i="508"/>
  <c r="AA250" i="508"/>
  <c r="Z250" i="508"/>
  <c r="Y250" i="508"/>
  <c r="X250" i="508"/>
  <c r="U250" i="508"/>
  <c r="T250" i="508"/>
  <c r="S250" i="508"/>
  <c r="R250" i="508"/>
  <c r="Q250" i="508"/>
  <c r="P250" i="508"/>
  <c r="O250" i="508"/>
  <c r="N250" i="508"/>
  <c r="I250" i="508"/>
  <c r="G250" i="508"/>
  <c r="AA249" i="508"/>
  <c r="Z249" i="508"/>
  <c r="Y249" i="508"/>
  <c r="X249" i="508"/>
  <c r="U249" i="508"/>
  <c r="T249" i="508"/>
  <c r="S249" i="508"/>
  <c r="R249" i="508"/>
  <c r="Q249" i="508"/>
  <c r="P249" i="508"/>
  <c r="O249" i="508"/>
  <c r="N249" i="508"/>
  <c r="I249" i="508"/>
  <c r="G249" i="508"/>
  <c r="AA248" i="508"/>
  <c r="Z248" i="508"/>
  <c r="Y248" i="508"/>
  <c r="X248" i="508"/>
  <c r="U248" i="508"/>
  <c r="T248" i="508"/>
  <c r="S248" i="508"/>
  <c r="R248" i="508"/>
  <c r="Q248" i="508"/>
  <c r="P248" i="508"/>
  <c r="O248" i="508"/>
  <c r="N248" i="508"/>
  <c r="I248" i="508"/>
  <c r="G248" i="508"/>
  <c r="AA247" i="508"/>
  <c r="Z247" i="508"/>
  <c r="Y247" i="508"/>
  <c r="X247" i="508"/>
  <c r="U247" i="508"/>
  <c r="T247" i="508"/>
  <c r="S247" i="508"/>
  <c r="R247" i="508"/>
  <c r="Q247" i="508"/>
  <c r="P247" i="508"/>
  <c r="O247" i="508"/>
  <c r="N247" i="508"/>
  <c r="I247" i="508"/>
  <c r="G247" i="508"/>
  <c r="AA246" i="508"/>
  <c r="Z246" i="508"/>
  <c r="Y246" i="508"/>
  <c r="X246" i="508"/>
  <c r="U246" i="508"/>
  <c r="T246" i="508"/>
  <c r="S246" i="508"/>
  <c r="R246" i="508"/>
  <c r="Q246" i="508"/>
  <c r="P246" i="508"/>
  <c r="O246" i="508"/>
  <c r="N246" i="508"/>
  <c r="I246" i="508"/>
  <c r="G246" i="508"/>
  <c r="AA245" i="508"/>
  <c r="Z245" i="508"/>
  <c r="Y245" i="508"/>
  <c r="X245" i="508"/>
  <c r="U245" i="508"/>
  <c r="T245" i="508"/>
  <c r="S245" i="508"/>
  <c r="R245" i="508"/>
  <c r="Q245" i="508"/>
  <c r="P245" i="508"/>
  <c r="O245" i="508"/>
  <c r="N245" i="508"/>
  <c r="I245" i="508"/>
  <c r="G245" i="508"/>
  <c r="AA244" i="508"/>
  <c r="Z244" i="508"/>
  <c r="Y244" i="508"/>
  <c r="X244" i="508"/>
  <c r="U244" i="508"/>
  <c r="T244" i="508"/>
  <c r="S244" i="508"/>
  <c r="R244" i="508"/>
  <c r="Q244" i="508"/>
  <c r="P244" i="508"/>
  <c r="O244" i="508"/>
  <c r="N244" i="508"/>
  <c r="I244" i="508"/>
  <c r="G244" i="508"/>
  <c r="AA243" i="508"/>
  <c r="Z243" i="508"/>
  <c r="Y243" i="508"/>
  <c r="X243" i="508"/>
  <c r="U243" i="508"/>
  <c r="T243" i="508"/>
  <c r="S243" i="508"/>
  <c r="R243" i="508"/>
  <c r="Q243" i="508"/>
  <c r="P243" i="508"/>
  <c r="O243" i="508"/>
  <c r="N243" i="508"/>
  <c r="I243" i="508"/>
  <c r="G243" i="508"/>
  <c r="AA242" i="508"/>
  <c r="Z242" i="508"/>
  <c r="Y242" i="508"/>
  <c r="X242" i="508"/>
  <c r="U242" i="508"/>
  <c r="T242" i="508"/>
  <c r="S242" i="508"/>
  <c r="R242" i="508"/>
  <c r="Q242" i="508"/>
  <c r="P242" i="508"/>
  <c r="O242" i="508"/>
  <c r="N242" i="508"/>
  <c r="I242" i="508"/>
  <c r="G242" i="508"/>
  <c r="AA241" i="508"/>
  <c r="Z241" i="508"/>
  <c r="Y241" i="508"/>
  <c r="X241" i="508"/>
  <c r="U241" i="508"/>
  <c r="T241" i="508"/>
  <c r="S241" i="508"/>
  <c r="R241" i="508"/>
  <c r="Q241" i="508"/>
  <c r="P241" i="508"/>
  <c r="O241" i="508"/>
  <c r="N241" i="508"/>
  <c r="I241" i="508"/>
  <c r="G241" i="508"/>
  <c r="AA240" i="508"/>
  <c r="Z240" i="508"/>
  <c r="Y240" i="508"/>
  <c r="X240" i="508"/>
  <c r="U240" i="508"/>
  <c r="T240" i="508"/>
  <c r="S240" i="508"/>
  <c r="R240" i="508"/>
  <c r="Q240" i="508"/>
  <c r="P240" i="508"/>
  <c r="O240" i="508"/>
  <c r="N240" i="508"/>
  <c r="I240" i="508"/>
  <c r="G240" i="508"/>
  <c r="AA239" i="508"/>
  <c r="Z239" i="508"/>
  <c r="Y239" i="508"/>
  <c r="X239" i="508"/>
  <c r="U239" i="508"/>
  <c r="T239" i="508"/>
  <c r="S239" i="508"/>
  <c r="R239" i="508"/>
  <c r="Q239" i="508"/>
  <c r="P239" i="508"/>
  <c r="O239" i="508"/>
  <c r="N239" i="508"/>
  <c r="I239" i="508"/>
  <c r="G239" i="508"/>
  <c r="I238" i="508"/>
  <c r="G238" i="508"/>
  <c r="AA237" i="508"/>
  <c r="Z237" i="508"/>
  <c r="Y237" i="508"/>
  <c r="X237" i="508"/>
  <c r="U237" i="508"/>
  <c r="T237" i="508"/>
  <c r="S237" i="508"/>
  <c r="R237" i="508"/>
  <c r="Q237" i="508"/>
  <c r="P237" i="508"/>
  <c r="O237" i="508"/>
  <c r="N237" i="508"/>
  <c r="I237" i="508"/>
  <c r="G237" i="508"/>
  <c r="AA236" i="508"/>
  <c r="Z236" i="508"/>
  <c r="Y236" i="508"/>
  <c r="X236" i="508"/>
  <c r="U236" i="508"/>
  <c r="T236" i="508"/>
  <c r="S236" i="508"/>
  <c r="R236" i="508"/>
  <c r="Q236" i="508"/>
  <c r="P236" i="508"/>
  <c r="O236" i="508"/>
  <c r="N236" i="508"/>
  <c r="I236" i="508"/>
  <c r="G236" i="508"/>
  <c r="AA235" i="508"/>
  <c r="Z235" i="508"/>
  <c r="Y235" i="508"/>
  <c r="X235" i="508"/>
  <c r="U235" i="508"/>
  <c r="T235" i="508"/>
  <c r="S235" i="508"/>
  <c r="R235" i="508"/>
  <c r="Q235" i="508"/>
  <c r="P235" i="508"/>
  <c r="O235" i="508"/>
  <c r="N235" i="508"/>
  <c r="I235" i="508"/>
  <c r="G235" i="508"/>
  <c r="AA234" i="508"/>
  <c r="Z234" i="508"/>
  <c r="Y234" i="508"/>
  <c r="X234" i="508"/>
  <c r="U234" i="508"/>
  <c r="T234" i="508"/>
  <c r="S234" i="508"/>
  <c r="R234" i="508"/>
  <c r="Q234" i="508"/>
  <c r="P234" i="508"/>
  <c r="O234" i="508"/>
  <c r="N234" i="508"/>
  <c r="I234" i="508"/>
  <c r="G234" i="508"/>
  <c r="AA233" i="508"/>
  <c r="Z233" i="508"/>
  <c r="Y233" i="508"/>
  <c r="X233" i="508"/>
  <c r="U233" i="508"/>
  <c r="T233" i="508"/>
  <c r="S233" i="508"/>
  <c r="R233" i="508"/>
  <c r="Q233" i="508"/>
  <c r="P233" i="508"/>
  <c r="O233" i="508"/>
  <c r="N233" i="508"/>
  <c r="I233" i="508"/>
  <c r="G233" i="508"/>
  <c r="AA232" i="508"/>
  <c r="Z232" i="508"/>
  <c r="Y232" i="508"/>
  <c r="X232" i="508"/>
  <c r="U232" i="508"/>
  <c r="T232" i="508"/>
  <c r="S232" i="508"/>
  <c r="R232" i="508"/>
  <c r="Q232" i="508"/>
  <c r="P232" i="508"/>
  <c r="O232" i="508"/>
  <c r="N232" i="508"/>
  <c r="I232" i="508"/>
  <c r="G232" i="508"/>
  <c r="AA231" i="508"/>
  <c r="Z231" i="508"/>
  <c r="Y231" i="508"/>
  <c r="X231" i="508"/>
  <c r="U231" i="508"/>
  <c r="T231" i="508"/>
  <c r="S231" i="508"/>
  <c r="R231" i="508"/>
  <c r="Q231" i="508"/>
  <c r="P231" i="508"/>
  <c r="O231" i="508"/>
  <c r="N231" i="508"/>
  <c r="I231" i="508"/>
  <c r="G231" i="508"/>
  <c r="AA230" i="508"/>
  <c r="Z230" i="508"/>
  <c r="Y230" i="508"/>
  <c r="X230" i="508"/>
  <c r="U230" i="508"/>
  <c r="T230" i="508"/>
  <c r="S230" i="508"/>
  <c r="R230" i="508"/>
  <c r="Q230" i="508"/>
  <c r="P230" i="508"/>
  <c r="O230" i="508"/>
  <c r="N230" i="508"/>
  <c r="I230" i="508"/>
  <c r="G230" i="508"/>
  <c r="AA229" i="508"/>
  <c r="Z229" i="508"/>
  <c r="Y229" i="508"/>
  <c r="X229" i="508"/>
  <c r="U229" i="508"/>
  <c r="T229" i="508"/>
  <c r="S229" i="508"/>
  <c r="R229" i="508"/>
  <c r="Q229" i="508"/>
  <c r="P229" i="508"/>
  <c r="O229" i="508"/>
  <c r="N229" i="508"/>
  <c r="I229" i="508"/>
  <c r="G229" i="508"/>
  <c r="AA228" i="508"/>
  <c r="Z228" i="508"/>
  <c r="Y228" i="508"/>
  <c r="X228" i="508"/>
  <c r="U228" i="508"/>
  <c r="T228" i="508"/>
  <c r="S228" i="508"/>
  <c r="R228" i="508"/>
  <c r="Q228" i="508"/>
  <c r="P228" i="508"/>
  <c r="O228" i="508"/>
  <c r="N228" i="508"/>
  <c r="I228" i="508"/>
  <c r="G228" i="508"/>
  <c r="AA227" i="508"/>
  <c r="Z227" i="508"/>
  <c r="Y227" i="508"/>
  <c r="X227" i="508"/>
  <c r="U227" i="508"/>
  <c r="T227" i="508"/>
  <c r="S227" i="508"/>
  <c r="R227" i="508"/>
  <c r="Q227" i="508"/>
  <c r="P227" i="508"/>
  <c r="O227" i="508"/>
  <c r="N227" i="508"/>
  <c r="I227" i="508"/>
  <c r="G227" i="508"/>
  <c r="AA226" i="508"/>
  <c r="Z226" i="508"/>
  <c r="Y226" i="508"/>
  <c r="X226" i="508"/>
  <c r="U226" i="508"/>
  <c r="T226" i="508"/>
  <c r="S226" i="508"/>
  <c r="R226" i="508"/>
  <c r="Q226" i="508"/>
  <c r="P226" i="508"/>
  <c r="O226" i="508"/>
  <c r="N226" i="508"/>
  <c r="I226" i="508"/>
  <c r="G226" i="508"/>
  <c r="AA225" i="508"/>
  <c r="Z225" i="508"/>
  <c r="Y225" i="508"/>
  <c r="X225" i="508"/>
  <c r="U225" i="508"/>
  <c r="T225" i="508"/>
  <c r="S225" i="508"/>
  <c r="R225" i="508"/>
  <c r="Q225" i="508"/>
  <c r="P225" i="508"/>
  <c r="O225" i="508"/>
  <c r="N225" i="508"/>
  <c r="I225" i="508"/>
  <c r="G225" i="508"/>
  <c r="AA224" i="508"/>
  <c r="Z224" i="508"/>
  <c r="Y224" i="508"/>
  <c r="X224" i="508"/>
  <c r="U224" i="508"/>
  <c r="T224" i="508"/>
  <c r="S224" i="508"/>
  <c r="R224" i="508"/>
  <c r="Q224" i="508"/>
  <c r="P224" i="508"/>
  <c r="O224" i="508"/>
  <c r="N224" i="508"/>
  <c r="I224" i="508"/>
  <c r="G224" i="508"/>
  <c r="AA223" i="508"/>
  <c r="Z223" i="508"/>
  <c r="Y223" i="508"/>
  <c r="X223" i="508"/>
  <c r="U223" i="508"/>
  <c r="T223" i="508"/>
  <c r="S223" i="508"/>
  <c r="R223" i="508"/>
  <c r="Q223" i="508"/>
  <c r="P223" i="508"/>
  <c r="O223" i="508"/>
  <c r="N223" i="508"/>
  <c r="I223" i="508"/>
  <c r="G223" i="508"/>
  <c r="AA222" i="508"/>
  <c r="Z222" i="508"/>
  <c r="Y222" i="508"/>
  <c r="X222" i="508"/>
  <c r="U222" i="508"/>
  <c r="T222" i="508"/>
  <c r="S222" i="508"/>
  <c r="R222" i="508"/>
  <c r="Q222" i="508"/>
  <c r="P222" i="508"/>
  <c r="O222" i="508"/>
  <c r="N222" i="508"/>
  <c r="I222" i="508"/>
  <c r="G222" i="508"/>
  <c r="AA221" i="508"/>
  <c r="Z221" i="508"/>
  <c r="Y221" i="508"/>
  <c r="X221" i="508"/>
  <c r="U221" i="508"/>
  <c r="T221" i="508"/>
  <c r="S221" i="508"/>
  <c r="R221" i="508"/>
  <c r="Q221" i="508"/>
  <c r="P221" i="508"/>
  <c r="O221" i="508"/>
  <c r="N221" i="508"/>
  <c r="I221" i="508"/>
  <c r="G221" i="508"/>
  <c r="AA220" i="508"/>
  <c r="Z220" i="508"/>
  <c r="Y220" i="508"/>
  <c r="X220" i="508"/>
  <c r="U220" i="508"/>
  <c r="T220" i="508"/>
  <c r="S220" i="508"/>
  <c r="R220" i="508"/>
  <c r="Q220" i="508"/>
  <c r="P220" i="508"/>
  <c r="O220" i="508"/>
  <c r="N220" i="508"/>
  <c r="I220" i="508"/>
  <c r="G220" i="508"/>
  <c r="AA219" i="508"/>
  <c r="Z219" i="508"/>
  <c r="Y219" i="508"/>
  <c r="X219" i="508"/>
  <c r="U219" i="508"/>
  <c r="T219" i="508"/>
  <c r="S219" i="508"/>
  <c r="R219" i="508"/>
  <c r="Q219" i="508"/>
  <c r="P219" i="508"/>
  <c r="O219" i="508"/>
  <c r="N219" i="508"/>
  <c r="I219" i="508"/>
  <c r="G219" i="508"/>
  <c r="AA218" i="508"/>
  <c r="Z218" i="508"/>
  <c r="Y218" i="508"/>
  <c r="X218" i="508"/>
  <c r="U218" i="508"/>
  <c r="T218" i="508"/>
  <c r="S218" i="508"/>
  <c r="R218" i="508"/>
  <c r="Q218" i="508"/>
  <c r="P218" i="508"/>
  <c r="O218" i="508"/>
  <c r="N218" i="508"/>
  <c r="I218" i="508"/>
  <c r="G218" i="508"/>
  <c r="AA217" i="508"/>
  <c r="Z217" i="508"/>
  <c r="Y217" i="508"/>
  <c r="X217" i="508"/>
  <c r="U217" i="508"/>
  <c r="T217" i="508"/>
  <c r="S217" i="508"/>
  <c r="R217" i="508"/>
  <c r="Q217" i="508"/>
  <c r="P217" i="508"/>
  <c r="O217" i="508"/>
  <c r="N217" i="508"/>
  <c r="I217" i="508"/>
  <c r="G217" i="508"/>
  <c r="AA216" i="508"/>
  <c r="Z216" i="508"/>
  <c r="Y216" i="508"/>
  <c r="X216" i="508"/>
  <c r="U216" i="508"/>
  <c r="T216" i="508"/>
  <c r="S216" i="508"/>
  <c r="R216" i="508"/>
  <c r="Q216" i="508"/>
  <c r="P216" i="508"/>
  <c r="O216" i="508"/>
  <c r="N216" i="508"/>
  <c r="I216" i="508"/>
  <c r="G216" i="508"/>
  <c r="AA215" i="508"/>
  <c r="Z215" i="508"/>
  <c r="Y215" i="508"/>
  <c r="X215" i="508"/>
  <c r="U215" i="508"/>
  <c r="T215" i="508"/>
  <c r="S215" i="508"/>
  <c r="R215" i="508"/>
  <c r="Q215" i="508"/>
  <c r="P215" i="508"/>
  <c r="O215" i="508"/>
  <c r="N215" i="508"/>
  <c r="I215" i="508"/>
  <c r="G215" i="508"/>
  <c r="AA214" i="508"/>
  <c r="Z214" i="508"/>
  <c r="Y214" i="508"/>
  <c r="X214" i="508"/>
  <c r="U214" i="508"/>
  <c r="T214" i="508"/>
  <c r="S214" i="508"/>
  <c r="R214" i="508"/>
  <c r="Q214" i="508"/>
  <c r="P214" i="508"/>
  <c r="O214" i="508"/>
  <c r="N214" i="508"/>
  <c r="I214" i="508"/>
  <c r="G214" i="508"/>
  <c r="AA213" i="508"/>
  <c r="Z213" i="508"/>
  <c r="Y213" i="508"/>
  <c r="X213" i="508"/>
  <c r="U213" i="508"/>
  <c r="T213" i="508"/>
  <c r="S213" i="508"/>
  <c r="R213" i="508"/>
  <c r="Q213" i="508"/>
  <c r="P213" i="508"/>
  <c r="O213" i="508"/>
  <c r="N213" i="508"/>
  <c r="I213" i="508"/>
  <c r="G213" i="508"/>
  <c r="AA212" i="508"/>
  <c r="Z212" i="508"/>
  <c r="Y212" i="508"/>
  <c r="X212" i="508"/>
  <c r="U212" i="508"/>
  <c r="T212" i="508"/>
  <c r="S212" i="508"/>
  <c r="R212" i="508"/>
  <c r="Q212" i="508"/>
  <c r="P212" i="508"/>
  <c r="O212" i="508"/>
  <c r="N212" i="508"/>
  <c r="I212" i="508"/>
  <c r="G212" i="508"/>
  <c r="AA211" i="508"/>
  <c r="Z211" i="508"/>
  <c r="Y211" i="508"/>
  <c r="X211" i="508"/>
  <c r="U211" i="508"/>
  <c r="T211" i="508"/>
  <c r="S211" i="508"/>
  <c r="R211" i="508"/>
  <c r="Q211" i="508"/>
  <c r="P211" i="508"/>
  <c r="O211" i="508"/>
  <c r="N211" i="508"/>
  <c r="I211" i="508"/>
  <c r="G211" i="508"/>
  <c r="AA210" i="508"/>
  <c r="Z210" i="508"/>
  <c r="Y210" i="508"/>
  <c r="X210" i="508"/>
  <c r="U210" i="508"/>
  <c r="T210" i="508"/>
  <c r="S210" i="508"/>
  <c r="R210" i="508"/>
  <c r="Q210" i="508"/>
  <c r="P210" i="508"/>
  <c r="O210" i="508"/>
  <c r="N210" i="508"/>
  <c r="I210" i="508"/>
  <c r="G210" i="508"/>
  <c r="AA209" i="508"/>
  <c r="Z209" i="508"/>
  <c r="Y209" i="508"/>
  <c r="X209" i="508"/>
  <c r="U209" i="508"/>
  <c r="T209" i="508"/>
  <c r="S209" i="508"/>
  <c r="R209" i="508"/>
  <c r="Q209" i="508"/>
  <c r="P209" i="508"/>
  <c r="O209" i="508"/>
  <c r="N209" i="508"/>
  <c r="I209" i="508"/>
  <c r="G209" i="508"/>
  <c r="AA208" i="508"/>
  <c r="Z208" i="508"/>
  <c r="Y208" i="508"/>
  <c r="X208" i="508"/>
  <c r="U208" i="508"/>
  <c r="T208" i="508"/>
  <c r="S208" i="508"/>
  <c r="R208" i="508"/>
  <c r="Q208" i="508"/>
  <c r="P208" i="508"/>
  <c r="O208" i="508"/>
  <c r="N208" i="508"/>
  <c r="I208" i="508"/>
  <c r="G208" i="508"/>
  <c r="I207" i="508"/>
  <c r="G207" i="508"/>
  <c r="I206" i="508"/>
  <c r="G206" i="508"/>
  <c r="I205" i="508"/>
  <c r="G205" i="508"/>
  <c r="AA204" i="508"/>
  <c r="Z204" i="508"/>
  <c r="Y204" i="508"/>
  <c r="X204" i="508"/>
  <c r="U204" i="508"/>
  <c r="T204" i="508"/>
  <c r="S204" i="508"/>
  <c r="R204" i="508"/>
  <c r="Q204" i="508"/>
  <c r="P204" i="508"/>
  <c r="O204" i="508"/>
  <c r="N204" i="508"/>
  <c r="I204" i="508"/>
  <c r="G204" i="508"/>
  <c r="AA203" i="508"/>
  <c r="Z203" i="508"/>
  <c r="Y203" i="508"/>
  <c r="X203" i="508"/>
  <c r="U203" i="508"/>
  <c r="T203" i="508"/>
  <c r="S203" i="508"/>
  <c r="R203" i="508"/>
  <c r="Q203" i="508"/>
  <c r="P203" i="508"/>
  <c r="O203" i="508"/>
  <c r="N203" i="508"/>
  <c r="I203" i="508"/>
  <c r="G203" i="508"/>
  <c r="AA202" i="508"/>
  <c r="Z202" i="508"/>
  <c r="Y202" i="508"/>
  <c r="X202" i="508"/>
  <c r="U202" i="508"/>
  <c r="T202" i="508"/>
  <c r="S202" i="508"/>
  <c r="R202" i="508"/>
  <c r="Q202" i="508"/>
  <c r="P202" i="508"/>
  <c r="O202" i="508"/>
  <c r="N202" i="508"/>
  <c r="I202" i="508"/>
  <c r="G202" i="508"/>
  <c r="I201" i="508"/>
  <c r="G201" i="508"/>
  <c r="AA200" i="508"/>
  <c r="Z200" i="508"/>
  <c r="Y200" i="508"/>
  <c r="X200" i="508"/>
  <c r="U200" i="508"/>
  <c r="T200" i="508"/>
  <c r="S200" i="508"/>
  <c r="R200" i="508"/>
  <c r="Q200" i="508"/>
  <c r="P200" i="508"/>
  <c r="O200" i="508"/>
  <c r="N200" i="508"/>
  <c r="I200" i="508"/>
  <c r="G200" i="508"/>
  <c r="AA198" i="508"/>
  <c r="Z198" i="508"/>
  <c r="Y198" i="508"/>
  <c r="X198" i="508"/>
  <c r="U198" i="508"/>
  <c r="T198" i="508"/>
  <c r="S198" i="508"/>
  <c r="R198" i="508"/>
  <c r="Q198" i="508"/>
  <c r="P198" i="508"/>
  <c r="O198" i="508"/>
  <c r="N198" i="508"/>
  <c r="I198" i="508"/>
  <c r="G198" i="508"/>
  <c r="AA197" i="508"/>
  <c r="Z197" i="508"/>
  <c r="Y197" i="508"/>
  <c r="X197" i="508"/>
  <c r="U197" i="508"/>
  <c r="T197" i="508"/>
  <c r="S197" i="508"/>
  <c r="R197" i="508"/>
  <c r="Q197" i="508"/>
  <c r="P197" i="508"/>
  <c r="O197" i="508"/>
  <c r="N197" i="508"/>
  <c r="I197" i="508"/>
  <c r="G197" i="508"/>
  <c r="AA196" i="508"/>
  <c r="Z196" i="508"/>
  <c r="Y196" i="508"/>
  <c r="X196" i="508"/>
  <c r="U196" i="508"/>
  <c r="T196" i="508"/>
  <c r="S196" i="508"/>
  <c r="R196" i="508"/>
  <c r="Q196" i="508"/>
  <c r="P196" i="508"/>
  <c r="O196" i="508"/>
  <c r="N196" i="508"/>
  <c r="I196" i="508"/>
  <c r="G196" i="508"/>
  <c r="AA195" i="508"/>
  <c r="Z195" i="508"/>
  <c r="Y195" i="508"/>
  <c r="X195" i="508"/>
  <c r="U195" i="508"/>
  <c r="T195" i="508"/>
  <c r="S195" i="508"/>
  <c r="R195" i="508"/>
  <c r="Q195" i="508"/>
  <c r="P195" i="508"/>
  <c r="O195" i="508"/>
  <c r="N195" i="508"/>
  <c r="I195" i="508"/>
  <c r="G195" i="508"/>
  <c r="AA194" i="508"/>
  <c r="Z194" i="508"/>
  <c r="Y194" i="508"/>
  <c r="X194" i="508"/>
  <c r="U194" i="508"/>
  <c r="T194" i="508"/>
  <c r="S194" i="508"/>
  <c r="R194" i="508"/>
  <c r="Q194" i="508"/>
  <c r="P194" i="508"/>
  <c r="O194" i="508"/>
  <c r="N194" i="508"/>
  <c r="I194" i="508"/>
  <c r="G194" i="508"/>
  <c r="AA193" i="508"/>
  <c r="Z193" i="508"/>
  <c r="Y193" i="508"/>
  <c r="X193" i="508"/>
  <c r="U193" i="508"/>
  <c r="T193" i="508"/>
  <c r="S193" i="508"/>
  <c r="R193" i="508"/>
  <c r="Q193" i="508"/>
  <c r="P193" i="508"/>
  <c r="O193" i="508"/>
  <c r="N193" i="508"/>
  <c r="I193" i="508"/>
  <c r="G193" i="508"/>
  <c r="AA192" i="508"/>
  <c r="Z192" i="508"/>
  <c r="Y192" i="508"/>
  <c r="X192" i="508"/>
  <c r="U192" i="508"/>
  <c r="T192" i="508"/>
  <c r="S192" i="508"/>
  <c r="R192" i="508"/>
  <c r="Q192" i="508"/>
  <c r="P192" i="508"/>
  <c r="O192" i="508"/>
  <c r="N192" i="508"/>
  <c r="I192" i="508"/>
  <c r="G192" i="508"/>
  <c r="AA191" i="508"/>
  <c r="Z191" i="508"/>
  <c r="Y191" i="508"/>
  <c r="X191" i="508"/>
  <c r="U191" i="508"/>
  <c r="T191" i="508"/>
  <c r="S191" i="508"/>
  <c r="R191" i="508"/>
  <c r="Q191" i="508"/>
  <c r="P191" i="508"/>
  <c r="O191" i="508"/>
  <c r="N191" i="508"/>
  <c r="I191" i="508"/>
  <c r="G191" i="508"/>
  <c r="AA190" i="508"/>
  <c r="Z190" i="508"/>
  <c r="Y190" i="508"/>
  <c r="X190" i="508"/>
  <c r="U190" i="508"/>
  <c r="T190" i="508"/>
  <c r="S190" i="508"/>
  <c r="R190" i="508"/>
  <c r="Q190" i="508"/>
  <c r="P190" i="508"/>
  <c r="O190" i="508"/>
  <c r="N190" i="508"/>
  <c r="I190" i="508"/>
  <c r="G190" i="508"/>
  <c r="AA189" i="508"/>
  <c r="Z189" i="508"/>
  <c r="Y189" i="508"/>
  <c r="X189" i="508"/>
  <c r="U189" i="508"/>
  <c r="T189" i="508"/>
  <c r="S189" i="508"/>
  <c r="R189" i="508"/>
  <c r="Q189" i="508"/>
  <c r="P189" i="508"/>
  <c r="O189" i="508"/>
  <c r="N189" i="508"/>
  <c r="I189" i="508"/>
  <c r="G189" i="508"/>
  <c r="AA188" i="508"/>
  <c r="Z188" i="508"/>
  <c r="Y188" i="508"/>
  <c r="X188" i="508"/>
  <c r="U188" i="508"/>
  <c r="T188" i="508"/>
  <c r="S188" i="508"/>
  <c r="R188" i="508"/>
  <c r="Q188" i="508"/>
  <c r="P188" i="508"/>
  <c r="O188" i="508"/>
  <c r="N188" i="508"/>
  <c r="I188" i="508"/>
  <c r="G188" i="508"/>
  <c r="AA187" i="508"/>
  <c r="Z187" i="508"/>
  <c r="Y187" i="508"/>
  <c r="X187" i="508"/>
  <c r="U187" i="508"/>
  <c r="T187" i="508"/>
  <c r="S187" i="508"/>
  <c r="R187" i="508"/>
  <c r="Q187" i="508"/>
  <c r="P187" i="508"/>
  <c r="O187" i="508"/>
  <c r="N187" i="508"/>
  <c r="I187" i="508"/>
  <c r="G187" i="508"/>
  <c r="AA186" i="508"/>
  <c r="Z186" i="508"/>
  <c r="Y186" i="508"/>
  <c r="X186" i="508"/>
  <c r="U186" i="508"/>
  <c r="T186" i="508"/>
  <c r="S186" i="508"/>
  <c r="R186" i="508"/>
  <c r="Q186" i="508"/>
  <c r="P186" i="508"/>
  <c r="O186" i="508"/>
  <c r="N186" i="508"/>
  <c r="I186" i="508"/>
  <c r="G186" i="508"/>
  <c r="AA185" i="508"/>
  <c r="Z185" i="508"/>
  <c r="Y185" i="508"/>
  <c r="X185" i="508"/>
  <c r="U185" i="508"/>
  <c r="T185" i="508"/>
  <c r="S185" i="508"/>
  <c r="R185" i="508"/>
  <c r="Q185" i="508"/>
  <c r="P185" i="508"/>
  <c r="O185" i="508"/>
  <c r="N185" i="508"/>
  <c r="I185" i="508"/>
  <c r="G185" i="508"/>
  <c r="AA184" i="508"/>
  <c r="Z184" i="508"/>
  <c r="Y184" i="508"/>
  <c r="X184" i="508"/>
  <c r="U184" i="508"/>
  <c r="T184" i="508"/>
  <c r="S184" i="508"/>
  <c r="R184" i="508"/>
  <c r="Q184" i="508"/>
  <c r="P184" i="508"/>
  <c r="O184" i="508"/>
  <c r="N184" i="508"/>
  <c r="I184" i="508"/>
  <c r="G184" i="508"/>
  <c r="AA183" i="508"/>
  <c r="Z183" i="508"/>
  <c r="Y183" i="508"/>
  <c r="X183" i="508"/>
  <c r="U183" i="508"/>
  <c r="T183" i="508"/>
  <c r="S183" i="508"/>
  <c r="R183" i="508"/>
  <c r="Q183" i="508"/>
  <c r="P183" i="508"/>
  <c r="O183" i="508"/>
  <c r="N183" i="508"/>
  <c r="I183" i="508"/>
  <c r="G183" i="508"/>
  <c r="AA182" i="508"/>
  <c r="Z182" i="508"/>
  <c r="Y182" i="508"/>
  <c r="X182" i="508"/>
  <c r="U182" i="508"/>
  <c r="T182" i="508"/>
  <c r="S182" i="508"/>
  <c r="R182" i="508"/>
  <c r="Q182" i="508"/>
  <c r="P182" i="508"/>
  <c r="O182" i="508"/>
  <c r="N182" i="508"/>
  <c r="I182" i="508"/>
  <c r="G182" i="508"/>
  <c r="AA181" i="508"/>
  <c r="Z181" i="508"/>
  <c r="Y181" i="508"/>
  <c r="X181" i="508"/>
  <c r="U181" i="508"/>
  <c r="T181" i="508"/>
  <c r="S181" i="508"/>
  <c r="R181" i="508"/>
  <c r="Q181" i="508"/>
  <c r="P181" i="508"/>
  <c r="O181" i="508"/>
  <c r="N181" i="508"/>
  <c r="I181" i="508"/>
  <c r="G181" i="508"/>
  <c r="AA180" i="508"/>
  <c r="Z180" i="508"/>
  <c r="Y180" i="508"/>
  <c r="X180" i="508"/>
  <c r="U180" i="508"/>
  <c r="T180" i="508"/>
  <c r="S180" i="508"/>
  <c r="R180" i="508"/>
  <c r="Q180" i="508"/>
  <c r="P180" i="508"/>
  <c r="O180" i="508"/>
  <c r="N180" i="508"/>
  <c r="I180" i="508"/>
  <c r="G180" i="508"/>
  <c r="AA179" i="508"/>
  <c r="Z179" i="508"/>
  <c r="Y179" i="508"/>
  <c r="X179" i="508"/>
  <c r="U179" i="508"/>
  <c r="T179" i="508"/>
  <c r="S179" i="508"/>
  <c r="R179" i="508"/>
  <c r="Q179" i="508"/>
  <c r="P179" i="508"/>
  <c r="O179" i="508"/>
  <c r="N179" i="508"/>
  <c r="I179" i="508"/>
  <c r="G179" i="508"/>
  <c r="AA178" i="508"/>
  <c r="Z178" i="508"/>
  <c r="Y178" i="508"/>
  <c r="X178" i="508"/>
  <c r="U178" i="508"/>
  <c r="T178" i="508"/>
  <c r="S178" i="508"/>
  <c r="R178" i="508"/>
  <c r="Q178" i="508"/>
  <c r="P178" i="508"/>
  <c r="O178" i="508"/>
  <c r="N178" i="508"/>
  <c r="I178" i="508"/>
  <c r="G178" i="508"/>
  <c r="G169" i="508"/>
  <c r="C169" i="508"/>
  <c r="G168" i="508"/>
  <c r="C168" i="508"/>
  <c r="G167" i="508"/>
  <c r="C167" i="508"/>
  <c r="G166" i="508"/>
  <c r="C166" i="508"/>
  <c r="I162" i="508"/>
  <c r="H162" i="508"/>
  <c r="G162" i="508"/>
  <c r="AA161" i="508"/>
  <c r="Z161" i="508"/>
  <c r="Y161" i="508"/>
  <c r="X161" i="508"/>
  <c r="U161" i="508"/>
  <c r="T161" i="508"/>
  <c r="S161" i="508"/>
  <c r="R161" i="508"/>
  <c r="Q161" i="508"/>
  <c r="P161" i="508"/>
  <c r="O161" i="508"/>
  <c r="N161" i="508"/>
  <c r="I161" i="508"/>
  <c r="H161" i="508"/>
  <c r="G161" i="508"/>
  <c r="AA160" i="508"/>
  <c r="Z160" i="508"/>
  <c r="Y160" i="508"/>
  <c r="X160" i="508"/>
  <c r="U160" i="508"/>
  <c r="T160" i="508"/>
  <c r="S160" i="508"/>
  <c r="R160" i="508"/>
  <c r="Q160" i="508"/>
  <c r="P160" i="508"/>
  <c r="O160" i="508"/>
  <c r="N160" i="508"/>
  <c r="I160" i="508"/>
  <c r="H160" i="508"/>
  <c r="G160" i="508"/>
  <c r="AA159" i="508"/>
  <c r="Z159" i="508"/>
  <c r="Y159" i="508"/>
  <c r="X159" i="508"/>
  <c r="U159" i="508"/>
  <c r="T159" i="508"/>
  <c r="S159" i="508"/>
  <c r="R159" i="508"/>
  <c r="Q159" i="508"/>
  <c r="P159" i="508"/>
  <c r="O159" i="508"/>
  <c r="N159" i="508"/>
  <c r="I159" i="508"/>
  <c r="H159" i="508"/>
  <c r="G159" i="508"/>
  <c r="AA158" i="508"/>
  <c r="Z158" i="508"/>
  <c r="Y158" i="508"/>
  <c r="X158" i="508"/>
  <c r="U158" i="508"/>
  <c r="T158" i="508"/>
  <c r="S158" i="508"/>
  <c r="R158" i="508"/>
  <c r="Q158" i="508"/>
  <c r="P158" i="508"/>
  <c r="O158" i="508"/>
  <c r="N158" i="508"/>
  <c r="I158" i="508"/>
  <c r="H158" i="508"/>
  <c r="G158" i="508"/>
  <c r="H157" i="508"/>
  <c r="G157" i="508"/>
  <c r="I156" i="508"/>
  <c r="H156" i="508"/>
  <c r="G156" i="508"/>
  <c r="AA155" i="508"/>
  <c r="Z155" i="508"/>
  <c r="Y155" i="508"/>
  <c r="X155" i="508"/>
  <c r="U155" i="508"/>
  <c r="T155" i="508"/>
  <c r="S155" i="508"/>
  <c r="R155" i="508"/>
  <c r="Q155" i="508"/>
  <c r="P155" i="508"/>
  <c r="O155" i="508"/>
  <c r="N155" i="508"/>
  <c r="I155" i="508"/>
  <c r="H155" i="508"/>
  <c r="G155" i="508"/>
  <c r="AA154" i="508"/>
  <c r="Z154" i="508"/>
  <c r="Y154" i="508"/>
  <c r="X154" i="508"/>
  <c r="U154" i="508"/>
  <c r="T154" i="508"/>
  <c r="S154" i="508"/>
  <c r="R154" i="508"/>
  <c r="Q154" i="508"/>
  <c r="P154" i="508"/>
  <c r="O154" i="508"/>
  <c r="N154" i="508"/>
  <c r="I154" i="508"/>
  <c r="H154" i="508"/>
  <c r="G154" i="508"/>
  <c r="AA153" i="508"/>
  <c r="Z153" i="508"/>
  <c r="Y153" i="508"/>
  <c r="X153" i="508"/>
  <c r="U153" i="508"/>
  <c r="T153" i="508"/>
  <c r="S153" i="508"/>
  <c r="R153" i="508"/>
  <c r="Q153" i="508"/>
  <c r="P153" i="508"/>
  <c r="O153" i="508"/>
  <c r="N153" i="508"/>
  <c r="I153" i="508"/>
  <c r="H153" i="508"/>
  <c r="G153" i="508"/>
  <c r="AA152" i="508"/>
  <c r="Z152" i="508"/>
  <c r="Y152" i="508"/>
  <c r="X152" i="508"/>
  <c r="U152" i="508"/>
  <c r="T152" i="508"/>
  <c r="S152" i="508"/>
  <c r="R152" i="508"/>
  <c r="Q152" i="508"/>
  <c r="P152" i="508"/>
  <c r="O152" i="508"/>
  <c r="N152" i="508"/>
  <c r="I152" i="508"/>
  <c r="H152" i="508"/>
  <c r="G152" i="508"/>
  <c r="AA151" i="508"/>
  <c r="Z151" i="508"/>
  <c r="Y151" i="508"/>
  <c r="X151" i="508"/>
  <c r="U151" i="508"/>
  <c r="T151" i="508"/>
  <c r="S151" i="508"/>
  <c r="R151" i="508"/>
  <c r="Q151" i="508"/>
  <c r="P151" i="508"/>
  <c r="O151" i="508"/>
  <c r="N151" i="508"/>
  <c r="I151" i="508"/>
  <c r="H151" i="508"/>
  <c r="G151" i="508"/>
  <c r="AA150" i="508"/>
  <c r="Z150" i="508"/>
  <c r="Y150" i="508"/>
  <c r="X150" i="508"/>
  <c r="U150" i="508"/>
  <c r="T150" i="508"/>
  <c r="S150" i="508"/>
  <c r="R150" i="508"/>
  <c r="Q150" i="508"/>
  <c r="P150" i="508"/>
  <c r="O150" i="508"/>
  <c r="N150" i="508"/>
  <c r="I150" i="508"/>
  <c r="H150" i="508"/>
  <c r="G150" i="508"/>
  <c r="AA149" i="508"/>
  <c r="Z149" i="508"/>
  <c r="Y149" i="508"/>
  <c r="X149" i="508"/>
  <c r="U149" i="508"/>
  <c r="T149" i="508"/>
  <c r="S149" i="508"/>
  <c r="R149" i="508"/>
  <c r="Q149" i="508"/>
  <c r="P149" i="508"/>
  <c r="O149" i="508"/>
  <c r="N149" i="508"/>
  <c r="I149" i="508"/>
  <c r="H149" i="508"/>
  <c r="G149" i="508"/>
  <c r="AA147" i="508"/>
  <c r="Z147" i="508"/>
  <c r="Y147" i="508"/>
  <c r="X147" i="508"/>
  <c r="U147" i="508"/>
  <c r="T147" i="508"/>
  <c r="S147" i="508"/>
  <c r="R147" i="508"/>
  <c r="Q147" i="508"/>
  <c r="P147" i="508"/>
  <c r="O147" i="508"/>
  <c r="N147" i="508"/>
  <c r="I147" i="508"/>
  <c r="H147" i="508"/>
  <c r="G147" i="508"/>
  <c r="H146" i="508"/>
  <c r="H145" i="508"/>
  <c r="H144" i="508"/>
  <c r="I143" i="508"/>
  <c r="H143" i="508"/>
  <c r="G143" i="508"/>
  <c r="AA142" i="508"/>
  <c r="Z142" i="508"/>
  <c r="Y142" i="508"/>
  <c r="X142" i="508"/>
  <c r="U142" i="508"/>
  <c r="T142" i="508"/>
  <c r="S142" i="508"/>
  <c r="R142" i="508"/>
  <c r="Q142" i="508"/>
  <c r="P142" i="508"/>
  <c r="O142" i="508"/>
  <c r="N142" i="508"/>
  <c r="I142" i="508"/>
  <c r="H142" i="508"/>
  <c r="G142" i="508"/>
  <c r="AA141" i="508"/>
  <c r="Z141" i="508"/>
  <c r="Y141" i="508"/>
  <c r="X141" i="508"/>
  <c r="U141" i="508"/>
  <c r="T141" i="508"/>
  <c r="S141" i="508"/>
  <c r="R141" i="508"/>
  <c r="Q141" i="508"/>
  <c r="P141" i="508"/>
  <c r="O141" i="508"/>
  <c r="N141" i="508"/>
  <c r="I141" i="508"/>
  <c r="H141" i="508"/>
  <c r="G141" i="508"/>
  <c r="AA140" i="508"/>
  <c r="Z140" i="508"/>
  <c r="Y140" i="508"/>
  <c r="X140" i="508"/>
  <c r="U140" i="508"/>
  <c r="T140" i="508"/>
  <c r="S140" i="508"/>
  <c r="R140" i="508"/>
  <c r="Q140" i="508"/>
  <c r="P140" i="508"/>
  <c r="O140" i="508"/>
  <c r="N140" i="508"/>
  <c r="I140" i="508"/>
  <c r="H140" i="508"/>
  <c r="G140" i="508"/>
  <c r="AA139" i="508"/>
  <c r="Z139" i="508"/>
  <c r="Y139" i="508"/>
  <c r="X139" i="508"/>
  <c r="U139" i="508"/>
  <c r="T139" i="508"/>
  <c r="S139" i="508"/>
  <c r="R139" i="508"/>
  <c r="Q139" i="508"/>
  <c r="P139" i="508"/>
  <c r="O139" i="508"/>
  <c r="N139" i="508"/>
  <c r="I139" i="508"/>
  <c r="H139" i="508"/>
  <c r="G139" i="508"/>
  <c r="AA138" i="508"/>
  <c r="Z138" i="508"/>
  <c r="Y138" i="508"/>
  <c r="X138" i="508"/>
  <c r="U138" i="508"/>
  <c r="T138" i="508"/>
  <c r="S138" i="508"/>
  <c r="R138" i="508"/>
  <c r="Q138" i="508"/>
  <c r="P138" i="508"/>
  <c r="O138" i="508"/>
  <c r="N138" i="508"/>
  <c r="I138" i="508"/>
  <c r="H138" i="508"/>
  <c r="G138" i="508"/>
  <c r="AA137" i="508"/>
  <c r="Z137" i="508"/>
  <c r="Y137" i="508"/>
  <c r="X137" i="508"/>
  <c r="U137" i="508"/>
  <c r="T137" i="508"/>
  <c r="S137" i="508"/>
  <c r="R137" i="508"/>
  <c r="Q137" i="508"/>
  <c r="P137" i="508"/>
  <c r="O137" i="508"/>
  <c r="AA136" i="508"/>
  <c r="Z136" i="508"/>
  <c r="Y136" i="508"/>
  <c r="X136" i="508"/>
  <c r="U136" i="508"/>
  <c r="T136" i="508"/>
  <c r="S136" i="508"/>
  <c r="R136" i="508"/>
  <c r="Q136" i="508"/>
  <c r="P136" i="508"/>
  <c r="O136" i="508"/>
  <c r="N136" i="508"/>
  <c r="I136" i="508"/>
  <c r="H136" i="508"/>
  <c r="G136" i="508"/>
  <c r="AA135" i="508"/>
  <c r="Z135" i="508"/>
  <c r="Y135" i="508"/>
  <c r="X135" i="508"/>
  <c r="U135" i="508"/>
  <c r="T135" i="508"/>
  <c r="S135" i="508"/>
  <c r="R135" i="508"/>
  <c r="Q135" i="508"/>
  <c r="P135" i="508"/>
  <c r="O135" i="508"/>
  <c r="N135" i="508"/>
  <c r="I135" i="508"/>
  <c r="H135" i="508"/>
  <c r="G135" i="508"/>
  <c r="AA134" i="508"/>
  <c r="Z134" i="508"/>
  <c r="Y134" i="508"/>
  <c r="X134" i="508"/>
  <c r="U134" i="508"/>
  <c r="T134" i="508"/>
  <c r="S134" i="508"/>
  <c r="R134" i="508"/>
  <c r="Q134" i="508"/>
  <c r="P134" i="508"/>
  <c r="O134" i="508"/>
  <c r="N134" i="508"/>
  <c r="I134" i="508"/>
  <c r="H134" i="508"/>
  <c r="G134" i="508"/>
  <c r="AA133" i="508"/>
  <c r="Z133" i="508"/>
  <c r="Y133" i="508"/>
  <c r="X133" i="508"/>
  <c r="U133" i="508"/>
  <c r="T133" i="508"/>
  <c r="S133" i="508"/>
  <c r="R133" i="508"/>
  <c r="Q133" i="508"/>
  <c r="P133" i="508"/>
  <c r="O133" i="508"/>
  <c r="N133" i="508"/>
  <c r="I133" i="508"/>
  <c r="H133" i="508"/>
  <c r="G133" i="508"/>
  <c r="AA132" i="508"/>
  <c r="Z132" i="508"/>
  <c r="Y132" i="508"/>
  <c r="X132" i="508"/>
  <c r="U132" i="508"/>
  <c r="T132" i="508"/>
  <c r="S132" i="508"/>
  <c r="R132" i="508"/>
  <c r="Q132" i="508"/>
  <c r="P132" i="508"/>
  <c r="O132" i="508"/>
  <c r="N132" i="508"/>
  <c r="I132" i="508"/>
  <c r="H132" i="508"/>
  <c r="G132" i="508"/>
  <c r="AA131" i="508"/>
  <c r="Z131" i="508"/>
  <c r="Y131" i="508"/>
  <c r="X131" i="508"/>
  <c r="U131" i="508"/>
  <c r="T131" i="508"/>
  <c r="S131" i="508"/>
  <c r="R131" i="508"/>
  <c r="Q131" i="508"/>
  <c r="P131" i="508"/>
  <c r="O131" i="508"/>
  <c r="N131" i="508"/>
  <c r="I131" i="508"/>
  <c r="H131" i="508"/>
  <c r="G131" i="508"/>
  <c r="AA130" i="508"/>
  <c r="Z130" i="508"/>
  <c r="Y130" i="508"/>
  <c r="X130" i="508"/>
  <c r="U130" i="508"/>
  <c r="T130" i="508"/>
  <c r="S130" i="508"/>
  <c r="R130" i="508"/>
  <c r="Q130" i="508"/>
  <c r="P130" i="508"/>
  <c r="O130" i="508"/>
  <c r="N130" i="508"/>
  <c r="I130" i="508"/>
  <c r="H130" i="508"/>
  <c r="G130" i="508"/>
  <c r="AA129" i="508"/>
  <c r="Z129" i="508"/>
  <c r="Y129" i="508"/>
  <c r="X129" i="508"/>
  <c r="U129" i="508"/>
  <c r="T129" i="508"/>
  <c r="S129" i="508"/>
  <c r="R129" i="508"/>
  <c r="Q129" i="508"/>
  <c r="P129" i="508"/>
  <c r="O129" i="508"/>
  <c r="N129" i="508"/>
  <c r="I129" i="508"/>
  <c r="H129" i="508"/>
  <c r="G129" i="508"/>
  <c r="AA128" i="508"/>
  <c r="Z128" i="508"/>
  <c r="Y128" i="508"/>
  <c r="X128" i="508"/>
  <c r="U128" i="508"/>
  <c r="T128" i="508"/>
  <c r="S128" i="508"/>
  <c r="R128" i="508"/>
  <c r="Q128" i="508"/>
  <c r="P128" i="508"/>
  <c r="O128" i="508"/>
  <c r="N128" i="508"/>
  <c r="I128" i="508"/>
  <c r="H128" i="508"/>
  <c r="G128" i="508"/>
  <c r="AA127" i="508"/>
  <c r="Z127" i="508"/>
  <c r="Y127" i="508"/>
  <c r="X127" i="508"/>
  <c r="U127" i="508"/>
  <c r="T127" i="508"/>
  <c r="S127" i="508"/>
  <c r="R127" i="508"/>
  <c r="Q127" i="508"/>
  <c r="P127" i="508"/>
  <c r="O127" i="508"/>
  <c r="N127" i="508"/>
  <c r="I127" i="508"/>
  <c r="H127" i="508"/>
  <c r="G127" i="508"/>
  <c r="AA126" i="508"/>
  <c r="Z126" i="508"/>
  <c r="Y126" i="508"/>
  <c r="X126" i="508"/>
  <c r="U126" i="508"/>
  <c r="T126" i="508"/>
  <c r="S126" i="508"/>
  <c r="R126" i="508"/>
  <c r="Q126" i="508"/>
  <c r="P126" i="508"/>
  <c r="O126" i="508"/>
  <c r="N126" i="508"/>
  <c r="I126" i="508"/>
  <c r="H126" i="508"/>
  <c r="G126" i="508"/>
  <c r="AA125" i="508"/>
  <c r="Z125" i="508"/>
  <c r="Y125" i="508"/>
  <c r="X125" i="508"/>
  <c r="U125" i="508"/>
  <c r="T125" i="508"/>
  <c r="S125" i="508"/>
  <c r="R125" i="508"/>
  <c r="Q125" i="508"/>
  <c r="P125" i="508"/>
  <c r="O125" i="508"/>
  <c r="N125" i="508"/>
  <c r="I125" i="508"/>
  <c r="H125" i="508"/>
  <c r="G125" i="508"/>
  <c r="AA124" i="508"/>
  <c r="Z124" i="508"/>
  <c r="Y124" i="508"/>
  <c r="X124" i="508"/>
  <c r="U124" i="508"/>
  <c r="T124" i="508"/>
  <c r="S124" i="508"/>
  <c r="R124" i="508"/>
  <c r="Q124" i="508"/>
  <c r="P124" i="508"/>
  <c r="O124" i="508"/>
  <c r="N124" i="508"/>
  <c r="I124" i="508"/>
  <c r="H124" i="508"/>
  <c r="G124" i="508"/>
  <c r="AA123" i="508"/>
  <c r="Z123" i="508"/>
  <c r="Y123" i="508"/>
  <c r="X123" i="508"/>
  <c r="U123" i="508"/>
  <c r="T123" i="508"/>
  <c r="S123" i="508"/>
  <c r="R123" i="508"/>
  <c r="Q123" i="508"/>
  <c r="P123" i="508"/>
  <c r="O123" i="508"/>
  <c r="N123" i="508"/>
  <c r="I123" i="508"/>
  <c r="H123" i="508"/>
  <c r="G123" i="508"/>
  <c r="AA122" i="508"/>
  <c r="Z122" i="508"/>
  <c r="Y122" i="508"/>
  <c r="X122" i="508"/>
  <c r="U122" i="508"/>
  <c r="T122" i="508"/>
  <c r="S122" i="508"/>
  <c r="R122" i="508"/>
  <c r="Q122" i="508"/>
  <c r="P122" i="508"/>
  <c r="O122" i="508"/>
  <c r="N122" i="508"/>
  <c r="I122" i="508"/>
  <c r="H122" i="508"/>
  <c r="G122" i="508"/>
  <c r="AA120" i="508"/>
  <c r="Z120" i="508"/>
  <c r="Y120" i="508"/>
  <c r="X120" i="508"/>
  <c r="U120" i="508"/>
  <c r="T120" i="508"/>
  <c r="S120" i="508"/>
  <c r="R120" i="508"/>
  <c r="Q120" i="508"/>
  <c r="P120" i="508"/>
  <c r="O120" i="508"/>
  <c r="N120" i="508"/>
  <c r="I120" i="508"/>
  <c r="H120" i="508"/>
  <c r="G120" i="508"/>
  <c r="AA119" i="508"/>
  <c r="Z119" i="508"/>
  <c r="Y119" i="508"/>
  <c r="X119" i="508"/>
  <c r="U119" i="508"/>
  <c r="T119" i="508"/>
  <c r="S119" i="508"/>
  <c r="R119" i="508"/>
  <c r="Q119" i="508"/>
  <c r="P119" i="508"/>
  <c r="O119" i="508"/>
  <c r="N119" i="508"/>
  <c r="I119" i="508"/>
  <c r="H119" i="508"/>
  <c r="G119" i="508"/>
  <c r="AA118" i="508"/>
  <c r="Z118" i="508"/>
  <c r="Y118" i="508"/>
  <c r="X118" i="508"/>
  <c r="U118" i="508"/>
  <c r="T118" i="508"/>
  <c r="S118" i="508"/>
  <c r="R118" i="508"/>
  <c r="Q118" i="508"/>
  <c r="P118" i="508"/>
  <c r="O118" i="508"/>
  <c r="N118" i="508"/>
  <c r="I118" i="508"/>
  <c r="H118" i="508"/>
  <c r="G118" i="508"/>
  <c r="I117" i="508"/>
  <c r="H117" i="508"/>
  <c r="G117" i="508"/>
  <c r="I116" i="508"/>
  <c r="H116" i="508"/>
  <c r="G116" i="508"/>
  <c r="I115" i="508"/>
  <c r="H115" i="508"/>
  <c r="G115" i="508"/>
  <c r="AA114" i="508"/>
  <c r="Z114" i="508"/>
  <c r="Y114" i="508"/>
  <c r="X114" i="508"/>
  <c r="U114" i="508"/>
  <c r="T114" i="508"/>
  <c r="S114" i="508"/>
  <c r="R114" i="508"/>
  <c r="Q114" i="508"/>
  <c r="P114" i="508"/>
  <c r="O114" i="508"/>
  <c r="N114" i="508"/>
  <c r="I114" i="508"/>
  <c r="H114" i="508"/>
  <c r="G114" i="508"/>
  <c r="AA113" i="508"/>
  <c r="Z113" i="508"/>
  <c r="Y113" i="508"/>
  <c r="X113" i="508"/>
  <c r="U113" i="508"/>
  <c r="T113" i="508"/>
  <c r="S113" i="508"/>
  <c r="R113" i="508"/>
  <c r="Q113" i="508"/>
  <c r="P113" i="508"/>
  <c r="O113" i="508"/>
  <c r="N113" i="508"/>
  <c r="I113" i="508"/>
  <c r="H113" i="508"/>
  <c r="G113" i="508"/>
  <c r="AA112" i="508"/>
  <c r="Z112" i="508"/>
  <c r="Y112" i="508"/>
  <c r="X112" i="508"/>
  <c r="U112" i="508"/>
  <c r="T112" i="508"/>
  <c r="S112" i="508"/>
  <c r="R112" i="508"/>
  <c r="Q112" i="508"/>
  <c r="P112" i="508"/>
  <c r="O112" i="508"/>
  <c r="N112" i="508"/>
  <c r="I112" i="508"/>
  <c r="H112" i="508"/>
  <c r="G112" i="508"/>
  <c r="AA111" i="508"/>
  <c r="Z111" i="508"/>
  <c r="Y111" i="508"/>
  <c r="X111" i="508"/>
  <c r="U111" i="508"/>
  <c r="T111" i="508"/>
  <c r="S111" i="508"/>
  <c r="R111" i="508"/>
  <c r="Q111" i="508"/>
  <c r="P111" i="508"/>
  <c r="O111" i="508"/>
  <c r="N111" i="508"/>
  <c r="I111" i="508"/>
  <c r="H111" i="508"/>
  <c r="G111" i="508"/>
  <c r="AA110" i="508"/>
  <c r="Z110" i="508"/>
  <c r="Y110" i="508"/>
  <c r="X110" i="508"/>
  <c r="U110" i="508"/>
  <c r="T110" i="508"/>
  <c r="S110" i="508"/>
  <c r="R110" i="508"/>
  <c r="Q110" i="508"/>
  <c r="P110" i="508"/>
  <c r="O110" i="508"/>
  <c r="N110" i="508"/>
  <c r="I110" i="508"/>
  <c r="H110" i="508"/>
  <c r="G110" i="508"/>
  <c r="AA109" i="508"/>
  <c r="Z109" i="508"/>
  <c r="Y109" i="508"/>
  <c r="X109" i="508"/>
  <c r="U109" i="508"/>
  <c r="T109" i="508"/>
  <c r="S109" i="508"/>
  <c r="R109" i="508"/>
  <c r="Q109" i="508"/>
  <c r="P109" i="508"/>
  <c r="O109" i="508"/>
  <c r="N109" i="508"/>
  <c r="I109" i="508"/>
  <c r="H109" i="508"/>
  <c r="G109" i="508"/>
  <c r="AA108" i="508"/>
  <c r="Z108" i="508"/>
  <c r="Y108" i="508"/>
  <c r="X108" i="508"/>
  <c r="U108" i="508"/>
  <c r="T108" i="508"/>
  <c r="S108" i="508"/>
  <c r="R108" i="508"/>
  <c r="Q108" i="508"/>
  <c r="P108" i="508"/>
  <c r="O108" i="508"/>
  <c r="N108" i="508"/>
  <c r="I108" i="508"/>
  <c r="H108" i="508"/>
  <c r="G108" i="508"/>
  <c r="AA107" i="508"/>
  <c r="Z107" i="508"/>
  <c r="Y107" i="508"/>
  <c r="X107" i="508"/>
  <c r="U107" i="508"/>
  <c r="T107" i="508"/>
  <c r="S107" i="508"/>
  <c r="R107" i="508"/>
  <c r="Q107" i="508"/>
  <c r="P107" i="508"/>
  <c r="O107" i="508"/>
  <c r="N107" i="508"/>
  <c r="I107" i="508"/>
  <c r="H107" i="508"/>
  <c r="G107" i="508"/>
  <c r="AA106" i="508"/>
  <c r="Z106" i="508"/>
  <c r="Y106" i="508"/>
  <c r="X106" i="508"/>
  <c r="U106" i="508"/>
  <c r="T106" i="508"/>
  <c r="S106" i="508"/>
  <c r="R106" i="508"/>
  <c r="Q106" i="508"/>
  <c r="P106" i="508"/>
  <c r="O106" i="508"/>
  <c r="N106" i="508"/>
  <c r="I106" i="508"/>
  <c r="H106" i="508"/>
  <c r="G106" i="508"/>
  <c r="AA105" i="508"/>
  <c r="Z105" i="508"/>
  <c r="Y105" i="508"/>
  <c r="X105" i="508"/>
  <c r="U105" i="508"/>
  <c r="T105" i="508"/>
  <c r="S105" i="508"/>
  <c r="R105" i="508"/>
  <c r="Q105" i="508"/>
  <c r="P105" i="508"/>
  <c r="O105" i="508"/>
  <c r="N105" i="508"/>
  <c r="I105" i="508"/>
  <c r="H105" i="508"/>
  <c r="G105" i="508"/>
  <c r="AA104" i="508"/>
  <c r="Z104" i="508"/>
  <c r="Y104" i="508"/>
  <c r="X104" i="508"/>
  <c r="U104" i="508"/>
  <c r="T104" i="508"/>
  <c r="S104" i="508"/>
  <c r="R104" i="508"/>
  <c r="Q104" i="508"/>
  <c r="P104" i="508"/>
  <c r="O104" i="508"/>
  <c r="N104" i="508"/>
  <c r="I104" i="508"/>
  <c r="H104" i="508"/>
  <c r="G104" i="508"/>
  <c r="AA103" i="508"/>
  <c r="Z103" i="508"/>
  <c r="Y103" i="508"/>
  <c r="X103" i="508"/>
  <c r="U103" i="508"/>
  <c r="T103" i="508"/>
  <c r="S103" i="508"/>
  <c r="R103" i="508"/>
  <c r="Q103" i="508"/>
  <c r="P103" i="508"/>
  <c r="O103" i="508"/>
  <c r="N103" i="508"/>
  <c r="I103" i="508"/>
  <c r="H103" i="508"/>
  <c r="G103" i="508"/>
  <c r="AA102" i="508"/>
  <c r="Z102" i="508"/>
  <c r="Y102" i="508"/>
  <c r="X102" i="508"/>
  <c r="U102" i="508"/>
  <c r="T102" i="508"/>
  <c r="S102" i="508"/>
  <c r="R102" i="508"/>
  <c r="Q102" i="508"/>
  <c r="P102" i="508"/>
  <c r="O102" i="508"/>
  <c r="N102" i="508"/>
  <c r="I102" i="508"/>
  <c r="H102" i="508"/>
  <c r="G102" i="508"/>
  <c r="AA101" i="508"/>
  <c r="Z101" i="508"/>
  <c r="Y101" i="508"/>
  <c r="X101" i="508"/>
  <c r="U101" i="508"/>
  <c r="T101" i="508"/>
  <c r="S101" i="508"/>
  <c r="R101" i="508"/>
  <c r="Q101" i="508"/>
  <c r="P101" i="508"/>
  <c r="O101" i="508"/>
  <c r="N101" i="508"/>
  <c r="I101" i="508"/>
  <c r="H101" i="508"/>
  <c r="G101" i="508"/>
  <c r="AA100" i="508"/>
  <c r="Z100" i="508"/>
  <c r="Y100" i="508"/>
  <c r="X100" i="508"/>
  <c r="U100" i="508"/>
  <c r="T100" i="508"/>
  <c r="S100" i="508"/>
  <c r="R100" i="508"/>
  <c r="Q100" i="508"/>
  <c r="P100" i="508"/>
  <c r="O100" i="508"/>
  <c r="N100" i="508"/>
  <c r="I100" i="508"/>
  <c r="H100" i="508"/>
  <c r="G100" i="508"/>
  <c r="AA99" i="508"/>
  <c r="Z99" i="508"/>
  <c r="Y99" i="508"/>
  <c r="X99" i="508"/>
  <c r="U99" i="508"/>
  <c r="T99" i="508"/>
  <c r="S99" i="508"/>
  <c r="R99" i="508"/>
  <c r="Q99" i="508"/>
  <c r="P99" i="508"/>
  <c r="O99" i="508"/>
  <c r="N99" i="508"/>
  <c r="I99" i="508"/>
  <c r="H99" i="508"/>
  <c r="G99" i="508"/>
  <c r="AA98" i="508"/>
  <c r="Z98" i="508"/>
  <c r="Y98" i="508"/>
  <c r="X98" i="508"/>
  <c r="U98" i="508"/>
  <c r="T98" i="508"/>
  <c r="S98" i="508"/>
  <c r="R98" i="508"/>
  <c r="Q98" i="508"/>
  <c r="P98" i="508"/>
  <c r="O98" i="508"/>
  <c r="N98" i="508"/>
  <c r="I98" i="508"/>
  <c r="H98" i="508"/>
  <c r="G98" i="508"/>
  <c r="AA97" i="508"/>
  <c r="Z97" i="508"/>
  <c r="Y97" i="508"/>
  <c r="X97" i="508"/>
  <c r="U97" i="508"/>
  <c r="T97" i="508"/>
  <c r="S97" i="508"/>
  <c r="R97" i="508"/>
  <c r="Q97" i="508"/>
  <c r="P97" i="508"/>
  <c r="O97" i="508"/>
  <c r="N97" i="508"/>
  <c r="I97" i="508"/>
  <c r="H97" i="508"/>
  <c r="G97" i="508"/>
  <c r="AA96" i="508"/>
  <c r="Z96" i="508"/>
  <c r="Y96" i="508"/>
  <c r="X96" i="508"/>
  <c r="U96" i="508"/>
  <c r="T96" i="508"/>
  <c r="S96" i="508"/>
  <c r="R96" i="508"/>
  <c r="Q96" i="508"/>
  <c r="P96" i="508"/>
  <c r="O96" i="508"/>
  <c r="N96" i="508"/>
  <c r="I96" i="508"/>
  <c r="H96" i="508"/>
  <c r="G96" i="508"/>
  <c r="AA95" i="508"/>
  <c r="Z95" i="508"/>
  <c r="Y95" i="508"/>
  <c r="X95" i="508"/>
  <c r="U95" i="508"/>
  <c r="T95" i="508"/>
  <c r="S95" i="508"/>
  <c r="R95" i="508"/>
  <c r="Q95" i="508"/>
  <c r="P95" i="508"/>
  <c r="O95" i="508"/>
  <c r="N95" i="508"/>
  <c r="I95" i="508"/>
  <c r="H95" i="508"/>
  <c r="G95" i="508"/>
  <c r="AA94" i="508"/>
  <c r="Z94" i="508"/>
  <c r="Y94" i="508"/>
  <c r="X94" i="508"/>
  <c r="U94" i="508"/>
  <c r="T94" i="508"/>
  <c r="S94" i="508"/>
  <c r="R94" i="508"/>
  <c r="Q94" i="508"/>
  <c r="P94" i="508"/>
  <c r="O94" i="508"/>
  <c r="N94" i="508"/>
  <c r="I94" i="508"/>
  <c r="H94" i="508"/>
  <c r="G94" i="508"/>
  <c r="AA93" i="508"/>
  <c r="Z93" i="508"/>
  <c r="Y93" i="508"/>
  <c r="X93" i="508"/>
  <c r="U93" i="508"/>
  <c r="T93" i="508"/>
  <c r="S93" i="508"/>
  <c r="R93" i="508"/>
  <c r="Q93" i="508"/>
  <c r="P93" i="508"/>
  <c r="O93" i="508"/>
  <c r="N93" i="508"/>
  <c r="I93" i="508"/>
  <c r="H93" i="508"/>
  <c r="G93" i="508"/>
  <c r="AA92" i="508"/>
  <c r="Z92" i="508"/>
  <c r="Y92" i="508"/>
  <c r="X92" i="508"/>
  <c r="U92" i="508"/>
  <c r="T92" i="508"/>
  <c r="S92" i="508"/>
  <c r="R92" i="508"/>
  <c r="Q92" i="508"/>
  <c r="P92" i="508"/>
  <c r="O92" i="508"/>
  <c r="N92" i="508"/>
  <c r="I92" i="508"/>
  <c r="H92" i="508"/>
  <c r="G92" i="508"/>
  <c r="AA91" i="508"/>
  <c r="Z91" i="508"/>
  <c r="Y91" i="508"/>
  <c r="X91" i="508"/>
  <c r="U91" i="508"/>
  <c r="T91" i="508"/>
  <c r="S91" i="508"/>
  <c r="R91" i="508"/>
  <c r="Q91" i="508"/>
  <c r="P91" i="508"/>
  <c r="O91" i="508"/>
  <c r="N91" i="508"/>
  <c r="I91" i="508"/>
  <c r="H91" i="508"/>
  <c r="G91" i="508"/>
  <c r="AA90" i="508"/>
  <c r="Z90" i="508"/>
  <c r="Y90" i="508"/>
  <c r="X90" i="508"/>
  <c r="U90" i="508"/>
  <c r="T90" i="508"/>
  <c r="S90" i="508"/>
  <c r="R90" i="508"/>
  <c r="Q90" i="508"/>
  <c r="P90" i="508"/>
  <c r="O90" i="508"/>
  <c r="N90" i="508"/>
  <c r="I90" i="508"/>
  <c r="H90" i="508"/>
  <c r="G90" i="508"/>
  <c r="AA89" i="508"/>
  <c r="Z89" i="508"/>
  <c r="Y89" i="508"/>
  <c r="X89" i="508"/>
  <c r="U89" i="508"/>
  <c r="T89" i="508"/>
  <c r="S89" i="508"/>
  <c r="R89" i="508"/>
  <c r="Q89" i="508"/>
  <c r="P89" i="508"/>
  <c r="O89" i="508"/>
  <c r="N89" i="508"/>
  <c r="I89" i="508"/>
  <c r="H89" i="508"/>
  <c r="G89" i="508"/>
  <c r="AA88" i="508"/>
  <c r="Z88" i="508"/>
  <c r="Y88" i="508"/>
  <c r="X88" i="508"/>
  <c r="U88" i="508"/>
  <c r="T88" i="508"/>
  <c r="S88" i="508"/>
  <c r="R88" i="508"/>
  <c r="Q88" i="508"/>
  <c r="P88" i="508"/>
  <c r="O88" i="508"/>
  <c r="N88" i="508"/>
  <c r="I88" i="508"/>
  <c r="H88" i="508"/>
  <c r="G88" i="508"/>
  <c r="AA87" i="508"/>
  <c r="Z87" i="508"/>
  <c r="Y87" i="508"/>
  <c r="X87" i="508"/>
  <c r="U87" i="508"/>
  <c r="T87" i="508"/>
  <c r="S87" i="508"/>
  <c r="R87" i="508"/>
  <c r="Q87" i="508"/>
  <c r="P87" i="508"/>
  <c r="O87" i="508"/>
  <c r="N87" i="508"/>
  <c r="I87" i="508"/>
  <c r="H87" i="508"/>
  <c r="G87" i="508"/>
  <c r="AA85" i="508"/>
  <c r="Z85" i="508"/>
  <c r="Y85" i="508"/>
  <c r="X85" i="508"/>
  <c r="U85" i="508"/>
  <c r="T85" i="508"/>
  <c r="S85" i="508"/>
  <c r="R85" i="508"/>
  <c r="Q85" i="508"/>
  <c r="P85" i="508"/>
  <c r="O85" i="508"/>
  <c r="N85" i="508"/>
  <c r="I85" i="508"/>
  <c r="G85" i="508"/>
  <c r="AA84" i="508"/>
  <c r="Z84" i="508"/>
  <c r="Y84" i="508"/>
  <c r="X84" i="508"/>
  <c r="U84" i="508"/>
  <c r="T84" i="508"/>
  <c r="S84" i="508"/>
  <c r="R84" i="508"/>
  <c r="Q84" i="508"/>
  <c r="P84" i="508"/>
  <c r="O84" i="508"/>
  <c r="N84" i="508"/>
  <c r="I84" i="508"/>
  <c r="G84" i="508"/>
  <c r="AA83" i="508"/>
  <c r="Z83" i="508"/>
  <c r="Y83" i="508"/>
  <c r="X83" i="508"/>
  <c r="U83" i="508"/>
  <c r="T83" i="508"/>
  <c r="S83" i="508"/>
  <c r="R83" i="508"/>
  <c r="Q83" i="508"/>
  <c r="P83" i="508"/>
  <c r="O83" i="508"/>
  <c r="N83" i="508"/>
  <c r="I83" i="508"/>
  <c r="G83" i="508"/>
  <c r="N82" i="508"/>
  <c r="I82" i="508"/>
  <c r="G82" i="508"/>
  <c r="N81" i="508"/>
  <c r="I81" i="508"/>
  <c r="G81" i="508"/>
  <c r="N80" i="508"/>
  <c r="I80" i="508"/>
  <c r="G80" i="508"/>
  <c r="AA79" i="508"/>
  <c r="Z79" i="508"/>
  <c r="Y79" i="508"/>
  <c r="X79" i="508"/>
  <c r="U79" i="508"/>
  <c r="T79" i="508"/>
  <c r="S79" i="508"/>
  <c r="R79" i="508"/>
  <c r="Q79" i="508"/>
  <c r="P79" i="508"/>
  <c r="O79" i="508"/>
  <c r="N79" i="508"/>
  <c r="I79" i="508"/>
  <c r="G79" i="508"/>
  <c r="AA78" i="508"/>
  <c r="Z78" i="508"/>
  <c r="Y78" i="508"/>
  <c r="X78" i="508"/>
  <c r="U78" i="508"/>
  <c r="T78" i="508"/>
  <c r="S78" i="508"/>
  <c r="R78" i="508"/>
  <c r="Q78" i="508"/>
  <c r="P78" i="508"/>
  <c r="O78" i="508"/>
  <c r="N78" i="508"/>
  <c r="I78" i="508"/>
  <c r="G78" i="508"/>
  <c r="AA77" i="508"/>
  <c r="Z77" i="508"/>
  <c r="Y77" i="508"/>
  <c r="X77" i="508"/>
  <c r="U77" i="508"/>
  <c r="T77" i="508"/>
  <c r="S77" i="508"/>
  <c r="R77" i="508"/>
  <c r="Q77" i="508"/>
  <c r="P77" i="508"/>
  <c r="O77" i="508"/>
  <c r="N77" i="508"/>
  <c r="I77" i="508"/>
  <c r="G77" i="508"/>
  <c r="AA76" i="508"/>
  <c r="Z76" i="508"/>
  <c r="Y76" i="508"/>
  <c r="X76" i="508"/>
  <c r="U76" i="508"/>
  <c r="T76" i="508"/>
  <c r="S76" i="508"/>
  <c r="R76" i="508"/>
  <c r="Q76" i="508"/>
  <c r="P76" i="508"/>
  <c r="O76" i="508"/>
  <c r="N76" i="508"/>
  <c r="I76" i="508"/>
  <c r="G76" i="508"/>
  <c r="AA75" i="508"/>
  <c r="Z75" i="508"/>
  <c r="Y75" i="508"/>
  <c r="X75" i="508"/>
  <c r="U75" i="508"/>
  <c r="T75" i="508"/>
  <c r="S75" i="508"/>
  <c r="R75" i="508"/>
  <c r="Q75" i="508"/>
  <c r="P75" i="508"/>
  <c r="O75" i="508"/>
  <c r="N75" i="508"/>
  <c r="I75" i="508"/>
  <c r="G75" i="508"/>
  <c r="AA74" i="508"/>
  <c r="Z74" i="508"/>
  <c r="Y74" i="508"/>
  <c r="X74" i="508"/>
  <c r="U74" i="508"/>
  <c r="T74" i="508"/>
  <c r="S74" i="508"/>
  <c r="R74" i="508"/>
  <c r="Q74" i="508"/>
  <c r="P74" i="508"/>
  <c r="O74" i="508"/>
  <c r="N74" i="508"/>
  <c r="I74" i="508"/>
  <c r="G74" i="508"/>
  <c r="AA73" i="508"/>
  <c r="Z73" i="508"/>
  <c r="Y73" i="508"/>
  <c r="X73" i="508"/>
  <c r="U73" i="508"/>
  <c r="T73" i="508"/>
  <c r="S73" i="508"/>
  <c r="R73" i="508"/>
  <c r="Q73" i="508"/>
  <c r="P73" i="508"/>
  <c r="O73" i="508"/>
  <c r="N73" i="508"/>
  <c r="I73" i="508"/>
  <c r="G73" i="508"/>
  <c r="AA72" i="508"/>
  <c r="Z72" i="508"/>
  <c r="Y72" i="508"/>
  <c r="X72" i="508"/>
  <c r="U72" i="508"/>
  <c r="T72" i="508"/>
  <c r="S72" i="508"/>
  <c r="R72" i="508"/>
  <c r="Q72" i="508"/>
  <c r="P72" i="508"/>
  <c r="O72" i="508"/>
  <c r="N72" i="508"/>
  <c r="I72" i="508"/>
  <c r="G72" i="508"/>
  <c r="AA71" i="508"/>
  <c r="Z71" i="508"/>
  <c r="Y71" i="508"/>
  <c r="X71" i="508"/>
  <c r="U71" i="508"/>
  <c r="T71" i="508"/>
  <c r="S71" i="508"/>
  <c r="R71" i="508"/>
  <c r="Q71" i="508"/>
  <c r="P71" i="508"/>
  <c r="O71" i="508"/>
  <c r="N71" i="508"/>
  <c r="I71" i="508"/>
  <c r="G71" i="508"/>
  <c r="AA70" i="508"/>
  <c r="Z70" i="508"/>
  <c r="Y70" i="508"/>
  <c r="X70" i="508"/>
  <c r="U70" i="508"/>
  <c r="T70" i="508"/>
  <c r="S70" i="508"/>
  <c r="R70" i="508"/>
  <c r="Q70" i="508"/>
  <c r="P70" i="508"/>
  <c r="O70" i="508"/>
  <c r="N70" i="508"/>
  <c r="I70" i="508"/>
  <c r="G70" i="508"/>
  <c r="AA69" i="508"/>
  <c r="Z69" i="508"/>
  <c r="Y69" i="508"/>
  <c r="X69" i="508"/>
  <c r="U69" i="508"/>
  <c r="T69" i="508"/>
  <c r="S69" i="508"/>
  <c r="R69" i="508"/>
  <c r="Q69" i="508"/>
  <c r="P69" i="508"/>
  <c r="O69" i="508"/>
  <c r="N69" i="508"/>
  <c r="I69" i="508"/>
  <c r="G69" i="508"/>
  <c r="AA68" i="508"/>
  <c r="Z68" i="508"/>
  <c r="Y68" i="508"/>
  <c r="X68" i="508"/>
  <c r="U68" i="508"/>
  <c r="T68" i="508"/>
  <c r="S68" i="508"/>
  <c r="R68" i="508"/>
  <c r="Q68" i="508"/>
  <c r="P68" i="508"/>
  <c r="O68" i="508"/>
  <c r="N68" i="508"/>
  <c r="I68" i="508"/>
  <c r="G68" i="508"/>
  <c r="I67" i="508"/>
  <c r="G67" i="508"/>
  <c r="AA66" i="508"/>
  <c r="Z66" i="508"/>
  <c r="Y66" i="508"/>
  <c r="X66" i="508"/>
  <c r="U66" i="508"/>
  <c r="T66" i="508"/>
  <c r="S66" i="508"/>
  <c r="R66" i="508"/>
  <c r="Q66" i="508"/>
  <c r="P66" i="508"/>
  <c r="O66" i="508"/>
  <c r="N66" i="508"/>
  <c r="I66" i="508"/>
  <c r="G66" i="508"/>
  <c r="AA65" i="508"/>
  <c r="Z65" i="508"/>
  <c r="Y65" i="508"/>
  <c r="X65" i="508"/>
  <c r="U65" i="508"/>
  <c r="T65" i="508"/>
  <c r="S65" i="508"/>
  <c r="R65" i="508"/>
  <c r="Q65" i="508"/>
  <c r="P65" i="508"/>
  <c r="O65" i="508"/>
  <c r="N65" i="508"/>
  <c r="I65" i="508"/>
  <c r="G65" i="508"/>
  <c r="AA64" i="508"/>
  <c r="Z64" i="508"/>
  <c r="Y64" i="508"/>
  <c r="X64" i="508"/>
  <c r="U64" i="508"/>
  <c r="T64" i="508"/>
  <c r="S64" i="508"/>
  <c r="R64" i="508"/>
  <c r="Q64" i="508"/>
  <c r="P64" i="508"/>
  <c r="O64" i="508"/>
  <c r="N64" i="508"/>
  <c r="I64" i="508"/>
  <c r="G64" i="508"/>
  <c r="AA63" i="508"/>
  <c r="Z63" i="508"/>
  <c r="Y63" i="508"/>
  <c r="X63" i="508"/>
  <c r="U63" i="508"/>
  <c r="T63" i="508"/>
  <c r="S63" i="508"/>
  <c r="R63" i="508"/>
  <c r="Q63" i="508"/>
  <c r="P63" i="508"/>
  <c r="O63" i="508"/>
  <c r="N63" i="508"/>
  <c r="I63" i="508"/>
  <c r="G63" i="508"/>
  <c r="AA62" i="508"/>
  <c r="Z62" i="508"/>
  <c r="Y62" i="508"/>
  <c r="X62" i="508"/>
  <c r="U62" i="508"/>
  <c r="T62" i="508"/>
  <c r="S62" i="508"/>
  <c r="R62" i="508"/>
  <c r="Q62" i="508"/>
  <c r="P62" i="508"/>
  <c r="O62" i="508"/>
  <c r="N62" i="508"/>
  <c r="I62" i="508"/>
  <c r="G62" i="508"/>
  <c r="AA61" i="508"/>
  <c r="Z61" i="508"/>
  <c r="Y61" i="508"/>
  <c r="X61" i="508"/>
  <c r="U61" i="508"/>
  <c r="T61" i="508"/>
  <c r="S61" i="508"/>
  <c r="R61" i="508"/>
  <c r="Q61" i="508"/>
  <c r="P61" i="508"/>
  <c r="O61" i="508"/>
  <c r="N61" i="508"/>
  <c r="I61" i="508"/>
  <c r="G61" i="508"/>
  <c r="AA60" i="508"/>
  <c r="Z60" i="508"/>
  <c r="Y60" i="508"/>
  <c r="X60" i="508"/>
  <c r="U60" i="508"/>
  <c r="T60" i="508"/>
  <c r="S60" i="508"/>
  <c r="R60" i="508"/>
  <c r="Q60" i="508"/>
  <c r="P60" i="508"/>
  <c r="O60" i="508"/>
  <c r="N60" i="508"/>
  <c r="I60" i="508"/>
  <c r="G60" i="508"/>
  <c r="AA59" i="508"/>
  <c r="Z59" i="508"/>
  <c r="Y59" i="508"/>
  <c r="X59" i="508"/>
  <c r="U59" i="508"/>
  <c r="T59" i="508"/>
  <c r="S59" i="508"/>
  <c r="R59" i="508"/>
  <c r="Q59" i="508"/>
  <c r="P59" i="508"/>
  <c r="O59" i="508"/>
  <c r="N59" i="508"/>
  <c r="I59" i="508"/>
  <c r="G59" i="508"/>
  <c r="AA58" i="508"/>
  <c r="Z58" i="508"/>
  <c r="Y58" i="508"/>
  <c r="X58" i="508"/>
  <c r="U58" i="508"/>
  <c r="T58" i="508"/>
  <c r="S58" i="508"/>
  <c r="R58" i="508"/>
  <c r="Q58" i="508"/>
  <c r="P58" i="508"/>
  <c r="O58" i="508"/>
  <c r="N58" i="508"/>
  <c r="I58" i="508"/>
  <c r="G58" i="508"/>
  <c r="AA57" i="508"/>
  <c r="Z57" i="508"/>
  <c r="Y57" i="508"/>
  <c r="X57" i="508"/>
  <c r="U57" i="508"/>
  <c r="T57" i="508"/>
  <c r="S57" i="508"/>
  <c r="R57" i="508"/>
  <c r="Q57" i="508"/>
  <c r="P57" i="508"/>
  <c r="O57" i="508"/>
  <c r="N57" i="508"/>
  <c r="I57" i="508"/>
  <c r="G57" i="508"/>
  <c r="AA56" i="508"/>
  <c r="Z56" i="508"/>
  <c r="Y56" i="508"/>
  <c r="X56" i="508"/>
  <c r="U56" i="508"/>
  <c r="T56" i="508"/>
  <c r="S56" i="508"/>
  <c r="R56" i="508"/>
  <c r="Q56" i="508"/>
  <c r="P56" i="508"/>
  <c r="O56" i="508"/>
  <c r="N56" i="508"/>
  <c r="I56" i="508"/>
  <c r="G56" i="508"/>
  <c r="AA55" i="508"/>
  <c r="Z55" i="508"/>
  <c r="Y55" i="508"/>
  <c r="X55" i="508"/>
  <c r="U55" i="508"/>
  <c r="T55" i="508"/>
  <c r="S55" i="508"/>
  <c r="R55" i="508"/>
  <c r="Q55" i="508"/>
  <c r="P55" i="508"/>
  <c r="O55" i="508"/>
  <c r="N55" i="508"/>
  <c r="I55" i="508"/>
  <c r="G55" i="508"/>
  <c r="AA54" i="508"/>
  <c r="Z54" i="508"/>
  <c r="Y54" i="508"/>
  <c r="X54" i="508"/>
  <c r="U54" i="508"/>
  <c r="T54" i="508"/>
  <c r="S54" i="508"/>
  <c r="R54" i="508"/>
  <c r="Q54" i="508"/>
  <c r="P54" i="508"/>
  <c r="O54" i="508"/>
  <c r="N54" i="508"/>
  <c r="I54" i="508"/>
  <c r="G54" i="508"/>
  <c r="AA53" i="508"/>
  <c r="Z53" i="508"/>
  <c r="Y53" i="508"/>
  <c r="X53" i="508"/>
  <c r="U53" i="508"/>
  <c r="T53" i="508"/>
  <c r="S53" i="508"/>
  <c r="R53" i="508"/>
  <c r="Q53" i="508"/>
  <c r="P53" i="508"/>
  <c r="O53" i="508"/>
  <c r="N53" i="508"/>
  <c r="I53" i="508"/>
  <c r="G53" i="508"/>
  <c r="AA52" i="508"/>
  <c r="Z52" i="508"/>
  <c r="Y52" i="508"/>
  <c r="X52" i="508"/>
  <c r="U52" i="508"/>
  <c r="T52" i="508"/>
  <c r="S52" i="508"/>
  <c r="R52" i="508"/>
  <c r="Q52" i="508"/>
  <c r="P52" i="508"/>
  <c r="O52" i="508"/>
  <c r="N52" i="508"/>
  <c r="I52" i="508"/>
  <c r="G52" i="508"/>
  <c r="AA51" i="508"/>
  <c r="Z51" i="508"/>
  <c r="Y51" i="508"/>
  <c r="X51" i="508"/>
  <c r="U51" i="508"/>
  <c r="T51" i="508"/>
  <c r="S51" i="508"/>
  <c r="R51" i="508"/>
  <c r="Q51" i="508"/>
  <c r="P51" i="508"/>
  <c r="O51" i="508"/>
  <c r="N51" i="508"/>
  <c r="I51" i="508"/>
  <c r="G51" i="508"/>
  <c r="AA50" i="508"/>
  <c r="Z50" i="508"/>
  <c r="Y50" i="508"/>
  <c r="X50" i="508"/>
  <c r="U50" i="508"/>
  <c r="T50" i="508"/>
  <c r="S50" i="508"/>
  <c r="R50" i="508"/>
  <c r="Q50" i="508"/>
  <c r="P50" i="508"/>
  <c r="O50" i="508"/>
  <c r="N50" i="508"/>
  <c r="I50" i="508"/>
  <c r="G50" i="508"/>
  <c r="AA49" i="508"/>
  <c r="Z49" i="508"/>
  <c r="Y49" i="508"/>
  <c r="X49" i="508"/>
  <c r="U49" i="508"/>
  <c r="T49" i="508"/>
  <c r="S49" i="508"/>
  <c r="R49" i="508"/>
  <c r="Q49" i="508"/>
  <c r="P49" i="508"/>
  <c r="O49" i="508"/>
  <c r="N49" i="508"/>
  <c r="I49" i="508"/>
  <c r="G49" i="508"/>
  <c r="AA48" i="508"/>
  <c r="Z48" i="508"/>
  <c r="Y48" i="508"/>
  <c r="X48" i="508"/>
  <c r="U48" i="508"/>
  <c r="T48" i="508"/>
  <c r="S48" i="508"/>
  <c r="R48" i="508"/>
  <c r="Q48" i="508"/>
  <c r="P48" i="508"/>
  <c r="O48" i="508"/>
  <c r="N48" i="508"/>
  <c r="I48" i="508"/>
  <c r="G48" i="508"/>
  <c r="AA47" i="508"/>
  <c r="Z47" i="508"/>
  <c r="Y47" i="508"/>
  <c r="X47" i="508"/>
  <c r="U47" i="508"/>
  <c r="T47" i="508"/>
  <c r="S47" i="508"/>
  <c r="R47" i="508"/>
  <c r="Q47" i="508"/>
  <c r="P47" i="508"/>
  <c r="O47" i="508"/>
  <c r="N47" i="508"/>
  <c r="I47" i="508"/>
  <c r="G47" i="508"/>
  <c r="AA46" i="508"/>
  <c r="Z46" i="508"/>
  <c r="Y46" i="508"/>
  <c r="X46" i="508"/>
  <c r="U46" i="508"/>
  <c r="T46" i="508"/>
  <c r="S46" i="508"/>
  <c r="R46" i="508"/>
  <c r="Q46" i="508"/>
  <c r="P46" i="508"/>
  <c r="O46" i="508"/>
  <c r="N46" i="508"/>
  <c r="I46" i="508"/>
  <c r="G46" i="508"/>
  <c r="AA45" i="508"/>
  <c r="Z45" i="508"/>
  <c r="Y45" i="508"/>
  <c r="X45" i="508"/>
  <c r="U45" i="508"/>
  <c r="T45" i="508"/>
  <c r="S45" i="508"/>
  <c r="R45" i="508"/>
  <c r="Q45" i="508"/>
  <c r="P45" i="508"/>
  <c r="O45" i="508"/>
  <c r="N45" i="508"/>
  <c r="I45" i="508"/>
  <c r="G45" i="508"/>
  <c r="AA44" i="508"/>
  <c r="Z44" i="508"/>
  <c r="Y44" i="508"/>
  <c r="X44" i="508"/>
  <c r="U44" i="508"/>
  <c r="T44" i="508"/>
  <c r="S44" i="508"/>
  <c r="R44" i="508"/>
  <c r="Q44" i="508"/>
  <c r="P44" i="508"/>
  <c r="O44" i="508"/>
  <c r="N44" i="508"/>
  <c r="I44" i="508"/>
  <c r="G44" i="508"/>
  <c r="AA43" i="508"/>
  <c r="Z43" i="508"/>
  <c r="Y43" i="508"/>
  <c r="X43" i="508"/>
  <c r="U43" i="508"/>
  <c r="T43" i="508"/>
  <c r="S43" i="508"/>
  <c r="R43" i="508"/>
  <c r="Q43" i="508"/>
  <c r="P43" i="508"/>
  <c r="O43" i="508"/>
  <c r="N43" i="508"/>
  <c r="I43" i="508"/>
  <c r="G43" i="508"/>
  <c r="AA42" i="508"/>
  <c r="Z42" i="508"/>
  <c r="Y42" i="508"/>
  <c r="X42" i="508"/>
  <c r="U42" i="508"/>
  <c r="T42" i="508"/>
  <c r="S42" i="508"/>
  <c r="R42" i="508"/>
  <c r="Q42" i="508"/>
  <c r="P42" i="508"/>
  <c r="O42" i="508"/>
  <c r="N42" i="508"/>
  <c r="I42" i="508"/>
  <c r="G42" i="508"/>
  <c r="AA41" i="508"/>
  <c r="Z41" i="508"/>
  <c r="Y41" i="508"/>
  <c r="X41" i="508"/>
  <c r="U41" i="508"/>
  <c r="T41" i="508"/>
  <c r="S41" i="508"/>
  <c r="R41" i="508"/>
  <c r="Q41" i="508"/>
  <c r="P41" i="508"/>
  <c r="O41" i="508"/>
  <c r="N41" i="508"/>
  <c r="I41" i="508"/>
  <c r="G41" i="508"/>
  <c r="AA40" i="508"/>
  <c r="Z40" i="508"/>
  <c r="Y40" i="508"/>
  <c r="X40" i="508"/>
  <c r="U40" i="508"/>
  <c r="T40" i="508"/>
  <c r="S40" i="508"/>
  <c r="R40" i="508"/>
  <c r="Q40" i="508"/>
  <c r="P40" i="508"/>
  <c r="O40" i="508"/>
  <c r="N40" i="508"/>
  <c r="I40" i="508"/>
  <c r="G40" i="508"/>
  <c r="AA39" i="508"/>
  <c r="Z39" i="508"/>
  <c r="Y39" i="508"/>
  <c r="X39" i="508"/>
  <c r="U39" i="508"/>
  <c r="T39" i="508"/>
  <c r="S39" i="508"/>
  <c r="R39" i="508"/>
  <c r="Q39" i="508"/>
  <c r="P39" i="508"/>
  <c r="O39" i="508"/>
  <c r="N39" i="508"/>
  <c r="I39" i="508"/>
  <c r="G39" i="508"/>
  <c r="AA38" i="508"/>
  <c r="Z38" i="508"/>
  <c r="Y38" i="508"/>
  <c r="X38" i="508"/>
  <c r="U38" i="508"/>
  <c r="T38" i="508"/>
  <c r="S38" i="508"/>
  <c r="R38" i="508"/>
  <c r="Q38" i="508"/>
  <c r="P38" i="508"/>
  <c r="O38" i="508"/>
  <c r="N38" i="508"/>
  <c r="I38" i="508"/>
  <c r="G38" i="508"/>
  <c r="AA37" i="508"/>
  <c r="Z37" i="508"/>
  <c r="Y37" i="508"/>
  <c r="X37" i="508"/>
  <c r="U37" i="508"/>
  <c r="T37" i="508"/>
  <c r="S37" i="508"/>
  <c r="R37" i="508"/>
  <c r="Q37" i="508"/>
  <c r="P37" i="508"/>
  <c r="O37" i="508"/>
  <c r="N37" i="508"/>
  <c r="I37" i="508"/>
  <c r="G37" i="508"/>
  <c r="I36" i="508"/>
  <c r="G36" i="508"/>
  <c r="I35" i="508"/>
  <c r="G35" i="508"/>
  <c r="I34" i="508"/>
  <c r="G34" i="508"/>
  <c r="AA33" i="508"/>
  <c r="Z33" i="508"/>
  <c r="Y33" i="508"/>
  <c r="X33" i="508"/>
  <c r="U33" i="508"/>
  <c r="T33" i="508"/>
  <c r="S33" i="508"/>
  <c r="R33" i="508"/>
  <c r="Q33" i="508"/>
  <c r="P33" i="508"/>
  <c r="O33" i="508"/>
  <c r="N33" i="508"/>
  <c r="I33" i="508"/>
  <c r="G33" i="508"/>
  <c r="AA32" i="508"/>
  <c r="Z32" i="508"/>
  <c r="Y32" i="508"/>
  <c r="X32" i="508"/>
  <c r="U32" i="508"/>
  <c r="T32" i="508"/>
  <c r="S32" i="508"/>
  <c r="R32" i="508"/>
  <c r="Q32" i="508"/>
  <c r="P32" i="508"/>
  <c r="O32" i="508"/>
  <c r="N32" i="508"/>
  <c r="I32" i="508"/>
  <c r="G32" i="508"/>
  <c r="AA31" i="508"/>
  <c r="Z31" i="508"/>
  <c r="Y31" i="508"/>
  <c r="X31" i="508"/>
  <c r="U31" i="508"/>
  <c r="T31" i="508"/>
  <c r="S31" i="508"/>
  <c r="R31" i="508"/>
  <c r="Q31" i="508"/>
  <c r="P31" i="508"/>
  <c r="O31" i="508"/>
  <c r="N31" i="508"/>
  <c r="I31" i="508"/>
  <c r="G31" i="508"/>
  <c r="I30" i="508"/>
  <c r="G30" i="508"/>
  <c r="AA29" i="508"/>
  <c r="Z29" i="508"/>
  <c r="Y29" i="508"/>
  <c r="X29" i="508"/>
  <c r="U29" i="508"/>
  <c r="T29" i="508"/>
  <c r="S29" i="508"/>
  <c r="R29" i="508"/>
  <c r="Q29" i="508"/>
  <c r="P29" i="508"/>
  <c r="O29" i="508"/>
  <c r="N29" i="508"/>
  <c r="I29" i="508"/>
  <c r="G29" i="508"/>
  <c r="AA27" i="508"/>
  <c r="Z27" i="508"/>
  <c r="Y27" i="508"/>
  <c r="X27" i="508"/>
  <c r="U27" i="508"/>
  <c r="T27" i="508"/>
  <c r="S27" i="508"/>
  <c r="R27" i="508"/>
  <c r="Q27" i="508"/>
  <c r="P27" i="508"/>
  <c r="O27" i="508"/>
  <c r="N27" i="508"/>
  <c r="I27" i="508"/>
  <c r="G27" i="508"/>
  <c r="AA26" i="508"/>
  <c r="Z26" i="508"/>
  <c r="Y26" i="508"/>
  <c r="X26" i="508"/>
  <c r="U26" i="508"/>
  <c r="T26" i="508"/>
  <c r="S26" i="508"/>
  <c r="R26" i="508"/>
  <c r="Q26" i="508"/>
  <c r="P26" i="508"/>
  <c r="O26" i="508"/>
  <c r="N26" i="508"/>
  <c r="I26" i="508"/>
  <c r="G26" i="508"/>
  <c r="AA25" i="508"/>
  <c r="Z25" i="508"/>
  <c r="Y25" i="508"/>
  <c r="X25" i="508"/>
  <c r="U25" i="508"/>
  <c r="T25" i="508"/>
  <c r="S25" i="508"/>
  <c r="R25" i="508"/>
  <c r="Q25" i="508"/>
  <c r="P25" i="508"/>
  <c r="O25" i="508"/>
  <c r="N25" i="508"/>
  <c r="I25" i="508"/>
  <c r="G25" i="508"/>
  <c r="AA24" i="508"/>
  <c r="Z24" i="508"/>
  <c r="Y24" i="508"/>
  <c r="X24" i="508"/>
  <c r="U24" i="508"/>
  <c r="T24" i="508"/>
  <c r="S24" i="508"/>
  <c r="R24" i="508"/>
  <c r="Q24" i="508"/>
  <c r="P24" i="508"/>
  <c r="O24" i="508"/>
  <c r="N24" i="508"/>
  <c r="I24" i="508"/>
  <c r="G24" i="508"/>
  <c r="AA23" i="508"/>
  <c r="Z23" i="508"/>
  <c r="Y23" i="508"/>
  <c r="X23" i="508"/>
  <c r="U23" i="508"/>
  <c r="T23" i="508"/>
  <c r="S23" i="508"/>
  <c r="R23" i="508"/>
  <c r="Q23" i="508"/>
  <c r="P23" i="508"/>
  <c r="O23" i="508"/>
  <c r="N23" i="508"/>
  <c r="I23" i="508"/>
  <c r="G23" i="508"/>
  <c r="AA22" i="508"/>
  <c r="Z22" i="508"/>
  <c r="Y22" i="508"/>
  <c r="X22" i="508"/>
  <c r="U22" i="508"/>
  <c r="T22" i="508"/>
  <c r="S22" i="508"/>
  <c r="R22" i="508"/>
  <c r="Q22" i="508"/>
  <c r="P22" i="508"/>
  <c r="O22" i="508"/>
  <c r="N22" i="508"/>
  <c r="I22" i="508"/>
  <c r="G22" i="508"/>
  <c r="AA21" i="508"/>
  <c r="Z21" i="508"/>
  <c r="Y21" i="508"/>
  <c r="X21" i="508"/>
  <c r="U21" i="508"/>
  <c r="T21" i="508"/>
  <c r="S21" i="508"/>
  <c r="R21" i="508"/>
  <c r="Q21" i="508"/>
  <c r="P21" i="508"/>
  <c r="O21" i="508"/>
  <c r="N21" i="508"/>
  <c r="I21" i="508"/>
  <c r="G21" i="508"/>
  <c r="AA20" i="508"/>
  <c r="Z20" i="508"/>
  <c r="Y20" i="508"/>
  <c r="X20" i="508"/>
  <c r="U20" i="508"/>
  <c r="T20" i="508"/>
  <c r="S20" i="508"/>
  <c r="R20" i="508"/>
  <c r="Q20" i="508"/>
  <c r="P20" i="508"/>
  <c r="O20" i="508"/>
  <c r="N20" i="508"/>
  <c r="I20" i="508"/>
  <c r="G20" i="508"/>
  <c r="AA19" i="508"/>
  <c r="Z19" i="508"/>
  <c r="Y19" i="508"/>
  <c r="X19" i="508"/>
  <c r="U19" i="508"/>
  <c r="T19" i="508"/>
  <c r="S19" i="508"/>
  <c r="R19" i="508"/>
  <c r="Q19" i="508"/>
  <c r="P19" i="508"/>
  <c r="O19" i="508"/>
  <c r="N19" i="508"/>
  <c r="I19" i="508"/>
  <c r="G19" i="508"/>
  <c r="AA18" i="508"/>
  <c r="Z18" i="508"/>
  <c r="Y18" i="508"/>
  <c r="X18" i="508"/>
  <c r="U18" i="508"/>
  <c r="T18" i="508"/>
  <c r="S18" i="508"/>
  <c r="R18" i="508"/>
  <c r="Q18" i="508"/>
  <c r="P18" i="508"/>
  <c r="O18" i="508"/>
  <c r="N18" i="508"/>
  <c r="I18" i="508"/>
  <c r="G18" i="508"/>
  <c r="AA17" i="508"/>
  <c r="Z17" i="508"/>
  <c r="Y17" i="508"/>
  <c r="X17" i="508"/>
  <c r="U17" i="508"/>
  <c r="T17" i="508"/>
  <c r="S17" i="508"/>
  <c r="R17" i="508"/>
  <c r="Q17" i="508"/>
  <c r="P17" i="508"/>
  <c r="O17" i="508"/>
  <c r="N17" i="508"/>
  <c r="I17" i="508"/>
  <c r="G17" i="508"/>
  <c r="AA16" i="508"/>
  <c r="Z16" i="508"/>
  <c r="Y16" i="508"/>
  <c r="X16" i="508"/>
  <c r="U16" i="508"/>
  <c r="T16" i="508"/>
  <c r="S16" i="508"/>
  <c r="R16" i="508"/>
  <c r="Q16" i="508"/>
  <c r="P16" i="508"/>
  <c r="O16" i="508"/>
  <c r="N16" i="508"/>
  <c r="I16" i="508"/>
  <c r="G16" i="508"/>
  <c r="AA15" i="508"/>
  <c r="Z15" i="508"/>
  <c r="Y15" i="508"/>
  <c r="X15" i="508"/>
  <c r="U15" i="508"/>
  <c r="T15" i="508"/>
  <c r="S15" i="508"/>
  <c r="R15" i="508"/>
  <c r="Q15" i="508"/>
  <c r="P15" i="508"/>
  <c r="O15" i="508"/>
  <c r="N15" i="508"/>
  <c r="I15" i="508"/>
  <c r="G15" i="508"/>
  <c r="AA14" i="508"/>
  <c r="Z14" i="508"/>
  <c r="Y14" i="508"/>
  <c r="X14" i="508"/>
  <c r="U14" i="508"/>
  <c r="T14" i="508"/>
  <c r="S14" i="508"/>
  <c r="R14" i="508"/>
  <c r="Q14" i="508"/>
  <c r="P14" i="508"/>
  <c r="O14" i="508"/>
  <c r="N14" i="508"/>
  <c r="I14" i="508"/>
  <c r="G14" i="508"/>
  <c r="AA13" i="508"/>
  <c r="Z13" i="508"/>
  <c r="Y13" i="508"/>
  <c r="X13" i="508"/>
  <c r="U13" i="508"/>
  <c r="T13" i="508"/>
  <c r="S13" i="508"/>
  <c r="R13" i="508"/>
  <c r="Q13" i="508"/>
  <c r="P13" i="508"/>
  <c r="O13" i="508"/>
  <c r="N13" i="508"/>
  <c r="I13" i="508"/>
  <c r="G13" i="508"/>
  <c r="AA12" i="508"/>
  <c r="Z12" i="508"/>
  <c r="Y12" i="508"/>
  <c r="X12" i="508"/>
  <c r="U12" i="508"/>
  <c r="T12" i="508"/>
  <c r="S12" i="508"/>
  <c r="R12" i="508"/>
  <c r="Q12" i="508"/>
  <c r="P12" i="508"/>
  <c r="O12" i="508"/>
  <c r="N12" i="508"/>
  <c r="I12" i="508"/>
  <c r="G12" i="508"/>
  <c r="AA11" i="508"/>
  <c r="Z11" i="508"/>
  <c r="Y11" i="508"/>
  <c r="X11" i="508"/>
  <c r="U11" i="508"/>
  <c r="T11" i="508"/>
  <c r="S11" i="508"/>
  <c r="R11" i="508"/>
  <c r="Q11" i="508"/>
  <c r="P11" i="508"/>
  <c r="O11" i="508"/>
  <c r="N11" i="508"/>
  <c r="I11" i="508"/>
  <c r="G11" i="508"/>
  <c r="AA10" i="508"/>
  <c r="Z10" i="508"/>
  <c r="Y10" i="508"/>
  <c r="X10" i="508"/>
  <c r="U10" i="508"/>
  <c r="T10" i="508"/>
  <c r="S10" i="508"/>
  <c r="R10" i="508"/>
  <c r="Q10" i="508"/>
  <c r="P10" i="508"/>
  <c r="O10" i="508"/>
  <c r="N10" i="508"/>
  <c r="I10" i="508"/>
  <c r="G10" i="508"/>
  <c r="AA9" i="508"/>
  <c r="Z9" i="508"/>
  <c r="Y9" i="508"/>
  <c r="X9" i="508"/>
  <c r="U9" i="508"/>
  <c r="T9" i="508"/>
  <c r="S9" i="508"/>
  <c r="R9" i="508"/>
  <c r="Q9" i="508"/>
  <c r="P9" i="508"/>
  <c r="O9" i="508"/>
  <c r="N9" i="508"/>
  <c r="I9" i="508"/>
  <c r="G9" i="508"/>
  <c r="AA8" i="508"/>
  <c r="Z8" i="508"/>
  <c r="Y8" i="508"/>
  <c r="X8" i="508"/>
  <c r="U8" i="508"/>
  <c r="T8" i="508"/>
  <c r="S8" i="508"/>
  <c r="R8" i="508"/>
  <c r="Q8" i="508"/>
  <c r="P8" i="508"/>
  <c r="O8" i="508"/>
  <c r="N8" i="508"/>
  <c r="I8" i="508"/>
  <c r="G8" i="508"/>
  <c r="AA7" i="508"/>
  <c r="Z7" i="508"/>
  <c r="Y7" i="508"/>
  <c r="X7" i="508"/>
  <c r="U7" i="508"/>
  <c r="T7" i="508"/>
  <c r="S7" i="508"/>
  <c r="R7" i="508"/>
  <c r="Q7" i="508"/>
  <c r="P7" i="508"/>
  <c r="O7" i="508"/>
  <c r="N7" i="508"/>
  <c r="I7" i="508"/>
  <c r="G434" i="563" l="1"/>
  <c r="G136" i="563"/>
  <c r="G12" i="563"/>
  <c r="P536" i="563"/>
  <c r="O536" i="563"/>
  <c r="N536" i="563"/>
  <c r="M536" i="563"/>
  <c r="L536" i="563"/>
  <c r="K536" i="563"/>
  <c r="I536" i="563"/>
  <c r="H536" i="563"/>
  <c r="G536" i="563"/>
  <c r="F536" i="563"/>
  <c r="E536" i="563"/>
  <c r="D536" i="563"/>
  <c r="C535" i="563"/>
  <c r="J535" i="563" s="1"/>
  <c r="Q535" i="563" s="1"/>
  <c r="C534" i="563"/>
  <c r="J534" i="563" s="1"/>
  <c r="Q534" i="563" s="1"/>
  <c r="C533" i="563"/>
  <c r="J533" i="563" s="1"/>
  <c r="G517" i="563"/>
  <c r="N517" i="563" s="1"/>
  <c r="X515" i="563"/>
  <c r="X514" i="563"/>
  <c r="X513" i="563"/>
  <c r="G513" i="563"/>
  <c r="C513" i="563"/>
  <c r="X512" i="563"/>
  <c r="I512" i="563"/>
  <c r="E512" i="563"/>
  <c r="K512" i="563" s="1"/>
  <c r="M512" i="563" s="1"/>
  <c r="X511" i="563"/>
  <c r="I511" i="563"/>
  <c r="E511" i="563"/>
  <c r="K511" i="563" s="1"/>
  <c r="M511" i="563" s="1"/>
  <c r="I510" i="563"/>
  <c r="E510" i="563"/>
  <c r="K510" i="563" s="1"/>
  <c r="M510" i="563" s="1"/>
  <c r="I509" i="563"/>
  <c r="I513" i="563" s="1"/>
  <c r="E509" i="563"/>
  <c r="K509" i="563" s="1"/>
  <c r="AA506" i="563"/>
  <c r="Z506" i="563"/>
  <c r="Y506" i="563"/>
  <c r="X506" i="563"/>
  <c r="U506" i="563"/>
  <c r="T506" i="563"/>
  <c r="S506" i="563"/>
  <c r="R506" i="563"/>
  <c r="Q506" i="563"/>
  <c r="P506" i="563"/>
  <c r="O506" i="563"/>
  <c r="R514" i="563" s="1"/>
  <c r="I506" i="563"/>
  <c r="G506" i="563"/>
  <c r="H505" i="563"/>
  <c r="H504" i="563"/>
  <c r="H503" i="563"/>
  <c r="D502" i="563"/>
  <c r="H502" i="563" s="1"/>
  <c r="V501" i="563"/>
  <c r="W501" i="563" s="1"/>
  <c r="N501" i="563"/>
  <c r="K501" i="563" a="1"/>
  <c r="K501" i="563" s="1"/>
  <c r="M501" i="563" s="1"/>
  <c r="J501" i="563" a="1"/>
  <c r="J501" i="563" s="1"/>
  <c r="H501" i="563"/>
  <c r="H500" i="563"/>
  <c r="H499" i="563"/>
  <c r="V498" i="563"/>
  <c r="W498" i="563" s="1"/>
  <c r="N498" i="563"/>
  <c r="K498" i="563" a="1"/>
  <c r="K498" i="563" s="1"/>
  <c r="M498" i="563" s="1"/>
  <c r="J498" i="563" a="1"/>
  <c r="J498" i="563" s="1"/>
  <c r="H498" i="563"/>
  <c r="V497" i="563"/>
  <c r="W497" i="563" s="1"/>
  <c r="N497" i="563"/>
  <c r="K497" i="563" a="1"/>
  <c r="K497" i="563" s="1"/>
  <c r="M497" i="563" s="1"/>
  <c r="J497" i="563" a="1"/>
  <c r="J497" i="563" s="1"/>
  <c r="H497" i="563"/>
  <c r="H496" i="563"/>
  <c r="H495" i="563"/>
  <c r="V494" i="563"/>
  <c r="W494" i="563" s="1"/>
  <c r="N494" i="563"/>
  <c r="K494" i="563"/>
  <c r="M494" i="563" s="1"/>
  <c r="K494" i="563" a="1"/>
  <c r="J494" i="563"/>
  <c r="J494" i="563" a="1"/>
  <c r="H494" i="563"/>
  <c r="V493" i="563"/>
  <c r="W493" i="563" s="1"/>
  <c r="N493" i="563"/>
  <c r="K493" i="563" a="1"/>
  <c r="K493" i="563" s="1"/>
  <c r="M493" i="563" s="1"/>
  <c r="J493" i="563" a="1"/>
  <c r="J493" i="563" s="1"/>
  <c r="H493" i="563"/>
  <c r="W492" i="563"/>
  <c r="V492" i="563"/>
  <c r="N492" i="563"/>
  <c r="K492" i="563" a="1"/>
  <c r="K492" i="563" s="1"/>
  <c r="M492" i="563" s="1"/>
  <c r="J492" i="563" a="1"/>
  <c r="J492" i="563" s="1"/>
  <c r="H492" i="563"/>
  <c r="V491" i="563"/>
  <c r="V506" i="563" s="1"/>
  <c r="N491" i="563"/>
  <c r="N506" i="563" s="1"/>
  <c r="K491" i="563" a="1"/>
  <c r="K491" i="563" s="1"/>
  <c r="J491" i="563" a="1"/>
  <c r="J491" i="563" s="1"/>
  <c r="H491" i="563"/>
  <c r="H506" i="563" s="1"/>
  <c r="AA490" i="563"/>
  <c r="Z490" i="563"/>
  <c r="Y490" i="563"/>
  <c r="X490" i="563"/>
  <c r="U490" i="563"/>
  <c r="T490" i="563"/>
  <c r="S490" i="563"/>
  <c r="Q490" i="563"/>
  <c r="P490" i="563"/>
  <c r="O490" i="563"/>
  <c r="I490" i="563"/>
  <c r="G490" i="563"/>
  <c r="J490" i="563" s="1" a="1"/>
  <c r="J490" i="563" s="1"/>
  <c r="V489" i="563"/>
  <c r="W489" i="563" s="1"/>
  <c r="N489" i="563"/>
  <c r="K489" i="563" a="1"/>
  <c r="K489" i="563" s="1"/>
  <c r="M489" i="563" s="1"/>
  <c r="J489" i="563" a="1"/>
  <c r="J489" i="563" s="1"/>
  <c r="H489" i="563"/>
  <c r="H488" i="563"/>
  <c r="H487" i="563"/>
  <c r="H486" i="563"/>
  <c r="H485" i="563"/>
  <c r="V484" i="563"/>
  <c r="W484" i="563" s="1"/>
  <c r="N484" i="563"/>
  <c r="K484" i="563" a="1"/>
  <c r="K484" i="563" s="1"/>
  <c r="M484" i="563" s="1"/>
  <c r="J484" i="563" a="1"/>
  <c r="J484" i="563" s="1"/>
  <c r="H484" i="563"/>
  <c r="V483" i="563"/>
  <c r="W483" i="563" s="1"/>
  <c r="N483" i="563"/>
  <c r="K483" i="563"/>
  <c r="M483" i="563" s="1"/>
  <c r="K483" i="563" a="1"/>
  <c r="J483" i="563"/>
  <c r="J483" i="563" a="1"/>
  <c r="H483" i="563"/>
  <c r="V482" i="563"/>
  <c r="W482" i="563" s="1"/>
  <c r="N482" i="563"/>
  <c r="K482" i="563" a="1"/>
  <c r="K482" i="563" s="1"/>
  <c r="M482" i="563" s="1"/>
  <c r="J482" i="563" a="1"/>
  <c r="J482" i="563" s="1"/>
  <c r="H482" i="563"/>
  <c r="V481" i="563"/>
  <c r="W481" i="563" s="1"/>
  <c r="N481" i="563"/>
  <c r="K481" i="563" a="1"/>
  <c r="K481" i="563" s="1"/>
  <c r="M481" i="563" s="1"/>
  <c r="J481" i="563" a="1"/>
  <c r="J481" i="563" s="1"/>
  <c r="H481" i="563"/>
  <c r="V480" i="563"/>
  <c r="V490" i="563" s="1"/>
  <c r="W490" i="563" s="1"/>
  <c r="N480" i="563"/>
  <c r="K480" i="563" a="1"/>
  <c r="K480" i="563" s="1"/>
  <c r="J480" i="563" a="1"/>
  <c r="J480" i="563" s="1"/>
  <c r="H480" i="563"/>
  <c r="AA479" i="563"/>
  <c r="Z479" i="563"/>
  <c r="Y479" i="563"/>
  <c r="X479" i="563"/>
  <c r="U479" i="563"/>
  <c r="T479" i="563"/>
  <c r="S479" i="563"/>
  <c r="Q479" i="563"/>
  <c r="P479" i="563"/>
  <c r="O479" i="563"/>
  <c r="I479" i="563"/>
  <c r="G479" i="563"/>
  <c r="J479" i="563" s="1" a="1"/>
  <c r="J479" i="563" s="1"/>
  <c r="V478" i="563"/>
  <c r="W478" i="563" s="1"/>
  <c r="N478" i="563"/>
  <c r="K478" i="563" a="1"/>
  <c r="K478" i="563" s="1"/>
  <c r="M478" i="563" s="1"/>
  <c r="J478" i="563" a="1"/>
  <c r="J478" i="563" s="1"/>
  <c r="H478" i="563"/>
  <c r="V477" i="563"/>
  <c r="W477" i="563" s="1"/>
  <c r="N477" i="563"/>
  <c r="K477" i="563" a="1"/>
  <c r="K477" i="563" s="1"/>
  <c r="M477" i="563" s="1"/>
  <c r="J477" i="563" a="1"/>
  <c r="J477" i="563" s="1"/>
  <c r="H477" i="563"/>
  <c r="V476" i="563"/>
  <c r="W476" i="563" s="1"/>
  <c r="N476" i="563"/>
  <c r="K476" i="563"/>
  <c r="M476" i="563" s="1"/>
  <c r="K476" i="563" a="1"/>
  <c r="J476" i="563"/>
  <c r="J476" i="563" a="1"/>
  <c r="H476" i="563"/>
  <c r="V475" i="563"/>
  <c r="W475" i="563" s="1"/>
  <c r="N475" i="563"/>
  <c r="K475" i="563" a="1"/>
  <c r="K475" i="563" s="1"/>
  <c r="M475" i="563" s="1"/>
  <c r="J475" i="563" a="1"/>
  <c r="J475" i="563" s="1"/>
  <c r="H475" i="563"/>
  <c r="W474" i="563"/>
  <c r="V474" i="563"/>
  <c r="N474" i="563"/>
  <c r="K474" i="563" a="1"/>
  <c r="K474" i="563" s="1"/>
  <c r="M474" i="563" s="1"/>
  <c r="J474" i="563" a="1"/>
  <c r="J474" i="563" s="1"/>
  <c r="H474" i="563"/>
  <c r="V473" i="563"/>
  <c r="W473" i="563" s="1"/>
  <c r="N473" i="563"/>
  <c r="K473" i="563" a="1"/>
  <c r="K473" i="563" s="1"/>
  <c r="M473" i="563" s="1"/>
  <c r="J473" i="563" a="1"/>
  <c r="J473" i="563" s="1"/>
  <c r="H473" i="563"/>
  <c r="V472" i="563"/>
  <c r="W472" i="563" s="1"/>
  <c r="N472" i="563"/>
  <c r="K472" i="563"/>
  <c r="M472" i="563" s="1"/>
  <c r="K472" i="563" a="1"/>
  <c r="J472" i="563"/>
  <c r="J472" i="563" a="1"/>
  <c r="H472" i="563"/>
  <c r="V471" i="563"/>
  <c r="W471" i="563" s="1"/>
  <c r="N471" i="563"/>
  <c r="K471" i="563" a="1"/>
  <c r="K471" i="563" s="1"/>
  <c r="M471" i="563" s="1"/>
  <c r="J471" i="563" a="1"/>
  <c r="J471" i="563" s="1"/>
  <c r="H471" i="563"/>
  <c r="W470" i="563"/>
  <c r="V470" i="563"/>
  <c r="N470" i="563"/>
  <c r="K470" i="563" a="1"/>
  <c r="K470" i="563" s="1"/>
  <c r="M470" i="563" s="1"/>
  <c r="J470" i="563" a="1"/>
  <c r="J470" i="563" s="1"/>
  <c r="H470" i="563"/>
  <c r="V469" i="563"/>
  <c r="W469" i="563" s="1"/>
  <c r="N469" i="563"/>
  <c r="K469" i="563" a="1"/>
  <c r="K469" i="563" s="1"/>
  <c r="M469" i="563" s="1"/>
  <c r="J469" i="563" a="1"/>
  <c r="J469" i="563" s="1"/>
  <c r="H469" i="563"/>
  <c r="V468" i="563"/>
  <c r="W468" i="563" s="1"/>
  <c r="N468" i="563"/>
  <c r="K468" i="563"/>
  <c r="M468" i="563" s="1"/>
  <c r="K468" i="563" a="1"/>
  <c r="J468" i="563"/>
  <c r="J468" i="563" a="1"/>
  <c r="H468" i="563"/>
  <c r="V467" i="563"/>
  <c r="W467" i="563" s="1"/>
  <c r="N467" i="563"/>
  <c r="K467" i="563" a="1"/>
  <c r="K467" i="563" s="1"/>
  <c r="M467" i="563" s="1"/>
  <c r="J467" i="563" a="1"/>
  <c r="J467" i="563" s="1"/>
  <c r="H467" i="563"/>
  <c r="W466" i="563"/>
  <c r="V466" i="563"/>
  <c r="N466" i="563"/>
  <c r="K466" i="563" a="1"/>
  <c r="K466" i="563" s="1"/>
  <c r="M466" i="563" s="1"/>
  <c r="J466" i="563" a="1"/>
  <c r="J466" i="563" s="1"/>
  <c r="H466" i="563"/>
  <c r="V465" i="563"/>
  <c r="W465" i="563" s="1"/>
  <c r="N465" i="563"/>
  <c r="M465" i="563"/>
  <c r="K465" i="563" a="1"/>
  <c r="K465" i="563" s="1"/>
  <c r="J465" i="563" a="1"/>
  <c r="J465" i="563" s="1"/>
  <c r="H465" i="563"/>
  <c r="W464" i="563"/>
  <c r="V464" i="563"/>
  <c r="N464" i="563"/>
  <c r="N479" i="563" s="1"/>
  <c r="K464" i="563" a="1"/>
  <c r="K464" i="563" s="1"/>
  <c r="J464" i="563" a="1"/>
  <c r="J464" i="563" s="1"/>
  <c r="H464" i="563"/>
  <c r="AA463" i="563"/>
  <c r="Z463" i="563"/>
  <c r="Y463" i="563"/>
  <c r="X463" i="563"/>
  <c r="U463" i="563"/>
  <c r="T463" i="563"/>
  <c r="S463" i="563"/>
  <c r="R463" i="563"/>
  <c r="Q463" i="563"/>
  <c r="P463" i="563"/>
  <c r="O463" i="563"/>
  <c r="I463" i="563"/>
  <c r="G463" i="563"/>
  <c r="V462" i="563"/>
  <c r="W462" i="563" s="1"/>
  <c r="N462" i="563"/>
  <c r="K462" i="563"/>
  <c r="M462" i="563" s="1"/>
  <c r="K462" i="563" a="1"/>
  <c r="J462" i="563"/>
  <c r="J462" i="563" a="1"/>
  <c r="H462" i="563"/>
  <c r="V461" i="563"/>
  <c r="W461" i="563" s="1"/>
  <c r="N461" i="563"/>
  <c r="K461" i="563" a="1"/>
  <c r="K461" i="563" s="1"/>
  <c r="M461" i="563" s="1"/>
  <c r="J461" i="563" a="1"/>
  <c r="J461" i="563" s="1"/>
  <c r="H461" i="563"/>
  <c r="V460" i="563"/>
  <c r="W460" i="563" s="1"/>
  <c r="N460" i="563"/>
  <c r="K460" i="563"/>
  <c r="M460" i="563" s="1"/>
  <c r="K460" i="563" a="1"/>
  <c r="J460" i="563"/>
  <c r="J460" i="563" a="1"/>
  <c r="H460" i="563"/>
  <c r="K459" i="563" a="1"/>
  <c r="K459" i="563" s="1"/>
  <c r="M459" i="563" s="1"/>
  <c r="H459" i="563"/>
  <c r="K458" i="563"/>
  <c r="M458" i="563" s="1"/>
  <c r="K458" i="563" a="1"/>
  <c r="H458" i="563"/>
  <c r="K457" i="563" a="1"/>
  <c r="K457" i="563" s="1"/>
  <c r="M457" i="563" s="1"/>
  <c r="H457" i="563"/>
  <c r="V456" i="563"/>
  <c r="W456" i="563" s="1"/>
  <c r="N456" i="563"/>
  <c r="K456" i="563" a="1"/>
  <c r="K456" i="563" s="1"/>
  <c r="M456" i="563" s="1"/>
  <c r="J456" i="563" a="1"/>
  <c r="J456" i="563" s="1"/>
  <c r="H456" i="563"/>
  <c r="V455" i="563"/>
  <c r="W455" i="563" s="1"/>
  <c r="N455" i="563"/>
  <c r="K455" i="563"/>
  <c r="M455" i="563" s="1"/>
  <c r="K455" i="563" a="1"/>
  <c r="J455" i="563"/>
  <c r="J455" i="563" a="1"/>
  <c r="H455" i="563"/>
  <c r="N454" i="563"/>
  <c r="K454" i="563" a="1"/>
  <c r="K454" i="563" s="1"/>
  <c r="M454" i="563" s="1"/>
  <c r="H454" i="563"/>
  <c r="N453" i="563"/>
  <c r="K453" i="563" a="1"/>
  <c r="K453" i="563" s="1"/>
  <c r="M453" i="563" s="1"/>
  <c r="H453" i="563"/>
  <c r="N452" i="563"/>
  <c r="K452" i="563" a="1"/>
  <c r="K452" i="563" s="1"/>
  <c r="M452" i="563" s="1"/>
  <c r="H452" i="563"/>
  <c r="N451" i="563"/>
  <c r="K451" i="563"/>
  <c r="M451" i="563" s="1"/>
  <c r="K451" i="563" a="1"/>
  <c r="H451" i="563"/>
  <c r="N450" i="563"/>
  <c r="K450" i="563" a="1"/>
  <c r="K450" i="563" s="1"/>
  <c r="M450" i="563" s="1"/>
  <c r="H450" i="563"/>
  <c r="N449" i="563"/>
  <c r="K449" i="563" a="1"/>
  <c r="K449" i="563" s="1"/>
  <c r="M449" i="563" s="1"/>
  <c r="H449" i="563"/>
  <c r="V448" i="563"/>
  <c r="W448" i="563" s="1"/>
  <c r="N448" i="563"/>
  <c r="K448" i="563" a="1"/>
  <c r="K448" i="563" s="1"/>
  <c r="M448" i="563" s="1"/>
  <c r="J448" i="563" a="1"/>
  <c r="J448" i="563" s="1"/>
  <c r="H448" i="563"/>
  <c r="V447" i="563"/>
  <c r="W447" i="563" s="1"/>
  <c r="N447" i="563"/>
  <c r="K447" i="563"/>
  <c r="M447" i="563" s="1"/>
  <c r="K447" i="563" a="1"/>
  <c r="J447" i="563"/>
  <c r="J447" i="563" a="1"/>
  <c r="H447" i="563"/>
  <c r="V446" i="563"/>
  <c r="W446" i="563" s="1"/>
  <c r="N446" i="563"/>
  <c r="K446" i="563" a="1"/>
  <c r="K446" i="563" s="1"/>
  <c r="M446" i="563" s="1"/>
  <c r="J446" i="563" a="1"/>
  <c r="J446" i="563" s="1"/>
  <c r="H446" i="563"/>
  <c r="W445" i="563"/>
  <c r="V445" i="563"/>
  <c r="N445" i="563"/>
  <c r="K445" i="563" a="1"/>
  <c r="K445" i="563" s="1"/>
  <c r="M445" i="563" s="1"/>
  <c r="J445" i="563" a="1"/>
  <c r="J445" i="563" s="1"/>
  <c r="H445" i="563"/>
  <c r="V444" i="563"/>
  <c r="W444" i="563" s="1"/>
  <c r="N444" i="563"/>
  <c r="K444" i="563" a="1"/>
  <c r="K444" i="563" s="1"/>
  <c r="M444" i="563" s="1"/>
  <c r="J444" i="563" a="1"/>
  <c r="J444" i="563" s="1"/>
  <c r="H444" i="563"/>
  <c r="V443" i="563"/>
  <c r="W443" i="563" s="1"/>
  <c r="N443" i="563"/>
  <c r="K443" i="563"/>
  <c r="M443" i="563" s="1"/>
  <c r="K443" i="563" a="1"/>
  <c r="J443" i="563"/>
  <c r="J443" i="563" a="1"/>
  <c r="H443" i="563"/>
  <c r="V442" i="563"/>
  <c r="W442" i="563" s="1"/>
  <c r="N442" i="563"/>
  <c r="K442" i="563" a="1"/>
  <c r="K442" i="563" s="1"/>
  <c r="M442" i="563" s="1"/>
  <c r="J442" i="563" a="1"/>
  <c r="J442" i="563" s="1"/>
  <c r="H442" i="563"/>
  <c r="W441" i="563"/>
  <c r="V441" i="563"/>
  <c r="N441" i="563"/>
  <c r="K441" i="563" a="1"/>
  <c r="K441" i="563" s="1"/>
  <c r="M441" i="563" s="1"/>
  <c r="J441" i="563" a="1"/>
  <c r="J441" i="563" s="1"/>
  <c r="H441" i="563"/>
  <c r="V440" i="563"/>
  <c r="W440" i="563" s="1"/>
  <c r="N440" i="563"/>
  <c r="K440" i="563" a="1"/>
  <c r="K440" i="563" s="1"/>
  <c r="M440" i="563" s="1"/>
  <c r="J440" i="563" a="1"/>
  <c r="J440" i="563" s="1"/>
  <c r="H440" i="563"/>
  <c r="V439" i="563"/>
  <c r="W439" i="563" s="1"/>
  <c r="N439" i="563"/>
  <c r="K439" i="563"/>
  <c r="M439" i="563" s="1"/>
  <c r="K439" i="563" a="1"/>
  <c r="J439" i="563"/>
  <c r="J439" i="563" a="1"/>
  <c r="H439" i="563"/>
  <c r="V438" i="563"/>
  <c r="W438" i="563" s="1"/>
  <c r="N438" i="563"/>
  <c r="K438" i="563" a="1"/>
  <c r="K438" i="563" s="1"/>
  <c r="M438" i="563" s="1"/>
  <c r="J438" i="563" a="1"/>
  <c r="J438" i="563" s="1"/>
  <c r="H438" i="563"/>
  <c r="W437" i="563"/>
  <c r="V437" i="563"/>
  <c r="N437" i="563"/>
  <c r="K437" i="563" a="1"/>
  <c r="K437" i="563" s="1"/>
  <c r="M437" i="563" s="1"/>
  <c r="J437" i="563" a="1"/>
  <c r="J437" i="563" s="1"/>
  <c r="H437" i="563"/>
  <c r="N436" i="563"/>
  <c r="K436" i="563" a="1"/>
  <c r="K436" i="563" s="1"/>
  <c r="M436" i="563" s="1"/>
  <c r="H436" i="563"/>
  <c r="V435" i="563"/>
  <c r="W435" i="563" s="1"/>
  <c r="N435" i="563"/>
  <c r="K435" i="563"/>
  <c r="M435" i="563" s="1"/>
  <c r="K435" i="563" a="1"/>
  <c r="J435" i="563"/>
  <c r="J435" i="563" a="1"/>
  <c r="H435" i="563"/>
  <c r="V434" i="563"/>
  <c r="W434" i="563" s="1"/>
  <c r="N434" i="563"/>
  <c r="K434" i="563" a="1"/>
  <c r="K434" i="563" s="1"/>
  <c r="M434" i="563" s="1"/>
  <c r="J434" i="563" a="1"/>
  <c r="J434" i="563" s="1"/>
  <c r="H434" i="563"/>
  <c r="W433" i="563"/>
  <c r="V433" i="563"/>
  <c r="N433" i="563"/>
  <c r="K433" i="563" a="1"/>
  <c r="K433" i="563" s="1"/>
  <c r="M433" i="563" s="1"/>
  <c r="J433" i="563" a="1"/>
  <c r="J433" i="563" s="1"/>
  <c r="H433" i="563"/>
  <c r="V432" i="563"/>
  <c r="W432" i="563" s="1"/>
  <c r="N432" i="563"/>
  <c r="K432" i="563" a="1"/>
  <c r="K432" i="563" s="1"/>
  <c r="M432" i="563" s="1"/>
  <c r="J432" i="563" a="1"/>
  <c r="J432" i="563" s="1"/>
  <c r="H432" i="563"/>
  <c r="V431" i="563"/>
  <c r="W431" i="563" s="1"/>
  <c r="N431" i="563"/>
  <c r="K431" i="563"/>
  <c r="M431" i="563" s="1"/>
  <c r="K431" i="563" a="1"/>
  <c r="J431" i="563"/>
  <c r="J431" i="563" a="1"/>
  <c r="H431" i="563"/>
  <c r="V430" i="563"/>
  <c r="W430" i="563" s="1"/>
  <c r="N430" i="563"/>
  <c r="K430" i="563" a="1"/>
  <c r="K430" i="563" s="1"/>
  <c r="M430" i="563" s="1"/>
  <c r="J430" i="563" a="1"/>
  <c r="J430" i="563" s="1"/>
  <c r="H430" i="563"/>
  <c r="V429" i="563"/>
  <c r="N429" i="563"/>
  <c r="N463" i="563" s="1"/>
  <c r="K429" i="563" a="1"/>
  <c r="K429" i="563" s="1"/>
  <c r="J429" i="563" a="1"/>
  <c r="J429" i="563" s="1"/>
  <c r="H429" i="563"/>
  <c r="AA428" i="563"/>
  <c r="Z428" i="563"/>
  <c r="Y428" i="563"/>
  <c r="X428" i="563"/>
  <c r="U428" i="563"/>
  <c r="T428" i="563"/>
  <c r="S428" i="563"/>
  <c r="R428" i="563"/>
  <c r="Q428" i="563"/>
  <c r="P428" i="563"/>
  <c r="O428" i="563"/>
  <c r="I428" i="563"/>
  <c r="G428" i="563"/>
  <c r="J428" i="563" s="1" a="1"/>
  <c r="J428" i="563" s="1"/>
  <c r="K427" i="563" a="1"/>
  <c r="K427" i="563" s="1"/>
  <c r="M427" i="563" s="1"/>
  <c r="H427" i="563"/>
  <c r="K426" i="563" a="1"/>
  <c r="K426" i="563" s="1"/>
  <c r="M426" i="563" s="1"/>
  <c r="H426" i="563"/>
  <c r="K425" i="563" a="1"/>
  <c r="K425" i="563" s="1"/>
  <c r="M425" i="563" s="1"/>
  <c r="H425" i="563"/>
  <c r="K424" i="563" a="1"/>
  <c r="K424" i="563" s="1"/>
  <c r="M424" i="563" s="1"/>
  <c r="H424" i="563"/>
  <c r="K423" i="563" a="1"/>
  <c r="K423" i="563" s="1"/>
  <c r="M423" i="563" s="1"/>
  <c r="H423" i="563"/>
  <c r="K422" i="563" a="1"/>
  <c r="K422" i="563" s="1"/>
  <c r="M422" i="563" s="1"/>
  <c r="H422" i="563"/>
  <c r="K421" i="563" a="1"/>
  <c r="K421" i="563" s="1"/>
  <c r="M421" i="563" s="1"/>
  <c r="H421" i="563"/>
  <c r="K420" i="563" a="1"/>
  <c r="K420" i="563" s="1"/>
  <c r="M420" i="563" s="1"/>
  <c r="H420" i="563"/>
  <c r="K419" i="563" a="1"/>
  <c r="K419" i="563" s="1"/>
  <c r="M419" i="563" s="1"/>
  <c r="H419" i="563"/>
  <c r="K418" i="563" a="1"/>
  <c r="K418" i="563" s="1"/>
  <c r="M418" i="563" s="1"/>
  <c r="H418" i="563"/>
  <c r="W417" i="563"/>
  <c r="V417" i="563"/>
  <c r="N417" i="563"/>
  <c r="K417" i="563" a="1"/>
  <c r="K417" i="563" s="1"/>
  <c r="M417" i="563" s="1"/>
  <c r="J417" i="563" a="1"/>
  <c r="J417" i="563" s="1"/>
  <c r="H417" i="563"/>
  <c r="V416" i="563"/>
  <c r="W416" i="563" s="1"/>
  <c r="N416" i="563"/>
  <c r="K416" i="563" a="1"/>
  <c r="K416" i="563" s="1"/>
  <c r="M416" i="563" s="1"/>
  <c r="J416" i="563" a="1"/>
  <c r="J416" i="563" s="1"/>
  <c r="H416" i="563"/>
  <c r="V415" i="563"/>
  <c r="W415" i="563" s="1"/>
  <c r="N415" i="563"/>
  <c r="K415" i="563"/>
  <c r="M415" i="563" s="1"/>
  <c r="K415" i="563" a="1"/>
  <c r="J415" i="563"/>
  <c r="J415" i="563" a="1"/>
  <c r="H415" i="563"/>
  <c r="V414" i="563"/>
  <c r="W414" i="563" s="1"/>
  <c r="N414" i="563"/>
  <c r="K414" i="563" a="1"/>
  <c r="K414" i="563" s="1"/>
  <c r="M414" i="563" s="1"/>
  <c r="J414" i="563" a="1"/>
  <c r="J414" i="563" s="1"/>
  <c r="H414" i="563"/>
  <c r="H413" i="563"/>
  <c r="V412" i="563"/>
  <c r="W412" i="563" s="1"/>
  <c r="N412" i="563"/>
  <c r="K412" i="563" a="1"/>
  <c r="K412" i="563" s="1"/>
  <c r="M412" i="563" s="1"/>
  <c r="J412" i="563" a="1"/>
  <c r="J412" i="563" s="1"/>
  <c r="H412" i="563"/>
  <c r="W411" i="563"/>
  <c r="V411" i="563"/>
  <c r="N411" i="563"/>
  <c r="K411" i="563" a="1"/>
  <c r="K411" i="563" s="1"/>
  <c r="M411" i="563" s="1"/>
  <c r="J411" i="563" a="1"/>
  <c r="J411" i="563" s="1"/>
  <c r="H411" i="563"/>
  <c r="H410" i="563"/>
  <c r="K409" i="563" a="1"/>
  <c r="K409" i="563" s="1"/>
  <c r="H409" i="563"/>
  <c r="V408" i="563"/>
  <c r="W408" i="563" s="1"/>
  <c r="N408" i="563"/>
  <c r="K408" i="563" a="1"/>
  <c r="K408" i="563" s="1"/>
  <c r="M408" i="563" s="1"/>
  <c r="J408" i="563" a="1"/>
  <c r="J408" i="563" s="1"/>
  <c r="H408" i="563"/>
  <c r="V407" i="563"/>
  <c r="W407" i="563" s="1"/>
  <c r="N407" i="563"/>
  <c r="K407" i="563"/>
  <c r="M407" i="563" s="1"/>
  <c r="K407" i="563" a="1"/>
  <c r="J407" i="563"/>
  <c r="J407" i="563" a="1"/>
  <c r="H407" i="563"/>
  <c r="V406" i="563"/>
  <c r="W406" i="563" s="1"/>
  <c r="N406" i="563"/>
  <c r="K406" i="563" a="1"/>
  <c r="K406" i="563" s="1"/>
  <c r="M406" i="563" s="1"/>
  <c r="J406" i="563" a="1"/>
  <c r="J406" i="563" s="1"/>
  <c r="H406" i="563"/>
  <c r="W405" i="563"/>
  <c r="V405" i="563"/>
  <c r="N405" i="563"/>
  <c r="K405" i="563" a="1"/>
  <c r="K405" i="563" s="1"/>
  <c r="M405" i="563" s="1"/>
  <c r="J405" i="563" a="1"/>
  <c r="J405" i="563" s="1"/>
  <c r="H405" i="563"/>
  <c r="V404" i="563"/>
  <c r="W404" i="563" s="1"/>
  <c r="N404" i="563"/>
  <c r="K404" i="563" a="1"/>
  <c r="K404" i="563" s="1"/>
  <c r="M404" i="563" s="1"/>
  <c r="J404" i="563" a="1"/>
  <c r="J404" i="563" s="1"/>
  <c r="H404" i="563"/>
  <c r="V403" i="563"/>
  <c r="W403" i="563" s="1"/>
  <c r="N403" i="563"/>
  <c r="K403" i="563"/>
  <c r="M403" i="563" s="1"/>
  <c r="K403" i="563" a="1"/>
  <c r="J403" i="563"/>
  <c r="J403" i="563" a="1"/>
  <c r="H403" i="563"/>
  <c r="V402" i="563"/>
  <c r="W402" i="563" s="1"/>
  <c r="N402" i="563"/>
  <c r="K402" i="563" a="1"/>
  <c r="K402" i="563" s="1"/>
  <c r="M402" i="563" s="1"/>
  <c r="J402" i="563" a="1"/>
  <c r="J402" i="563" s="1"/>
  <c r="H402" i="563"/>
  <c r="W401" i="563"/>
  <c r="V401" i="563"/>
  <c r="N401" i="563"/>
  <c r="K401" i="563" a="1"/>
  <c r="K401" i="563" s="1"/>
  <c r="M401" i="563" s="1"/>
  <c r="J401" i="563" a="1"/>
  <c r="J401" i="563" s="1"/>
  <c r="H401" i="563"/>
  <c r="V400" i="563"/>
  <c r="W400" i="563" s="1"/>
  <c r="N400" i="563"/>
  <c r="K400" i="563" a="1"/>
  <c r="K400" i="563" s="1"/>
  <c r="M400" i="563" s="1"/>
  <c r="J400" i="563" a="1"/>
  <c r="J400" i="563" s="1"/>
  <c r="H400" i="563"/>
  <c r="V399" i="563"/>
  <c r="W399" i="563" s="1"/>
  <c r="N399" i="563"/>
  <c r="K399" i="563"/>
  <c r="M399" i="563" s="1"/>
  <c r="K399" i="563" a="1"/>
  <c r="J399" i="563"/>
  <c r="J399" i="563" a="1"/>
  <c r="H399" i="563"/>
  <c r="K398" i="563" a="1"/>
  <c r="K398" i="563" s="1"/>
  <c r="M398" i="563" s="1"/>
  <c r="H398" i="563"/>
  <c r="K397" i="563"/>
  <c r="M397" i="563" s="1"/>
  <c r="K397" i="563" a="1"/>
  <c r="H397" i="563"/>
  <c r="K396" i="563" a="1"/>
  <c r="K396" i="563" s="1"/>
  <c r="M396" i="563" s="1"/>
  <c r="H396" i="563"/>
  <c r="K395" i="563"/>
  <c r="M395" i="563" s="1"/>
  <c r="K395" i="563" a="1"/>
  <c r="H395" i="563"/>
  <c r="N394" i="563"/>
  <c r="K394" i="563" a="1"/>
  <c r="K394" i="563" s="1"/>
  <c r="M394" i="563" s="1"/>
  <c r="H394" i="563"/>
  <c r="N393" i="563"/>
  <c r="K393" i="563" a="1"/>
  <c r="K393" i="563" s="1"/>
  <c r="M393" i="563" s="1"/>
  <c r="H393" i="563"/>
  <c r="N392" i="563"/>
  <c r="K392" i="563" a="1"/>
  <c r="K392" i="563" s="1"/>
  <c r="M392" i="563" s="1"/>
  <c r="H392" i="563"/>
  <c r="N391" i="563"/>
  <c r="K391" i="563"/>
  <c r="M391" i="563" s="1"/>
  <c r="K391" i="563" a="1"/>
  <c r="H391" i="563"/>
  <c r="V390" i="563"/>
  <c r="W390" i="563" s="1"/>
  <c r="N390" i="563"/>
  <c r="K390" i="563" a="1"/>
  <c r="K390" i="563" s="1"/>
  <c r="M390" i="563" s="1"/>
  <c r="J390" i="563" a="1"/>
  <c r="J390" i="563" s="1"/>
  <c r="H390" i="563"/>
  <c r="W389" i="563"/>
  <c r="V389" i="563"/>
  <c r="N389" i="563"/>
  <c r="K389" i="563" a="1"/>
  <c r="K389" i="563" s="1"/>
  <c r="M389" i="563" s="1"/>
  <c r="J389" i="563" a="1"/>
  <c r="J389" i="563" s="1"/>
  <c r="H389" i="563"/>
  <c r="V388" i="563"/>
  <c r="W388" i="563" s="1"/>
  <c r="N388" i="563"/>
  <c r="K388" i="563" a="1"/>
  <c r="K388" i="563" s="1"/>
  <c r="M388" i="563" s="1"/>
  <c r="J388" i="563" a="1"/>
  <c r="J388" i="563" s="1"/>
  <c r="H388" i="563"/>
  <c r="V387" i="563"/>
  <c r="W387" i="563" s="1"/>
  <c r="N387" i="563"/>
  <c r="K387" i="563"/>
  <c r="M387" i="563" s="1"/>
  <c r="K387" i="563" a="1"/>
  <c r="J387" i="563"/>
  <c r="J387" i="563" a="1"/>
  <c r="H387" i="563"/>
  <c r="V386" i="563"/>
  <c r="W386" i="563" s="1"/>
  <c r="N386" i="563"/>
  <c r="K386" i="563" a="1"/>
  <c r="K386" i="563" s="1"/>
  <c r="M386" i="563" s="1"/>
  <c r="J386" i="563" a="1"/>
  <c r="J386" i="563" s="1"/>
  <c r="H386" i="563"/>
  <c r="V385" i="563"/>
  <c r="W385" i="563" s="1"/>
  <c r="N385" i="563"/>
  <c r="K385" i="563"/>
  <c r="M385" i="563" s="1"/>
  <c r="K385" i="563" a="1"/>
  <c r="J385" i="563"/>
  <c r="J385" i="563" a="1"/>
  <c r="H385" i="563"/>
  <c r="V384" i="563"/>
  <c r="W384" i="563" s="1"/>
  <c r="N384" i="563"/>
  <c r="K384" i="563" a="1"/>
  <c r="K384" i="563" s="1"/>
  <c r="M384" i="563" s="1"/>
  <c r="J384" i="563" a="1"/>
  <c r="J384" i="563" s="1"/>
  <c r="H384" i="563"/>
  <c r="W383" i="563"/>
  <c r="V383" i="563"/>
  <c r="N383" i="563"/>
  <c r="K383" i="563" a="1"/>
  <c r="K383" i="563" s="1"/>
  <c r="M383" i="563" s="1"/>
  <c r="J383" i="563" a="1"/>
  <c r="J383" i="563" s="1"/>
  <c r="H383" i="563"/>
  <c r="V382" i="563"/>
  <c r="W382" i="563" s="1"/>
  <c r="N382" i="563"/>
  <c r="K382" i="563" a="1"/>
  <c r="K382" i="563" s="1"/>
  <c r="M382" i="563" s="1"/>
  <c r="J382" i="563" a="1"/>
  <c r="J382" i="563" s="1"/>
  <c r="H382" i="563"/>
  <c r="V381" i="563"/>
  <c r="W381" i="563" s="1"/>
  <c r="N381" i="563"/>
  <c r="K381" i="563"/>
  <c r="M381" i="563" s="1"/>
  <c r="K381" i="563" a="1"/>
  <c r="J381" i="563"/>
  <c r="J381" i="563" a="1"/>
  <c r="H381" i="563"/>
  <c r="V380" i="563"/>
  <c r="W380" i="563" s="1"/>
  <c r="N380" i="563"/>
  <c r="K380" i="563" a="1"/>
  <c r="K380" i="563" s="1"/>
  <c r="M380" i="563" s="1"/>
  <c r="J380" i="563" a="1"/>
  <c r="J380" i="563" s="1"/>
  <c r="H380" i="563"/>
  <c r="W379" i="563"/>
  <c r="V379" i="563"/>
  <c r="N379" i="563"/>
  <c r="K379" i="563" a="1"/>
  <c r="K379" i="563" s="1"/>
  <c r="M379" i="563" s="1"/>
  <c r="J379" i="563" a="1"/>
  <c r="J379" i="563" s="1"/>
  <c r="H379" i="563"/>
  <c r="K378" i="563"/>
  <c r="M378" i="563" s="1"/>
  <c r="K378" i="563" a="1"/>
  <c r="H378" i="563"/>
  <c r="K377" i="563" a="1"/>
  <c r="K377" i="563" s="1"/>
  <c r="M377" i="563" s="1"/>
  <c r="H377" i="563"/>
  <c r="K376" i="563"/>
  <c r="M376" i="563" s="1"/>
  <c r="K376" i="563" a="1"/>
  <c r="H376" i="563"/>
  <c r="V375" i="563"/>
  <c r="W375" i="563" s="1"/>
  <c r="N375" i="563"/>
  <c r="K375" i="563" a="1"/>
  <c r="K375" i="563" s="1"/>
  <c r="M375" i="563" s="1"/>
  <c r="J375" i="563" a="1"/>
  <c r="J375" i="563" s="1"/>
  <c r="H375" i="563"/>
  <c r="W374" i="563"/>
  <c r="V374" i="563"/>
  <c r="N374" i="563"/>
  <c r="K374" i="563" a="1"/>
  <c r="K374" i="563" s="1"/>
  <c r="M374" i="563" s="1"/>
  <c r="J374" i="563" a="1"/>
  <c r="J374" i="563" s="1"/>
  <c r="H374" i="563"/>
  <c r="V373" i="563"/>
  <c r="W373" i="563" s="1"/>
  <c r="N373" i="563"/>
  <c r="K373" i="563" a="1"/>
  <c r="K373" i="563" s="1"/>
  <c r="M373" i="563" s="1"/>
  <c r="J373" i="563" a="1"/>
  <c r="J373" i="563" s="1"/>
  <c r="H373" i="563"/>
  <c r="K372" i="563" a="1"/>
  <c r="K372" i="563" s="1"/>
  <c r="H372" i="563"/>
  <c r="V371" i="563"/>
  <c r="V428" i="563" s="1"/>
  <c r="W428" i="563" s="1"/>
  <c r="N371" i="563"/>
  <c r="N428" i="563" s="1"/>
  <c r="K371" i="563" a="1"/>
  <c r="K371" i="563" s="1"/>
  <c r="J371" i="563" a="1"/>
  <c r="J371" i="563" s="1"/>
  <c r="H371" i="563"/>
  <c r="H428" i="563" s="1"/>
  <c r="AA370" i="563"/>
  <c r="AA507" i="563" s="1"/>
  <c r="Z370" i="563"/>
  <c r="Z507" i="563" s="1"/>
  <c r="Y370" i="563"/>
  <c r="Y507" i="563" s="1"/>
  <c r="X370" i="563"/>
  <c r="X507" i="563" s="1"/>
  <c r="U370" i="563"/>
  <c r="U507" i="563" s="1"/>
  <c r="T370" i="563"/>
  <c r="T507" i="563" s="1"/>
  <c r="S370" i="563"/>
  <c r="S507" i="563" s="1"/>
  <c r="R370" i="563"/>
  <c r="R507" i="563" s="1"/>
  <c r="Q370" i="563"/>
  <c r="Q507" i="563" s="1"/>
  <c r="P370" i="563"/>
  <c r="P507" i="563" s="1"/>
  <c r="O370" i="563"/>
  <c r="I370" i="563"/>
  <c r="I507" i="563" s="1"/>
  <c r="B515" i="563" s="1"/>
  <c r="G370" i="563"/>
  <c r="G507" i="563" s="1"/>
  <c r="V369" i="563"/>
  <c r="W369" i="563" s="1"/>
  <c r="N369" i="563"/>
  <c r="K369" i="563" a="1"/>
  <c r="K369" i="563" s="1"/>
  <c r="M369" i="563" s="1"/>
  <c r="J369" i="563" a="1"/>
  <c r="J369" i="563" s="1"/>
  <c r="H369" i="563"/>
  <c r="V368" i="563"/>
  <c r="W368" i="563" s="1"/>
  <c r="N368" i="563"/>
  <c r="K368" i="563"/>
  <c r="M368" i="563" s="1"/>
  <c r="K368" i="563" a="1"/>
  <c r="J368" i="563"/>
  <c r="J368" i="563" a="1"/>
  <c r="H368" i="563"/>
  <c r="K367" i="563" a="1"/>
  <c r="K367" i="563" s="1"/>
  <c r="M367" i="563" s="1"/>
  <c r="H367" i="563"/>
  <c r="K366" i="563"/>
  <c r="M366" i="563" s="1"/>
  <c r="K366" i="563" a="1"/>
  <c r="H366" i="563"/>
  <c r="K365" i="563" a="1"/>
  <c r="K365" i="563" s="1"/>
  <c r="M365" i="563" s="1"/>
  <c r="H365" i="563"/>
  <c r="K364" i="563"/>
  <c r="M364" i="563" s="1"/>
  <c r="K364" i="563" a="1"/>
  <c r="H364" i="563"/>
  <c r="V363" i="563"/>
  <c r="W363" i="563" s="1"/>
  <c r="N363" i="563"/>
  <c r="K363" i="563" a="1"/>
  <c r="K363" i="563" s="1"/>
  <c r="M363" i="563" s="1"/>
  <c r="J363" i="563" a="1"/>
  <c r="J363" i="563" s="1"/>
  <c r="H363" i="563"/>
  <c r="W362" i="563"/>
  <c r="V362" i="563"/>
  <c r="N362" i="563"/>
  <c r="K362" i="563" a="1"/>
  <c r="K362" i="563" s="1"/>
  <c r="M362" i="563" s="1"/>
  <c r="J362" i="563" a="1"/>
  <c r="J362" i="563" s="1"/>
  <c r="H362" i="563"/>
  <c r="V361" i="563"/>
  <c r="W361" i="563" s="1"/>
  <c r="N361" i="563"/>
  <c r="K361" i="563" a="1"/>
  <c r="K361" i="563" s="1"/>
  <c r="M361" i="563" s="1"/>
  <c r="J361" i="563" a="1"/>
  <c r="J361" i="563" s="1"/>
  <c r="H361" i="563"/>
  <c r="H360" i="563"/>
  <c r="H359" i="563"/>
  <c r="V358" i="563"/>
  <c r="W358" i="563" s="1"/>
  <c r="N358" i="563"/>
  <c r="K358" i="563"/>
  <c r="M358" i="563" s="1"/>
  <c r="K358" i="563" a="1"/>
  <c r="J358" i="563"/>
  <c r="J358" i="563" a="1"/>
  <c r="H358" i="563"/>
  <c r="V357" i="563"/>
  <c r="W357" i="563" s="1"/>
  <c r="N357" i="563"/>
  <c r="K357" i="563" a="1"/>
  <c r="K357" i="563" s="1"/>
  <c r="M357" i="563" s="1"/>
  <c r="J357" i="563" a="1"/>
  <c r="J357" i="563" s="1"/>
  <c r="H357" i="563"/>
  <c r="K356" i="563" a="1"/>
  <c r="K356" i="563" s="1"/>
  <c r="M356" i="563" s="1"/>
  <c r="H356" i="563"/>
  <c r="K355" i="563" a="1"/>
  <c r="K355" i="563" s="1"/>
  <c r="M355" i="563" s="1"/>
  <c r="H355" i="563"/>
  <c r="W354" i="563"/>
  <c r="V354" i="563"/>
  <c r="N354" i="563"/>
  <c r="K354" i="563" a="1"/>
  <c r="K354" i="563" s="1"/>
  <c r="M354" i="563" s="1"/>
  <c r="J354" i="563" a="1"/>
  <c r="J354" i="563" s="1"/>
  <c r="H354" i="563"/>
  <c r="V353" i="563"/>
  <c r="W353" i="563" s="1"/>
  <c r="N353" i="563"/>
  <c r="K353" i="563" a="1"/>
  <c r="K353" i="563" s="1"/>
  <c r="M353" i="563" s="1"/>
  <c r="J353" i="563" a="1"/>
  <c r="J353" i="563" s="1"/>
  <c r="H353" i="563"/>
  <c r="V352" i="563"/>
  <c r="W352" i="563" s="1"/>
  <c r="N352" i="563"/>
  <c r="K352" i="563"/>
  <c r="M352" i="563" s="1"/>
  <c r="K352" i="563" a="1"/>
  <c r="J352" i="563" a="1"/>
  <c r="J352" i="563" s="1"/>
  <c r="H352" i="563"/>
  <c r="W351" i="563"/>
  <c r="V351" i="563"/>
  <c r="N351" i="563"/>
  <c r="K351" i="563" a="1"/>
  <c r="K351" i="563" s="1"/>
  <c r="M351" i="563" s="1"/>
  <c r="J351" i="563" a="1"/>
  <c r="J351" i="563" s="1"/>
  <c r="H351" i="563"/>
  <c r="V350" i="563"/>
  <c r="W350" i="563" s="1"/>
  <c r="N350" i="563"/>
  <c r="K350" i="563"/>
  <c r="M350" i="563" s="1"/>
  <c r="K350" i="563" a="1"/>
  <c r="J350" i="563"/>
  <c r="J350" i="563" a="1"/>
  <c r="H350" i="563"/>
  <c r="V349" i="563"/>
  <c r="N349" i="563"/>
  <c r="N370" i="563" s="1"/>
  <c r="K349" i="563" a="1"/>
  <c r="K349" i="563" s="1"/>
  <c r="J349" i="563" a="1"/>
  <c r="J349" i="563" s="1"/>
  <c r="H349" i="563"/>
  <c r="X343" i="563"/>
  <c r="X342" i="563"/>
  <c r="X341" i="563"/>
  <c r="G341" i="563"/>
  <c r="C341" i="563"/>
  <c r="X340" i="563"/>
  <c r="I340" i="563"/>
  <c r="E340" i="563"/>
  <c r="K340" i="563" s="1"/>
  <c r="M340" i="563" s="1"/>
  <c r="I339" i="563"/>
  <c r="E339" i="563"/>
  <c r="K339" i="563" s="1"/>
  <c r="M339" i="563" s="1"/>
  <c r="I338" i="563"/>
  <c r="E338" i="563"/>
  <c r="K338" i="563" s="1"/>
  <c r="M338" i="563" s="1"/>
  <c r="X337" i="563"/>
  <c r="I337" i="563"/>
  <c r="I341" i="563" s="1"/>
  <c r="E337" i="563"/>
  <c r="K337" i="563" s="1"/>
  <c r="AA334" i="563"/>
  <c r="Z334" i="563"/>
  <c r="Y334" i="563"/>
  <c r="X334" i="563"/>
  <c r="U334" i="563"/>
  <c r="T334" i="563"/>
  <c r="S334" i="563"/>
  <c r="R334" i="563"/>
  <c r="Q334" i="563"/>
  <c r="P334" i="563"/>
  <c r="O334" i="563"/>
  <c r="R342" i="563" s="1"/>
  <c r="I334" i="563"/>
  <c r="G334" i="563"/>
  <c r="K333" i="563" a="1"/>
  <c r="K333" i="563" s="1"/>
  <c r="H333" i="563"/>
  <c r="K332" i="563" a="1"/>
  <c r="K332" i="563" s="1"/>
  <c r="H332" i="563"/>
  <c r="K331" i="563"/>
  <c r="K331" i="563" a="1"/>
  <c r="H331" i="563"/>
  <c r="V330" i="563"/>
  <c r="W330" i="563" s="1"/>
  <c r="N330" i="563"/>
  <c r="K330" i="563" a="1"/>
  <c r="K330" i="563" s="1"/>
  <c r="D330" i="563"/>
  <c r="H330" i="563" s="1"/>
  <c r="H329" i="563"/>
  <c r="K328" i="563" a="1"/>
  <c r="K328" i="563" s="1"/>
  <c r="H328" i="563"/>
  <c r="H327" i="563"/>
  <c r="V326" i="563"/>
  <c r="W326" i="563" s="1"/>
  <c r="N326" i="563"/>
  <c r="K326" i="563" a="1"/>
  <c r="K326" i="563" s="1"/>
  <c r="M326" i="563" s="1"/>
  <c r="J326" i="563" a="1"/>
  <c r="J326" i="563" s="1"/>
  <c r="H326" i="563"/>
  <c r="V325" i="563"/>
  <c r="W325" i="563" s="1"/>
  <c r="N325" i="563"/>
  <c r="K325" i="563" a="1"/>
  <c r="K325" i="563" s="1"/>
  <c r="M325" i="563" s="1"/>
  <c r="J325" i="563" a="1"/>
  <c r="J325" i="563" s="1"/>
  <c r="H325" i="563"/>
  <c r="H324" i="563"/>
  <c r="V323" i="563"/>
  <c r="W323" i="563" s="1"/>
  <c r="N323" i="563"/>
  <c r="K323" i="563" a="1"/>
  <c r="K323" i="563" s="1"/>
  <c r="M323" i="563" s="1"/>
  <c r="J323" i="563" a="1"/>
  <c r="J323" i="563" s="1"/>
  <c r="H323" i="563"/>
  <c r="W322" i="563"/>
  <c r="V322" i="563"/>
  <c r="N322" i="563"/>
  <c r="K322" i="563" a="1"/>
  <c r="K322" i="563" s="1"/>
  <c r="M322" i="563" s="1"/>
  <c r="J322" i="563" a="1"/>
  <c r="J322" i="563" s="1"/>
  <c r="H322" i="563"/>
  <c r="V321" i="563"/>
  <c r="W321" i="563" s="1"/>
  <c r="N321" i="563"/>
  <c r="K321" i="563" a="1"/>
  <c r="K321" i="563" s="1"/>
  <c r="M321" i="563" s="1"/>
  <c r="J321" i="563" a="1"/>
  <c r="J321" i="563" s="1"/>
  <c r="H321" i="563"/>
  <c r="V320" i="563"/>
  <c r="V334" i="563" s="1"/>
  <c r="N320" i="563"/>
  <c r="N334" i="563" s="1"/>
  <c r="K320" i="563"/>
  <c r="K320" i="563" a="1"/>
  <c r="J320" i="563"/>
  <c r="J320" i="563" a="1"/>
  <c r="H320" i="563"/>
  <c r="H334" i="563" s="1"/>
  <c r="AA319" i="563"/>
  <c r="Z319" i="563"/>
  <c r="Y319" i="563"/>
  <c r="X319" i="563"/>
  <c r="U319" i="563"/>
  <c r="T319" i="563"/>
  <c r="S319" i="563"/>
  <c r="Q319" i="563"/>
  <c r="P319" i="563"/>
  <c r="O319" i="563"/>
  <c r="R341" i="563" s="1"/>
  <c r="I319" i="563"/>
  <c r="G319" i="563"/>
  <c r="J319" i="563" s="1" a="1"/>
  <c r="J319" i="563" s="1"/>
  <c r="V318" i="563"/>
  <c r="W318" i="563" s="1"/>
  <c r="N318" i="563"/>
  <c r="K318" i="563" a="1"/>
  <c r="K318" i="563" s="1"/>
  <c r="M318" i="563" s="1"/>
  <c r="J318" i="563" a="1"/>
  <c r="J318" i="563" s="1"/>
  <c r="H318" i="563"/>
  <c r="H317" i="563"/>
  <c r="H316" i="563"/>
  <c r="H315" i="563"/>
  <c r="H314" i="563"/>
  <c r="W313" i="563"/>
  <c r="V313" i="563"/>
  <c r="N313" i="563"/>
  <c r="K313" i="563" a="1"/>
  <c r="K313" i="563" s="1"/>
  <c r="M313" i="563" s="1"/>
  <c r="J313" i="563" a="1"/>
  <c r="J313" i="563" s="1"/>
  <c r="H313" i="563"/>
  <c r="V312" i="563"/>
  <c r="W312" i="563" s="1"/>
  <c r="N312" i="563"/>
  <c r="K312" i="563" a="1"/>
  <c r="K312" i="563" s="1"/>
  <c r="M312" i="563" s="1"/>
  <c r="J312" i="563" a="1"/>
  <c r="J312" i="563" s="1"/>
  <c r="H312" i="563"/>
  <c r="V311" i="563"/>
  <c r="W311" i="563" s="1"/>
  <c r="N311" i="563"/>
  <c r="K311" i="563"/>
  <c r="M311" i="563" s="1"/>
  <c r="K311" i="563" a="1"/>
  <c r="J311" i="563"/>
  <c r="J311" i="563" a="1"/>
  <c r="H311" i="563"/>
  <c r="V310" i="563"/>
  <c r="W310" i="563" s="1"/>
  <c r="N310" i="563"/>
  <c r="K310" i="563" a="1"/>
  <c r="K310" i="563" s="1"/>
  <c r="M310" i="563" s="1"/>
  <c r="J310" i="563" a="1"/>
  <c r="J310" i="563" s="1"/>
  <c r="H310" i="563"/>
  <c r="W309" i="563"/>
  <c r="V309" i="563"/>
  <c r="V319" i="563" s="1"/>
  <c r="W319" i="563" s="1"/>
  <c r="N309" i="563"/>
  <c r="N319" i="563" s="1"/>
  <c r="K309" i="563" a="1"/>
  <c r="K309" i="563" s="1"/>
  <c r="K319" i="563" s="1"/>
  <c r="J309" i="563" a="1"/>
  <c r="J309" i="563" s="1"/>
  <c r="H309" i="563"/>
  <c r="H319" i="563" s="1"/>
  <c r="AA308" i="563"/>
  <c r="Z308" i="563"/>
  <c r="Y308" i="563"/>
  <c r="X308" i="563"/>
  <c r="U308" i="563"/>
  <c r="T308" i="563"/>
  <c r="S308" i="563"/>
  <c r="Q308" i="563"/>
  <c r="P308" i="563"/>
  <c r="O308" i="563"/>
  <c r="I308" i="563"/>
  <c r="G308" i="563"/>
  <c r="J308" i="563" s="1" a="1"/>
  <c r="J308" i="563" s="1"/>
  <c r="V307" i="563"/>
  <c r="W307" i="563" s="1"/>
  <c r="N307" i="563"/>
  <c r="K307" i="563" a="1"/>
  <c r="K307" i="563" s="1"/>
  <c r="M307" i="563" s="1"/>
  <c r="J307" i="563" a="1"/>
  <c r="J307" i="563" s="1"/>
  <c r="H307" i="563"/>
  <c r="V306" i="563"/>
  <c r="W306" i="563" s="1"/>
  <c r="N306" i="563"/>
  <c r="K306" i="563" a="1"/>
  <c r="K306" i="563" s="1"/>
  <c r="M306" i="563" s="1"/>
  <c r="J306" i="563" a="1"/>
  <c r="J306" i="563" s="1"/>
  <c r="H306" i="563"/>
  <c r="V305" i="563"/>
  <c r="W305" i="563" s="1"/>
  <c r="N305" i="563"/>
  <c r="K305" i="563" a="1"/>
  <c r="K305" i="563" s="1"/>
  <c r="M305" i="563" s="1"/>
  <c r="J305" i="563" a="1"/>
  <c r="J305" i="563" s="1"/>
  <c r="H305" i="563"/>
  <c r="V304" i="563"/>
  <c r="W304" i="563" s="1"/>
  <c r="N304" i="563"/>
  <c r="K304" i="563"/>
  <c r="M304" i="563" s="1"/>
  <c r="K304" i="563" a="1"/>
  <c r="J304" i="563"/>
  <c r="J304" i="563" a="1"/>
  <c r="H304" i="563"/>
  <c r="V303" i="563"/>
  <c r="W303" i="563" s="1"/>
  <c r="N303" i="563"/>
  <c r="K303" i="563" a="1"/>
  <c r="K303" i="563" s="1"/>
  <c r="M303" i="563" s="1"/>
  <c r="J303" i="563" a="1"/>
  <c r="J303" i="563" s="1"/>
  <c r="H303" i="563"/>
  <c r="W302" i="563"/>
  <c r="V302" i="563"/>
  <c r="N302" i="563"/>
  <c r="K302" i="563" a="1"/>
  <c r="K302" i="563" s="1"/>
  <c r="M302" i="563" s="1"/>
  <c r="J302" i="563" a="1"/>
  <c r="J302" i="563" s="1"/>
  <c r="H302" i="563"/>
  <c r="V301" i="563"/>
  <c r="W301" i="563" s="1"/>
  <c r="N301" i="563"/>
  <c r="K301" i="563" a="1"/>
  <c r="K301" i="563" s="1"/>
  <c r="M301" i="563" s="1"/>
  <c r="J301" i="563" a="1"/>
  <c r="J301" i="563" s="1"/>
  <c r="H301" i="563"/>
  <c r="V300" i="563"/>
  <c r="W300" i="563" s="1"/>
  <c r="N300" i="563"/>
  <c r="K300" i="563"/>
  <c r="M300" i="563" s="1"/>
  <c r="K300" i="563" a="1"/>
  <c r="J300" i="563"/>
  <c r="J300" i="563" a="1"/>
  <c r="H300" i="563"/>
  <c r="V299" i="563"/>
  <c r="W299" i="563" s="1"/>
  <c r="N299" i="563"/>
  <c r="K299" i="563" a="1"/>
  <c r="K299" i="563" s="1"/>
  <c r="M299" i="563" s="1"/>
  <c r="J299" i="563" a="1"/>
  <c r="J299" i="563" s="1"/>
  <c r="H299" i="563"/>
  <c r="W298" i="563"/>
  <c r="V298" i="563"/>
  <c r="N298" i="563"/>
  <c r="K298" i="563" a="1"/>
  <c r="K298" i="563" s="1"/>
  <c r="M298" i="563" s="1"/>
  <c r="J298" i="563" a="1"/>
  <c r="J298" i="563" s="1"/>
  <c r="H298" i="563"/>
  <c r="V297" i="563"/>
  <c r="W297" i="563" s="1"/>
  <c r="N297" i="563"/>
  <c r="K297" i="563" a="1"/>
  <c r="K297" i="563" s="1"/>
  <c r="M297" i="563" s="1"/>
  <c r="J297" i="563" a="1"/>
  <c r="J297" i="563" s="1"/>
  <c r="H297" i="563"/>
  <c r="V296" i="563"/>
  <c r="W296" i="563" s="1"/>
  <c r="N296" i="563"/>
  <c r="K296" i="563"/>
  <c r="M296" i="563" s="1"/>
  <c r="K296" i="563" a="1"/>
  <c r="J296" i="563"/>
  <c r="J296" i="563" a="1"/>
  <c r="H296" i="563"/>
  <c r="V295" i="563"/>
  <c r="W295" i="563" s="1"/>
  <c r="N295" i="563"/>
  <c r="K295" i="563" a="1"/>
  <c r="K295" i="563" s="1"/>
  <c r="M295" i="563" s="1"/>
  <c r="J295" i="563" a="1"/>
  <c r="J295" i="563" s="1"/>
  <c r="H295" i="563"/>
  <c r="W294" i="563"/>
  <c r="V294" i="563"/>
  <c r="N294" i="563"/>
  <c r="K294" i="563" a="1"/>
  <c r="K294" i="563" s="1"/>
  <c r="M294" i="563" s="1"/>
  <c r="J294" i="563" a="1"/>
  <c r="J294" i="563" s="1"/>
  <c r="H294" i="563"/>
  <c r="V293" i="563"/>
  <c r="W293" i="563" s="1"/>
  <c r="N293" i="563"/>
  <c r="K293" i="563" a="1"/>
  <c r="K293" i="563" s="1"/>
  <c r="J293" i="563" a="1"/>
  <c r="J293" i="563" s="1"/>
  <c r="H293" i="563"/>
  <c r="H308" i="563" s="1"/>
  <c r="AA292" i="563"/>
  <c r="Z292" i="563"/>
  <c r="Y292" i="563"/>
  <c r="X292" i="563"/>
  <c r="U292" i="563"/>
  <c r="T292" i="563"/>
  <c r="S292" i="563"/>
  <c r="R292" i="563"/>
  <c r="Q292" i="563"/>
  <c r="P292" i="563"/>
  <c r="O292" i="563"/>
  <c r="R339" i="563" s="1"/>
  <c r="I292" i="563"/>
  <c r="G292" i="563"/>
  <c r="V291" i="563"/>
  <c r="W291" i="563" s="1"/>
  <c r="N291" i="563"/>
  <c r="K291" i="563" a="1"/>
  <c r="K291" i="563" s="1"/>
  <c r="M291" i="563" s="1"/>
  <c r="J291" i="563" a="1"/>
  <c r="J291" i="563" s="1"/>
  <c r="H291" i="563"/>
  <c r="V290" i="563"/>
  <c r="W290" i="563" s="1"/>
  <c r="N290" i="563"/>
  <c r="K290" i="563" a="1"/>
  <c r="K290" i="563" s="1"/>
  <c r="M290" i="563" s="1"/>
  <c r="J290" i="563" a="1"/>
  <c r="J290" i="563" s="1"/>
  <c r="H290" i="563"/>
  <c r="V289" i="563"/>
  <c r="W289" i="563" s="1"/>
  <c r="N289" i="563"/>
  <c r="K289" i="563" a="1"/>
  <c r="K289" i="563" s="1"/>
  <c r="M289" i="563" s="1"/>
  <c r="J289" i="563" a="1"/>
  <c r="J289" i="563" s="1"/>
  <c r="H289" i="563"/>
  <c r="H288" i="563"/>
  <c r="H287" i="563"/>
  <c r="H286" i="563"/>
  <c r="V285" i="563"/>
  <c r="W285" i="563" s="1"/>
  <c r="N285" i="563"/>
  <c r="K285" i="563" a="1"/>
  <c r="K285" i="563" s="1"/>
  <c r="M285" i="563" s="1"/>
  <c r="J285" i="563" a="1"/>
  <c r="J285" i="563" s="1"/>
  <c r="H285" i="563"/>
  <c r="V284" i="563"/>
  <c r="W284" i="563" s="1"/>
  <c r="N284" i="563"/>
  <c r="K284" i="563"/>
  <c r="M284" i="563" s="1"/>
  <c r="K284" i="563" a="1"/>
  <c r="J284" i="563"/>
  <c r="J284" i="563" a="1"/>
  <c r="H284" i="563"/>
  <c r="N283" i="563"/>
  <c r="K283" i="563" a="1"/>
  <c r="K283" i="563" s="1"/>
  <c r="M283" i="563" s="1"/>
  <c r="H283" i="563"/>
  <c r="N282" i="563"/>
  <c r="K282" i="563" a="1"/>
  <c r="K282" i="563" s="1"/>
  <c r="M282" i="563" s="1"/>
  <c r="H282" i="563"/>
  <c r="N281" i="563"/>
  <c r="K281" i="563" a="1"/>
  <c r="K281" i="563" s="1"/>
  <c r="M281" i="563" s="1"/>
  <c r="H281" i="563"/>
  <c r="N280" i="563"/>
  <c r="K280" i="563"/>
  <c r="M280" i="563" s="1"/>
  <c r="K280" i="563" a="1"/>
  <c r="H280" i="563"/>
  <c r="N279" i="563"/>
  <c r="K279" i="563" a="1"/>
  <c r="K279" i="563" s="1"/>
  <c r="M279" i="563" s="1"/>
  <c r="H279" i="563"/>
  <c r="N278" i="563"/>
  <c r="K278" i="563" a="1"/>
  <c r="K278" i="563" s="1"/>
  <c r="M278" i="563" s="1"/>
  <c r="H278" i="563"/>
  <c r="V277" i="563"/>
  <c r="W277" i="563" s="1"/>
  <c r="N277" i="563"/>
  <c r="K277" i="563" a="1"/>
  <c r="K277" i="563" s="1"/>
  <c r="M277" i="563" s="1"/>
  <c r="J277" i="563" a="1"/>
  <c r="J277" i="563" s="1"/>
  <c r="H277" i="563"/>
  <c r="V276" i="563"/>
  <c r="W276" i="563" s="1"/>
  <c r="N276" i="563"/>
  <c r="K276" i="563"/>
  <c r="M276" i="563" s="1"/>
  <c r="K276" i="563" a="1"/>
  <c r="J276" i="563"/>
  <c r="J276" i="563" a="1"/>
  <c r="H276" i="563"/>
  <c r="V275" i="563"/>
  <c r="W275" i="563" s="1"/>
  <c r="N275" i="563"/>
  <c r="K275" i="563" a="1"/>
  <c r="K275" i="563" s="1"/>
  <c r="M275" i="563" s="1"/>
  <c r="J275" i="563" a="1"/>
  <c r="J275" i="563" s="1"/>
  <c r="H275" i="563"/>
  <c r="W274" i="563"/>
  <c r="V274" i="563"/>
  <c r="N274" i="563"/>
  <c r="K274" i="563" a="1"/>
  <c r="K274" i="563" s="1"/>
  <c r="M274" i="563" s="1"/>
  <c r="J274" i="563" a="1"/>
  <c r="J274" i="563" s="1"/>
  <c r="H274" i="563"/>
  <c r="V273" i="563"/>
  <c r="W273" i="563" s="1"/>
  <c r="N273" i="563"/>
  <c r="K273" i="563" a="1"/>
  <c r="K273" i="563" s="1"/>
  <c r="M273" i="563" s="1"/>
  <c r="J273" i="563" a="1"/>
  <c r="J273" i="563" s="1"/>
  <c r="H273" i="563"/>
  <c r="V272" i="563"/>
  <c r="W272" i="563" s="1"/>
  <c r="N272" i="563"/>
  <c r="K272" i="563"/>
  <c r="M272" i="563" s="1"/>
  <c r="K272" i="563" a="1"/>
  <c r="J272" i="563"/>
  <c r="J272" i="563" a="1"/>
  <c r="H272" i="563"/>
  <c r="V271" i="563"/>
  <c r="W271" i="563" s="1"/>
  <c r="N271" i="563"/>
  <c r="K271" i="563" a="1"/>
  <c r="K271" i="563" s="1"/>
  <c r="M271" i="563" s="1"/>
  <c r="J271" i="563" a="1"/>
  <c r="J271" i="563" s="1"/>
  <c r="H271" i="563"/>
  <c r="W270" i="563"/>
  <c r="V270" i="563"/>
  <c r="N270" i="563"/>
  <c r="K270" i="563" a="1"/>
  <c r="K270" i="563" s="1"/>
  <c r="M270" i="563" s="1"/>
  <c r="J270" i="563" a="1"/>
  <c r="J270" i="563" s="1"/>
  <c r="H270" i="563"/>
  <c r="V269" i="563"/>
  <c r="W269" i="563" s="1"/>
  <c r="N269" i="563"/>
  <c r="K269" i="563" a="1"/>
  <c r="K269" i="563" s="1"/>
  <c r="M269" i="563" s="1"/>
  <c r="J269" i="563" a="1"/>
  <c r="J269" i="563" s="1"/>
  <c r="H269" i="563"/>
  <c r="V268" i="563"/>
  <c r="W268" i="563" s="1"/>
  <c r="N268" i="563"/>
  <c r="K268" i="563"/>
  <c r="M268" i="563" s="1"/>
  <c r="K268" i="563" a="1"/>
  <c r="J268" i="563"/>
  <c r="J268" i="563" a="1"/>
  <c r="H268" i="563"/>
  <c r="V267" i="563"/>
  <c r="W267" i="563" s="1"/>
  <c r="N267" i="563"/>
  <c r="K267" i="563" a="1"/>
  <c r="K267" i="563" s="1"/>
  <c r="M267" i="563" s="1"/>
  <c r="J267" i="563" a="1"/>
  <c r="J267" i="563" s="1"/>
  <c r="H267" i="563"/>
  <c r="W266" i="563"/>
  <c r="V266" i="563"/>
  <c r="N266" i="563"/>
  <c r="K266" i="563" a="1"/>
  <c r="K266" i="563" s="1"/>
  <c r="M266" i="563" s="1"/>
  <c r="J266" i="563" a="1"/>
  <c r="J266" i="563" s="1"/>
  <c r="H266" i="563"/>
  <c r="N265" i="563"/>
  <c r="K265" i="563" a="1"/>
  <c r="K265" i="563" s="1"/>
  <c r="M265" i="563" s="1"/>
  <c r="H265" i="563"/>
  <c r="V264" i="563"/>
  <c r="W264" i="563" s="1"/>
  <c r="N264" i="563"/>
  <c r="K264" i="563"/>
  <c r="M264" i="563" s="1"/>
  <c r="K264" i="563" a="1"/>
  <c r="J264" i="563"/>
  <c r="J264" i="563" a="1"/>
  <c r="H264" i="563"/>
  <c r="V263" i="563"/>
  <c r="W263" i="563" s="1"/>
  <c r="N263" i="563"/>
  <c r="K263" i="563" a="1"/>
  <c r="K263" i="563" s="1"/>
  <c r="M263" i="563" s="1"/>
  <c r="J263" i="563" a="1"/>
  <c r="J263" i="563" s="1"/>
  <c r="H263" i="563"/>
  <c r="W262" i="563"/>
  <c r="V262" i="563"/>
  <c r="N262" i="563"/>
  <c r="K262" i="563" a="1"/>
  <c r="K262" i="563" s="1"/>
  <c r="M262" i="563" s="1"/>
  <c r="J262" i="563" a="1"/>
  <c r="J262" i="563" s="1"/>
  <c r="H262" i="563"/>
  <c r="V261" i="563"/>
  <c r="W261" i="563" s="1"/>
  <c r="N261" i="563"/>
  <c r="K261" i="563" a="1"/>
  <c r="K261" i="563" s="1"/>
  <c r="M261" i="563" s="1"/>
  <c r="J261" i="563" a="1"/>
  <c r="J261" i="563" s="1"/>
  <c r="H261" i="563"/>
  <c r="V260" i="563"/>
  <c r="W260" i="563" s="1"/>
  <c r="N260" i="563"/>
  <c r="K260" i="563"/>
  <c r="M260" i="563" s="1"/>
  <c r="K260" i="563" a="1"/>
  <c r="J260" i="563"/>
  <c r="J260" i="563" a="1"/>
  <c r="H260" i="563"/>
  <c r="V259" i="563"/>
  <c r="W259" i="563" s="1"/>
  <c r="N259" i="563"/>
  <c r="K259" i="563" a="1"/>
  <c r="K259" i="563" s="1"/>
  <c r="M259" i="563" s="1"/>
  <c r="J259" i="563" a="1"/>
  <c r="J259" i="563" s="1"/>
  <c r="H259" i="563"/>
  <c r="V258" i="563"/>
  <c r="W258" i="563" s="1"/>
  <c r="N258" i="563"/>
  <c r="K258" i="563" a="1"/>
  <c r="K258" i="563" s="1"/>
  <c r="J258" i="563" a="1"/>
  <c r="J258" i="563" s="1"/>
  <c r="H258" i="563"/>
  <c r="H292" i="563" s="1"/>
  <c r="AA257" i="563"/>
  <c r="Z257" i="563"/>
  <c r="Y257" i="563"/>
  <c r="X257" i="563"/>
  <c r="U257" i="563"/>
  <c r="T257" i="563"/>
  <c r="S257" i="563"/>
  <c r="R257" i="563"/>
  <c r="Q257" i="563"/>
  <c r="P257" i="563"/>
  <c r="O257" i="563"/>
  <c r="R338" i="563" s="1"/>
  <c r="I257" i="563"/>
  <c r="G257" i="563"/>
  <c r="H256" i="563"/>
  <c r="H255" i="563"/>
  <c r="H254" i="563"/>
  <c r="H253" i="563"/>
  <c r="H252" i="563"/>
  <c r="H251" i="563"/>
  <c r="K250" i="563" a="1"/>
  <c r="K250" i="563" s="1"/>
  <c r="M250" i="563" s="1"/>
  <c r="H250" i="563"/>
  <c r="K249" i="563"/>
  <c r="M249" i="563" s="1"/>
  <c r="K249" i="563" a="1"/>
  <c r="H249" i="563"/>
  <c r="K248" i="563" a="1"/>
  <c r="K248" i="563" s="1"/>
  <c r="M248" i="563" s="1"/>
  <c r="H248" i="563"/>
  <c r="K247" i="563" a="1"/>
  <c r="K247" i="563" s="1"/>
  <c r="M247" i="563" s="1"/>
  <c r="H247" i="563"/>
  <c r="V246" i="563"/>
  <c r="W246" i="563" s="1"/>
  <c r="N246" i="563"/>
  <c r="K246" i="563" a="1"/>
  <c r="K246" i="563" s="1"/>
  <c r="M246" i="563" s="1"/>
  <c r="J246" i="563" a="1"/>
  <c r="J246" i="563" s="1"/>
  <c r="H246" i="563"/>
  <c r="V245" i="563"/>
  <c r="W245" i="563" s="1"/>
  <c r="N245" i="563"/>
  <c r="K245" i="563"/>
  <c r="M245" i="563" s="1"/>
  <c r="K245" i="563" a="1"/>
  <c r="J245" i="563"/>
  <c r="J245" i="563" a="1"/>
  <c r="H245" i="563"/>
  <c r="V244" i="563"/>
  <c r="W244" i="563" s="1"/>
  <c r="N244" i="563"/>
  <c r="K244" i="563" a="1"/>
  <c r="K244" i="563" s="1"/>
  <c r="M244" i="563" s="1"/>
  <c r="J244" i="563" a="1"/>
  <c r="J244" i="563" s="1"/>
  <c r="H244" i="563"/>
  <c r="W243" i="563"/>
  <c r="V243" i="563"/>
  <c r="N243" i="563"/>
  <c r="K243" i="563" a="1"/>
  <c r="K243" i="563" s="1"/>
  <c r="M243" i="563" s="1"/>
  <c r="J243" i="563" a="1"/>
  <c r="J243" i="563" s="1"/>
  <c r="H243" i="563"/>
  <c r="M242" i="563"/>
  <c r="H242" i="563"/>
  <c r="V241" i="563"/>
  <c r="W241" i="563" s="1"/>
  <c r="N241" i="563"/>
  <c r="K241" i="563" a="1"/>
  <c r="K241" i="563" s="1"/>
  <c r="M241" i="563" s="1"/>
  <c r="J241" i="563" a="1"/>
  <c r="J241" i="563" s="1"/>
  <c r="H241" i="563"/>
  <c r="W240" i="563"/>
  <c r="V240" i="563"/>
  <c r="N240" i="563"/>
  <c r="K240" i="563"/>
  <c r="M240" i="563" s="1"/>
  <c r="K240" i="563" a="1"/>
  <c r="J240" i="563"/>
  <c r="J240" i="563" a="1"/>
  <c r="H240" i="563"/>
  <c r="K239" i="563" a="1"/>
  <c r="K239" i="563" s="1"/>
  <c r="M239" i="563" s="1"/>
  <c r="H239" i="563"/>
  <c r="H238" i="563"/>
  <c r="V237" i="563"/>
  <c r="W237" i="563" s="1"/>
  <c r="N237" i="563"/>
  <c r="K237" i="563" a="1"/>
  <c r="K237" i="563" s="1"/>
  <c r="M237" i="563" s="1"/>
  <c r="J237" i="563" a="1"/>
  <c r="J237" i="563" s="1"/>
  <c r="H237" i="563"/>
  <c r="V236" i="563"/>
  <c r="W236" i="563" s="1"/>
  <c r="N236" i="563"/>
  <c r="K236" i="563"/>
  <c r="M236" i="563" s="1"/>
  <c r="K236" i="563" a="1"/>
  <c r="J236" i="563"/>
  <c r="J236" i="563" a="1"/>
  <c r="H236" i="563"/>
  <c r="V235" i="563"/>
  <c r="W235" i="563" s="1"/>
  <c r="N235" i="563"/>
  <c r="K235" i="563" a="1"/>
  <c r="K235" i="563" s="1"/>
  <c r="M235" i="563" s="1"/>
  <c r="J235" i="563" a="1"/>
  <c r="J235" i="563" s="1"/>
  <c r="H235" i="563"/>
  <c r="W234" i="563"/>
  <c r="V234" i="563"/>
  <c r="N234" i="563"/>
  <c r="K234" i="563" a="1"/>
  <c r="K234" i="563" s="1"/>
  <c r="M234" i="563" s="1"/>
  <c r="J234" i="563" a="1"/>
  <c r="J234" i="563" s="1"/>
  <c r="H234" i="563"/>
  <c r="V233" i="563"/>
  <c r="W233" i="563" s="1"/>
  <c r="N233" i="563"/>
  <c r="K233" i="563" a="1"/>
  <c r="K233" i="563" s="1"/>
  <c r="M233" i="563" s="1"/>
  <c r="J233" i="563" a="1"/>
  <c r="J233" i="563" s="1"/>
  <c r="H233" i="563"/>
  <c r="V232" i="563"/>
  <c r="W232" i="563" s="1"/>
  <c r="N232" i="563"/>
  <c r="K232" i="563"/>
  <c r="M232" i="563" s="1"/>
  <c r="K232" i="563" a="1"/>
  <c r="J232" i="563"/>
  <c r="J232" i="563" a="1"/>
  <c r="H232" i="563"/>
  <c r="V231" i="563"/>
  <c r="W231" i="563" s="1"/>
  <c r="N231" i="563"/>
  <c r="K231" i="563" a="1"/>
  <c r="K231" i="563" s="1"/>
  <c r="M231" i="563" s="1"/>
  <c r="J231" i="563" a="1"/>
  <c r="J231" i="563" s="1"/>
  <c r="H231" i="563"/>
  <c r="W230" i="563"/>
  <c r="V230" i="563"/>
  <c r="N230" i="563"/>
  <c r="K230" i="563" a="1"/>
  <c r="K230" i="563" s="1"/>
  <c r="M230" i="563" s="1"/>
  <c r="J230" i="563" a="1"/>
  <c r="J230" i="563" s="1"/>
  <c r="H230" i="563"/>
  <c r="V229" i="563"/>
  <c r="W229" i="563" s="1"/>
  <c r="N229" i="563"/>
  <c r="K229" i="563" a="1"/>
  <c r="K229" i="563" s="1"/>
  <c r="M229" i="563" s="1"/>
  <c r="J229" i="563" a="1"/>
  <c r="J229" i="563" s="1"/>
  <c r="H229" i="563"/>
  <c r="V228" i="563"/>
  <c r="W228" i="563" s="1"/>
  <c r="N228" i="563"/>
  <c r="K228" i="563"/>
  <c r="M228" i="563" s="1"/>
  <c r="K228" i="563" a="1"/>
  <c r="J228" i="563"/>
  <c r="J228" i="563" a="1"/>
  <c r="H228" i="563"/>
  <c r="N227" i="563"/>
  <c r="K227" i="563" a="1"/>
  <c r="K227" i="563" s="1"/>
  <c r="M227" i="563" s="1"/>
  <c r="H227" i="563"/>
  <c r="N226" i="563"/>
  <c r="K226" i="563" a="1"/>
  <c r="K226" i="563" s="1"/>
  <c r="M226" i="563" s="1"/>
  <c r="H226" i="563"/>
  <c r="N225" i="563"/>
  <c r="K225" i="563" a="1"/>
  <c r="K225" i="563" s="1"/>
  <c r="M225" i="563" s="1"/>
  <c r="H225" i="563"/>
  <c r="N224" i="563"/>
  <c r="K224" i="563"/>
  <c r="M224" i="563" s="1"/>
  <c r="K224" i="563" a="1"/>
  <c r="H224" i="563"/>
  <c r="N223" i="563"/>
  <c r="K223" i="563" a="1"/>
  <c r="K223" i="563" s="1"/>
  <c r="M223" i="563" s="1"/>
  <c r="H223" i="563"/>
  <c r="N222" i="563"/>
  <c r="K222" i="563" a="1"/>
  <c r="K222" i="563" s="1"/>
  <c r="M222" i="563" s="1"/>
  <c r="H222" i="563"/>
  <c r="N221" i="563"/>
  <c r="K221" i="563" a="1"/>
  <c r="K221" i="563" s="1"/>
  <c r="M221" i="563" s="1"/>
  <c r="H221" i="563"/>
  <c r="N220" i="563"/>
  <c r="K220" i="563"/>
  <c r="M220" i="563" s="1"/>
  <c r="K220" i="563" a="1"/>
  <c r="H220" i="563"/>
  <c r="V219" i="563"/>
  <c r="W219" i="563" s="1"/>
  <c r="N219" i="563"/>
  <c r="K219" i="563" a="1"/>
  <c r="K219" i="563" s="1"/>
  <c r="M219" i="563" s="1"/>
  <c r="J219" i="563" a="1"/>
  <c r="J219" i="563" s="1"/>
  <c r="H219" i="563"/>
  <c r="V218" i="563"/>
  <c r="W218" i="563" s="1"/>
  <c r="N218" i="563"/>
  <c r="K218" i="563" a="1"/>
  <c r="K218" i="563" s="1"/>
  <c r="M218" i="563" s="1"/>
  <c r="J218" i="563" a="1"/>
  <c r="J218" i="563" s="1"/>
  <c r="H218" i="563"/>
  <c r="V217" i="563"/>
  <c r="W217" i="563" s="1"/>
  <c r="N217" i="563"/>
  <c r="K217" i="563" a="1"/>
  <c r="K217" i="563" s="1"/>
  <c r="M217" i="563" s="1"/>
  <c r="J217" i="563" a="1"/>
  <c r="J217" i="563" s="1"/>
  <c r="H217" i="563"/>
  <c r="V216" i="563"/>
  <c r="W216" i="563" s="1"/>
  <c r="N216" i="563"/>
  <c r="K216" i="563"/>
  <c r="M216" i="563" s="1"/>
  <c r="K216" i="563" a="1"/>
  <c r="J216" i="563"/>
  <c r="J216" i="563" a="1"/>
  <c r="H216" i="563"/>
  <c r="V215" i="563"/>
  <c r="W215" i="563" s="1"/>
  <c r="N215" i="563"/>
  <c r="K215" i="563" a="1"/>
  <c r="K215" i="563" s="1"/>
  <c r="M215" i="563" s="1"/>
  <c r="J215" i="563" a="1"/>
  <c r="J215" i="563" s="1"/>
  <c r="H215" i="563"/>
  <c r="V214" i="563"/>
  <c r="W214" i="563" s="1"/>
  <c r="N214" i="563"/>
  <c r="K214" i="563" a="1"/>
  <c r="K214" i="563" s="1"/>
  <c r="M214" i="563" s="1"/>
  <c r="J214" i="563" a="1"/>
  <c r="J214" i="563" s="1"/>
  <c r="H214" i="563"/>
  <c r="V213" i="563"/>
  <c r="W213" i="563" s="1"/>
  <c r="N213" i="563"/>
  <c r="K213" i="563" a="1"/>
  <c r="K213" i="563" s="1"/>
  <c r="M213" i="563" s="1"/>
  <c r="J213" i="563" a="1"/>
  <c r="J213" i="563" s="1"/>
  <c r="H213" i="563"/>
  <c r="V212" i="563"/>
  <c r="W212" i="563" s="1"/>
  <c r="N212" i="563"/>
  <c r="K212" i="563" a="1"/>
  <c r="K212" i="563" s="1"/>
  <c r="M212" i="563" s="1"/>
  <c r="J212" i="563" a="1"/>
  <c r="J212" i="563" s="1"/>
  <c r="H212" i="563"/>
  <c r="V211" i="563"/>
  <c r="W211" i="563" s="1"/>
  <c r="N211" i="563"/>
  <c r="K211" i="563" a="1"/>
  <c r="K211" i="563" s="1"/>
  <c r="M211" i="563" s="1"/>
  <c r="J211" i="563" a="1"/>
  <c r="J211" i="563" s="1"/>
  <c r="H211" i="563"/>
  <c r="V210" i="563"/>
  <c r="W210" i="563" s="1"/>
  <c r="N210" i="563"/>
  <c r="K210" i="563"/>
  <c r="M210" i="563" s="1"/>
  <c r="K210" i="563" a="1"/>
  <c r="J210" i="563"/>
  <c r="J210" i="563" a="1"/>
  <c r="H210" i="563"/>
  <c r="V209" i="563"/>
  <c r="W209" i="563" s="1"/>
  <c r="N209" i="563"/>
  <c r="K209" i="563" a="1"/>
  <c r="K209" i="563" s="1"/>
  <c r="M209" i="563" s="1"/>
  <c r="J209" i="563" a="1"/>
  <c r="J209" i="563" s="1"/>
  <c r="H209" i="563"/>
  <c r="W208" i="563"/>
  <c r="V208" i="563"/>
  <c r="N208" i="563"/>
  <c r="K208" i="563" a="1"/>
  <c r="K208" i="563" s="1"/>
  <c r="M208" i="563" s="1"/>
  <c r="J208" i="563" a="1"/>
  <c r="J208" i="563" s="1"/>
  <c r="H208" i="563"/>
  <c r="H207" i="563"/>
  <c r="H206" i="563"/>
  <c r="H205" i="563"/>
  <c r="V204" i="563"/>
  <c r="W204" i="563" s="1"/>
  <c r="N204" i="563"/>
  <c r="K204" i="563"/>
  <c r="M204" i="563" s="1"/>
  <c r="K204" i="563" a="1"/>
  <c r="J204" i="563"/>
  <c r="J204" i="563" a="1"/>
  <c r="H204" i="563"/>
  <c r="V203" i="563"/>
  <c r="W203" i="563" s="1"/>
  <c r="N203" i="563"/>
  <c r="K203" i="563" a="1"/>
  <c r="K203" i="563" s="1"/>
  <c r="M203" i="563" s="1"/>
  <c r="J203" i="563" a="1"/>
  <c r="J203" i="563" s="1"/>
  <c r="H203" i="563"/>
  <c r="V202" i="563"/>
  <c r="W202" i="563" s="1"/>
  <c r="N202" i="563"/>
  <c r="K202" i="563" a="1"/>
  <c r="K202" i="563" s="1"/>
  <c r="M202" i="563" s="1"/>
  <c r="J202" i="563" a="1"/>
  <c r="J202" i="563" s="1"/>
  <c r="H202" i="563"/>
  <c r="H201" i="563"/>
  <c r="V200" i="563"/>
  <c r="V257" i="563" s="1"/>
  <c r="W257" i="563" s="1"/>
  <c r="N200" i="563"/>
  <c r="N257" i="563" s="1"/>
  <c r="K200" i="563" a="1"/>
  <c r="K200" i="563" s="1"/>
  <c r="J200" i="563" a="1"/>
  <c r="J200" i="563" s="1"/>
  <c r="H200" i="563"/>
  <c r="H257" i="563" s="1"/>
  <c r="AA199" i="563"/>
  <c r="AA335" i="563" s="1"/>
  <c r="Z199" i="563"/>
  <c r="Z335" i="563" s="1"/>
  <c r="Y199" i="563"/>
  <c r="Y335" i="563" s="1"/>
  <c r="X199" i="563"/>
  <c r="X335" i="563" s="1"/>
  <c r="U199" i="563"/>
  <c r="U335" i="563" s="1"/>
  <c r="T199" i="563"/>
  <c r="T335" i="563" s="1"/>
  <c r="S199" i="563"/>
  <c r="S335" i="563" s="1"/>
  <c r="R199" i="563"/>
  <c r="R335" i="563" s="1"/>
  <c r="Q199" i="563"/>
  <c r="Q335" i="563" s="1"/>
  <c r="P199" i="563"/>
  <c r="O199" i="563"/>
  <c r="I199" i="563"/>
  <c r="I335" i="563" s="1"/>
  <c r="B343" i="563" s="1"/>
  <c r="G199" i="563"/>
  <c r="G335" i="563" s="1"/>
  <c r="V198" i="563"/>
  <c r="W198" i="563" s="1"/>
  <c r="N198" i="563"/>
  <c r="K198" i="563" a="1"/>
  <c r="K198" i="563" s="1"/>
  <c r="M198" i="563" s="1"/>
  <c r="J198" i="563" a="1"/>
  <c r="J198" i="563" s="1"/>
  <c r="H198" i="563"/>
  <c r="V197" i="563"/>
  <c r="W197" i="563" s="1"/>
  <c r="N197" i="563"/>
  <c r="K197" i="563"/>
  <c r="M197" i="563" s="1"/>
  <c r="K197" i="563" a="1"/>
  <c r="J197" i="563" a="1"/>
  <c r="J197" i="563" s="1"/>
  <c r="H197" i="563"/>
  <c r="K196" i="563" a="1"/>
  <c r="K196" i="563" s="1"/>
  <c r="M196" i="563" s="1"/>
  <c r="H196" i="563"/>
  <c r="K195" i="563" a="1"/>
  <c r="K195" i="563" s="1"/>
  <c r="M195" i="563" s="1"/>
  <c r="H195" i="563"/>
  <c r="K194" i="563" a="1"/>
  <c r="K194" i="563" s="1"/>
  <c r="M194" i="563" s="1"/>
  <c r="H194" i="563"/>
  <c r="K193" i="563" a="1"/>
  <c r="K193" i="563" s="1"/>
  <c r="M193" i="563" s="1"/>
  <c r="H193" i="563"/>
  <c r="V192" i="563"/>
  <c r="W192" i="563" s="1"/>
  <c r="N192" i="563"/>
  <c r="K192" i="563" a="1"/>
  <c r="K192" i="563" s="1"/>
  <c r="M192" i="563" s="1"/>
  <c r="J192" i="563" a="1"/>
  <c r="J192" i="563" s="1"/>
  <c r="H192" i="563"/>
  <c r="V191" i="563"/>
  <c r="W191" i="563" s="1"/>
  <c r="N191" i="563"/>
  <c r="K191" i="563"/>
  <c r="M191" i="563" s="1"/>
  <c r="K191" i="563" a="1"/>
  <c r="J191" i="563" a="1"/>
  <c r="J191" i="563" s="1"/>
  <c r="H191" i="563"/>
  <c r="V190" i="563"/>
  <c r="W190" i="563" s="1"/>
  <c r="N190" i="563"/>
  <c r="K190" i="563" a="1"/>
  <c r="K190" i="563" s="1"/>
  <c r="M190" i="563" s="1"/>
  <c r="J190" i="563" a="1"/>
  <c r="J190" i="563" s="1"/>
  <c r="H190" i="563"/>
  <c r="N189" i="563"/>
  <c r="K189" i="563"/>
  <c r="M189" i="563" s="1"/>
  <c r="K189" i="563" a="1"/>
  <c r="J189" i="563"/>
  <c r="J189" i="563" a="1"/>
  <c r="H189" i="563"/>
  <c r="N188" i="563"/>
  <c r="K188" i="563" a="1"/>
  <c r="K188" i="563" s="1"/>
  <c r="M188" i="563" s="1"/>
  <c r="J188" i="563" a="1"/>
  <c r="J188" i="563" s="1"/>
  <c r="H188" i="563"/>
  <c r="V187" i="563"/>
  <c r="W187" i="563" s="1"/>
  <c r="N187" i="563"/>
  <c r="K187" i="563" a="1"/>
  <c r="K187" i="563" s="1"/>
  <c r="M187" i="563" s="1"/>
  <c r="J187" i="563" a="1"/>
  <c r="J187" i="563" s="1"/>
  <c r="H187" i="563"/>
  <c r="V186" i="563"/>
  <c r="W186" i="563" s="1"/>
  <c r="N186" i="563"/>
  <c r="K186" i="563" a="1"/>
  <c r="K186" i="563" s="1"/>
  <c r="M186" i="563" s="1"/>
  <c r="J186" i="563" a="1"/>
  <c r="J186" i="563" s="1"/>
  <c r="H186" i="563"/>
  <c r="N185" i="563"/>
  <c r="K185" i="563"/>
  <c r="M185" i="563" s="1"/>
  <c r="K185" i="563" a="1"/>
  <c r="H185" i="563"/>
  <c r="N184" i="563"/>
  <c r="K184" i="563" a="1"/>
  <c r="K184" i="563" s="1"/>
  <c r="M184" i="563" s="1"/>
  <c r="H184" i="563"/>
  <c r="W183" i="563"/>
  <c r="V183" i="563"/>
  <c r="N183" i="563"/>
  <c r="K183" i="563" a="1"/>
  <c r="K183" i="563" s="1"/>
  <c r="M183" i="563" s="1"/>
  <c r="J183" i="563" a="1"/>
  <c r="J183" i="563" s="1"/>
  <c r="H183" i="563"/>
  <c r="V182" i="563"/>
  <c r="W182" i="563" s="1"/>
  <c r="N182" i="563"/>
  <c r="K182" i="563" a="1"/>
  <c r="K182" i="563" s="1"/>
  <c r="M182" i="563" s="1"/>
  <c r="J182" i="563" a="1"/>
  <c r="J182" i="563" s="1"/>
  <c r="H182" i="563"/>
  <c r="W181" i="563"/>
  <c r="V181" i="563"/>
  <c r="N181" i="563"/>
  <c r="K181" i="563" a="1"/>
  <c r="K181" i="563" s="1"/>
  <c r="M181" i="563" s="1"/>
  <c r="J181" i="563" a="1"/>
  <c r="J181" i="563" s="1"/>
  <c r="H181" i="563"/>
  <c r="V180" i="563"/>
  <c r="W180" i="563" s="1"/>
  <c r="N180" i="563"/>
  <c r="K180" i="563" a="1"/>
  <c r="K180" i="563" s="1"/>
  <c r="M180" i="563" s="1"/>
  <c r="J180" i="563" a="1"/>
  <c r="J180" i="563" s="1"/>
  <c r="H180" i="563"/>
  <c r="V179" i="563"/>
  <c r="W179" i="563" s="1"/>
  <c r="N179" i="563"/>
  <c r="K179" i="563" a="1"/>
  <c r="K179" i="563" s="1"/>
  <c r="M179" i="563" s="1"/>
  <c r="J179" i="563" a="1"/>
  <c r="J179" i="563" s="1"/>
  <c r="H179" i="563"/>
  <c r="V178" i="563"/>
  <c r="N178" i="563"/>
  <c r="N199" i="563" s="1"/>
  <c r="K178" i="563" a="1"/>
  <c r="K178" i="563" s="1"/>
  <c r="J178" i="563" a="1"/>
  <c r="J178" i="563" s="1"/>
  <c r="H178" i="563"/>
  <c r="X171" i="563"/>
  <c r="Q529" i="563" s="1"/>
  <c r="X170" i="563"/>
  <c r="Q528" i="563" s="1"/>
  <c r="G170" i="563"/>
  <c r="C170" i="563"/>
  <c r="X169" i="563"/>
  <c r="Q527" i="563" s="1"/>
  <c r="I169" i="563"/>
  <c r="E169" i="563"/>
  <c r="K169" i="563" s="1"/>
  <c r="M169" i="563" s="1"/>
  <c r="I168" i="563"/>
  <c r="E168" i="563"/>
  <c r="K168" i="563" s="1"/>
  <c r="M168" i="563" s="1"/>
  <c r="I167" i="563"/>
  <c r="E167" i="563"/>
  <c r="K167" i="563" s="1"/>
  <c r="M167" i="563" s="1"/>
  <c r="X166" i="563"/>
  <c r="Q524" i="563" s="1"/>
  <c r="I166" i="563"/>
  <c r="I170" i="563" s="1"/>
  <c r="E166" i="563"/>
  <c r="K166" i="563" s="1"/>
  <c r="AA163" i="563"/>
  <c r="Z163" i="563"/>
  <c r="Y163" i="563"/>
  <c r="X163" i="563"/>
  <c r="U163" i="563"/>
  <c r="T163" i="563"/>
  <c r="S163" i="563"/>
  <c r="R163" i="563"/>
  <c r="Q163" i="563"/>
  <c r="P163" i="563"/>
  <c r="O163" i="563"/>
  <c r="R171" i="563" s="1"/>
  <c r="I163" i="563"/>
  <c r="G163" i="563"/>
  <c r="C529" i="563" s="1"/>
  <c r="H162" i="563"/>
  <c r="H161" i="563"/>
  <c r="H160" i="563"/>
  <c r="V159" i="563"/>
  <c r="W159" i="563" s="1"/>
  <c r="N159" i="563"/>
  <c r="K159" i="563"/>
  <c r="K159" i="563" a="1"/>
  <c r="J159" i="563" a="1"/>
  <c r="J159" i="563" s="1"/>
  <c r="H159" i="563"/>
  <c r="D159" i="563"/>
  <c r="V158" i="563"/>
  <c r="W158" i="563" s="1"/>
  <c r="N158" i="563"/>
  <c r="K158" i="563" a="1"/>
  <c r="K158" i="563" s="1"/>
  <c r="M158" i="563" s="1"/>
  <c r="J158" i="563" a="1"/>
  <c r="J158" i="563" s="1"/>
  <c r="H158" i="563"/>
  <c r="H157" i="563"/>
  <c r="H156" i="563"/>
  <c r="V155" i="563"/>
  <c r="W155" i="563" s="1"/>
  <c r="N155" i="563"/>
  <c r="K155" i="563" a="1"/>
  <c r="K155" i="563" s="1"/>
  <c r="M155" i="563" s="1"/>
  <c r="J155" i="563" a="1"/>
  <c r="J155" i="563" s="1"/>
  <c r="H155" i="563"/>
  <c r="V154" i="563"/>
  <c r="W154" i="563" s="1"/>
  <c r="N154" i="563"/>
  <c r="K154" i="563"/>
  <c r="M154" i="563" s="1"/>
  <c r="K154" i="563" a="1"/>
  <c r="J154" i="563"/>
  <c r="J154" i="563" a="1"/>
  <c r="H154" i="563"/>
  <c r="H153" i="563"/>
  <c r="W152" i="563"/>
  <c r="V152" i="563"/>
  <c r="N152" i="563"/>
  <c r="K152" i="563" a="1"/>
  <c r="K152" i="563" s="1"/>
  <c r="M152" i="563" s="1"/>
  <c r="J152" i="563" a="1"/>
  <c r="J152" i="563" s="1"/>
  <c r="H152" i="563"/>
  <c r="V151" i="563"/>
  <c r="W151" i="563" s="1"/>
  <c r="N151" i="563"/>
  <c r="K151" i="563" a="1"/>
  <c r="K151" i="563" s="1"/>
  <c r="M151" i="563" s="1"/>
  <c r="J151" i="563" a="1"/>
  <c r="J151" i="563" s="1"/>
  <c r="H151" i="563"/>
  <c r="V150" i="563"/>
  <c r="W150" i="563" s="1"/>
  <c r="N150" i="563"/>
  <c r="K150" i="563"/>
  <c r="M150" i="563" s="1"/>
  <c r="K150" i="563" a="1"/>
  <c r="J150" i="563"/>
  <c r="J150" i="563" a="1"/>
  <c r="H150" i="563"/>
  <c r="V149" i="563"/>
  <c r="N149" i="563"/>
  <c r="N163" i="563" s="1"/>
  <c r="K149" i="563" a="1"/>
  <c r="K149" i="563" s="1"/>
  <c r="J149" i="563" a="1"/>
  <c r="J149" i="563" s="1"/>
  <c r="H149" i="563"/>
  <c r="H163" i="563" s="1"/>
  <c r="AA148" i="563"/>
  <c r="Z148" i="563"/>
  <c r="Y148" i="563"/>
  <c r="X148" i="563"/>
  <c r="U148" i="563"/>
  <c r="T148" i="563"/>
  <c r="S148" i="563"/>
  <c r="Q148" i="563"/>
  <c r="P148" i="563"/>
  <c r="O148" i="563"/>
  <c r="I148" i="563"/>
  <c r="G148" i="563"/>
  <c r="C528" i="563" s="1"/>
  <c r="V147" i="563"/>
  <c r="W147" i="563" s="1"/>
  <c r="N147" i="563"/>
  <c r="K147" i="563"/>
  <c r="M147" i="563" s="1"/>
  <c r="K147" i="563" a="1"/>
  <c r="J147" i="563" a="1"/>
  <c r="J147" i="563" s="1"/>
  <c r="H147" i="563"/>
  <c r="K146" i="563" a="1"/>
  <c r="K146" i="563" s="1"/>
  <c r="H146" i="563"/>
  <c r="K145" i="563" a="1"/>
  <c r="K145" i="563" s="1"/>
  <c r="H145" i="563"/>
  <c r="K144" i="563" a="1"/>
  <c r="K144" i="563" s="1"/>
  <c r="H144" i="563"/>
  <c r="K143" i="563" a="1"/>
  <c r="K143" i="563" s="1"/>
  <c r="H143" i="563"/>
  <c r="W142" i="563"/>
  <c r="V142" i="563"/>
  <c r="N142" i="563"/>
  <c r="K142" i="563" a="1"/>
  <c r="K142" i="563" s="1"/>
  <c r="M142" i="563" s="1"/>
  <c r="J142" i="563" a="1"/>
  <c r="J142" i="563" s="1"/>
  <c r="H142" i="563"/>
  <c r="V141" i="563"/>
  <c r="W141" i="563" s="1"/>
  <c r="N141" i="563"/>
  <c r="K141" i="563"/>
  <c r="M141" i="563" s="1"/>
  <c r="K141" i="563" a="1"/>
  <c r="J141" i="563" a="1"/>
  <c r="J141" i="563" s="1"/>
  <c r="H141" i="563"/>
  <c r="W140" i="563"/>
  <c r="V140" i="563"/>
  <c r="N140" i="563"/>
  <c r="K140" i="563" a="1"/>
  <c r="K140" i="563" s="1"/>
  <c r="M140" i="563" s="1"/>
  <c r="J140" i="563" a="1"/>
  <c r="J140" i="563" s="1"/>
  <c r="H140" i="563"/>
  <c r="V139" i="563"/>
  <c r="W139" i="563" s="1"/>
  <c r="N139" i="563"/>
  <c r="K139" i="563"/>
  <c r="M139" i="563" s="1"/>
  <c r="K139" i="563" a="1"/>
  <c r="J139" i="563" a="1"/>
  <c r="J139" i="563" s="1"/>
  <c r="H139" i="563"/>
  <c r="W138" i="563"/>
  <c r="V138" i="563"/>
  <c r="N138" i="563"/>
  <c r="N148" i="563" s="1"/>
  <c r="K138" i="563" a="1"/>
  <c r="K138" i="563" s="1"/>
  <c r="K148" i="563" s="1"/>
  <c r="J138" i="563" a="1"/>
  <c r="J138" i="563" s="1"/>
  <c r="H138" i="563"/>
  <c r="H148" i="563" s="1"/>
  <c r="AA137" i="563"/>
  <c r="Z137" i="563"/>
  <c r="Y137" i="563"/>
  <c r="X137" i="563"/>
  <c r="U137" i="563"/>
  <c r="T137" i="563"/>
  <c r="S137" i="563"/>
  <c r="Q137" i="563"/>
  <c r="P137" i="563"/>
  <c r="O137" i="563"/>
  <c r="R169" i="563" s="1"/>
  <c r="I137" i="563"/>
  <c r="G137" i="563"/>
  <c r="C527" i="563" s="1"/>
  <c r="V136" i="563"/>
  <c r="W136" i="563" s="1"/>
  <c r="N136" i="563"/>
  <c r="K136" i="563" a="1"/>
  <c r="K136" i="563" s="1"/>
  <c r="M136" i="563" s="1"/>
  <c r="J136" i="563" a="1"/>
  <c r="J136" i="563" s="1"/>
  <c r="H136" i="563"/>
  <c r="W135" i="563"/>
  <c r="V135" i="563"/>
  <c r="N135" i="563"/>
  <c r="K135" i="563" a="1"/>
  <c r="K135" i="563" s="1"/>
  <c r="M135" i="563" s="1"/>
  <c r="J135" i="563" a="1"/>
  <c r="J135" i="563" s="1"/>
  <c r="H135" i="563"/>
  <c r="V134" i="563"/>
  <c r="W134" i="563" s="1"/>
  <c r="N134" i="563"/>
  <c r="K134" i="563" a="1"/>
  <c r="K134" i="563" s="1"/>
  <c r="M134" i="563" s="1"/>
  <c r="J134" i="563" a="1"/>
  <c r="J134" i="563" s="1"/>
  <c r="H134" i="563"/>
  <c r="V133" i="563"/>
  <c r="W133" i="563" s="1"/>
  <c r="N133" i="563"/>
  <c r="K133" i="563"/>
  <c r="M133" i="563" s="1"/>
  <c r="K133" i="563" a="1"/>
  <c r="J133" i="563"/>
  <c r="J133" i="563" a="1"/>
  <c r="H133" i="563"/>
  <c r="V132" i="563"/>
  <c r="W132" i="563" s="1"/>
  <c r="N132" i="563"/>
  <c r="K132" i="563" a="1"/>
  <c r="K132" i="563" s="1"/>
  <c r="M132" i="563" s="1"/>
  <c r="J132" i="563" a="1"/>
  <c r="J132" i="563" s="1"/>
  <c r="H132" i="563"/>
  <c r="W131" i="563"/>
  <c r="V131" i="563"/>
  <c r="N131" i="563"/>
  <c r="K131" i="563" a="1"/>
  <c r="K131" i="563" s="1"/>
  <c r="M131" i="563" s="1"/>
  <c r="J131" i="563" a="1"/>
  <c r="J131" i="563" s="1"/>
  <c r="H131" i="563"/>
  <c r="V130" i="563"/>
  <c r="W130" i="563" s="1"/>
  <c r="N130" i="563"/>
  <c r="K130" i="563" a="1"/>
  <c r="K130" i="563" s="1"/>
  <c r="M130" i="563" s="1"/>
  <c r="J130" i="563" a="1"/>
  <c r="J130" i="563" s="1"/>
  <c r="H130" i="563"/>
  <c r="V129" i="563"/>
  <c r="W129" i="563" s="1"/>
  <c r="N129" i="563"/>
  <c r="K129" i="563"/>
  <c r="M129" i="563" s="1"/>
  <c r="K129" i="563" a="1"/>
  <c r="J129" i="563"/>
  <c r="J129" i="563" a="1"/>
  <c r="H129" i="563"/>
  <c r="V128" i="563"/>
  <c r="W128" i="563" s="1"/>
  <c r="N128" i="563"/>
  <c r="K128" i="563" a="1"/>
  <c r="K128" i="563" s="1"/>
  <c r="M128" i="563" s="1"/>
  <c r="J128" i="563" a="1"/>
  <c r="J128" i="563" s="1"/>
  <c r="H128" i="563"/>
  <c r="W127" i="563"/>
  <c r="V127" i="563"/>
  <c r="N127" i="563"/>
  <c r="K127" i="563" a="1"/>
  <c r="K127" i="563" s="1"/>
  <c r="M127" i="563" s="1"/>
  <c r="J127" i="563" a="1"/>
  <c r="J127" i="563" s="1"/>
  <c r="H127" i="563"/>
  <c r="V126" i="563"/>
  <c r="W126" i="563" s="1"/>
  <c r="N126" i="563"/>
  <c r="K126" i="563" a="1"/>
  <c r="K126" i="563" s="1"/>
  <c r="M126" i="563" s="1"/>
  <c r="J126" i="563" a="1"/>
  <c r="J126" i="563" s="1"/>
  <c r="H126" i="563"/>
  <c r="V125" i="563"/>
  <c r="W125" i="563" s="1"/>
  <c r="N125" i="563"/>
  <c r="K125" i="563"/>
  <c r="M125" i="563" s="1"/>
  <c r="K125" i="563" a="1"/>
  <c r="J125" i="563"/>
  <c r="J125" i="563" a="1"/>
  <c r="H125" i="563"/>
  <c r="V124" i="563"/>
  <c r="W124" i="563" s="1"/>
  <c r="N124" i="563"/>
  <c r="K124" i="563" a="1"/>
  <c r="K124" i="563" s="1"/>
  <c r="M124" i="563" s="1"/>
  <c r="J124" i="563" a="1"/>
  <c r="J124" i="563" s="1"/>
  <c r="H124" i="563"/>
  <c r="W123" i="563"/>
  <c r="V123" i="563"/>
  <c r="N123" i="563"/>
  <c r="K123" i="563" a="1"/>
  <c r="K123" i="563" s="1"/>
  <c r="M123" i="563" s="1"/>
  <c r="J123" i="563" a="1"/>
  <c r="J123" i="563" s="1"/>
  <c r="H123" i="563"/>
  <c r="V122" i="563"/>
  <c r="W122" i="563" s="1"/>
  <c r="N122" i="563"/>
  <c r="K122" i="563" a="1"/>
  <c r="K122" i="563" s="1"/>
  <c r="J122" i="563" a="1"/>
  <c r="J122" i="563" s="1"/>
  <c r="H122" i="563"/>
  <c r="H137" i="563" s="1"/>
  <c r="AA121" i="563"/>
  <c r="Z121" i="563"/>
  <c r="Y121" i="563"/>
  <c r="X121" i="563"/>
  <c r="U121" i="563"/>
  <c r="T121" i="563"/>
  <c r="S121" i="563"/>
  <c r="R121" i="563"/>
  <c r="Q121" i="563"/>
  <c r="P121" i="563"/>
  <c r="O121" i="563"/>
  <c r="R168" i="563" s="1"/>
  <c r="G121" i="563"/>
  <c r="C526" i="563" s="1"/>
  <c r="V120" i="563"/>
  <c r="W120" i="563" s="1"/>
  <c r="N120" i="563"/>
  <c r="K120" i="563" a="1"/>
  <c r="K120" i="563" s="1"/>
  <c r="M120" i="563" s="1"/>
  <c r="J120" i="563" a="1"/>
  <c r="J120" i="563" s="1"/>
  <c r="H120" i="563"/>
  <c r="V119" i="563"/>
  <c r="W119" i="563" s="1"/>
  <c r="N119" i="563"/>
  <c r="K119" i="563"/>
  <c r="M119" i="563" s="1"/>
  <c r="K119" i="563" a="1"/>
  <c r="J119" i="563" a="1"/>
  <c r="J119" i="563" s="1"/>
  <c r="H119" i="563"/>
  <c r="V118" i="563"/>
  <c r="W118" i="563" s="1"/>
  <c r="N118" i="563"/>
  <c r="K118" i="563" a="1"/>
  <c r="K118" i="563" s="1"/>
  <c r="M118" i="563" s="1"/>
  <c r="J118" i="563" a="1"/>
  <c r="J118" i="563" s="1"/>
  <c r="H118" i="563"/>
  <c r="K117" i="563" a="1"/>
  <c r="K117" i="563" s="1"/>
  <c r="H117" i="563"/>
  <c r="K116" i="563" a="1"/>
  <c r="K116" i="563" s="1"/>
  <c r="H116" i="563"/>
  <c r="K115" i="563"/>
  <c r="K115" i="563" a="1"/>
  <c r="H115" i="563"/>
  <c r="V114" i="563"/>
  <c r="W114" i="563" s="1"/>
  <c r="N114" i="563"/>
  <c r="K114" i="563" a="1"/>
  <c r="K114" i="563" s="1"/>
  <c r="M114" i="563" s="1"/>
  <c r="J114" i="563" a="1"/>
  <c r="J114" i="563" s="1"/>
  <c r="H114" i="563"/>
  <c r="V113" i="563"/>
  <c r="W113" i="563" s="1"/>
  <c r="N113" i="563"/>
  <c r="K113" i="563" a="1"/>
  <c r="K113" i="563" s="1"/>
  <c r="M113" i="563" s="1"/>
  <c r="J113" i="563" a="1"/>
  <c r="J113" i="563" s="1"/>
  <c r="H113" i="563"/>
  <c r="N112" i="563"/>
  <c r="K112" i="563" a="1"/>
  <c r="K112" i="563" s="1"/>
  <c r="M112" i="563" s="1"/>
  <c r="H112" i="563"/>
  <c r="N111" i="563"/>
  <c r="K111" i="563" a="1"/>
  <c r="K111" i="563" s="1"/>
  <c r="M111" i="563" s="1"/>
  <c r="H111" i="563"/>
  <c r="N110" i="563"/>
  <c r="K110" i="563" a="1"/>
  <c r="K110" i="563" s="1"/>
  <c r="M110" i="563" s="1"/>
  <c r="H110" i="563"/>
  <c r="N109" i="563"/>
  <c r="K109" i="563" a="1"/>
  <c r="K109" i="563" s="1"/>
  <c r="M109" i="563" s="1"/>
  <c r="H109" i="563"/>
  <c r="N108" i="563"/>
  <c r="K108" i="563" a="1"/>
  <c r="K108" i="563" s="1"/>
  <c r="M108" i="563" s="1"/>
  <c r="H108" i="563"/>
  <c r="N107" i="563"/>
  <c r="K107" i="563" a="1"/>
  <c r="K107" i="563" s="1"/>
  <c r="M107" i="563" s="1"/>
  <c r="H107" i="563"/>
  <c r="V106" i="563"/>
  <c r="W106" i="563" s="1"/>
  <c r="N106" i="563"/>
  <c r="K106" i="563" a="1"/>
  <c r="K106" i="563" s="1"/>
  <c r="M106" i="563" s="1"/>
  <c r="J106" i="563" a="1"/>
  <c r="J106" i="563" s="1"/>
  <c r="H106" i="563"/>
  <c r="V105" i="563"/>
  <c r="W105" i="563" s="1"/>
  <c r="N105" i="563"/>
  <c r="K105" i="563"/>
  <c r="M105" i="563" s="1"/>
  <c r="K105" i="563" a="1"/>
  <c r="J105" i="563" a="1"/>
  <c r="J105" i="563" s="1"/>
  <c r="H105" i="563"/>
  <c r="V104" i="563"/>
  <c r="W104" i="563" s="1"/>
  <c r="N104" i="563"/>
  <c r="K104" i="563" a="1"/>
  <c r="K104" i="563" s="1"/>
  <c r="M104" i="563" s="1"/>
  <c r="J104" i="563" a="1"/>
  <c r="J104" i="563" s="1"/>
  <c r="H104" i="563"/>
  <c r="V103" i="563"/>
  <c r="W103" i="563" s="1"/>
  <c r="N103" i="563"/>
  <c r="K103" i="563" a="1"/>
  <c r="K103" i="563" s="1"/>
  <c r="M103" i="563" s="1"/>
  <c r="J103" i="563" a="1"/>
  <c r="J103" i="563" s="1"/>
  <c r="H103" i="563"/>
  <c r="V102" i="563"/>
  <c r="W102" i="563" s="1"/>
  <c r="N102" i="563"/>
  <c r="K102" i="563" a="1"/>
  <c r="K102" i="563" s="1"/>
  <c r="M102" i="563" s="1"/>
  <c r="J102" i="563" a="1"/>
  <c r="J102" i="563" s="1"/>
  <c r="H102" i="563"/>
  <c r="V101" i="563"/>
  <c r="W101" i="563" s="1"/>
  <c r="N101" i="563"/>
  <c r="K101" i="563"/>
  <c r="M101" i="563" s="1"/>
  <c r="K101" i="563" a="1"/>
  <c r="J101" i="563"/>
  <c r="J101" i="563" a="1"/>
  <c r="H101" i="563"/>
  <c r="V100" i="563"/>
  <c r="W100" i="563" s="1"/>
  <c r="N100" i="563"/>
  <c r="K100" i="563" a="1"/>
  <c r="K100" i="563" s="1"/>
  <c r="M100" i="563" s="1"/>
  <c r="J100" i="563" a="1"/>
  <c r="J100" i="563" s="1"/>
  <c r="H100" i="563"/>
  <c r="W99" i="563"/>
  <c r="V99" i="563"/>
  <c r="N99" i="563"/>
  <c r="K99" i="563" a="1"/>
  <c r="K99" i="563" s="1"/>
  <c r="M99" i="563" s="1"/>
  <c r="J99" i="563" a="1"/>
  <c r="J99" i="563" s="1"/>
  <c r="H99" i="563"/>
  <c r="V98" i="563"/>
  <c r="W98" i="563" s="1"/>
  <c r="N98" i="563"/>
  <c r="K98" i="563" a="1"/>
  <c r="K98" i="563" s="1"/>
  <c r="M98" i="563" s="1"/>
  <c r="J98" i="563" a="1"/>
  <c r="J98" i="563" s="1"/>
  <c r="H98" i="563"/>
  <c r="V97" i="563"/>
  <c r="W97" i="563" s="1"/>
  <c r="N97" i="563"/>
  <c r="K97" i="563"/>
  <c r="M97" i="563" s="1"/>
  <c r="K97" i="563" a="1"/>
  <c r="J97" i="563"/>
  <c r="J97" i="563" a="1"/>
  <c r="H97" i="563"/>
  <c r="V96" i="563"/>
  <c r="W96" i="563" s="1"/>
  <c r="N96" i="563"/>
  <c r="K96" i="563" a="1"/>
  <c r="K96" i="563" s="1"/>
  <c r="M96" i="563" s="1"/>
  <c r="J96" i="563" a="1"/>
  <c r="J96" i="563" s="1"/>
  <c r="H96" i="563"/>
  <c r="W95" i="563"/>
  <c r="V95" i="563"/>
  <c r="N95" i="563"/>
  <c r="K95" i="563" a="1"/>
  <c r="K95" i="563" s="1"/>
  <c r="M95" i="563" s="1"/>
  <c r="J95" i="563" a="1"/>
  <c r="J95" i="563" s="1"/>
  <c r="H95" i="563"/>
  <c r="K94" i="563"/>
  <c r="M94" i="563" s="1"/>
  <c r="K94" i="563" a="1"/>
  <c r="H94" i="563"/>
  <c r="V93" i="563"/>
  <c r="W93" i="563" s="1"/>
  <c r="N93" i="563"/>
  <c r="K93" i="563" a="1"/>
  <c r="K93" i="563" s="1"/>
  <c r="M93" i="563" s="1"/>
  <c r="J93" i="563" a="1"/>
  <c r="J93" i="563" s="1"/>
  <c r="H93" i="563"/>
  <c r="W92" i="563"/>
  <c r="V92" i="563"/>
  <c r="N92" i="563"/>
  <c r="K92" i="563" a="1"/>
  <c r="K92" i="563" s="1"/>
  <c r="M92" i="563" s="1"/>
  <c r="J92" i="563" a="1"/>
  <c r="J92" i="563" s="1"/>
  <c r="H92" i="563"/>
  <c r="V91" i="563"/>
  <c r="W91" i="563" s="1"/>
  <c r="N91" i="563"/>
  <c r="K91" i="563" a="1"/>
  <c r="K91" i="563" s="1"/>
  <c r="M91" i="563" s="1"/>
  <c r="J91" i="563" a="1"/>
  <c r="J91" i="563" s="1"/>
  <c r="H91" i="563"/>
  <c r="V90" i="563"/>
  <c r="W90" i="563" s="1"/>
  <c r="N90" i="563"/>
  <c r="K90" i="563"/>
  <c r="M90" i="563" s="1"/>
  <c r="K90" i="563" a="1"/>
  <c r="J90" i="563"/>
  <c r="J90" i="563" a="1"/>
  <c r="H90" i="563"/>
  <c r="V89" i="563"/>
  <c r="W89" i="563" s="1"/>
  <c r="N89" i="563"/>
  <c r="K89" i="563" a="1"/>
  <c r="K89" i="563" s="1"/>
  <c r="M89" i="563" s="1"/>
  <c r="J89" i="563" a="1"/>
  <c r="J89" i="563" s="1"/>
  <c r="H89" i="563"/>
  <c r="W88" i="563"/>
  <c r="V88" i="563"/>
  <c r="N88" i="563"/>
  <c r="K88" i="563" a="1"/>
  <c r="K88" i="563" s="1"/>
  <c r="M88" i="563" s="1"/>
  <c r="J88" i="563" a="1"/>
  <c r="J88" i="563" s="1"/>
  <c r="H88" i="563"/>
  <c r="V87" i="563"/>
  <c r="V121" i="563" s="1"/>
  <c r="W121" i="563" s="1"/>
  <c r="N87" i="563"/>
  <c r="K87" i="563" a="1"/>
  <c r="K87" i="563" s="1"/>
  <c r="J87" i="563" a="1"/>
  <c r="J87" i="563" s="1"/>
  <c r="H87" i="563"/>
  <c r="H121" i="563" s="1"/>
  <c r="AA86" i="563"/>
  <c r="Z86" i="563"/>
  <c r="Y86" i="563"/>
  <c r="X86" i="563"/>
  <c r="U86" i="563"/>
  <c r="T86" i="563"/>
  <c r="S86" i="563"/>
  <c r="R86" i="563"/>
  <c r="Q86" i="563"/>
  <c r="P86" i="563"/>
  <c r="O86" i="563"/>
  <c r="R167" i="563" s="1"/>
  <c r="I86" i="563"/>
  <c r="G86" i="563"/>
  <c r="C525" i="563" s="1"/>
  <c r="K85" i="563" a="1"/>
  <c r="K85" i="563" s="1"/>
  <c r="H85" i="563"/>
  <c r="K84" i="563"/>
  <c r="K84" i="563" a="1"/>
  <c r="H84" i="563"/>
  <c r="K83" i="563" a="1"/>
  <c r="K83" i="563" s="1"/>
  <c r="H83" i="563"/>
  <c r="K82" i="563" a="1"/>
  <c r="K82" i="563" s="1"/>
  <c r="H82" i="563"/>
  <c r="K81" i="563" a="1"/>
  <c r="K81" i="563" s="1"/>
  <c r="H81" i="563"/>
  <c r="K80" i="563" a="1"/>
  <c r="K80" i="563" s="1"/>
  <c r="H80" i="563"/>
  <c r="K79" i="563" a="1"/>
  <c r="K79" i="563" s="1"/>
  <c r="M79" i="563" s="1"/>
  <c r="H79" i="563"/>
  <c r="K78" i="563" a="1"/>
  <c r="K78" i="563" s="1"/>
  <c r="M78" i="563" s="1"/>
  <c r="H78" i="563"/>
  <c r="K77" i="563" a="1"/>
  <c r="K77" i="563" s="1"/>
  <c r="M77" i="563" s="1"/>
  <c r="H77" i="563"/>
  <c r="K76" i="563" a="1"/>
  <c r="K76" i="563" s="1"/>
  <c r="M76" i="563" s="1"/>
  <c r="H76" i="563"/>
  <c r="W75" i="563"/>
  <c r="V75" i="563"/>
  <c r="N75" i="563"/>
  <c r="K75" i="563" a="1"/>
  <c r="K75" i="563" s="1"/>
  <c r="M75" i="563" s="1"/>
  <c r="J75" i="563" a="1"/>
  <c r="J75" i="563" s="1"/>
  <c r="H75" i="563"/>
  <c r="V74" i="563"/>
  <c r="W74" i="563" s="1"/>
  <c r="N74" i="563"/>
  <c r="K74" i="563" a="1"/>
  <c r="K74" i="563" s="1"/>
  <c r="M74" i="563" s="1"/>
  <c r="J74" i="563" a="1"/>
  <c r="J74" i="563" s="1"/>
  <c r="H74" i="563"/>
  <c r="V73" i="563"/>
  <c r="W73" i="563" s="1"/>
  <c r="N73" i="563"/>
  <c r="K73" i="563"/>
  <c r="M73" i="563" s="1"/>
  <c r="K73" i="563" a="1"/>
  <c r="J73" i="563"/>
  <c r="J73" i="563" a="1"/>
  <c r="H73" i="563"/>
  <c r="V72" i="563"/>
  <c r="W72" i="563" s="1"/>
  <c r="N72" i="563"/>
  <c r="K72" i="563" a="1"/>
  <c r="K72" i="563" s="1"/>
  <c r="M72" i="563" s="1"/>
  <c r="J72" i="563" a="1"/>
  <c r="J72" i="563" s="1"/>
  <c r="H72" i="563"/>
  <c r="H71" i="563"/>
  <c r="V70" i="563"/>
  <c r="W70" i="563" s="1"/>
  <c r="N70" i="563"/>
  <c r="K70" i="563" a="1"/>
  <c r="K70" i="563" s="1"/>
  <c r="M70" i="563" s="1"/>
  <c r="J70" i="563" a="1"/>
  <c r="J70" i="563" s="1"/>
  <c r="H70" i="563"/>
  <c r="W69" i="563"/>
  <c r="V69" i="563"/>
  <c r="N69" i="563"/>
  <c r="K69" i="563" a="1"/>
  <c r="K69" i="563" s="1"/>
  <c r="M69" i="563" s="1"/>
  <c r="J69" i="563" a="1"/>
  <c r="J69" i="563" s="1"/>
  <c r="H69" i="563"/>
  <c r="K68" i="563" a="1"/>
  <c r="K68" i="563" s="1"/>
  <c r="H68" i="563"/>
  <c r="K67" i="563"/>
  <c r="K67" i="563" a="1"/>
  <c r="H67" i="563"/>
  <c r="V66" i="563"/>
  <c r="W66" i="563" s="1"/>
  <c r="N66" i="563"/>
  <c r="K66" i="563" a="1"/>
  <c r="K66" i="563" s="1"/>
  <c r="M66" i="563" s="1"/>
  <c r="J66" i="563" a="1"/>
  <c r="J66" i="563" s="1"/>
  <c r="H66" i="563"/>
  <c r="W65" i="563"/>
  <c r="V65" i="563"/>
  <c r="N65" i="563"/>
  <c r="K65" i="563" a="1"/>
  <c r="K65" i="563" s="1"/>
  <c r="M65" i="563" s="1"/>
  <c r="J65" i="563" a="1"/>
  <c r="J65" i="563" s="1"/>
  <c r="H65" i="563"/>
  <c r="V64" i="563"/>
  <c r="W64" i="563" s="1"/>
  <c r="N64" i="563"/>
  <c r="K64" i="563" a="1"/>
  <c r="K64" i="563" s="1"/>
  <c r="M64" i="563" s="1"/>
  <c r="J64" i="563" a="1"/>
  <c r="J64" i="563" s="1"/>
  <c r="H64" i="563"/>
  <c r="V63" i="563"/>
  <c r="W63" i="563" s="1"/>
  <c r="N63" i="563"/>
  <c r="K63" i="563"/>
  <c r="M63" i="563" s="1"/>
  <c r="K63" i="563" a="1"/>
  <c r="J63" i="563"/>
  <c r="J63" i="563" a="1"/>
  <c r="H63" i="563"/>
  <c r="V62" i="563"/>
  <c r="W62" i="563" s="1"/>
  <c r="N62" i="563"/>
  <c r="K62" i="563" a="1"/>
  <c r="K62" i="563" s="1"/>
  <c r="M62" i="563" s="1"/>
  <c r="J62" i="563" a="1"/>
  <c r="J62" i="563" s="1"/>
  <c r="H62" i="563"/>
  <c r="W61" i="563"/>
  <c r="V61" i="563"/>
  <c r="N61" i="563"/>
  <c r="K61" i="563" a="1"/>
  <c r="K61" i="563" s="1"/>
  <c r="M61" i="563" s="1"/>
  <c r="J61" i="563" a="1"/>
  <c r="J61" i="563" s="1"/>
  <c r="H61" i="563"/>
  <c r="V60" i="563"/>
  <c r="W60" i="563" s="1"/>
  <c r="N60" i="563"/>
  <c r="K60" i="563" a="1"/>
  <c r="K60" i="563" s="1"/>
  <c r="M60" i="563" s="1"/>
  <c r="J60" i="563" a="1"/>
  <c r="J60" i="563" s="1"/>
  <c r="H60" i="563"/>
  <c r="V59" i="563"/>
  <c r="W59" i="563" s="1"/>
  <c r="N59" i="563"/>
  <c r="K59" i="563"/>
  <c r="M59" i="563" s="1"/>
  <c r="K59" i="563" a="1"/>
  <c r="J59" i="563"/>
  <c r="J59" i="563" a="1"/>
  <c r="H59" i="563"/>
  <c r="V58" i="563"/>
  <c r="W58" i="563" s="1"/>
  <c r="N58" i="563"/>
  <c r="K58" i="563" a="1"/>
  <c r="K58" i="563" s="1"/>
  <c r="M58" i="563" s="1"/>
  <c r="J58" i="563" a="1"/>
  <c r="J58" i="563" s="1"/>
  <c r="H58" i="563"/>
  <c r="W57" i="563"/>
  <c r="V57" i="563"/>
  <c r="N57" i="563"/>
  <c r="K57" i="563" a="1"/>
  <c r="K57" i="563" s="1"/>
  <c r="M57" i="563" s="1"/>
  <c r="J57" i="563" a="1"/>
  <c r="J57" i="563" s="1"/>
  <c r="H57" i="563"/>
  <c r="K56" i="563"/>
  <c r="M56" i="563" s="1"/>
  <c r="K56" i="563" a="1"/>
  <c r="H56" i="563"/>
  <c r="K55" i="563" a="1"/>
  <c r="K55" i="563" s="1"/>
  <c r="M55" i="563" s="1"/>
  <c r="H55" i="563"/>
  <c r="K54" i="563" a="1"/>
  <c r="K54" i="563" s="1"/>
  <c r="M54" i="563" s="1"/>
  <c r="H54" i="563"/>
  <c r="K53" i="563" a="1"/>
  <c r="K53" i="563" s="1"/>
  <c r="M53" i="563" s="1"/>
  <c r="H53" i="563"/>
  <c r="N52" i="563"/>
  <c r="K52" i="563" a="1"/>
  <c r="K52" i="563" s="1"/>
  <c r="M52" i="563" s="1"/>
  <c r="H52" i="563"/>
  <c r="N51" i="563"/>
  <c r="K51" i="563" a="1"/>
  <c r="K51" i="563" s="1"/>
  <c r="M51" i="563" s="1"/>
  <c r="H51" i="563"/>
  <c r="N50" i="563"/>
  <c r="K50" i="563"/>
  <c r="M50" i="563" s="1"/>
  <c r="K50" i="563" a="1"/>
  <c r="H50" i="563"/>
  <c r="N49" i="563"/>
  <c r="K49" i="563" a="1"/>
  <c r="K49" i="563" s="1"/>
  <c r="M49" i="563" s="1"/>
  <c r="H49" i="563"/>
  <c r="W48" i="563"/>
  <c r="V48" i="563"/>
  <c r="N48" i="563"/>
  <c r="K48" i="563" a="1"/>
  <c r="K48" i="563" s="1"/>
  <c r="M48" i="563" s="1"/>
  <c r="J48" i="563" a="1"/>
  <c r="J48" i="563" s="1"/>
  <c r="H48" i="563"/>
  <c r="V47" i="563"/>
  <c r="W47" i="563" s="1"/>
  <c r="N47" i="563"/>
  <c r="K47" i="563" a="1"/>
  <c r="K47" i="563" s="1"/>
  <c r="M47" i="563" s="1"/>
  <c r="J47" i="563" a="1"/>
  <c r="J47" i="563" s="1"/>
  <c r="H47" i="563"/>
  <c r="V46" i="563"/>
  <c r="W46" i="563" s="1"/>
  <c r="N46" i="563"/>
  <c r="K46" i="563"/>
  <c r="M46" i="563" s="1"/>
  <c r="K46" i="563" a="1"/>
  <c r="J46" i="563"/>
  <c r="J46" i="563" a="1"/>
  <c r="H46" i="563"/>
  <c r="V45" i="563"/>
  <c r="W45" i="563" s="1"/>
  <c r="N45" i="563"/>
  <c r="K45" i="563" a="1"/>
  <c r="K45" i="563" s="1"/>
  <c r="M45" i="563" s="1"/>
  <c r="J45" i="563" a="1"/>
  <c r="J45" i="563" s="1"/>
  <c r="H45" i="563"/>
  <c r="W44" i="563"/>
  <c r="V44" i="563"/>
  <c r="N44" i="563"/>
  <c r="K44" i="563" a="1"/>
  <c r="K44" i="563" s="1"/>
  <c r="M44" i="563" s="1"/>
  <c r="J44" i="563" a="1"/>
  <c r="J44" i="563" s="1"/>
  <c r="H44" i="563"/>
  <c r="V43" i="563"/>
  <c r="W43" i="563" s="1"/>
  <c r="N43" i="563"/>
  <c r="K43" i="563" a="1"/>
  <c r="K43" i="563" s="1"/>
  <c r="M43" i="563" s="1"/>
  <c r="J43" i="563" a="1"/>
  <c r="J43" i="563" s="1"/>
  <c r="H43" i="563"/>
  <c r="V42" i="563"/>
  <c r="W42" i="563" s="1"/>
  <c r="N42" i="563"/>
  <c r="K42" i="563"/>
  <c r="M42" i="563" s="1"/>
  <c r="K42" i="563" a="1"/>
  <c r="J42" i="563"/>
  <c r="J42" i="563" a="1"/>
  <c r="H42" i="563"/>
  <c r="V41" i="563"/>
  <c r="W41" i="563" s="1"/>
  <c r="N41" i="563"/>
  <c r="K41" i="563" a="1"/>
  <c r="K41" i="563" s="1"/>
  <c r="M41" i="563" s="1"/>
  <c r="J41" i="563" a="1"/>
  <c r="J41" i="563" s="1"/>
  <c r="H41" i="563"/>
  <c r="W40" i="563"/>
  <c r="V40" i="563"/>
  <c r="N40" i="563"/>
  <c r="K40" i="563" a="1"/>
  <c r="K40" i="563" s="1"/>
  <c r="M40" i="563" s="1"/>
  <c r="J40" i="563" a="1"/>
  <c r="J40" i="563" s="1"/>
  <c r="H40" i="563"/>
  <c r="V39" i="563"/>
  <c r="W39" i="563" s="1"/>
  <c r="N39" i="563"/>
  <c r="K39" i="563" a="1"/>
  <c r="K39" i="563" s="1"/>
  <c r="M39" i="563" s="1"/>
  <c r="J39" i="563" a="1"/>
  <c r="J39" i="563" s="1"/>
  <c r="H39" i="563"/>
  <c r="V38" i="563"/>
  <c r="W38" i="563" s="1"/>
  <c r="N38" i="563"/>
  <c r="K38" i="563"/>
  <c r="M38" i="563" s="1"/>
  <c r="K38" i="563" a="1"/>
  <c r="J38" i="563"/>
  <c r="J38" i="563" a="1"/>
  <c r="H38" i="563"/>
  <c r="V37" i="563"/>
  <c r="W37" i="563" s="1"/>
  <c r="N37" i="563"/>
  <c r="K37" i="563" a="1"/>
  <c r="K37" i="563" s="1"/>
  <c r="M37" i="563" s="1"/>
  <c r="J37" i="563" a="1"/>
  <c r="J37" i="563" s="1"/>
  <c r="H37" i="563"/>
  <c r="H36" i="563"/>
  <c r="H35" i="563"/>
  <c r="H34" i="563"/>
  <c r="V33" i="563"/>
  <c r="W33" i="563" s="1"/>
  <c r="N33" i="563"/>
  <c r="K33" i="563" a="1"/>
  <c r="K33" i="563" s="1"/>
  <c r="M33" i="563" s="1"/>
  <c r="J33" i="563" a="1"/>
  <c r="J33" i="563" s="1"/>
  <c r="H33" i="563"/>
  <c r="V32" i="563"/>
  <c r="W32" i="563" s="1"/>
  <c r="N32" i="563"/>
  <c r="K32" i="563" a="1"/>
  <c r="K32" i="563" s="1"/>
  <c r="M32" i="563" s="1"/>
  <c r="J32" i="563" a="1"/>
  <c r="J32" i="563" s="1"/>
  <c r="H32" i="563"/>
  <c r="V31" i="563"/>
  <c r="W31" i="563" s="1"/>
  <c r="N31" i="563"/>
  <c r="K31" i="563" a="1"/>
  <c r="K31" i="563" s="1"/>
  <c r="M31" i="563" s="1"/>
  <c r="J31" i="563" a="1"/>
  <c r="J31" i="563" s="1"/>
  <c r="H31" i="563"/>
  <c r="K30" i="563" a="1"/>
  <c r="K30" i="563" s="1"/>
  <c r="H30" i="563"/>
  <c r="V29" i="563"/>
  <c r="V86" i="563" s="1"/>
  <c r="W86" i="563" s="1"/>
  <c r="N29" i="563"/>
  <c r="N86" i="563" s="1"/>
  <c r="K29" i="563" a="1"/>
  <c r="K29" i="563" s="1"/>
  <c r="J29" i="563" a="1"/>
  <c r="J29" i="563" s="1"/>
  <c r="H29" i="563"/>
  <c r="H86" i="563" s="1"/>
  <c r="AA28" i="563"/>
  <c r="AA164" i="563" s="1"/>
  <c r="Z28" i="563"/>
  <c r="Z164" i="563" s="1"/>
  <c r="Y28" i="563"/>
  <c r="Y164" i="563" s="1"/>
  <c r="X28" i="563"/>
  <c r="X164" i="563" s="1"/>
  <c r="U28" i="563"/>
  <c r="U164" i="563" s="1"/>
  <c r="T28" i="563"/>
  <c r="T164" i="563" s="1"/>
  <c r="S28" i="563"/>
  <c r="S164" i="563" s="1"/>
  <c r="R28" i="563"/>
  <c r="R164" i="563" s="1"/>
  <c r="Q28" i="563"/>
  <c r="Q164" i="563" s="1"/>
  <c r="P28" i="563"/>
  <c r="X167" i="563" s="1"/>
  <c r="O28" i="563"/>
  <c r="R166" i="563" s="1"/>
  <c r="I28" i="563"/>
  <c r="I164" i="563" s="1"/>
  <c r="B172" i="563" s="1"/>
  <c r="G28" i="563"/>
  <c r="C524" i="563" s="1"/>
  <c r="V27" i="563"/>
  <c r="W27" i="563" s="1"/>
  <c r="N27" i="563"/>
  <c r="K27" i="563" a="1"/>
  <c r="K27" i="563" s="1"/>
  <c r="M27" i="563" s="1"/>
  <c r="J27" i="563" a="1"/>
  <c r="J27" i="563" s="1"/>
  <c r="H27" i="563"/>
  <c r="V26" i="563"/>
  <c r="W26" i="563" s="1"/>
  <c r="N26" i="563"/>
  <c r="K26" i="563"/>
  <c r="M26" i="563" s="1"/>
  <c r="K26" i="563" a="1"/>
  <c r="J26" i="563" a="1"/>
  <c r="J26" i="563" s="1"/>
  <c r="H26" i="563"/>
  <c r="K25" i="563" a="1"/>
  <c r="K25" i="563" s="1"/>
  <c r="M25" i="563" s="1"/>
  <c r="J25" i="563" a="1"/>
  <c r="J25" i="563" s="1"/>
  <c r="H25" i="563"/>
  <c r="K24" i="563"/>
  <c r="M24" i="563" s="1"/>
  <c r="K24" i="563" a="1"/>
  <c r="J24" i="563"/>
  <c r="J24" i="563" a="1"/>
  <c r="H24" i="563"/>
  <c r="K23" i="563" a="1"/>
  <c r="K23" i="563" s="1"/>
  <c r="M23" i="563" s="1"/>
  <c r="J23" i="563" a="1"/>
  <c r="J23" i="563" s="1"/>
  <c r="H23" i="563"/>
  <c r="K22" i="563" a="1"/>
  <c r="K22" i="563" s="1"/>
  <c r="M22" i="563" s="1"/>
  <c r="J22" i="563" a="1"/>
  <c r="J22" i="563" s="1"/>
  <c r="H22" i="563"/>
  <c r="V21" i="563"/>
  <c r="W21" i="563" s="1"/>
  <c r="N21" i="563"/>
  <c r="K21" i="563" a="1"/>
  <c r="K21" i="563" s="1"/>
  <c r="M21" i="563" s="1"/>
  <c r="J21" i="563" a="1"/>
  <c r="J21" i="563" s="1"/>
  <c r="H21" i="563"/>
  <c r="V20" i="563"/>
  <c r="W20" i="563" s="1"/>
  <c r="N20" i="563"/>
  <c r="K20" i="563" a="1"/>
  <c r="K20" i="563" s="1"/>
  <c r="M20" i="563" s="1"/>
  <c r="J20" i="563" a="1"/>
  <c r="J20" i="563" s="1"/>
  <c r="H20" i="563"/>
  <c r="V19" i="563"/>
  <c r="W19" i="563" s="1"/>
  <c r="N19" i="563"/>
  <c r="K19" i="563"/>
  <c r="M19" i="563" s="1"/>
  <c r="K19" i="563" a="1"/>
  <c r="J19" i="563"/>
  <c r="J19" i="563" a="1"/>
  <c r="H19" i="563"/>
  <c r="N18" i="563"/>
  <c r="K18" i="563" a="1"/>
  <c r="K18" i="563" s="1"/>
  <c r="M18" i="563" s="1"/>
  <c r="J18" i="563" a="1"/>
  <c r="J18" i="563" s="1"/>
  <c r="H18" i="563"/>
  <c r="N17" i="563"/>
  <c r="K17" i="563"/>
  <c r="M17" i="563" s="1"/>
  <c r="K17" i="563" a="1"/>
  <c r="J17" i="563"/>
  <c r="J17" i="563" a="1"/>
  <c r="H17" i="563"/>
  <c r="V16" i="563"/>
  <c r="W16" i="563" s="1"/>
  <c r="N16" i="563"/>
  <c r="K16" i="563" a="1"/>
  <c r="K16" i="563" s="1"/>
  <c r="M16" i="563" s="1"/>
  <c r="J16" i="563" a="1"/>
  <c r="J16" i="563" s="1"/>
  <c r="H16" i="563"/>
  <c r="V15" i="563"/>
  <c r="W15" i="563" s="1"/>
  <c r="N15" i="563"/>
  <c r="K15" i="563" a="1"/>
  <c r="K15" i="563" s="1"/>
  <c r="M15" i="563" s="1"/>
  <c r="J15" i="563" a="1"/>
  <c r="J15" i="563" s="1"/>
  <c r="H15" i="563"/>
  <c r="N14" i="563"/>
  <c r="K14" i="563" a="1"/>
  <c r="K14" i="563" s="1"/>
  <c r="M14" i="563" s="1"/>
  <c r="H14" i="563"/>
  <c r="N13" i="563"/>
  <c r="K13" i="563" a="1"/>
  <c r="K13" i="563" s="1"/>
  <c r="M13" i="563" s="1"/>
  <c r="H13" i="563"/>
  <c r="V12" i="563"/>
  <c r="W12" i="563" s="1"/>
  <c r="N12" i="563"/>
  <c r="K12" i="563" a="1"/>
  <c r="K12" i="563" s="1"/>
  <c r="M12" i="563" s="1"/>
  <c r="J12" i="563" a="1"/>
  <c r="J12" i="563" s="1"/>
  <c r="H12" i="563"/>
  <c r="V11" i="563"/>
  <c r="W11" i="563" s="1"/>
  <c r="N11" i="563"/>
  <c r="K11" i="563" a="1"/>
  <c r="K11" i="563" s="1"/>
  <c r="M11" i="563" s="1"/>
  <c r="J11" i="563" a="1"/>
  <c r="J11" i="563" s="1"/>
  <c r="H11" i="563"/>
  <c r="V10" i="563"/>
  <c r="W10" i="563" s="1"/>
  <c r="N10" i="563"/>
  <c r="K10" i="563" a="1"/>
  <c r="K10" i="563" s="1"/>
  <c r="M10" i="563" s="1"/>
  <c r="J10" i="563" a="1"/>
  <c r="J10" i="563" s="1"/>
  <c r="H10" i="563"/>
  <c r="V9" i="563"/>
  <c r="W9" i="563" s="1"/>
  <c r="N9" i="563"/>
  <c r="K9" i="563"/>
  <c r="M9" i="563" s="1"/>
  <c r="K9" i="563" a="1"/>
  <c r="J9" i="563"/>
  <c r="J9" i="563" a="1"/>
  <c r="H9" i="563"/>
  <c r="V8" i="563"/>
  <c r="W8" i="563" s="1"/>
  <c r="N8" i="563"/>
  <c r="K8" i="563" a="1"/>
  <c r="K8" i="563" s="1"/>
  <c r="M8" i="563" s="1"/>
  <c r="J8" i="563" a="1"/>
  <c r="J8" i="563" s="1"/>
  <c r="H8" i="563"/>
  <c r="V7" i="563"/>
  <c r="V28" i="563" s="1"/>
  <c r="N7" i="563"/>
  <c r="N28" i="563" s="1"/>
  <c r="K7" i="563" a="1"/>
  <c r="K7" i="563" s="1"/>
  <c r="J7" i="563" a="1"/>
  <c r="J7" i="563" s="1"/>
  <c r="H7" i="563"/>
  <c r="H28" i="563" s="1"/>
  <c r="H164" i="563" s="1"/>
  <c r="E171" i="563" s="1"/>
  <c r="J463" i="563" l="1" a="1"/>
  <c r="J463" i="563" s="1"/>
  <c r="J506" i="563" a="1"/>
  <c r="J506" i="563" s="1"/>
  <c r="J292" i="563" a="1"/>
  <c r="J292" i="563" s="1"/>
  <c r="J257" i="563" a="1"/>
  <c r="J257" i="563" s="1"/>
  <c r="H479" i="563"/>
  <c r="H490" i="563"/>
  <c r="N507" i="563"/>
  <c r="B516" i="563" s="1"/>
  <c r="E516" i="563" s="1"/>
  <c r="N490" i="563"/>
  <c r="H463" i="563"/>
  <c r="K463" i="563"/>
  <c r="V463" i="563"/>
  <c r="W463" i="563" s="1"/>
  <c r="K370" i="563"/>
  <c r="H370" i="563"/>
  <c r="H507" i="563" s="1"/>
  <c r="E514" i="563" s="1"/>
  <c r="V370" i="563"/>
  <c r="W429" i="563"/>
  <c r="N308" i="563"/>
  <c r="R340" i="563"/>
  <c r="W320" i="563"/>
  <c r="W334" i="563" s="1"/>
  <c r="N335" i="563"/>
  <c r="B344" i="563" s="1"/>
  <c r="E344" i="563" s="1"/>
  <c r="N292" i="563"/>
  <c r="H199" i="563"/>
  <c r="H335" i="563" s="1"/>
  <c r="E342" i="563" s="1"/>
  <c r="G519" i="563" s="1"/>
  <c r="V199" i="563"/>
  <c r="J148" i="563" a="1"/>
  <c r="J148" i="563" s="1"/>
  <c r="J163" i="563" a="1"/>
  <c r="J163" i="563" s="1"/>
  <c r="V148" i="563"/>
  <c r="W148" i="563" s="1"/>
  <c r="R170" i="563"/>
  <c r="V163" i="563"/>
  <c r="W163" i="563" s="1"/>
  <c r="N137" i="563"/>
  <c r="N121" i="563"/>
  <c r="N164" i="563" s="1"/>
  <c r="B173" i="563" s="1"/>
  <c r="K28" i="563"/>
  <c r="W7" i="563"/>
  <c r="W28" i="563"/>
  <c r="C520" i="563"/>
  <c r="Q525" i="563"/>
  <c r="K86" i="563"/>
  <c r="M29" i="563"/>
  <c r="M86" i="563" s="1"/>
  <c r="K121" i="563"/>
  <c r="M87" i="563"/>
  <c r="M121" i="563" s="1"/>
  <c r="K137" i="563"/>
  <c r="M122" i="563"/>
  <c r="M137" i="563" s="1"/>
  <c r="K527" i="563"/>
  <c r="K170" i="563"/>
  <c r="M166" i="563"/>
  <c r="M178" i="563"/>
  <c r="M199" i="563" s="1"/>
  <c r="K199" i="563"/>
  <c r="K292" i="563"/>
  <c r="M258" i="563"/>
  <c r="M292" i="563" s="1"/>
  <c r="K524" i="563"/>
  <c r="R173" i="563"/>
  <c r="T166" i="563" s="1" a="1"/>
  <c r="T166" i="563" s="1"/>
  <c r="K525" i="563"/>
  <c r="K526" i="563"/>
  <c r="K528" i="563"/>
  <c r="K163" i="563"/>
  <c r="M149" i="563"/>
  <c r="M163" i="563" s="1"/>
  <c r="K529" i="563"/>
  <c r="M200" i="563"/>
  <c r="M257" i="563" s="1"/>
  <c r="K257" i="563"/>
  <c r="M7" i="563"/>
  <c r="M28" i="563" s="1"/>
  <c r="C530" i="563"/>
  <c r="E524" i="563" s="1"/>
  <c r="V137" i="563"/>
  <c r="W137" i="563" s="1"/>
  <c r="W149" i="563"/>
  <c r="O164" i="563"/>
  <c r="E170" i="563"/>
  <c r="W178" i="563"/>
  <c r="W199" i="563" s="1"/>
  <c r="J199" i="563" a="1"/>
  <c r="J199" i="563" s="1"/>
  <c r="X338" i="563"/>
  <c r="P335" i="563"/>
  <c r="X339" i="563" s="1"/>
  <c r="X344" i="563" s="1"/>
  <c r="W200" i="563"/>
  <c r="V292" i="563"/>
  <c r="W292" i="563" s="1"/>
  <c r="K334" i="563"/>
  <c r="J28" i="563" a="1"/>
  <c r="J28" i="563" s="1"/>
  <c r="W29" i="563"/>
  <c r="J86" i="563" a="1"/>
  <c r="J86" i="563" s="1"/>
  <c r="W87" i="563"/>
  <c r="J121" i="563" a="1"/>
  <c r="J121" i="563" s="1"/>
  <c r="J137" i="563" a="1"/>
  <c r="J137" i="563" s="1"/>
  <c r="M138" i="563"/>
  <c r="M148" i="563" s="1"/>
  <c r="G164" i="563"/>
  <c r="P164" i="563"/>
  <c r="X168" i="563" s="1"/>
  <c r="X173" i="563" s="1"/>
  <c r="Z171" i="563" s="1"/>
  <c r="B342" i="563"/>
  <c r="J335" i="563" a="1"/>
  <c r="J335" i="563" s="1"/>
  <c r="M342" i="563" s="1"/>
  <c r="R337" i="563"/>
  <c r="O335" i="563"/>
  <c r="K308" i="563"/>
  <c r="M293" i="563"/>
  <c r="M308" i="563" s="1"/>
  <c r="K341" i="563"/>
  <c r="M337" i="563"/>
  <c r="V308" i="563"/>
  <c r="W308" i="563" s="1"/>
  <c r="E341" i="563"/>
  <c r="M349" i="563"/>
  <c r="M370" i="563" s="1"/>
  <c r="M309" i="563"/>
  <c r="M319" i="563" s="1"/>
  <c r="M320" i="563"/>
  <c r="M334" i="563" s="1"/>
  <c r="W349" i="563"/>
  <c r="W370" i="563" s="1"/>
  <c r="K428" i="563"/>
  <c r="M371" i="563"/>
  <c r="M428" i="563" s="1"/>
  <c r="J370" i="563" a="1"/>
  <c r="J370" i="563" s="1"/>
  <c r="W371" i="563"/>
  <c r="R510" i="563"/>
  <c r="M429" i="563"/>
  <c r="M463" i="563" s="1"/>
  <c r="M464" i="563"/>
  <c r="M479" i="563" s="1"/>
  <c r="K479" i="563"/>
  <c r="V479" i="563"/>
  <c r="W479" i="563" s="1"/>
  <c r="B514" i="563"/>
  <c r="J507" i="563" a="1"/>
  <c r="J507" i="563" s="1"/>
  <c r="M514" i="563" s="1"/>
  <c r="R509" i="563"/>
  <c r="X509" i="563"/>
  <c r="O507" i="563"/>
  <c r="X510" i="563" s="1"/>
  <c r="K490" i="563"/>
  <c r="M480" i="563"/>
  <c r="M490" i="563" s="1"/>
  <c r="K506" i="563"/>
  <c r="M491" i="563"/>
  <c r="M506" i="563" s="1"/>
  <c r="R534" i="563"/>
  <c r="S534" i="563" a="1"/>
  <c r="S534" i="563" s="1"/>
  <c r="R511" i="563"/>
  <c r="R512" i="563"/>
  <c r="W480" i="563"/>
  <c r="R513" i="563"/>
  <c r="W491" i="563"/>
  <c r="W506" i="563" s="1"/>
  <c r="K513" i="563"/>
  <c r="M509" i="563"/>
  <c r="J536" i="563"/>
  <c r="Q533" i="563"/>
  <c r="R535" i="563"/>
  <c r="S535" i="563" a="1"/>
  <c r="S535" i="563" s="1"/>
  <c r="E513" i="563"/>
  <c r="T533" i="563" a="1"/>
  <c r="T533" i="563" s="1"/>
  <c r="T534" i="563" a="1"/>
  <c r="T534" i="563" s="1"/>
  <c r="T535" i="563" a="1"/>
  <c r="T535" i="563" s="1"/>
  <c r="C536" i="563"/>
  <c r="T536" i="563" s="1" a="1"/>
  <c r="T536" i="563" s="1"/>
  <c r="I493" i="541"/>
  <c r="I211" i="541"/>
  <c r="I183" i="541"/>
  <c r="I295" i="541"/>
  <c r="I108" i="541"/>
  <c r="I10" i="541"/>
  <c r="I11" i="541"/>
  <c r="G493" i="541"/>
  <c r="G211" i="541"/>
  <c r="G183" i="541"/>
  <c r="G10" i="541"/>
  <c r="G33" i="541"/>
  <c r="G108" i="541"/>
  <c r="G11" i="541"/>
  <c r="K507" i="563" l="1"/>
  <c r="Z337" i="563" a="1"/>
  <c r="Z337" i="563" s="1"/>
  <c r="Z343" i="563"/>
  <c r="T171" i="563"/>
  <c r="T170" i="563"/>
  <c r="T168" i="563"/>
  <c r="C521" i="563"/>
  <c r="G521" i="563" s="1"/>
  <c r="E173" i="563"/>
  <c r="T167" i="563"/>
  <c r="E529" i="563"/>
  <c r="E528" i="563"/>
  <c r="E527" i="563"/>
  <c r="E525" i="563"/>
  <c r="E526" i="563"/>
  <c r="K164" i="563"/>
  <c r="E172" i="563" s="1"/>
  <c r="I172" i="563" s="1"/>
  <c r="M172" i="563" s="1"/>
  <c r="E515" i="563"/>
  <c r="I515" i="563" s="1"/>
  <c r="M515" i="563" s="1"/>
  <c r="L507" i="563"/>
  <c r="I514" i="563" s="1"/>
  <c r="M513" i="563"/>
  <c r="R516" i="563"/>
  <c r="T513" i="563" s="1"/>
  <c r="V507" i="563"/>
  <c r="M341" i="563"/>
  <c r="R344" i="563"/>
  <c r="T337" i="563" s="1" a="1"/>
  <c r="T337" i="563" s="1"/>
  <c r="B171" i="563"/>
  <c r="C519" i="563" s="1"/>
  <c r="J164" i="563" a="1"/>
  <c r="J164" i="563" s="1"/>
  <c r="M171" i="563" s="1"/>
  <c r="Z342" i="563"/>
  <c r="Z339" i="563"/>
  <c r="E530" i="563"/>
  <c r="M164" i="563"/>
  <c r="K530" i="563"/>
  <c r="M529" i="563" s="1"/>
  <c r="T172" i="563"/>
  <c r="V335" i="563"/>
  <c r="I344" i="563" s="1"/>
  <c r="M344" i="563" s="1" a="1"/>
  <c r="M344" i="563" s="1"/>
  <c r="M335" i="563"/>
  <c r="M170" i="563"/>
  <c r="V164" i="563"/>
  <c r="I173" i="563" s="1"/>
  <c r="R533" i="563"/>
  <c r="R536" i="563" s="1"/>
  <c r="Q536" i="563"/>
  <c r="S536" i="563" s="1" a="1"/>
  <c r="S536" i="563" s="1"/>
  <c r="S533" i="563" a="1"/>
  <c r="S533" i="563" s="1"/>
  <c r="T511" i="563"/>
  <c r="X516" i="563"/>
  <c r="Z509" i="563" s="1" a="1"/>
  <c r="Z509" i="563" s="1"/>
  <c r="T510" i="563"/>
  <c r="M507" i="563"/>
  <c r="Z341" i="563"/>
  <c r="Z166" i="563" a="1"/>
  <c r="Z166" i="563" s="1"/>
  <c r="Z172" i="563"/>
  <c r="Q526" i="563"/>
  <c r="Z168" i="563"/>
  <c r="Z340" i="563"/>
  <c r="Z338" i="563"/>
  <c r="W335" i="563"/>
  <c r="Z170" i="563"/>
  <c r="Z169" i="563"/>
  <c r="M524" i="563" a="1"/>
  <c r="M524" i="563" s="1"/>
  <c r="K335" i="563"/>
  <c r="T169" i="563"/>
  <c r="Z167" i="563"/>
  <c r="W164" i="563"/>
  <c r="I182" i="542"/>
  <c r="I124" i="542"/>
  <c r="I123" i="542"/>
  <c r="I122" i="542"/>
  <c r="M527" i="563" l="1"/>
  <c r="M525" i="563"/>
  <c r="M528" i="563"/>
  <c r="L164" i="563"/>
  <c r="I171" i="563" s="1"/>
  <c r="E343" i="563"/>
  <c r="L335" i="563"/>
  <c r="I342" i="563" s="1"/>
  <c r="Q530" i="563"/>
  <c r="Z515" i="563"/>
  <c r="Z514" i="563"/>
  <c r="Z513" i="563"/>
  <c r="Z512" i="563"/>
  <c r="Z511" i="563"/>
  <c r="M173" i="563" a="1"/>
  <c r="M173" i="563" s="1"/>
  <c r="M526" i="563"/>
  <c r="T509" i="563" a="1"/>
  <c r="T509" i="563" s="1"/>
  <c r="Z510" i="563"/>
  <c r="O519" i="563" a="1"/>
  <c r="O519" i="563" s="1"/>
  <c r="T343" i="563"/>
  <c r="T339" i="563"/>
  <c r="T340" i="563"/>
  <c r="T341" i="563"/>
  <c r="T342" i="563"/>
  <c r="T338" i="563"/>
  <c r="I516" i="563"/>
  <c r="M516" i="563" s="1" a="1"/>
  <c r="M516" i="563" s="1"/>
  <c r="W507" i="563"/>
  <c r="T515" i="563"/>
  <c r="T514" i="563"/>
  <c r="T512" i="563"/>
  <c r="AC146" i="489"/>
  <c r="AC317" i="489"/>
  <c r="K521" i="563" l="1"/>
  <c r="O521" i="563" s="1" a="1"/>
  <c r="O521" i="563" s="1"/>
  <c r="S524" i="563" a="1"/>
  <c r="S524" i="563" s="1"/>
  <c r="S528" i="563"/>
  <c r="S527" i="563"/>
  <c r="S529" i="563"/>
  <c r="S525" i="563"/>
  <c r="S526" i="563"/>
  <c r="I343" i="563"/>
  <c r="M343" i="563" s="1"/>
  <c r="G520" i="563"/>
  <c r="P536" i="561"/>
  <c r="O536" i="561"/>
  <c r="N536" i="561"/>
  <c r="M536" i="561"/>
  <c r="L536" i="561"/>
  <c r="K536" i="561"/>
  <c r="I536" i="561"/>
  <c r="H536" i="561"/>
  <c r="G536" i="561"/>
  <c r="F536" i="561"/>
  <c r="E536" i="561"/>
  <c r="D536" i="561"/>
  <c r="C535" i="561"/>
  <c r="J535" i="561" s="1"/>
  <c r="Q535" i="561" s="1"/>
  <c r="C534" i="561"/>
  <c r="J534" i="561" s="1"/>
  <c r="Q534" i="561" s="1"/>
  <c r="C533" i="561"/>
  <c r="J533" i="561" s="1"/>
  <c r="J536" i="561" s="1"/>
  <c r="N517" i="561"/>
  <c r="G517" i="561"/>
  <c r="X515" i="561"/>
  <c r="X514" i="561"/>
  <c r="X513" i="561"/>
  <c r="G513" i="561"/>
  <c r="E513" i="561"/>
  <c r="C513" i="561"/>
  <c r="X512" i="561"/>
  <c r="I512" i="561"/>
  <c r="E512" i="561"/>
  <c r="X511" i="561"/>
  <c r="I511" i="561"/>
  <c r="I513" i="561" s="1"/>
  <c r="E511" i="561"/>
  <c r="I510" i="561"/>
  <c r="E510" i="561"/>
  <c r="K510" i="561" s="1"/>
  <c r="M510" i="561" s="1"/>
  <c r="I509" i="561"/>
  <c r="E509" i="561"/>
  <c r="K509" i="561" s="1"/>
  <c r="AA506" i="561"/>
  <c r="Z506" i="561"/>
  <c r="Y506" i="561"/>
  <c r="X506" i="561"/>
  <c r="U506" i="561"/>
  <c r="T506" i="561"/>
  <c r="S506" i="561"/>
  <c r="R506" i="561"/>
  <c r="Q506" i="561"/>
  <c r="P506" i="561"/>
  <c r="O506" i="561"/>
  <c r="R514" i="561" s="1"/>
  <c r="I506" i="561"/>
  <c r="G506" i="561"/>
  <c r="H505" i="561"/>
  <c r="H504" i="561"/>
  <c r="H503" i="561"/>
  <c r="H502" i="561"/>
  <c r="D502" i="561"/>
  <c r="W501" i="561"/>
  <c r="V501" i="561"/>
  <c r="N501" i="561"/>
  <c r="K501" i="561"/>
  <c r="M501" i="561" s="1"/>
  <c r="K501" i="561" a="1"/>
  <c r="J501" i="561"/>
  <c r="J501" i="561" a="1"/>
  <c r="H501" i="561"/>
  <c r="H500" i="561"/>
  <c r="H499" i="561"/>
  <c r="V498" i="561"/>
  <c r="W498" i="561" s="1"/>
  <c r="N498" i="561"/>
  <c r="K498" i="561" a="1"/>
  <c r="K498" i="561" s="1"/>
  <c r="M498" i="561" s="1"/>
  <c r="J498" i="561" a="1"/>
  <c r="J498" i="561" s="1"/>
  <c r="H498" i="561"/>
  <c r="W497" i="561"/>
  <c r="V497" i="561"/>
  <c r="N497" i="561"/>
  <c r="K497" i="561"/>
  <c r="M497" i="561" s="1"/>
  <c r="K497" i="561" a="1"/>
  <c r="J497" i="561"/>
  <c r="J497" i="561" a="1"/>
  <c r="H497" i="561"/>
  <c r="H496" i="561"/>
  <c r="H495" i="561"/>
  <c r="V494" i="561"/>
  <c r="W494" i="561" s="1"/>
  <c r="N494" i="561"/>
  <c r="M494" i="561"/>
  <c r="K494" i="561" a="1"/>
  <c r="K494" i="561" s="1"/>
  <c r="J494" i="561" a="1"/>
  <c r="J494" i="561" s="1"/>
  <c r="H494" i="561"/>
  <c r="W493" i="561"/>
  <c r="V493" i="561"/>
  <c r="N493" i="561"/>
  <c r="K493" i="561"/>
  <c r="M493" i="561" s="1"/>
  <c r="K493" i="561" a="1"/>
  <c r="J493" i="561"/>
  <c r="J493" i="561" a="1"/>
  <c r="H493" i="561"/>
  <c r="V492" i="561"/>
  <c r="W492" i="561" s="1"/>
  <c r="N492" i="561"/>
  <c r="M492" i="561"/>
  <c r="K492" i="561" a="1"/>
  <c r="K492" i="561" s="1"/>
  <c r="J492" i="561" a="1"/>
  <c r="J492" i="561" s="1"/>
  <c r="H492" i="561"/>
  <c r="W491" i="561"/>
  <c r="W506" i="561" s="1"/>
  <c r="V491" i="561"/>
  <c r="N491" i="561"/>
  <c r="N506" i="561" s="1"/>
  <c r="K491" i="561"/>
  <c r="K491" i="561" a="1"/>
  <c r="J491" i="561"/>
  <c r="J491" i="561" a="1"/>
  <c r="H491" i="561"/>
  <c r="H506" i="561" s="1"/>
  <c r="AA490" i="561"/>
  <c r="Z490" i="561"/>
  <c r="Y490" i="561"/>
  <c r="X490" i="561"/>
  <c r="U490" i="561"/>
  <c r="T490" i="561"/>
  <c r="S490" i="561"/>
  <c r="Q490" i="561"/>
  <c r="P490" i="561"/>
  <c r="O490" i="561"/>
  <c r="R513" i="561" s="1"/>
  <c r="I490" i="561"/>
  <c r="G490" i="561"/>
  <c r="J490" i="561" s="1" a="1"/>
  <c r="J490" i="561" s="1"/>
  <c r="V489" i="561"/>
  <c r="W489" i="561" s="1"/>
  <c r="N489" i="561"/>
  <c r="K489" i="561" a="1"/>
  <c r="K489" i="561" s="1"/>
  <c r="M489" i="561" s="1"/>
  <c r="J489" i="561" a="1"/>
  <c r="J489" i="561" s="1"/>
  <c r="H489" i="561"/>
  <c r="H488" i="561"/>
  <c r="H487" i="561"/>
  <c r="H486" i="561"/>
  <c r="H485" i="561"/>
  <c r="W484" i="561"/>
  <c r="V484" i="561"/>
  <c r="N484" i="561"/>
  <c r="K484" i="561"/>
  <c r="M484" i="561" s="1"/>
  <c r="K484" i="561" a="1"/>
  <c r="J484" i="561"/>
  <c r="J484" i="561" a="1"/>
  <c r="H484" i="561"/>
  <c r="V483" i="561"/>
  <c r="W483" i="561" s="1"/>
  <c r="N483" i="561"/>
  <c r="K483" i="561" a="1"/>
  <c r="K483" i="561" s="1"/>
  <c r="M483" i="561" s="1"/>
  <c r="J483" i="561" a="1"/>
  <c r="J483" i="561" s="1"/>
  <c r="H483" i="561"/>
  <c r="W482" i="561"/>
  <c r="V482" i="561"/>
  <c r="N482" i="561"/>
  <c r="K482" i="561"/>
  <c r="M482" i="561" s="1"/>
  <c r="K482" i="561" a="1"/>
  <c r="J482" i="561"/>
  <c r="J482" i="561" a="1"/>
  <c r="H482" i="561"/>
  <c r="V481" i="561"/>
  <c r="W481" i="561" s="1"/>
  <c r="N481" i="561"/>
  <c r="K481" i="561" a="1"/>
  <c r="K481" i="561" s="1"/>
  <c r="M481" i="561" s="1"/>
  <c r="J481" i="561" a="1"/>
  <c r="J481" i="561" s="1"/>
  <c r="H481" i="561"/>
  <c r="W480" i="561"/>
  <c r="V480" i="561"/>
  <c r="N480" i="561"/>
  <c r="N490" i="561" s="1"/>
  <c r="K480" i="561"/>
  <c r="K480" i="561" a="1"/>
  <c r="J480" i="561"/>
  <c r="J480" i="561" a="1"/>
  <c r="H480" i="561"/>
  <c r="H490" i="561" s="1"/>
  <c r="AA479" i="561"/>
  <c r="Z479" i="561"/>
  <c r="Y479" i="561"/>
  <c r="X479" i="561"/>
  <c r="U479" i="561"/>
  <c r="T479" i="561"/>
  <c r="S479" i="561"/>
  <c r="Q479" i="561"/>
  <c r="P479" i="561"/>
  <c r="O479" i="561"/>
  <c r="R512" i="561" s="1"/>
  <c r="I479" i="561"/>
  <c r="G479" i="561"/>
  <c r="J479" i="561" s="1" a="1"/>
  <c r="J479" i="561" s="1"/>
  <c r="V478" i="561"/>
  <c r="W478" i="561" s="1"/>
  <c r="N478" i="561"/>
  <c r="K478" i="561" a="1"/>
  <c r="K478" i="561" s="1"/>
  <c r="M478" i="561" s="1"/>
  <c r="J478" i="561" a="1"/>
  <c r="J478" i="561" s="1"/>
  <c r="H478" i="561"/>
  <c r="W477" i="561"/>
  <c r="V477" i="561"/>
  <c r="N477" i="561"/>
  <c r="K477" i="561"/>
  <c r="M477" i="561" s="1"/>
  <c r="K477" i="561" a="1"/>
  <c r="J477" i="561"/>
  <c r="J477" i="561" a="1"/>
  <c r="H477" i="561"/>
  <c r="V476" i="561"/>
  <c r="W476" i="561" s="1"/>
  <c r="N476" i="561"/>
  <c r="K476" i="561" a="1"/>
  <c r="K476" i="561" s="1"/>
  <c r="M476" i="561" s="1"/>
  <c r="J476" i="561" a="1"/>
  <c r="J476" i="561" s="1"/>
  <c r="H476" i="561"/>
  <c r="W475" i="561"/>
  <c r="V475" i="561"/>
  <c r="N475" i="561"/>
  <c r="K475" i="561"/>
  <c r="M475" i="561" s="1"/>
  <c r="K475" i="561" a="1"/>
  <c r="J475" i="561"/>
  <c r="J475" i="561" a="1"/>
  <c r="H475" i="561"/>
  <c r="V474" i="561"/>
  <c r="W474" i="561" s="1"/>
  <c r="N474" i="561"/>
  <c r="K474" i="561" a="1"/>
  <c r="K474" i="561" s="1"/>
  <c r="M474" i="561" s="1"/>
  <c r="J474" i="561" a="1"/>
  <c r="J474" i="561" s="1"/>
  <c r="H474" i="561"/>
  <c r="W473" i="561"/>
  <c r="V473" i="561"/>
  <c r="N473" i="561"/>
  <c r="K473" i="561"/>
  <c r="M473" i="561" s="1"/>
  <c r="K473" i="561" a="1"/>
  <c r="J473" i="561"/>
  <c r="J473" i="561" a="1"/>
  <c r="H473" i="561"/>
  <c r="V472" i="561"/>
  <c r="W472" i="561" s="1"/>
  <c r="N472" i="561"/>
  <c r="K472" i="561" a="1"/>
  <c r="K472" i="561" s="1"/>
  <c r="M472" i="561" s="1"/>
  <c r="J472" i="561" a="1"/>
  <c r="J472" i="561" s="1"/>
  <c r="H472" i="561"/>
  <c r="W471" i="561"/>
  <c r="V471" i="561"/>
  <c r="N471" i="561"/>
  <c r="K471" i="561"/>
  <c r="M471" i="561" s="1"/>
  <c r="K471" i="561" a="1"/>
  <c r="J471" i="561"/>
  <c r="J471" i="561" a="1"/>
  <c r="H471" i="561"/>
  <c r="V470" i="561"/>
  <c r="W470" i="561" s="1"/>
  <c r="N470" i="561"/>
  <c r="K470" i="561" a="1"/>
  <c r="K470" i="561" s="1"/>
  <c r="M470" i="561" s="1"/>
  <c r="J470" i="561" a="1"/>
  <c r="J470" i="561" s="1"/>
  <c r="H470" i="561"/>
  <c r="W469" i="561"/>
  <c r="V469" i="561"/>
  <c r="N469" i="561"/>
  <c r="K469" i="561"/>
  <c r="M469" i="561" s="1"/>
  <c r="K469" i="561" a="1"/>
  <c r="J469" i="561"/>
  <c r="J469" i="561" a="1"/>
  <c r="H469" i="561"/>
  <c r="V468" i="561"/>
  <c r="W468" i="561" s="1"/>
  <c r="N468" i="561"/>
  <c r="K468" i="561" a="1"/>
  <c r="K468" i="561" s="1"/>
  <c r="M468" i="561" s="1"/>
  <c r="J468" i="561" a="1"/>
  <c r="J468" i="561" s="1"/>
  <c r="H468" i="561"/>
  <c r="W467" i="561"/>
  <c r="V467" i="561"/>
  <c r="N467" i="561"/>
  <c r="K467" i="561"/>
  <c r="M467" i="561" s="1"/>
  <c r="K467" i="561" a="1"/>
  <c r="J467" i="561"/>
  <c r="J467" i="561" a="1"/>
  <c r="H467" i="561"/>
  <c r="V466" i="561"/>
  <c r="W466" i="561" s="1"/>
  <c r="N466" i="561"/>
  <c r="K466" i="561" a="1"/>
  <c r="K466" i="561" s="1"/>
  <c r="M466" i="561" s="1"/>
  <c r="J466" i="561" a="1"/>
  <c r="J466" i="561" s="1"/>
  <c r="H466" i="561"/>
  <c r="W465" i="561"/>
  <c r="V465" i="561"/>
  <c r="N465" i="561"/>
  <c r="K465" i="561"/>
  <c r="M465" i="561" s="1"/>
  <c r="K465" i="561" a="1"/>
  <c r="J465" i="561"/>
  <c r="J465" i="561" a="1"/>
  <c r="H465" i="561"/>
  <c r="V464" i="561"/>
  <c r="W464" i="561" s="1"/>
  <c r="N464" i="561"/>
  <c r="N479" i="561" s="1"/>
  <c r="K464" i="561" a="1"/>
  <c r="K464" i="561" s="1"/>
  <c r="K479" i="561" s="1"/>
  <c r="J464" i="561" a="1"/>
  <c r="J464" i="561" s="1"/>
  <c r="H464" i="561"/>
  <c r="H479" i="561" s="1"/>
  <c r="AA463" i="561"/>
  <c r="Z463" i="561"/>
  <c r="Y463" i="561"/>
  <c r="X463" i="561"/>
  <c r="U463" i="561"/>
  <c r="T463" i="561"/>
  <c r="S463" i="561"/>
  <c r="R463" i="561"/>
  <c r="Q463" i="561"/>
  <c r="P463" i="561"/>
  <c r="O463" i="561"/>
  <c r="R511" i="561" s="1"/>
  <c r="I463" i="561"/>
  <c r="G463" i="561"/>
  <c r="J463" i="561" s="1" a="1"/>
  <c r="J463" i="561" s="1"/>
  <c r="V462" i="561"/>
  <c r="W462" i="561" s="1"/>
  <c r="N462" i="561"/>
  <c r="K462" i="561" a="1"/>
  <c r="K462" i="561" s="1"/>
  <c r="M462" i="561" s="1"/>
  <c r="J462" i="561" a="1"/>
  <c r="J462" i="561" s="1"/>
  <c r="H462" i="561"/>
  <c r="W461" i="561"/>
  <c r="V461" i="561"/>
  <c r="N461" i="561"/>
  <c r="K461" i="561"/>
  <c r="M461" i="561" s="1"/>
  <c r="K461" i="561" a="1"/>
  <c r="J461" i="561"/>
  <c r="J461" i="561" a="1"/>
  <c r="H461" i="561"/>
  <c r="V460" i="561"/>
  <c r="W460" i="561" s="1"/>
  <c r="N460" i="561"/>
  <c r="K460" i="561" a="1"/>
  <c r="K460" i="561" s="1"/>
  <c r="M460" i="561" s="1"/>
  <c r="J460" i="561" a="1"/>
  <c r="J460" i="561" s="1"/>
  <c r="H460" i="561"/>
  <c r="K459" i="561" a="1"/>
  <c r="K459" i="561" s="1"/>
  <c r="M459" i="561" s="1"/>
  <c r="H459" i="561"/>
  <c r="M458" i="561"/>
  <c r="K458" i="561" a="1"/>
  <c r="K458" i="561" s="1"/>
  <c r="H458" i="561"/>
  <c r="K457" i="561" a="1"/>
  <c r="K457" i="561" s="1"/>
  <c r="M457" i="561" s="1"/>
  <c r="H457" i="561"/>
  <c r="W456" i="561"/>
  <c r="V456" i="561"/>
  <c r="N456" i="561"/>
  <c r="K456" i="561"/>
  <c r="M456" i="561" s="1"/>
  <c r="K456" i="561" a="1"/>
  <c r="J456" i="561"/>
  <c r="J456" i="561" a="1"/>
  <c r="H456" i="561"/>
  <c r="V455" i="561"/>
  <c r="W455" i="561" s="1"/>
  <c r="N455" i="561"/>
  <c r="M455" i="561"/>
  <c r="K455" i="561" a="1"/>
  <c r="K455" i="561" s="1"/>
  <c r="J455" i="561" a="1"/>
  <c r="J455" i="561" s="1"/>
  <c r="H455" i="561"/>
  <c r="N454" i="561"/>
  <c r="K454" i="561"/>
  <c r="M454" i="561" s="1"/>
  <c r="K454" i="561" a="1"/>
  <c r="H454" i="561"/>
  <c r="N453" i="561"/>
  <c r="K453" i="561" a="1"/>
  <c r="K453" i="561" s="1"/>
  <c r="M453" i="561" s="1"/>
  <c r="H453" i="561"/>
  <c r="N452" i="561"/>
  <c r="K452" i="561"/>
  <c r="M452" i="561" s="1"/>
  <c r="K452" i="561" a="1"/>
  <c r="H452" i="561"/>
  <c r="N451" i="561"/>
  <c r="K451" i="561" a="1"/>
  <c r="K451" i="561" s="1"/>
  <c r="M451" i="561" s="1"/>
  <c r="H451" i="561"/>
  <c r="N450" i="561"/>
  <c r="K450" i="561"/>
  <c r="M450" i="561" s="1"/>
  <c r="K450" i="561" a="1"/>
  <c r="H450" i="561"/>
  <c r="N449" i="561"/>
  <c r="K449" i="561" a="1"/>
  <c r="K449" i="561" s="1"/>
  <c r="M449" i="561" s="1"/>
  <c r="H449" i="561"/>
  <c r="W448" i="561"/>
  <c r="V448" i="561"/>
  <c r="N448" i="561"/>
  <c r="K448" i="561"/>
  <c r="M448" i="561" s="1"/>
  <c r="K448" i="561" a="1"/>
  <c r="J448" i="561"/>
  <c r="J448" i="561" a="1"/>
  <c r="H448" i="561"/>
  <c r="V447" i="561"/>
  <c r="W447" i="561" s="1"/>
  <c r="N447" i="561"/>
  <c r="M447" i="561"/>
  <c r="K447" i="561" a="1"/>
  <c r="K447" i="561" s="1"/>
  <c r="J447" i="561" a="1"/>
  <c r="J447" i="561" s="1"/>
  <c r="H447" i="561"/>
  <c r="W446" i="561"/>
  <c r="V446" i="561"/>
  <c r="N446" i="561"/>
  <c r="K446" i="561"/>
  <c r="M446" i="561" s="1"/>
  <c r="K446" i="561" a="1"/>
  <c r="J446" i="561"/>
  <c r="J446" i="561" a="1"/>
  <c r="H446" i="561"/>
  <c r="V445" i="561"/>
  <c r="W445" i="561" s="1"/>
  <c r="N445" i="561"/>
  <c r="M445" i="561"/>
  <c r="K445" i="561" a="1"/>
  <c r="K445" i="561" s="1"/>
  <c r="J445" i="561" a="1"/>
  <c r="J445" i="561" s="1"/>
  <c r="H445" i="561"/>
  <c r="W444" i="561"/>
  <c r="V444" i="561"/>
  <c r="N444" i="561"/>
  <c r="K444" i="561"/>
  <c r="M444" i="561" s="1"/>
  <c r="K444" i="561" a="1"/>
  <c r="J444" i="561"/>
  <c r="J444" i="561" a="1"/>
  <c r="H444" i="561"/>
  <c r="V443" i="561"/>
  <c r="W443" i="561" s="1"/>
  <c r="N443" i="561"/>
  <c r="M443" i="561"/>
  <c r="K443" i="561" a="1"/>
  <c r="K443" i="561" s="1"/>
  <c r="J443" i="561" a="1"/>
  <c r="J443" i="561" s="1"/>
  <c r="H443" i="561"/>
  <c r="W442" i="561"/>
  <c r="V442" i="561"/>
  <c r="N442" i="561"/>
  <c r="K442" i="561"/>
  <c r="M442" i="561" s="1"/>
  <c r="K442" i="561" a="1"/>
  <c r="J442" i="561"/>
  <c r="J442" i="561" a="1"/>
  <c r="H442" i="561"/>
  <c r="V441" i="561"/>
  <c r="W441" i="561" s="1"/>
  <c r="N441" i="561"/>
  <c r="M441" i="561"/>
  <c r="K441" i="561" a="1"/>
  <c r="K441" i="561" s="1"/>
  <c r="J441" i="561" a="1"/>
  <c r="J441" i="561" s="1"/>
  <c r="H441" i="561"/>
  <c r="W440" i="561"/>
  <c r="V440" i="561"/>
  <c r="N440" i="561"/>
  <c r="K440" i="561"/>
  <c r="M440" i="561" s="1"/>
  <c r="K440" i="561" a="1"/>
  <c r="J440" i="561"/>
  <c r="J440" i="561" a="1"/>
  <c r="H440" i="561"/>
  <c r="V439" i="561"/>
  <c r="W439" i="561" s="1"/>
  <c r="N439" i="561"/>
  <c r="M439" i="561"/>
  <c r="K439" i="561" a="1"/>
  <c r="K439" i="561" s="1"/>
  <c r="J439" i="561" a="1"/>
  <c r="J439" i="561" s="1"/>
  <c r="H439" i="561"/>
  <c r="W438" i="561"/>
  <c r="V438" i="561"/>
  <c r="N438" i="561"/>
  <c r="K438" i="561"/>
  <c r="M438" i="561" s="1"/>
  <c r="K438" i="561" a="1"/>
  <c r="J438" i="561"/>
  <c r="J438" i="561" a="1"/>
  <c r="H438" i="561"/>
  <c r="V437" i="561"/>
  <c r="W437" i="561" s="1"/>
  <c r="N437" i="561"/>
  <c r="M437" i="561"/>
  <c r="K437" i="561" a="1"/>
  <c r="K437" i="561" s="1"/>
  <c r="J437" i="561" a="1"/>
  <c r="J437" i="561" s="1"/>
  <c r="H437" i="561"/>
  <c r="N436" i="561"/>
  <c r="K436" i="561"/>
  <c r="M436" i="561" s="1"/>
  <c r="K436" i="561" a="1"/>
  <c r="H436" i="561"/>
  <c r="V435" i="561"/>
  <c r="W435" i="561" s="1"/>
  <c r="N435" i="561"/>
  <c r="M435" i="561"/>
  <c r="K435" i="561" a="1"/>
  <c r="K435" i="561" s="1"/>
  <c r="J435" i="561" a="1"/>
  <c r="J435" i="561" s="1"/>
  <c r="H435" i="561"/>
  <c r="W434" i="561"/>
  <c r="V434" i="561"/>
  <c r="N434" i="561"/>
  <c r="K434" i="561"/>
  <c r="M434" i="561" s="1"/>
  <c r="K434" i="561" a="1"/>
  <c r="J434" i="561"/>
  <c r="J434" i="561" a="1"/>
  <c r="H434" i="561"/>
  <c r="V433" i="561"/>
  <c r="W433" i="561" s="1"/>
  <c r="N433" i="561"/>
  <c r="M433" i="561"/>
  <c r="K433" i="561" a="1"/>
  <c r="K433" i="561" s="1"/>
  <c r="J433" i="561" a="1"/>
  <c r="J433" i="561" s="1"/>
  <c r="H433" i="561"/>
  <c r="W432" i="561"/>
  <c r="V432" i="561"/>
  <c r="N432" i="561"/>
  <c r="K432" i="561"/>
  <c r="M432" i="561" s="1"/>
  <c r="K432" i="561" a="1"/>
  <c r="J432" i="561"/>
  <c r="J432" i="561" a="1"/>
  <c r="H432" i="561"/>
  <c r="V431" i="561"/>
  <c r="W431" i="561" s="1"/>
  <c r="N431" i="561"/>
  <c r="M431" i="561"/>
  <c r="K431" i="561" a="1"/>
  <c r="K431" i="561" s="1"/>
  <c r="J431" i="561" a="1"/>
  <c r="J431" i="561" s="1"/>
  <c r="H431" i="561"/>
  <c r="W430" i="561"/>
  <c r="V430" i="561"/>
  <c r="N430" i="561"/>
  <c r="K430" i="561"/>
  <c r="M430" i="561" s="1"/>
  <c r="K430" i="561" a="1"/>
  <c r="J430" i="561"/>
  <c r="J430" i="561" a="1"/>
  <c r="H430" i="561"/>
  <c r="V429" i="561"/>
  <c r="N429" i="561"/>
  <c r="K429" i="561" a="1"/>
  <c r="K429" i="561" s="1"/>
  <c r="J429" i="561" a="1"/>
  <c r="J429" i="561" s="1"/>
  <c r="H429" i="561"/>
  <c r="H463" i="561" s="1"/>
  <c r="AA428" i="561"/>
  <c r="Z428" i="561"/>
  <c r="Y428" i="561"/>
  <c r="X428" i="561"/>
  <c r="U428" i="561"/>
  <c r="T428" i="561"/>
  <c r="S428" i="561"/>
  <c r="R428" i="561"/>
  <c r="Q428" i="561"/>
  <c r="P428" i="561"/>
  <c r="O428" i="561"/>
  <c r="R510" i="561" s="1"/>
  <c r="I428" i="561"/>
  <c r="G428" i="561"/>
  <c r="J428" i="561" s="1" a="1"/>
  <c r="J428" i="561" s="1"/>
  <c r="K427" i="561"/>
  <c r="M427" i="561" s="1"/>
  <c r="K427" i="561" a="1"/>
  <c r="H427" i="561"/>
  <c r="K426" i="561"/>
  <c r="M426" i="561" s="1"/>
  <c r="K426" i="561" a="1"/>
  <c r="H426" i="561"/>
  <c r="K425" i="561"/>
  <c r="M425" i="561" s="1"/>
  <c r="K425" i="561" a="1"/>
  <c r="H425" i="561"/>
  <c r="K424" i="561"/>
  <c r="M424" i="561" s="1"/>
  <c r="K424" i="561" a="1"/>
  <c r="H424" i="561"/>
  <c r="K423" i="561"/>
  <c r="M423" i="561" s="1"/>
  <c r="K423" i="561" a="1"/>
  <c r="H423" i="561"/>
  <c r="K422" i="561"/>
  <c r="M422" i="561" s="1"/>
  <c r="K422" i="561" a="1"/>
  <c r="H422" i="561"/>
  <c r="K421" i="561"/>
  <c r="M421" i="561" s="1"/>
  <c r="K421" i="561" a="1"/>
  <c r="H421" i="561"/>
  <c r="K420" i="561"/>
  <c r="M420" i="561" s="1"/>
  <c r="K420" i="561" a="1"/>
  <c r="H420" i="561"/>
  <c r="K419" i="561"/>
  <c r="M419" i="561" s="1"/>
  <c r="K419" i="561" a="1"/>
  <c r="H419" i="561"/>
  <c r="K418" i="561"/>
  <c r="M418" i="561" s="1"/>
  <c r="K418" i="561" a="1"/>
  <c r="H418" i="561"/>
  <c r="V417" i="561"/>
  <c r="W417" i="561" s="1"/>
  <c r="N417" i="561"/>
  <c r="K417" i="561" a="1"/>
  <c r="K417" i="561" s="1"/>
  <c r="M417" i="561" s="1"/>
  <c r="J417" i="561" a="1"/>
  <c r="J417" i="561" s="1"/>
  <c r="H417" i="561"/>
  <c r="W416" i="561"/>
  <c r="V416" i="561"/>
  <c r="N416" i="561"/>
  <c r="K416" i="561"/>
  <c r="M416" i="561" s="1"/>
  <c r="K416" i="561" a="1"/>
  <c r="J416" i="561"/>
  <c r="J416" i="561" a="1"/>
  <c r="H416" i="561"/>
  <c r="V415" i="561"/>
  <c r="W415" i="561" s="1"/>
  <c r="N415" i="561"/>
  <c r="K415" i="561" a="1"/>
  <c r="K415" i="561" s="1"/>
  <c r="M415" i="561" s="1"/>
  <c r="J415" i="561" a="1"/>
  <c r="J415" i="561" s="1"/>
  <c r="H415" i="561"/>
  <c r="W414" i="561"/>
  <c r="V414" i="561"/>
  <c r="N414" i="561"/>
  <c r="K414" i="561"/>
  <c r="M414" i="561" s="1"/>
  <c r="K414" i="561" a="1"/>
  <c r="J414" i="561"/>
  <c r="J414" i="561" a="1"/>
  <c r="H414" i="561"/>
  <c r="H413" i="561"/>
  <c r="W412" i="561"/>
  <c r="V412" i="561"/>
  <c r="N412" i="561"/>
  <c r="K412" i="561"/>
  <c r="M412" i="561" s="1"/>
  <c r="K412" i="561" a="1"/>
  <c r="J412" i="561"/>
  <c r="J412" i="561" a="1"/>
  <c r="H412" i="561"/>
  <c r="V411" i="561"/>
  <c r="W411" i="561" s="1"/>
  <c r="N411" i="561"/>
  <c r="K411" i="561" a="1"/>
  <c r="K411" i="561" s="1"/>
  <c r="M411" i="561" s="1"/>
  <c r="J411" i="561" a="1"/>
  <c r="J411" i="561" s="1"/>
  <c r="H411" i="561"/>
  <c r="H410" i="561"/>
  <c r="K409" i="561" a="1"/>
  <c r="K409" i="561" s="1"/>
  <c r="H409" i="561"/>
  <c r="W408" i="561"/>
  <c r="V408" i="561"/>
  <c r="N408" i="561"/>
  <c r="K408" i="561"/>
  <c r="M408" i="561" s="1"/>
  <c r="K408" i="561" a="1"/>
  <c r="J408" i="561"/>
  <c r="J408" i="561" a="1"/>
  <c r="H408" i="561"/>
  <c r="V407" i="561"/>
  <c r="W407" i="561" s="1"/>
  <c r="N407" i="561"/>
  <c r="K407" i="561" a="1"/>
  <c r="K407" i="561" s="1"/>
  <c r="M407" i="561" s="1"/>
  <c r="J407" i="561" a="1"/>
  <c r="J407" i="561" s="1"/>
  <c r="H407" i="561"/>
  <c r="W406" i="561"/>
  <c r="V406" i="561"/>
  <c r="N406" i="561"/>
  <c r="K406" i="561"/>
  <c r="M406" i="561" s="1"/>
  <c r="K406" i="561" a="1"/>
  <c r="J406" i="561"/>
  <c r="J406" i="561" a="1"/>
  <c r="H406" i="561"/>
  <c r="V405" i="561"/>
  <c r="W405" i="561" s="1"/>
  <c r="N405" i="561"/>
  <c r="K405" i="561" a="1"/>
  <c r="K405" i="561" s="1"/>
  <c r="M405" i="561" s="1"/>
  <c r="J405" i="561" a="1"/>
  <c r="J405" i="561" s="1"/>
  <c r="H405" i="561"/>
  <c r="W404" i="561"/>
  <c r="V404" i="561"/>
  <c r="N404" i="561"/>
  <c r="K404" i="561"/>
  <c r="M404" i="561" s="1"/>
  <c r="K404" i="561" a="1"/>
  <c r="J404" i="561"/>
  <c r="J404" i="561" a="1"/>
  <c r="H404" i="561"/>
  <c r="V403" i="561"/>
  <c r="W403" i="561" s="1"/>
  <c r="N403" i="561"/>
  <c r="K403" i="561" a="1"/>
  <c r="K403" i="561" s="1"/>
  <c r="M403" i="561" s="1"/>
  <c r="J403" i="561" a="1"/>
  <c r="J403" i="561" s="1"/>
  <c r="H403" i="561"/>
  <c r="W402" i="561"/>
  <c r="V402" i="561"/>
  <c r="N402" i="561"/>
  <c r="K402" i="561"/>
  <c r="M402" i="561" s="1"/>
  <c r="K402" i="561" a="1"/>
  <c r="J402" i="561"/>
  <c r="J402" i="561" a="1"/>
  <c r="H402" i="561"/>
  <c r="V401" i="561"/>
  <c r="W401" i="561" s="1"/>
  <c r="N401" i="561"/>
  <c r="K401" i="561" a="1"/>
  <c r="K401" i="561" s="1"/>
  <c r="M401" i="561" s="1"/>
  <c r="J401" i="561" a="1"/>
  <c r="J401" i="561" s="1"/>
  <c r="H401" i="561"/>
  <c r="W400" i="561"/>
  <c r="V400" i="561"/>
  <c r="N400" i="561"/>
  <c r="K400" i="561"/>
  <c r="M400" i="561" s="1"/>
  <c r="K400" i="561" a="1"/>
  <c r="J400" i="561"/>
  <c r="J400" i="561" a="1"/>
  <c r="H400" i="561"/>
  <c r="V399" i="561"/>
  <c r="W399" i="561" s="1"/>
  <c r="N399" i="561"/>
  <c r="M399" i="561"/>
  <c r="K399" i="561" a="1"/>
  <c r="K399" i="561" s="1"/>
  <c r="J399" i="561"/>
  <c r="J399" i="561" a="1"/>
  <c r="H399" i="561"/>
  <c r="K398" i="561" a="1"/>
  <c r="K398" i="561" s="1"/>
  <c r="M398" i="561" s="1"/>
  <c r="H398" i="561"/>
  <c r="K397" i="561" a="1"/>
  <c r="K397" i="561" s="1"/>
  <c r="M397" i="561" s="1"/>
  <c r="H397" i="561"/>
  <c r="K396" i="561" a="1"/>
  <c r="K396" i="561" s="1"/>
  <c r="M396" i="561" s="1"/>
  <c r="H396" i="561"/>
  <c r="K395" i="561" a="1"/>
  <c r="K395" i="561" s="1"/>
  <c r="M395" i="561" s="1"/>
  <c r="H395" i="561"/>
  <c r="N394" i="561"/>
  <c r="K394" i="561"/>
  <c r="M394" i="561" s="1"/>
  <c r="K394" i="561" a="1"/>
  <c r="H394" i="561"/>
  <c r="N393" i="561"/>
  <c r="K393" i="561" a="1"/>
  <c r="K393" i="561" s="1"/>
  <c r="M393" i="561" s="1"/>
  <c r="H393" i="561"/>
  <c r="N392" i="561"/>
  <c r="K392" i="561"/>
  <c r="M392" i="561" s="1"/>
  <c r="K392" i="561" a="1"/>
  <c r="H392" i="561"/>
  <c r="N391" i="561"/>
  <c r="K391" i="561" a="1"/>
  <c r="K391" i="561" s="1"/>
  <c r="M391" i="561" s="1"/>
  <c r="H391" i="561"/>
  <c r="W390" i="561"/>
  <c r="V390" i="561"/>
  <c r="N390" i="561"/>
  <c r="K390" i="561"/>
  <c r="M390" i="561" s="1"/>
  <c r="K390" i="561" a="1"/>
  <c r="J390" i="561"/>
  <c r="J390" i="561" a="1"/>
  <c r="H390" i="561"/>
  <c r="V389" i="561"/>
  <c r="W389" i="561" s="1"/>
  <c r="N389" i="561"/>
  <c r="K389" i="561" a="1"/>
  <c r="K389" i="561" s="1"/>
  <c r="M389" i="561" s="1"/>
  <c r="J389" i="561" a="1"/>
  <c r="J389" i="561" s="1"/>
  <c r="H389" i="561"/>
  <c r="W388" i="561"/>
  <c r="V388" i="561"/>
  <c r="N388" i="561"/>
  <c r="K388" i="561"/>
  <c r="M388" i="561" s="1"/>
  <c r="K388" i="561" a="1"/>
  <c r="J388" i="561"/>
  <c r="J388" i="561" a="1"/>
  <c r="H388" i="561"/>
  <c r="V387" i="561"/>
  <c r="W387" i="561" s="1"/>
  <c r="N387" i="561"/>
  <c r="K387" i="561" a="1"/>
  <c r="K387" i="561" s="1"/>
  <c r="M387" i="561" s="1"/>
  <c r="J387" i="561" a="1"/>
  <c r="J387" i="561" s="1"/>
  <c r="H387" i="561"/>
  <c r="W386" i="561"/>
  <c r="V386" i="561"/>
  <c r="N386" i="561"/>
  <c r="K386" i="561"/>
  <c r="M386" i="561" s="1"/>
  <c r="K386" i="561" a="1"/>
  <c r="J386" i="561"/>
  <c r="J386" i="561" a="1"/>
  <c r="H386" i="561"/>
  <c r="V385" i="561"/>
  <c r="W385" i="561" s="1"/>
  <c r="N385" i="561"/>
  <c r="K385" i="561" a="1"/>
  <c r="K385" i="561" s="1"/>
  <c r="M385" i="561" s="1"/>
  <c r="J385" i="561" a="1"/>
  <c r="J385" i="561" s="1"/>
  <c r="H385" i="561"/>
  <c r="W384" i="561"/>
  <c r="V384" i="561"/>
  <c r="N384" i="561"/>
  <c r="K384" i="561"/>
  <c r="M384" i="561" s="1"/>
  <c r="K384" i="561" a="1"/>
  <c r="J384" i="561"/>
  <c r="J384" i="561" a="1"/>
  <c r="H384" i="561"/>
  <c r="V383" i="561"/>
  <c r="W383" i="561" s="1"/>
  <c r="N383" i="561"/>
  <c r="K383" i="561" a="1"/>
  <c r="K383" i="561" s="1"/>
  <c r="M383" i="561" s="1"/>
  <c r="J383" i="561" a="1"/>
  <c r="J383" i="561" s="1"/>
  <c r="H383" i="561"/>
  <c r="W382" i="561"/>
  <c r="V382" i="561"/>
  <c r="N382" i="561"/>
  <c r="K382" i="561"/>
  <c r="M382" i="561" s="1"/>
  <c r="K382" i="561" a="1"/>
  <c r="J382" i="561"/>
  <c r="J382" i="561" a="1"/>
  <c r="H382" i="561"/>
  <c r="V381" i="561"/>
  <c r="W381" i="561" s="1"/>
  <c r="N381" i="561"/>
  <c r="K381" i="561" a="1"/>
  <c r="K381" i="561" s="1"/>
  <c r="M381" i="561" s="1"/>
  <c r="J381" i="561" a="1"/>
  <c r="J381" i="561" s="1"/>
  <c r="H381" i="561"/>
  <c r="W380" i="561"/>
  <c r="V380" i="561"/>
  <c r="N380" i="561"/>
  <c r="K380" i="561"/>
  <c r="M380" i="561" s="1"/>
  <c r="K380" i="561" a="1"/>
  <c r="J380" i="561"/>
  <c r="J380" i="561" a="1"/>
  <c r="H380" i="561"/>
  <c r="V379" i="561"/>
  <c r="W379" i="561" s="1"/>
  <c r="N379" i="561"/>
  <c r="K379" i="561" a="1"/>
  <c r="K379" i="561" s="1"/>
  <c r="M379" i="561" s="1"/>
  <c r="J379" i="561" a="1"/>
  <c r="J379" i="561" s="1"/>
  <c r="H379" i="561"/>
  <c r="K378" i="561" a="1"/>
  <c r="K378" i="561" s="1"/>
  <c r="M378" i="561" s="1"/>
  <c r="H378" i="561"/>
  <c r="K377" i="561" a="1"/>
  <c r="K377" i="561" s="1"/>
  <c r="M377" i="561" s="1"/>
  <c r="H377" i="561"/>
  <c r="K376" i="561" a="1"/>
  <c r="K376" i="561" s="1"/>
  <c r="M376" i="561" s="1"/>
  <c r="H376" i="561"/>
  <c r="W375" i="561"/>
  <c r="V375" i="561"/>
  <c r="N375" i="561"/>
  <c r="K375" i="561"/>
  <c r="M375" i="561" s="1"/>
  <c r="K375" i="561" a="1"/>
  <c r="J375" i="561"/>
  <c r="J375" i="561" a="1"/>
  <c r="H375" i="561"/>
  <c r="V374" i="561"/>
  <c r="W374" i="561" s="1"/>
  <c r="N374" i="561"/>
  <c r="K374" i="561" a="1"/>
  <c r="K374" i="561" s="1"/>
  <c r="M374" i="561" s="1"/>
  <c r="J374" i="561" a="1"/>
  <c r="J374" i="561" s="1"/>
  <c r="H374" i="561"/>
  <c r="W373" i="561"/>
  <c r="V373" i="561"/>
  <c r="N373" i="561"/>
  <c r="K373" i="561"/>
  <c r="M373" i="561" s="1"/>
  <c r="K373" i="561" a="1"/>
  <c r="J373" i="561"/>
  <c r="J373" i="561" a="1"/>
  <c r="H373" i="561"/>
  <c r="K372" i="561" a="1"/>
  <c r="K372" i="561" s="1"/>
  <c r="H372" i="561"/>
  <c r="W371" i="561"/>
  <c r="V371" i="561"/>
  <c r="V428" i="561" s="1"/>
  <c r="W428" i="561" s="1"/>
  <c r="N371" i="561"/>
  <c r="N428" i="561" s="1"/>
  <c r="K371" i="561"/>
  <c r="M371" i="561" s="1"/>
  <c r="M428" i="561" s="1"/>
  <c r="K371" i="561" a="1"/>
  <c r="J371" i="561"/>
  <c r="J371" i="561" a="1"/>
  <c r="H371" i="561"/>
  <c r="H428" i="561" s="1"/>
  <c r="AA370" i="561"/>
  <c r="AA507" i="561" s="1"/>
  <c r="Z370" i="561"/>
  <c r="Z507" i="561" s="1"/>
  <c r="Y370" i="561"/>
  <c r="Y507" i="561" s="1"/>
  <c r="X370" i="561"/>
  <c r="X507" i="561" s="1"/>
  <c r="U370" i="561"/>
  <c r="U507" i="561" s="1"/>
  <c r="T370" i="561"/>
  <c r="T507" i="561" s="1"/>
  <c r="S370" i="561"/>
  <c r="S507" i="561" s="1"/>
  <c r="R370" i="561"/>
  <c r="R507" i="561" s="1"/>
  <c r="Q370" i="561"/>
  <c r="Q507" i="561" s="1"/>
  <c r="P370" i="561"/>
  <c r="P507" i="561" s="1"/>
  <c r="O370" i="561"/>
  <c r="I370" i="561"/>
  <c r="I507" i="561" s="1"/>
  <c r="B515" i="561" s="1"/>
  <c r="G370" i="561"/>
  <c r="G507" i="561" s="1"/>
  <c r="V369" i="561"/>
  <c r="W369" i="561" s="1"/>
  <c r="N369" i="561"/>
  <c r="K369" i="561" a="1"/>
  <c r="K369" i="561" s="1"/>
  <c r="M369" i="561" s="1"/>
  <c r="J369" i="561" a="1"/>
  <c r="J369" i="561" s="1"/>
  <c r="H369" i="561"/>
  <c r="W368" i="561"/>
  <c r="V368" i="561"/>
  <c r="N368" i="561"/>
  <c r="K368" i="561"/>
  <c r="M368" i="561" s="1"/>
  <c r="K368" i="561" a="1"/>
  <c r="J368" i="561"/>
  <c r="J368" i="561" a="1"/>
  <c r="H368" i="561"/>
  <c r="K367" i="561"/>
  <c r="M367" i="561" s="1"/>
  <c r="K367" i="561" a="1"/>
  <c r="H367" i="561"/>
  <c r="K366" i="561"/>
  <c r="M366" i="561" s="1"/>
  <c r="K366" i="561" a="1"/>
  <c r="H366" i="561"/>
  <c r="K365" i="561"/>
  <c r="M365" i="561" s="1"/>
  <c r="K365" i="561" a="1"/>
  <c r="H365" i="561"/>
  <c r="K364" i="561" a="1"/>
  <c r="K364" i="561" s="1"/>
  <c r="M364" i="561" s="1"/>
  <c r="H364" i="561"/>
  <c r="V363" i="561"/>
  <c r="W363" i="561" s="1"/>
  <c r="N363" i="561"/>
  <c r="K363" i="561" a="1"/>
  <c r="K363" i="561" s="1"/>
  <c r="M363" i="561" s="1"/>
  <c r="J363" i="561" a="1"/>
  <c r="J363" i="561" s="1"/>
  <c r="H363" i="561"/>
  <c r="W362" i="561"/>
  <c r="V362" i="561"/>
  <c r="N362" i="561"/>
  <c r="K362" i="561"/>
  <c r="M362" i="561" s="1"/>
  <c r="K362" i="561" a="1"/>
  <c r="J362" i="561"/>
  <c r="J362" i="561" a="1"/>
  <c r="H362" i="561"/>
  <c r="V361" i="561"/>
  <c r="W361" i="561" s="1"/>
  <c r="N361" i="561"/>
  <c r="K361" i="561" a="1"/>
  <c r="K361" i="561" s="1"/>
  <c r="M361" i="561" s="1"/>
  <c r="J361" i="561" a="1"/>
  <c r="J361" i="561" s="1"/>
  <c r="H361" i="561"/>
  <c r="H360" i="561"/>
  <c r="H359" i="561"/>
  <c r="W358" i="561"/>
  <c r="V358" i="561"/>
  <c r="N358" i="561"/>
  <c r="K358" i="561"/>
  <c r="M358" i="561" s="1"/>
  <c r="K358" i="561" a="1"/>
  <c r="J358" i="561"/>
  <c r="J358" i="561" a="1"/>
  <c r="H358" i="561"/>
  <c r="V357" i="561"/>
  <c r="W357" i="561" s="1"/>
  <c r="N357" i="561"/>
  <c r="K357" i="561" a="1"/>
  <c r="K357" i="561" s="1"/>
  <c r="M357" i="561" s="1"/>
  <c r="J357" i="561" a="1"/>
  <c r="J357" i="561" s="1"/>
  <c r="H357" i="561"/>
  <c r="K356" i="561" a="1"/>
  <c r="K356" i="561" s="1"/>
  <c r="M356" i="561" s="1"/>
  <c r="H356" i="561"/>
  <c r="K355" i="561" a="1"/>
  <c r="K355" i="561" s="1"/>
  <c r="M355" i="561" s="1"/>
  <c r="H355" i="561"/>
  <c r="W354" i="561"/>
  <c r="V354" i="561"/>
  <c r="N354" i="561"/>
  <c r="K354" i="561"/>
  <c r="M354" i="561" s="1"/>
  <c r="K354" i="561" a="1"/>
  <c r="J354" i="561"/>
  <c r="J354" i="561" a="1"/>
  <c r="H354" i="561"/>
  <c r="V353" i="561"/>
  <c r="W353" i="561" s="1"/>
  <c r="N353" i="561"/>
  <c r="K353" i="561" a="1"/>
  <c r="K353" i="561" s="1"/>
  <c r="M353" i="561" s="1"/>
  <c r="J353" i="561" a="1"/>
  <c r="J353" i="561" s="1"/>
  <c r="H353" i="561"/>
  <c r="W352" i="561"/>
  <c r="V352" i="561"/>
  <c r="N352" i="561"/>
  <c r="K352" i="561"/>
  <c r="M352" i="561" s="1"/>
  <c r="K352" i="561" a="1"/>
  <c r="J352" i="561"/>
  <c r="J352" i="561" a="1"/>
  <c r="H352" i="561"/>
  <c r="V351" i="561"/>
  <c r="W351" i="561" s="1"/>
  <c r="N351" i="561"/>
  <c r="K351" i="561" a="1"/>
  <c r="K351" i="561" s="1"/>
  <c r="M351" i="561" s="1"/>
  <c r="J351" i="561" a="1"/>
  <c r="J351" i="561" s="1"/>
  <c r="H351" i="561"/>
  <c r="W350" i="561"/>
  <c r="V350" i="561"/>
  <c r="N350" i="561"/>
  <c r="K350" i="561"/>
  <c r="M350" i="561" s="1"/>
  <c r="K350" i="561" a="1"/>
  <c r="J350" i="561"/>
  <c r="J350" i="561" a="1"/>
  <c r="H350" i="561"/>
  <c r="V349" i="561"/>
  <c r="V370" i="561" s="1"/>
  <c r="N349" i="561"/>
  <c r="N370" i="561" s="1"/>
  <c r="K349" i="561" a="1"/>
  <c r="K349" i="561" s="1"/>
  <c r="J349" i="561" a="1"/>
  <c r="J349" i="561" s="1"/>
  <c r="H349" i="561"/>
  <c r="H370" i="561" s="1"/>
  <c r="H507" i="561" s="1"/>
  <c r="E514" i="561" s="1"/>
  <c r="X343" i="561"/>
  <c r="X342" i="561"/>
  <c r="X341" i="561"/>
  <c r="G341" i="561"/>
  <c r="C341" i="561"/>
  <c r="X340" i="561"/>
  <c r="I340" i="561"/>
  <c r="E340" i="561"/>
  <c r="K340" i="561" s="1"/>
  <c r="M340" i="561" s="1"/>
  <c r="I339" i="561"/>
  <c r="E339" i="561"/>
  <c r="K339" i="561" s="1"/>
  <c r="M339" i="561" s="1"/>
  <c r="I338" i="561"/>
  <c r="E338" i="561"/>
  <c r="K338" i="561" s="1"/>
  <c r="M338" i="561" s="1"/>
  <c r="X337" i="561"/>
  <c r="I337" i="561"/>
  <c r="I341" i="561" s="1"/>
  <c r="E337" i="561"/>
  <c r="K337" i="561" s="1"/>
  <c r="AA334" i="561"/>
  <c r="Z334" i="561"/>
  <c r="Y334" i="561"/>
  <c r="X334" i="561"/>
  <c r="U334" i="561"/>
  <c r="T334" i="561"/>
  <c r="S334" i="561"/>
  <c r="R334" i="561"/>
  <c r="Q334" i="561"/>
  <c r="P334" i="561"/>
  <c r="O334" i="561"/>
  <c r="R342" i="561" s="1"/>
  <c r="I334" i="561"/>
  <c r="G334" i="561"/>
  <c r="K333" i="561" a="1"/>
  <c r="K333" i="561" s="1"/>
  <c r="H333" i="561"/>
  <c r="K332" i="561" a="1"/>
  <c r="K332" i="561" s="1"/>
  <c r="H332" i="561"/>
  <c r="K331" i="561" a="1"/>
  <c r="K331" i="561" s="1"/>
  <c r="H331" i="561"/>
  <c r="W330" i="561"/>
  <c r="V330" i="561"/>
  <c r="N330" i="561"/>
  <c r="K330" i="561" a="1"/>
  <c r="K330" i="561" s="1"/>
  <c r="D330" i="561"/>
  <c r="H330" i="561" s="1"/>
  <c r="H329" i="561"/>
  <c r="K328" i="561"/>
  <c r="K328" i="561" a="1"/>
  <c r="H328" i="561"/>
  <c r="H327" i="561"/>
  <c r="W326" i="561"/>
  <c r="V326" i="561"/>
  <c r="N326" i="561"/>
  <c r="K326" i="561"/>
  <c r="M326" i="561" s="1"/>
  <c r="K326" i="561" a="1"/>
  <c r="J326" i="561"/>
  <c r="J326" i="561" a="1"/>
  <c r="H326" i="561"/>
  <c r="V325" i="561"/>
  <c r="W325" i="561" s="1"/>
  <c r="N325" i="561"/>
  <c r="K325" i="561" a="1"/>
  <c r="K325" i="561" s="1"/>
  <c r="M325" i="561" s="1"/>
  <c r="J325" i="561" a="1"/>
  <c r="J325" i="561" s="1"/>
  <c r="H325" i="561"/>
  <c r="H324" i="561"/>
  <c r="V323" i="561"/>
  <c r="W323" i="561" s="1"/>
  <c r="N323" i="561"/>
  <c r="K323" i="561" a="1"/>
  <c r="K323" i="561" s="1"/>
  <c r="M323" i="561" s="1"/>
  <c r="J323" i="561" a="1"/>
  <c r="J323" i="561" s="1"/>
  <c r="H323" i="561"/>
  <c r="W322" i="561"/>
  <c r="V322" i="561"/>
  <c r="N322" i="561"/>
  <c r="K322" i="561"/>
  <c r="M322" i="561" s="1"/>
  <c r="K322" i="561" a="1"/>
  <c r="J322" i="561"/>
  <c r="J322" i="561" a="1"/>
  <c r="H322" i="561"/>
  <c r="V321" i="561"/>
  <c r="W321" i="561" s="1"/>
  <c r="N321" i="561"/>
  <c r="K321" i="561" a="1"/>
  <c r="K321" i="561" s="1"/>
  <c r="M321" i="561" s="1"/>
  <c r="J321" i="561" a="1"/>
  <c r="J321" i="561" s="1"/>
  <c r="H321" i="561"/>
  <c r="W320" i="561"/>
  <c r="W334" i="561" s="1"/>
  <c r="V320" i="561"/>
  <c r="V334" i="561" s="1"/>
  <c r="N320" i="561"/>
  <c r="N334" i="561" s="1"/>
  <c r="K320" i="561"/>
  <c r="K320" i="561" a="1"/>
  <c r="J320" i="561"/>
  <c r="J320" i="561" a="1"/>
  <c r="H320" i="561"/>
  <c r="H334" i="561" s="1"/>
  <c r="AA319" i="561"/>
  <c r="Z319" i="561"/>
  <c r="Y319" i="561"/>
  <c r="X319" i="561"/>
  <c r="U319" i="561"/>
  <c r="T319" i="561"/>
  <c r="S319" i="561"/>
  <c r="Q319" i="561"/>
  <c r="P319" i="561"/>
  <c r="O319" i="561"/>
  <c r="R341" i="561" s="1"/>
  <c r="I319" i="561"/>
  <c r="G319" i="561"/>
  <c r="J319" i="561" s="1" a="1"/>
  <c r="J319" i="561" s="1"/>
  <c r="V318" i="561"/>
  <c r="W318" i="561" s="1"/>
  <c r="N318" i="561"/>
  <c r="K318" i="561" a="1"/>
  <c r="K318" i="561" s="1"/>
  <c r="M318" i="561" s="1"/>
  <c r="J318" i="561" a="1"/>
  <c r="J318" i="561" s="1"/>
  <c r="H318" i="561"/>
  <c r="H317" i="561"/>
  <c r="H316" i="561"/>
  <c r="H315" i="561"/>
  <c r="H314" i="561"/>
  <c r="W313" i="561"/>
  <c r="V313" i="561"/>
  <c r="N313" i="561"/>
  <c r="K313" i="561"/>
  <c r="M313" i="561" s="1"/>
  <c r="K313" i="561" a="1"/>
  <c r="J313" i="561"/>
  <c r="J313" i="561" a="1"/>
  <c r="H313" i="561"/>
  <c r="V312" i="561"/>
  <c r="W312" i="561" s="1"/>
  <c r="N312" i="561"/>
  <c r="K312" i="561" a="1"/>
  <c r="K312" i="561" s="1"/>
  <c r="M312" i="561" s="1"/>
  <c r="J312" i="561" a="1"/>
  <c r="J312" i="561" s="1"/>
  <c r="H312" i="561"/>
  <c r="W311" i="561"/>
  <c r="V311" i="561"/>
  <c r="N311" i="561"/>
  <c r="K311" i="561"/>
  <c r="M311" i="561" s="1"/>
  <c r="K311" i="561" a="1"/>
  <c r="J311" i="561"/>
  <c r="J311" i="561" a="1"/>
  <c r="H311" i="561"/>
  <c r="V310" i="561"/>
  <c r="W310" i="561" s="1"/>
  <c r="N310" i="561"/>
  <c r="K310" i="561" a="1"/>
  <c r="K310" i="561" s="1"/>
  <c r="M310" i="561" s="1"/>
  <c r="J310" i="561" a="1"/>
  <c r="J310" i="561" s="1"/>
  <c r="H310" i="561"/>
  <c r="W309" i="561"/>
  <c r="V309" i="561"/>
  <c r="V319" i="561" s="1"/>
  <c r="W319" i="561" s="1"/>
  <c r="N309" i="561"/>
  <c r="N319" i="561" s="1"/>
  <c r="K309" i="561"/>
  <c r="K319" i="561" s="1"/>
  <c r="K309" i="561" a="1"/>
  <c r="J309" i="561"/>
  <c r="J309" i="561" a="1"/>
  <c r="H309" i="561"/>
  <c r="H319" i="561" s="1"/>
  <c r="AA308" i="561"/>
  <c r="Z308" i="561"/>
  <c r="Y308" i="561"/>
  <c r="X308" i="561"/>
  <c r="U308" i="561"/>
  <c r="T308" i="561"/>
  <c r="S308" i="561"/>
  <c r="Q308" i="561"/>
  <c r="P308" i="561"/>
  <c r="O308" i="561"/>
  <c r="R340" i="561" s="1"/>
  <c r="I308" i="561"/>
  <c r="G308" i="561"/>
  <c r="J308" i="561" s="1" a="1"/>
  <c r="J308" i="561" s="1"/>
  <c r="V307" i="561"/>
  <c r="W307" i="561" s="1"/>
  <c r="N307" i="561"/>
  <c r="K307" i="561" a="1"/>
  <c r="K307" i="561" s="1"/>
  <c r="M307" i="561" s="1"/>
  <c r="J307" i="561" a="1"/>
  <c r="J307" i="561" s="1"/>
  <c r="H307" i="561"/>
  <c r="W306" i="561"/>
  <c r="V306" i="561"/>
  <c r="N306" i="561"/>
  <c r="K306" i="561"/>
  <c r="M306" i="561" s="1"/>
  <c r="K306" i="561" a="1"/>
  <c r="J306" i="561"/>
  <c r="J306" i="561" a="1"/>
  <c r="H306" i="561"/>
  <c r="V305" i="561"/>
  <c r="W305" i="561" s="1"/>
  <c r="N305" i="561"/>
  <c r="K305" i="561" a="1"/>
  <c r="K305" i="561" s="1"/>
  <c r="M305" i="561" s="1"/>
  <c r="J305" i="561" a="1"/>
  <c r="J305" i="561" s="1"/>
  <c r="H305" i="561"/>
  <c r="W304" i="561"/>
  <c r="V304" i="561"/>
  <c r="N304" i="561"/>
  <c r="K304" i="561"/>
  <c r="M304" i="561" s="1"/>
  <c r="K304" i="561" a="1"/>
  <c r="J304" i="561"/>
  <c r="J304" i="561" a="1"/>
  <c r="H304" i="561"/>
  <c r="V303" i="561"/>
  <c r="W303" i="561" s="1"/>
  <c r="N303" i="561"/>
  <c r="K303" i="561" a="1"/>
  <c r="K303" i="561" s="1"/>
  <c r="M303" i="561" s="1"/>
  <c r="J303" i="561" a="1"/>
  <c r="J303" i="561" s="1"/>
  <c r="H303" i="561"/>
  <c r="W302" i="561"/>
  <c r="V302" i="561"/>
  <c r="N302" i="561"/>
  <c r="K302" i="561"/>
  <c r="M302" i="561" s="1"/>
  <c r="K302" i="561" a="1"/>
  <c r="J302" i="561"/>
  <c r="J302" i="561" a="1"/>
  <c r="H302" i="561"/>
  <c r="V301" i="561"/>
  <c r="W301" i="561" s="1"/>
  <c r="N301" i="561"/>
  <c r="K301" i="561" a="1"/>
  <c r="K301" i="561" s="1"/>
  <c r="M301" i="561" s="1"/>
  <c r="J301" i="561" a="1"/>
  <c r="J301" i="561" s="1"/>
  <c r="H301" i="561"/>
  <c r="W300" i="561"/>
  <c r="V300" i="561"/>
  <c r="N300" i="561"/>
  <c r="K300" i="561"/>
  <c r="M300" i="561" s="1"/>
  <c r="K300" i="561" a="1"/>
  <c r="J300" i="561"/>
  <c r="J300" i="561" a="1"/>
  <c r="H300" i="561"/>
  <c r="V299" i="561"/>
  <c r="W299" i="561" s="1"/>
  <c r="N299" i="561"/>
  <c r="K299" i="561" a="1"/>
  <c r="K299" i="561" s="1"/>
  <c r="M299" i="561" s="1"/>
  <c r="J299" i="561" a="1"/>
  <c r="J299" i="561" s="1"/>
  <c r="H299" i="561"/>
  <c r="W298" i="561"/>
  <c r="V298" i="561"/>
  <c r="N298" i="561"/>
  <c r="K298" i="561"/>
  <c r="M298" i="561" s="1"/>
  <c r="K298" i="561" a="1"/>
  <c r="J298" i="561"/>
  <c r="J298" i="561" a="1"/>
  <c r="H298" i="561"/>
  <c r="V297" i="561"/>
  <c r="W297" i="561" s="1"/>
  <c r="N297" i="561"/>
  <c r="K297" i="561" a="1"/>
  <c r="K297" i="561" s="1"/>
  <c r="M297" i="561" s="1"/>
  <c r="J297" i="561" a="1"/>
  <c r="J297" i="561" s="1"/>
  <c r="H297" i="561"/>
  <c r="W296" i="561"/>
  <c r="V296" i="561"/>
  <c r="N296" i="561"/>
  <c r="K296" i="561"/>
  <c r="M296" i="561" s="1"/>
  <c r="K296" i="561" a="1"/>
  <c r="J296" i="561"/>
  <c r="J296" i="561" a="1"/>
  <c r="H296" i="561"/>
  <c r="V295" i="561"/>
  <c r="W295" i="561" s="1"/>
  <c r="N295" i="561"/>
  <c r="K295" i="561" a="1"/>
  <c r="K295" i="561" s="1"/>
  <c r="M295" i="561" s="1"/>
  <c r="J295" i="561" a="1"/>
  <c r="J295" i="561" s="1"/>
  <c r="H295" i="561"/>
  <c r="W294" i="561"/>
  <c r="V294" i="561"/>
  <c r="N294" i="561"/>
  <c r="K294" i="561"/>
  <c r="M294" i="561" s="1"/>
  <c r="K294" i="561" a="1"/>
  <c r="J294" i="561"/>
  <c r="J294" i="561" a="1"/>
  <c r="H294" i="561"/>
  <c r="V293" i="561"/>
  <c r="W293" i="561" s="1"/>
  <c r="N293" i="561"/>
  <c r="N308" i="561" s="1"/>
  <c r="K293" i="561" a="1"/>
  <c r="K293" i="561" s="1"/>
  <c r="J293" i="561" a="1"/>
  <c r="J293" i="561" s="1"/>
  <c r="H293" i="561"/>
  <c r="H308" i="561" s="1"/>
  <c r="AA292" i="561"/>
  <c r="Z292" i="561"/>
  <c r="Y292" i="561"/>
  <c r="X292" i="561"/>
  <c r="U292" i="561"/>
  <c r="T292" i="561"/>
  <c r="S292" i="561"/>
  <c r="R292" i="561"/>
  <c r="Q292" i="561"/>
  <c r="P292" i="561"/>
  <c r="O292" i="561"/>
  <c r="R339" i="561" s="1"/>
  <c r="I292" i="561"/>
  <c r="G292" i="561"/>
  <c r="J292" i="561" s="1" a="1"/>
  <c r="J292" i="561" s="1"/>
  <c r="V291" i="561"/>
  <c r="W291" i="561" s="1"/>
  <c r="N291" i="561"/>
  <c r="K291" i="561" a="1"/>
  <c r="K291" i="561" s="1"/>
  <c r="M291" i="561" s="1"/>
  <c r="J291" i="561" a="1"/>
  <c r="J291" i="561" s="1"/>
  <c r="H291" i="561"/>
  <c r="W290" i="561"/>
  <c r="V290" i="561"/>
  <c r="N290" i="561"/>
  <c r="K290" i="561"/>
  <c r="M290" i="561" s="1"/>
  <c r="K290" i="561" a="1"/>
  <c r="J290" i="561"/>
  <c r="J290" i="561" a="1"/>
  <c r="H290" i="561"/>
  <c r="V289" i="561"/>
  <c r="W289" i="561" s="1"/>
  <c r="N289" i="561"/>
  <c r="K289" i="561" a="1"/>
  <c r="K289" i="561" s="1"/>
  <c r="M289" i="561" s="1"/>
  <c r="J289" i="561" a="1"/>
  <c r="J289" i="561" s="1"/>
  <c r="H289" i="561"/>
  <c r="H288" i="561"/>
  <c r="H287" i="561"/>
  <c r="H286" i="561"/>
  <c r="V285" i="561"/>
  <c r="W285" i="561" s="1"/>
  <c r="N285" i="561"/>
  <c r="K285" i="561" a="1"/>
  <c r="K285" i="561" s="1"/>
  <c r="M285" i="561" s="1"/>
  <c r="J285" i="561" a="1"/>
  <c r="J285" i="561" s="1"/>
  <c r="H285" i="561"/>
  <c r="W284" i="561"/>
  <c r="V284" i="561"/>
  <c r="N284" i="561"/>
  <c r="K284" i="561"/>
  <c r="M284" i="561" s="1"/>
  <c r="K284" i="561" a="1"/>
  <c r="J284" i="561"/>
  <c r="J284" i="561" a="1"/>
  <c r="H284" i="561"/>
  <c r="N283" i="561"/>
  <c r="K283" i="561" a="1"/>
  <c r="K283" i="561" s="1"/>
  <c r="M283" i="561" s="1"/>
  <c r="H283" i="561"/>
  <c r="N282" i="561"/>
  <c r="K282" i="561"/>
  <c r="M282" i="561" s="1"/>
  <c r="K282" i="561" a="1"/>
  <c r="H282" i="561"/>
  <c r="N281" i="561"/>
  <c r="K281" i="561" a="1"/>
  <c r="K281" i="561" s="1"/>
  <c r="M281" i="561" s="1"/>
  <c r="H281" i="561"/>
  <c r="N280" i="561"/>
  <c r="K280" i="561"/>
  <c r="M280" i="561" s="1"/>
  <c r="K280" i="561" a="1"/>
  <c r="H280" i="561"/>
  <c r="N279" i="561"/>
  <c r="K279" i="561" a="1"/>
  <c r="K279" i="561" s="1"/>
  <c r="M279" i="561" s="1"/>
  <c r="H279" i="561"/>
  <c r="N278" i="561"/>
  <c r="K278" i="561"/>
  <c r="M278" i="561" s="1"/>
  <c r="K278" i="561" a="1"/>
  <c r="H278" i="561"/>
  <c r="V277" i="561"/>
  <c r="W277" i="561" s="1"/>
  <c r="N277" i="561"/>
  <c r="K277" i="561" a="1"/>
  <c r="K277" i="561" s="1"/>
  <c r="M277" i="561" s="1"/>
  <c r="J277" i="561" a="1"/>
  <c r="J277" i="561" s="1"/>
  <c r="H277" i="561"/>
  <c r="W276" i="561"/>
  <c r="V276" i="561"/>
  <c r="N276" i="561"/>
  <c r="K276" i="561"/>
  <c r="M276" i="561" s="1"/>
  <c r="K276" i="561" a="1"/>
  <c r="J276" i="561"/>
  <c r="J276" i="561" a="1"/>
  <c r="H276" i="561"/>
  <c r="V275" i="561"/>
  <c r="W275" i="561" s="1"/>
  <c r="N275" i="561"/>
  <c r="K275" i="561" a="1"/>
  <c r="K275" i="561" s="1"/>
  <c r="M275" i="561" s="1"/>
  <c r="J275" i="561" a="1"/>
  <c r="J275" i="561" s="1"/>
  <c r="H275" i="561"/>
  <c r="W274" i="561"/>
  <c r="V274" i="561"/>
  <c r="N274" i="561"/>
  <c r="K274" i="561"/>
  <c r="M274" i="561" s="1"/>
  <c r="K274" i="561" a="1"/>
  <c r="J274" i="561"/>
  <c r="J274" i="561" a="1"/>
  <c r="H274" i="561"/>
  <c r="V273" i="561"/>
  <c r="W273" i="561" s="1"/>
  <c r="N273" i="561"/>
  <c r="K273" i="561" a="1"/>
  <c r="K273" i="561" s="1"/>
  <c r="M273" i="561" s="1"/>
  <c r="J273" i="561" a="1"/>
  <c r="J273" i="561" s="1"/>
  <c r="H273" i="561"/>
  <c r="W272" i="561"/>
  <c r="V272" i="561"/>
  <c r="N272" i="561"/>
  <c r="K272" i="561"/>
  <c r="M272" i="561" s="1"/>
  <c r="K272" i="561" a="1"/>
  <c r="J272" i="561"/>
  <c r="J272" i="561" a="1"/>
  <c r="H272" i="561"/>
  <c r="V271" i="561"/>
  <c r="W271" i="561" s="1"/>
  <c r="N271" i="561"/>
  <c r="K271" i="561" a="1"/>
  <c r="K271" i="561" s="1"/>
  <c r="M271" i="561" s="1"/>
  <c r="J271" i="561" a="1"/>
  <c r="J271" i="561" s="1"/>
  <c r="H271" i="561"/>
  <c r="W270" i="561"/>
  <c r="V270" i="561"/>
  <c r="N270" i="561"/>
  <c r="K270" i="561"/>
  <c r="M270" i="561" s="1"/>
  <c r="K270" i="561" a="1"/>
  <c r="J270" i="561"/>
  <c r="J270" i="561" a="1"/>
  <c r="H270" i="561"/>
  <c r="V269" i="561"/>
  <c r="W269" i="561" s="1"/>
  <c r="N269" i="561"/>
  <c r="K269" i="561" a="1"/>
  <c r="K269" i="561" s="1"/>
  <c r="M269" i="561" s="1"/>
  <c r="J269" i="561" a="1"/>
  <c r="J269" i="561" s="1"/>
  <c r="H269" i="561"/>
  <c r="W268" i="561"/>
  <c r="V268" i="561"/>
  <c r="N268" i="561"/>
  <c r="K268" i="561"/>
  <c r="M268" i="561" s="1"/>
  <c r="K268" i="561" a="1"/>
  <c r="J268" i="561"/>
  <c r="J268" i="561" a="1"/>
  <c r="H268" i="561"/>
  <c r="V267" i="561"/>
  <c r="W267" i="561" s="1"/>
  <c r="N267" i="561"/>
  <c r="K267" i="561" a="1"/>
  <c r="K267" i="561" s="1"/>
  <c r="M267" i="561" s="1"/>
  <c r="J267" i="561" a="1"/>
  <c r="J267" i="561" s="1"/>
  <c r="H267" i="561"/>
  <c r="W266" i="561"/>
  <c r="V266" i="561"/>
  <c r="N266" i="561"/>
  <c r="K266" i="561"/>
  <c r="M266" i="561" s="1"/>
  <c r="K266" i="561" a="1"/>
  <c r="J266" i="561"/>
  <c r="J266" i="561" a="1"/>
  <c r="H266" i="561"/>
  <c r="N265" i="561"/>
  <c r="K265" i="561" a="1"/>
  <c r="K265" i="561" s="1"/>
  <c r="M265" i="561" s="1"/>
  <c r="H265" i="561"/>
  <c r="W264" i="561"/>
  <c r="V264" i="561"/>
  <c r="N264" i="561"/>
  <c r="K264" i="561"/>
  <c r="M264" i="561" s="1"/>
  <c r="K264" i="561" a="1"/>
  <c r="J264" i="561"/>
  <c r="J264" i="561" a="1"/>
  <c r="H264" i="561"/>
  <c r="V263" i="561"/>
  <c r="W263" i="561" s="1"/>
  <c r="N263" i="561"/>
  <c r="K263" i="561" a="1"/>
  <c r="K263" i="561" s="1"/>
  <c r="M263" i="561" s="1"/>
  <c r="J263" i="561" a="1"/>
  <c r="J263" i="561" s="1"/>
  <c r="H263" i="561"/>
  <c r="W262" i="561"/>
  <c r="V262" i="561"/>
  <c r="N262" i="561"/>
  <c r="K262" i="561"/>
  <c r="M262" i="561" s="1"/>
  <c r="K262" i="561" a="1"/>
  <c r="J262" i="561"/>
  <c r="J262" i="561" a="1"/>
  <c r="H262" i="561"/>
  <c r="V261" i="561"/>
  <c r="W261" i="561" s="1"/>
  <c r="N261" i="561"/>
  <c r="K261" i="561" a="1"/>
  <c r="K261" i="561" s="1"/>
  <c r="M261" i="561" s="1"/>
  <c r="J261" i="561" a="1"/>
  <c r="J261" i="561" s="1"/>
  <c r="H261" i="561"/>
  <c r="W260" i="561"/>
  <c r="V260" i="561"/>
  <c r="N260" i="561"/>
  <c r="K260" i="561"/>
  <c r="M260" i="561" s="1"/>
  <c r="K260" i="561" a="1"/>
  <c r="J260" i="561"/>
  <c r="J260" i="561" a="1"/>
  <c r="H260" i="561"/>
  <c r="V259" i="561"/>
  <c r="W259" i="561" s="1"/>
  <c r="N259" i="561"/>
  <c r="K259" i="561" a="1"/>
  <c r="K259" i="561" s="1"/>
  <c r="M259" i="561" s="1"/>
  <c r="J259" i="561" a="1"/>
  <c r="J259" i="561" s="1"/>
  <c r="H259" i="561"/>
  <c r="W258" i="561"/>
  <c r="V258" i="561"/>
  <c r="V292" i="561" s="1"/>
  <c r="W292" i="561" s="1"/>
  <c r="N258" i="561"/>
  <c r="N292" i="561" s="1"/>
  <c r="K258" i="561"/>
  <c r="K292" i="561" s="1"/>
  <c r="K258" i="561" a="1"/>
  <c r="J258" i="561"/>
  <c r="J258" i="561" a="1"/>
  <c r="H258" i="561"/>
  <c r="H292" i="561" s="1"/>
  <c r="AA257" i="561"/>
  <c r="Z257" i="561"/>
  <c r="Y257" i="561"/>
  <c r="X257" i="561"/>
  <c r="U257" i="561"/>
  <c r="T257" i="561"/>
  <c r="S257" i="561"/>
  <c r="R257" i="561"/>
  <c r="Q257" i="561"/>
  <c r="P257" i="561"/>
  <c r="O257" i="561"/>
  <c r="R338" i="561" s="1"/>
  <c r="I257" i="561"/>
  <c r="G257" i="561"/>
  <c r="J257" i="561" s="1" a="1"/>
  <c r="J257" i="561" s="1"/>
  <c r="H256" i="561"/>
  <c r="H255" i="561"/>
  <c r="H254" i="561"/>
  <c r="H253" i="561"/>
  <c r="H252" i="561"/>
  <c r="H251" i="561"/>
  <c r="K250" i="561" a="1"/>
  <c r="K250" i="561" s="1"/>
  <c r="M250" i="561" s="1"/>
  <c r="H250" i="561"/>
  <c r="K249" i="561" a="1"/>
  <c r="K249" i="561" s="1"/>
  <c r="M249" i="561" s="1"/>
  <c r="H249" i="561"/>
  <c r="K248" i="561" a="1"/>
  <c r="K248" i="561" s="1"/>
  <c r="M248" i="561" s="1"/>
  <c r="H248" i="561"/>
  <c r="K247" i="561" a="1"/>
  <c r="K247" i="561" s="1"/>
  <c r="M247" i="561" s="1"/>
  <c r="H247" i="561"/>
  <c r="W246" i="561"/>
  <c r="V246" i="561"/>
  <c r="N246" i="561"/>
  <c r="K246" i="561"/>
  <c r="M246" i="561" s="1"/>
  <c r="K246" i="561" a="1"/>
  <c r="J246" i="561"/>
  <c r="J246" i="561" a="1"/>
  <c r="H246" i="561"/>
  <c r="V245" i="561"/>
  <c r="W245" i="561" s="1"/>
  <c r="N245" i="561"/>
  <c r="K245" i="561" a="1"/>
  <c r="K245" i="561" s="1"/>
  <c r="M245" i="561" s="1"/>
  <c r="J245" i="561" a="1"/>
  <c r="J245" i="561" s="1"/>
  <c r="H245" i="561"/>
  <c r="W244" i="561"/>
  <c r="V244" i="561"/>
  <c r="N244" i="561"/>
  <c r="K244" i="561"/>
  <c r="M244" i="561" s="1"/>
  <c r="K244" i="561" a="1"/>
  <c r="J244" i="561"/>
  <c r="J244" i="561" a="1"/>
  <c r="H244" i="561"/>
  <c r="V243" i="561"/>
  <c r="W243" i="561" s="1"/>
  <c r="N243" i="561"/>
  <c r="K243" i="561" a="1"/>
  <c r="K243" i="561" s="1"/>
  <c r="M243" i="561" s="1"/>
  <c r="J243" i="561" a="1"/>
  <c r="J243" i="561" s="1"/>
  <c r="H243" i="561"/>
  <c r="M242" i="561"/>
  <c r="H242" i="561"/>
  <c r="W241" i="561"/>
  <c r="V241" i="561"/>
  <c r="N241" i="561"/>
  <c r="K241" i="561"/>
  <c r="M241" i="561" s="1"/>
  <c r="K241" i="561" a="1"/>
  <c r="J241" i="561"/>
  <c r="J241" i="561" a="1"/>
  <c r="H241" i="561"/>
  <c r="V240" i="561"/>
  <c r="W240" i="561" s="1"/>
  <c r="N240" i="561"/>
  <c r="K240" i="561" a="1"/>
  <c r="K240" i="561" s="1"/>
  <c r="M240" i="561" s="1"/>
  <c r="J240" i="561" a="1"/>
  <c r="J240" i="561" s="1"/>
  <c r="H240" i="561"/>
  <c r="K239" i="561" a="1"/>
  <c r="K239" i="561" s="1"/>
  <c r="M239" i="561" s="1"/>
  <c r="H239" i="561"/>
  <c r="H238" i="561"/>
  <c r="V237" i="561"/>
  <c r="W237" i="561" s="1"/>
  <c r="N237" i="561"/>
  <c r="K237" i="561" a="1"/>
  <c r="K237" i="561" s="1"/>
  <c r="M237" i="561" s="1"/>
  <c r="J237" i="561" a="1"/>
  <c r="J237" i="561" s="1"/>
  <c r="H237" i="561"/>
  <c r="W236" i="561"/>
  <c r="V236" i="561"/>
  <c r="N236" i="561"/>
  <c r="K236" i="561"/>
  <c r="M236" i="561" s="1"/>
  <c r="K236" i="561" a="1"/>
  <c r="J236" i="561"/>
  <c r="J236" i="561" a="1"/>
  <c r="H236" i="561"/>
  <c r="V235" i="561"/>
  <c r="W235" i="561" s="1"/>
  <c r="N235" i="561"/>
  <c r="K235" i="561" a="1"/>
  <c r="K235" i="561" s="1"/>
  <c r="M235" i="561" s="1"/>
  <c r="J235" i="561" a="1"/>
  <c r="J235" i="561" s="1"/>
  <c r="H235" i="561"/>
  <c r="W234" i="561"/>
  <c r="V234" i="561"/>
  <c r="N234" i="561"/>
  <c r="K234" i="561"/>
  <c r="M234" i="561" s="1"/>
  <c r="K234" i="561" a="1"/>
  <c r="J234" i="561"/>
  <c r="J234" i="561" a="1"/>
  <c r="H234" i="561"/>
  <c r="V233" i="561"/>
  <c r="W233" i="561" s="1"/>
  <c r="N233" i="561"/>
  <c r="K233" i="561" a="1"/>
  <c r="K233" i="561" s="1"/>
  <c r="M233" i="561" s="1"/>
  <c r="J233" i="561" a="1"/>
  <c r="J233" i="561" s="1"/>
  <c r="H233" i="561"/>
  <c r="W232" i="561"/>
  <c r="V232" i="561"/>
  <c r="N232" i="561"/>
  <c r="K232" i="561"/>
  <c r="M232" i="561" s="1"/>
  <c r="K232" i="561" a="1"/>
  <c r="J232" i="561"/>
  <c r="J232" i="561" a="1"/>
  <c r="H232" i="561"/>
  <c r="V231" i="561"/>
  <c r="W231" i="561" s="1"/>
  <c r="N231" i="561"/>
  <c r="K231" i="561" a="1"/>
  <c r="K231" i="561" s="1"/>
  <c r="M231" i="561" s="1"/>
  <c r="J231" i="561" a="1"/>
  <c r="J231" i="561" s="1"/>
  <c r="H231" i="561"/>
  <c r="W230" i="561"/>
  <c r="V230" i="561"/>
  <c r="N230" i="561"/>
  <c r="K230" i="561"/>
  <c r="M230" i="561" s="1"/>
  <c r="K230" i="561" a="1"/>
  <c r="J230" i="561"/>
  <c r="J230" i="561" a="1"/>
  <c r="H230" i="561"/>
  <c r="V229" i="561"/>
  <c r="W229" i="561" s="1"/>
  <c r="N229" i="561"/>
  <c r="K229" i="561" a="1"/>
  <c r="K229" i="561" s="1"/>
  <c r="M229" i="561" s="1"/>
  <c r="J229" i="561" a="1"/>
  <c r="J229" i="561" s="1"/>
  <c r="H229" i="561"/>
  <c r="W228" i="561"/>
  <c r="V228" i="561"/>
  <c r="N228" i="561"/>
  <c r="K228" i="561"/>
  <c r="M228" i="561" s="1"/>
  <c r="K228" i="561" a="1"/>
  <c r="J228" i="561"/>
  <c r="J228" i="561" a="1"/>
  <c r="H228" i="561"/>
  <c r="N227" i="561"/>
  <c r="K227" i="561" a="1"/>
  <c r="K227" i="561" s="1"/>
  <c r="M227" i="561" s="1"/>
  <c r="H227" i="561"/>
  <c r="N226" i="561"/>
  <c r="K226" i="561"/>
  <c r="M226" i="561" s="1"/>
  <c r="K226" i="561" a="1"/>
  <c r="H226" i="561"/>
  <c r="N225" i="561"/>
  <c r="K225" i="561" a="1"/>
  <c r="K225" i="561" s="1"/>
  <c r="M225" i="561" s="1"/>
  <c r="H225" i="561"/>
  <c r="N224" i="561"/>
  <c r="K224" i="561"/>
  <c r="M224" i="561" s="1"/>
  <c r="K224" i="561" a="1"/>
  <c r="H224" i="561"/>
  <c r="N223" i="561"/>
  <c r="K223" i="561" a="1"/>
  <c r="K223" i="561" s="1"/>
  <c r="M223" i="561" s="1"/>
  <c r="H223" i="561"/>
  <c r="N222" i="561"/>
  <c r="K222" i="561"/>
  <c r="M222" i="561" s="1"/>
  <c r="K222" i="561" a="1"/>
  <c r="H222" i="561"/>
  <c r="N221" i="561"/>
  <c r="K221" i="561" a="1"/>
  <c r="K221" i="561" s="1"/>
  <c r="M221" i="561" s="1"/>
  <c r="H221" i="561"/>
  <c r="N220" i="561"/>
  <c r="K220" i="561"/>
  <c r="M220" i="561" s="1"/>
  <c r="K220" i="561" a="1"/>
  <c r="H220" i="561"/>
  <c r="V219" i="561"/>
  <c r="W219" i="561" s="1"/>
  <c r="N219" i="561"/>
  <c r="K219" i="561" a="1"/>
  <c r="K219" i="561" s="1"/>
  <c r="M219" i="561" s="1"/>
  <c r="J219" i="561" a="1"/>
  <c r="J219" i="561" s="1"/>
  <c r="H219" i="561"/>
  <c r="W218" i="561"/>
  <c r="V218" i="561"/>
  <c r="N218" i="561"/>
  <c r="K218" i="561"/>
  <c r="M218" i="561" s="1"/>
  <c r="K218" i="561" a="1"/>
  <c r="J218" i="561"/>
  <c r="J218" i="561" a="1"/>
  <c r="H218" i="561"/>
  <c r="V217" i="561"/>
  <c r="W217" i="561" s="1"/>
  <c r="N217" i="561"/>
  <c r="K217" i="561" a="1"/>
  <c r="K217" i="561" s="1"/>
  <c r="M217" i="561" s="1"/>
  <c r="J217" i="561" a="1"/>
  <c r="J217" i="561" s="1"/>
  <c r="H217" i="561"/>
  <c r="W216" i="561"/>
  <c r="V216" i="561"/>
  <c r="N216" i="561"/>
  <c r="K216" i="561"/>
  <c r="M216" i="561" s="1"/>
  <c r="K216" i="561" a="1"/>
  <c r="J216" i="561"/>
  <c r="J216" i="561" a="1"/>
  <c r="H216" i="561"/>
  <c r="V215" i="561"/>
  <c r="W215" i="561" s="1"/>
  <c r="N215" i="561"/>
  <c r="K215" i="561" a="1"/>
  <c r="K215" i="561" s="1"/>
  <c r="M215" i="561" s="1"/>
  <c r="J215" i="561" a="1"/>
  <c r="J215" i="561" s="1"/>
  <c r="H215" i="561"/>
  <c r="W214" i="561"/>
  <c r="V214" i="561"/>
  <c r="N214" i="561"/>
  <c r="K214" i="561"/>
  <c r="M214" i="561" s="1"/>
  <c r="K214" i="561" a="1"/>
  <c r="J214" i="561"/>
  <c r="J214" i="561" a="1"/>
  <c r="H214" i="561"/>
  <c r="V213" i="561"/>
  <c r="W213" i="561" s="1"/>
  <c r="N213" i="561"/>
  <c r="K213" i="561" a="1"/>
  <c r="K213" i="561" s="1"/>
  <c r="M213" i="561" s="1"/>
  <c r="J213" i="561" a="1"/>
  <c r="J213" i="561" s="1"/>
  <c r="H213" i="561"/>
  <c r="W212" i="561"/>
  <c r="V212" i="561"/>
  <c r="N212" i="561"/>
  <c r="K212" i="561"/>
  <c r="M212" i="561" s="1"/>
  <c r="K212" i="561" a="1"/>
  <c r="J212" i="561"/>
  <c r="J212" i="561" a="1"/>
  <c r="H212" i="561"/>
  <c r="V211" i="561"/>
  <c r="W211" i="561" s="1"/>
  <c r="N211" i="561"/>
  <c r="K211" i="561" a="1"/>
  <c r="K211" i="561" s="1"/>
  <c r="M211" i="561" s="1"/>
  <c r="J211" i="561" a="1"/>
  <c r="J211" i="561" s="1"/>
  <c r="H211" i="561"/>
  <c r="W210" i="561"/>
  <c r="V210" i="561"/>
  <c r="N210" i="561"/>
  <c r="K210" i="561"/>
  <c r="M210" i="561" s="1"/>
  <c r="K210" i="561" a="1"/>
  <c r="J210" i="561"/>
  <c r="J210" i="561" a="1"/>
  <c r="H210" i="561"/>
  <c r="V209" i="561"/>
  <c r="W209" i="561" s="1"/>
  <c r="N209" i="561"/>
  <c r="K209" i="561" a="1"/>
  <c r="K209" i="561" s="1"/>
  <c r="M209" i="561" s="1"/>
  <c r="J209" i="561" a="1"/>
  <c r="J209" i="561" s="1"/>
  <c r="H209" i="561"/>
  <c r="W208" i="561"/>
  <c r="V208" i="561"/>
  <c r="N208" i="561"/>
  <c r="K208" i="561"/>
  <c r="M208" i="561" s="1"/>
  <c r="K208" i="561" a="1"/>
  <c r="J208" i="561"/>
  <c r="J208" i="561" a="1"/>
  <c r="H208" i="561"/>
  <c r="H207" i="561"/>
  <c r="H206" i="561"/>
  <c r="H205" i="561"/>
  <c r="W204" i="561"/>
  <c r="V204" i="561"/>
  <c r="N204" i="561"/>
  <c r="K204" i="561"/>
  <c r="M204" i="561" s="1"/>
  <c r="K204" i="561" a="1"/>
  <c r="J204" i="561"/>
  <c r="J204" i="561" a="1"/>
  <c r="H204" i="561"/>
  <c r="V203" i="561"/>
  <c r="W203" i="561" s="1"/>
  <c r="N203" i="561"/>
  <c r="K203" i="561" a="1"/>
  <c r="K203" i="561" s="1"/>
  <c r="M203" i="561" s="1"/>
  <c r="J203" i="561" a="1"/>
  <c r="J203" i="561" s="1"/>
  <c r="H203" i="561"/>
  <c r="W202" i="561"/>
  <c r="V202" i="561"/>
  <c r="N202" i="561"/>
  <c r="K202" i="561"/>
  <c r="M202" i="561" s="1"/>
  <c r="K202" i="561" a="1"/>
  <c r="J202" i="561"/>
  <c r="J202" i="561" a="1"/>
  <c r="H202" i="561"/>
  <c r="H201" i="561"/>
  <c r="W200" i="561"/>
  <c r="V200" i="561"/>
  <c r="V257" i="561" s="1"/>
  <c r="W257" i="561" s="1"/>
  <c r="N200" i="561"/>
  <c r="N257" i="561" s="1"/>
  <c r="K200" i="561"/>
  <c r="M200" i="561" s="1"/>
  <c r="K200" i="561" a="1"/>
  <c r="J200" i="561"/>
  <c r="J200" i="561" a="1"/>
  <c r="H200" i="561"/>
  <c r="H257" i="561" s="1"/>
  <c r="AA199" i="561"/>
  <c r="AA335" i="561" s="1"/>
  <c r="Z199" i="561"/>
  <c r="Z335" i="561" s="1"/>
  <c r="Y199" i="561"/>
  <c r="Y335" i="561" s="1"/>
  <c r="X199" i="561"/>
  <c r="X335" i="561" s="1"/>
  <c r="U199" i="561"/>
  <c r="U335" i="561" s="1"/>
  <c r="T199" i="561"/>
  <c r="T335" i="561" s="1"/>
  <c r="S199" i="561"/>
  <c r="S335" i="561" s="1"/>
  <c r="R199" i="561"/>
  <c r="R335" i="561" s="1"/>
  <c r="Q199" i="561"/>
  <c r="Q335" i="561" s="1"/>
  <c r="P199" i="561"/>
  <c r="X338" i="561" s="1"/>
  <c r="O199" i="561"/>
  <c r="R337" i="561" s="1"/>
  <c r="I199" i="561"/>
  <c r="I335" i="561" s="1"/>
  <c r="B343" i="561" s="1"/>
  <c r="G199" i="561"/>
  <c r="G335" i="561" s="1"/>
  <c r="V198" i="561"/>
  <c r="W198" i="561" s="1"/>
  <c r="N198" i="561"/>
  <c r="K198" i="561" a="1"/>
  <c r="K198" i="561" s="1"/>
  <c r="M198" i="561" s="1"/>
  <c r="J198" i="561" a="1"/>
  <c r="J198" i="561" s="1"/>
  <c r="H198" i="561"/>
  <c r="W197" i="561"/>
  <c r="V197" i="561"/>
  <c r="N197" i="561"/>
  <c r="K197" i="561"/>
  <c r="M197" i="561" s="1"/>
  <c r="K197" i="561" a="1"/>
  <c r="J197" i="561"/>
  <c r="J197" i="561" a="1"/>
  <c r="H197" i="561"/>
  <c r="K196" i="561"/>
  <c r="M196" i="561" s="1"/>
  <c r="K196" i="561" a="1"/>
  <c r="H196" i="561"/>
  <c r="K195" i="561"/>
  <c r="M195" i="561" s="1"/>
  <c r="K195" i="561" a="1"/>
  <c r="H195" i="561"/>
  <c r="K194" i="561"/>
  <c r="M194" i="561" s="1"/>
  <c r="K194" i="561" a="1"/>
  <c r="H194" i="561"/>
  <c r="K193" i="561"/>
  <c r="M193" i="561" s="1"/>
  <c r="K193" i="561" a="1"/>
  <c r="H193" i="561"/>
  <c r="V192" i="561"/>
  <c r="W192" i="561" s="1"/>
  <c r="N192" i="561"/>
  <c r="K192" i="561" a="1"/>
  <c r="K192" i="561" s="1"/>
  <c r="M192" i="561" s="1"/>
  <c r="J192" i="561" a="1"/>
  <c r="J192" i="561" s="1"/>
  <c r="H192" i="561"/>
  <c r="W191" i="561"/>
  <c r="V191" i="561"/>
  <c r="N191" i="561"/>
  <c r="K191" i="561"/>
  <c r="M191" i="561" s="1"/>
  <c r="K191" i="561" a="1"/>
  <c r="J191" i="561"/>
  <c r="J191" i="561" a="1"/>
  <c r="H191" i="561"/>
  <c r="V190" i="561"/>
  <c r="W190" i="561" s="1"/>
  <c r="N190" i="561"/>
  <c r="K190" i="561" a="1"/>
  <c r="K190" i="561" s="1"/>
  <c r="M190" i="561" s="1"/>
  <c r="J190" i="561" a="1"/>
  <c r="J190" i="561" s="1"/>
  <c r="H190" i="561"/>
  <c r="N189" i="561"/>
  <c r="K189" i="561"/>
  <c r="M189" i="561" s="1"/>
  <c r="K189" i="561" a="1"/>
  <c r="J189" i="561"/>
  <c r="J189" i="561" a="1"/>
  <c r="H189" i="561"/>
  <c r="N188" i="561"/>
  <c r="K188" i="561" a="1"/>
  <c r="K188" i="561" s="1"/>
  <c r="M188" i="561" s="1"/>
  <c r="J188" i="561" a="1"/>
  <c r="J188" i="561" s="1"/>
  <c r="H188" i="561"/>
  <c r="W187" i="561"/>
  <c r="V187" i="561"/>
  <c r="N187" i="561"/>
  <c r="K187" i="561"/>
  <c r="M187" i="561" s="1"/>
  <c r="K187" i="561" a="1"/>
  <c r="J187" i="561"/>
  <c r="J187" i="561" a="1"/>
  <c r="H187" i="561"/>
  <c r="V186" i="561"/>
  <c r="W186" i="561" s="1"/>
  <c r="N186" i="561"/>
  <c r="K186" i="561" a="1"/>
  <c r="K186" i="561" s="1"/>
  <c r="M186" i="561" s="1"/>
  <c r="J186" i="561" a="1"/>
  <c r="J186" i="561" s="1"/>
  <c r="H186" i="561"/>
  <c r="N185" i="561"/>
  <c r="K185" i="561"/>
  <c r="M185" i="561" s="1"/>
  <c r="K185" i="561" a="1"/>
  <c r="H185" i="561"/>
  <c r="N184" i="561"/>
  <c r="K184" i="561" a="1"/>
  <c r="K184" i="561" s="1"/>
  <c r="M184" i="561" s="1"/>
  <c r="H184" i="561"/>
  <c r="W183" i="561"/>
  <c r="V183" i="561"/>
  <c r="N183" i="561"/>
  <c r="K183" i="561"/>
  <c r="M183" i="561" s="1"/>
  <c r="K183" i="561" a="1"/>
  <c r="J183" i="561"/>
  <c r="J183" i="561" a="1"/>
  <c r="H183" i="561"/>
  <c r="V182" i="561"/>
  <c r="W182" i="561" s="1"/>
  <c r="N182" i="561"/>
  <c r="K182" i="561" a="1"/>
  <c r="K182" i="561" s="1"/>
  <c r="M182" i="561" s="1"/>
  <c r="J182" i="561" a="1"/>
  <c r="J182" i="561" s="1"/>
  <c r="H182" i="561"/>
  <c r="W181" i="561"/>
  <c r="V181" i="561"/>
  <c r="N181" i="561"/>
  <c r="K181" i="561"/>
  <c r="M181" i="561" s="1"/>
  <c r="K181" i="561" a="1"/>
  <c r="J181" i="561"/>
  <c r="J181" i="561" a="1"/>
  <c r="H181" i="561"/>
  <c r="V180" i="561"/>
  <c r="W180" i="561" s="1"/>
  <c r="N180" i="561"/>
  <c r="K180" i="561" a="1"/>
  <c r="K180" i="561" s="1"/>
  <c r="M180" i="561" s="1"/>
  <c r="J180" i="561" a="1"/>
  <c r="J180" i="561" s="1"/>
  <c r="H180" i="561"/>
  <c r="W179" i="561"/>
  <c r="V179" i="561"/>
  <c r="N179" i="561"/>
  <c r="K179" i="561"/>
  <c r="M179" i="561" s="1"/>
  <c r="K179" i="561" a="1"/>
  <c r="J179" i="561"/>
  <c r="J179" i="561" a="1"/>
  <c r="H179" i="561"/>
  <c r="V178" i="561"/>
  <c r="V199" i="561" s="1"/>
  <c r="N178" i="561"/>
  <c r="K178" i="561" a="1"/>
  <c r="K178" i="561" s="1"/>
  <c r="J178" i="561" a="1"/>
  <c r="J178" i="561" s="1"/>
  <c r="H178" i="561"/>
  <c r="H199" i="561" s="1"/>
  <c r="H335" i="561" s="1"/>
  <c r="E342" i="561" s="1"/>
  <c r="X171" i="561"/>
  <c r="Q529" i="561" s="1"/>
  <c r="X170" i="561"/>
  <c r="Q528" i="561" s="1"/>
  <c r="G170" i="561"/>
  <c r="C170" i="561"/>
  <c r="X169" i="561"/>
  <c r="Q527" i="561" s="1"/>
  <c r="I169" i="561"/>
  <c r="E169" i="561"/>
  <c r="K169" i="561" s="1"/>
  <c r="M169" i="561" s="1"/>
  <c r="I168" i="561"/>
  <c r="E168" i="561"/>
  <c r="K168" i="561" s="1"/>
  <c r="M168" i="561" s="1"/>
  <c r="I167" i="561"/>
  <c r="E167" i="561"/>
  <c r="K167" i="561" s="1"/>
  <c r="M167" i="561" s="1"/>
  <c r="X166" i="561"/>
  <c r="Q524" i="561" s="1"/>
  <c r="I166" i="561"/>
  <c r="I170" i="561" s="1"/>
  <c r="E166" i="561"/>
  <c r="K166" i="561" s="1"/>
  <c r="AA163" i="561"/>
  <c r="Z163" i="561"/>
  <c r="Y163" i="561"/>
  <c r="X163" i="561"/>
  <c r="U163" i="561"/>
  <c r="T163" i="561"/>
  <c r="S163" i="561"/>
  <c r="R163" i="561"/>
  <c r="Q163" i="561"/>
  <c r="P163" i="561"/>
  <c r="O163" i="561"/>
  <c r="R171" i="561" s="1"/>
  <c r="J163" i="561" a="1"/>
  <c r="J163" i="561" s="1"/>
  <c r="I163" i="561"/>
  <c r="G163" i="561"/>
  <c r="C529" i="561" s="1"/>
  <c r="H162" i="561"/>
  <c r="H161" i="561"/>
  <c r="H160" i="561"/>
  <c r="V159" i="561"/>
  <c r="W159" i="561" s="1"/>
  <c r="N159" i="561"/>
  <c r="K159" i="561"/>
  <c r="K159" i="561" a="1"/>
  <c r="J159" i="561"/>
  <c r="J159" i="561" a="1"/>
  <c r="H159" i="561"/>
  <c r="D159" i="561"/>
  <c r="W158" i="561"/>
  <c r="V158" i="561"/>
  <c r="N158" i="561"/>
  <c r="K158" i="561"/>
  <c r="M158" i="561" s="1"/>
  <c r="K158" i="561" a="1"/>
  <c r="J158" i="561"/>
  <c r="J158" i="561" a="1"/>
  <c r="H158" i="561"/>
  <c r="H157" i="561"/>
  <c r="H156" i="561"/>
  <c r="V155" i="561"/>
  <c r="W155" i="561" s="1"/>
  <c r="N155" i="561"/>
  <c r="K155" i="561" a="1"/>
  <c r="K155" i="561" s="1"/>
  <c r="M155" i="561" s="1"/>
  <c r="J155" i="561" a="1"/>
  <c r="J155" i="561" s="1"/>
  <c r="H155" i="561"/>
  <c r="W154" i="561"/>
  <c r="V154" i="561"/>
  <c r="N154" i="561"/>
  <c r="K154" i="561"/>
  <c r="M154" i="561" s="1"/>
  <c r="K154" i="561" a="1"/>
  <c r="J154" i="561"/>
  <c r="J154" i="561" a="1"/>
  <c r="H154" i="561"/>
  <c r="H153" i="561"/>
  <c r="W152" i="561"/>
  <c r="V152" i="561"/>
  <c r="N152" i="561"/>
  <c r="K152" i="561"/>
  <c r="M152" i="561" s="1"/>
  <c r="K152" i="561" a="1"/>
  <c r="J152" i="561"/>
  <c r="J152" i="561" a="1"/>
  <c r="H152" i="561"/>
  <c r="V151" i="561"/>
  <c r="W151" i="561" s="1"/>
  <c r="N151" i="561"/>
  <c r="K151" i="561" a="1"/>
  <c r="K151" i="561" s="1"/>
  <c r="M151" i="561" s="1"/>
  <c r="J151" i="561" a="1"/>
  <c r="J151" i="561" s="1"/>
  <c r="H151" i="561"/>
  <c r="W150" i="561"/>
  <c r="V150" i="561"/>
  <c r="N150" i="561"/>
  <c r="K150" i="561"/>
  <c r="M150" i="561" s="1"/>
  <c r="K150" i="561" a="1"/>
  <c r="J150" i="561"/>
  <c r="J150" i="561" a="1"/>
  <c r="H150" i="561"/>
  <c r="V149" i="561"/>
  <c r="V163" i="561" s="1"/>
  <c r="W163" i="561" s="1"/>
  <c r="N149" i="561"/>
  <c r="N163" i="561" s="1"/>
  <c r="K149" i="561" a="1"/>
  <c r="K149" i="561" s="1"/>
  <c r="J149" i="561" a="1"/>
  <c r="J149" i="561" s="1"/>
  <c r="H149" i="561"/>
  <c r="H163" i="561" s="1"/>
  <c r="AA148" i="561"/>
  <c r="Z148" i="561"/>
  <c r="Y148" i="561"/>
  <c r="X148" i="561"/>
  <c r="U148" i="561"/>
  <c r="T148" i="561"/>
  <c r="S148" i="561"/>
  <c r="Q148" i="561"/>
  <c r="P148" i="561"/>
  <c r="O148" i="561"/>
  <c r="R170" i="561" s="1"/>
  <c r="J148" i="561" a="1"/>
  <c r="J148" i="561" s="1"/>
  <c r="I148" i="561"/>
  <c r="G148" i="561"/>
  <c r="C528" i="561" s="1"/>
  <c r="W147" i="561"/>
  <c r="V147" i="561"/>
  <c r="N147" i="561"/>
  <c r="K147" i="561"/>
  <c r="M147" i="561" s="1"/>
  <c r="K147" i="561" a="1"/>
  <c r="J147" i="561"/>
  <c r="J147" i="561" a="1"/>
  <c r="H147" i="561"/>
  <c r="K146" i="561" a="1"/>
  <c r="K146" i="561" s="1"/>
  <c r="H146" i="561"/>
  <c r="K145" i="561" a="1"/>
  <c r="K145" i="561" s="1"/>
  <c r="H145" i="561"/>
  <c r="K144" i="561" a="1"/>
  <c r="K144" i="561" s="1"/>
  <c r="H144" i="561"/>
  <c r="K143" i="561" a="1"/>
  <c r="K143" i="561" s="1"/>
  <c r="H143" i="561"/>
  <c r="W142" i="561"/>
  <c r="V142" i="561"/>
  <c r="N142" i="561"/>
  <c r="K142" i="561"/>
  <c r="M142" i="561" s="1"/>
  <c r="K142" i="561" a="1"/>
  <c r="J142" i="561" a="1"/>
  <c r="J142" i="561" s="1"/>
  <c r="H142" i="561"/>
  <c r="W141" i="561"/>
  <c r="V141" i="561"/>
  <c r="N141" i="561"/>
  <c r="K141" i="561"/>
  <c r="M141" i="561" s="1"/>
  <c r="K141" i="561" a="1"/>
  <c r="J141" i="561" a="1"/>
  <c r="J141" i="561" s="1"/>
  <c r="H141" i="561"/>
  <c r="W140" i="561"/>
  <c r="V140" i="561"/>
  <c r="N140" i="561"/>
  <c r="K140" i="561"/>
  <c r="M140" i="561" s="1"/>
  <c r="K140" i="561" a="1"/>
  <c r="J140" i="561" a="1"/>
  <c r="J140" i="561" s="1"/>
  <c r="H140" i="561"/>
  <c r="W139" i="561"/>
  <c r="V139" i="561"/>
  <c r="N139" i="561"/>
  <c r="K139" i="561"/>
  <c r="M139" i="561" s="1"/>
  <c r="K139" i="561" a="1"/>
  <c r="J139" i="561" a="1"/>
  <c r="J139" i="561" s="1"/>
  <c r="H139" i="561"/>
  <c r="W138" i="561"/>
  <c r="V138" i="561"/>
  <c r="V148" i="561" s="1"/>
  <c r="W148" i="561" s="1"/>
  <c r="N138" i="561"/>
  <c r="N148" i="561" s="1"/>
  <c r="K138" i="561"/>
  <c r="K138" i="561" a="1"/>
  <c r="J138" i="561" a="1"/>
  <c r="J138" i="561" s="1"/>
  <c r="H138" i="561"/>
  <c r="H148" i="561" s="1"/>
  <c r="AA137" i="561"/>
  <c r="Z137" i="561"/>
  <c r="Y137" i="561"/>
  <c r="X137" i="561"/>
  <c r="U137" i="561"/>
  <c r="T137" i="561"/>
  <c r="S137" i="561"/>
  <c r="Q137" i="561"/>
  <c r="P137" i="561"/>
  <c r="O137" i="561"/>
  <c r="R169" i="561" s="1"/>
  <c r="I137" i="561"/>
  <c r="G137" i="561"/>
  <c r="C527" i="561" s="1"/>
  <c r="V136" i="561"/>
  <c r="W136" i="561" s="1"/>
  <c r="N136" i="561"/>
  <c r="K136" i="561" a="1"/>
  <c r="K136" i="561" s="1"/>
  <c r="M136" i="561" s="1"/>
  <c r="J136" i="561" a="1"/>
  <c r="J136" i="561" s="1"/>
  <c r="H136" i="561"/>
  <c r="W135" i="561"/>
  <c r="V135" i="561"/>
  <c r="N135" i="561"/>
  <c r="K135" i="561"/>
  <c r="M135" i="561" s="1"/>
  <c r="K135" i="561" a="1"/>
  <c r="J135" i="561"/>
  <c r="J135" i="561" a="1"/>
  <c r="H135" i="561"/>
  <c r="V134" i="561"/>
  <c r="W134" i="561" s="1"/>
  <c r="N134" i="561"/>
  <c r="K134" i="561" a="1"/>
  <c r="K134" i="561" s="1"/>
  <c r="M134" i="561" s="1"/>
  <c r="J134" i="561" a="1"/>
  <c r="J134" i="561" s="1"/>
  <c r="H134" i="561"/>
  <c r="W133" i="561"/>
  <c r="V133" i="561"/>
  <c r="N133" i="561"/>
  <c r="K133" i="561"/>
  <c r="M133" i="561" s="1"/>
  <c r="K133" i="561" a="1"/>
  <c r="J133" i="561"/>
  <c r="J133" i="561" a="1"/>
  <c r="H133" i="561"/>
  <c r="V132" i="561"/>
  <c r="W132" i="561" s="1"/>
  <c r="N132" i="561"/>
  <c r="K132" i="561" a="1"/>
  <c r="K132" i="561" s="1"/>
  <c r="M132" i="561" s="1"/>
  <c r="J132" i="561" a="1"/>
  <c r="J132" i="561" s="1"/>
  <c r="H132" i="561"/>
  <c r="W131" i="561"/>
  <c r="V131" i="561"/>
  <c r="N131" i="561"/>
  <c r="K131" i="561"/>
  <c r="M131" i="561" s="1"/>
  <c r="K131" i="561" a="1"/>
  <c r="J131" i="561"/>
  <c r="J131" i="561" a="1"/>
  <c r="H131" i="561"/>
  <c r="V130" i="561"/>
  <c r="W130" i="561" s="1"/>
  <c r="N130" i="561"/>
  <c r="K130" i="561" a="1"/>
  <c r="K130" i="561" s="1"/>
  <c r="M130" i="561" s="1"/>
  <c r="J130" i="561" a="1"/>
  <c r="J130" i="561" s="1"/>
  <c r="H130" i="561"/>
  <c r="W129" i="561"/>
  <c r="V129" i="561"/>
  <c r="N129" i="561"/>
  <c r="K129" i="561"/>
  <c r="M129" i="561" s="1"/>
  <c r="K129" i="561" a="1"/>
  <c r="J129" i="561"/>
  <c r="J129" i="561" a="1"/>
  <c r="H129" i="561"/>
  <c r="V128" i="561"/>
  <c r="W128" i="561" s="1"/>
  <c r="N128" i="561"/>
  <c r="K128" i="561" a="1"/>
  <c r="K128" i="561" s="1"/>
  <c r="M128" i="561" s="1"/>
  <c r="J128" i="561" a="1"/>
  <c r="J128" i="561" s="1"/>
  <c r="H128" i="561"/>
  <c r="W127" i="561"/>
  <c r="V127" i="561"/>
  <c r="N127" i="561"/>
  <c r="K127" i="561"/>
  <c r="M127" i="561" s="1"/>
  <c r="K127" i="561" a="1"/>
  <c r="J127" i="561"/>
  <c r="J127" i="561" a="1"/>
  <c r="H127" i="561"/>
  <c r="V126" i="561"/>
  <c r="W126" i="561" s="1"/>
  <c r="N126" i="561"/>
  <c r="K126" i="561" a="1"/>
  <c r="K126" i="561" s="1"/>
  <c r="M126" i="561" s="1"/>
  <c r="J126" i="561" a="1"/>
  <c r="J126" i="561" s="1"/>
  <c r="H126" i="561"/>
  <c r="W125" i="561"/>
  <c r="V125" i="561"/>
  <c r="N125" i="561"/>
  <c r="K125" i="561"/>
  <c r="M125" i="561" s="1"/>
  <c r="K125" i="561" a="1"/>
  <c r="J125" i="561"/>
  <c r="J125" i="561" a="1"/>
  <c r="H125" i="561"/>
  <c r="V124" i="561"/>
  <c r="W124" i="561" s="1"/>
  <c r="N124" i="561"/>
  <c r="K124" i="561" a="1"/>
  <c r="K124" i="561" s="1"/>
  <c r="M124" i="561" s="1"/>
  <c r="J124" i="561" a="1"/>
  <c r="J124" i="561" s="1"/>
  <c r="H124" i="561"/>
  <c r="W123" i="561"/>
  <c r="V123" i="561"/>
  <c r="N123" i="561"/>
  <c r="K123" i="561"/>
  <c r="M123" i="561" s="1"/>
  <c r="K123" i="561" a="1"/>
  <c r="J123" i="561"/>
  <c r="J123" i="561" a="1"/>
  <c r="H123" i="561"/>
  <c r="V122" i="561"/>
  <c r="W122" i="561" s="1"/>
  <c r="N122" i="561"/>
  <c r="N137" i="561" s="1"/>
  <c r="K122" i="561" a="1"/>
  <c r="K122" i="561" s="1"/>
  <c r="J122" i="561" a="1"/>
  <c r="J122" i="561" s="1"/>
  <c r="H122" i="561"/>
  <c r="H137" i="561" s="1"/>
  <c r="AA121" i="561"/>
  <c r="Z121" i="561"/>
  <c r="Y121" i="561"/>
  <c r="X121" i="561"/>
  <c r="U121" i="561"/>
  <c r="T121" i="561"/>
  <c r="S121" i="561"/>
  <c r="R121" i="561"/>
  <c r="Q121" i="561"/>
  <c r="P121" i="561"/>
  <c r="O121" i="561"/>
  <c r="R168" i="561" s="1"/>
  <c r="I121" i="561"/>
  <c r="G121" i="561"/>
  <c r="C526" i="561" s="1"/>
  <c r="V120" i="561"/>
  <c r="W120" i="561" s="1"/>
  <c r="N120" i="561"/>
  <c r="K120" i="561" a="1"/>
  <c r="K120" i="561" s="1"/>
  <c r="M120" i="561" s="1"/>
  <c r="J120" i="561" a="1"/>
  <c r="J120" i="561" s="1"/>
  <c r="H120" i="561"/>
  <c r="W119" i="561"/>
  <c r="V119" i="561"/>
  <c r="N119" i="561"/>
  <c r="K119" i="561"/>
  <c r="M119" i="561" s="1"/>
  <c r="K119" i="561" a="1"/>
  <c r="J119" i="561"/>
  <c r="J119" i="561" a="1"/>
  <c r="H119" i="561"/>
  <c r="V118" i="561"/>
  <c r="W118" i="561" s="1"/>
  <c r="N118" i="561"/>
  <c r="K118" i="561" a="1"/>
  <c r="K118" i="561" s="1"/>
  <c r="M118" i="561" s="1"/>
  <c r="J118" i="561" a="1"/>
  <c r="J118" i="561" s="1"/>
  <c r="H118" i="561"/>
  <c r="K117" i="561"/>
  <c r="K117" i="561" a="1"/>
  <c r="H117" i="561"/>
  <c r="K116" i="561" a="1"/>
  <c r="K116" i="561" s="1"/>
  <c r="H116" i="561"/>
  <c r="K115" i="561"/>
  <c r="K115" i="561" a="1"/>
  <c r="H115" i="561"/>
  <c r="V114" i="561"/>
  <c r="W114" i="561" s="1"/>
  <c r="N114" i="561"/>
  <c r="K114" i="561" a="1"/>
  <c r="K114" i="561" s="1"/>
  <c r="M114" i="561" s="1"/>
  <c r="J114" i="561" a="1"/>
  <c r="J114" i="561" s="1"/>
  <c r="H114" i="561"/>
  <c r="W113" i="561"/>
  <c r="V113" i="561"/>
  <c r="N113" i="561"/>
  <c r="K113" i="561"/>
  <c r="M113" i="561" s="1"/>
  <c r="K113" i="561" a="1"/>
  <c r="J113" i="561"/>
  <c r="J113" i="561" a="1"/>
  <c r="H113" i="561"/>
  <c r="N112" i="561"/>
  <c r="K112" i="561" a="1"/>
  <c r="K112" i="561" s="1"/>
  <c r="M112" i="561" s="1"/>
  <c r="H112" i="561"/>
  <c r="N111" i="561"/>
  <c r="K111" i="561"/>
  <c r="M111" i="561" s="1"/>
  <c r="K111" i="561" a="1"/>
  <c r="H111" i="561"/>
  <c r="N110" i="561"/>
  <c r="K110" i="561" a="1"/>
  <c r="K110" i="561" s="1"/>
  <c r="M110" i="561" s="1"/>
  <c r="H110" i="561"/>
  <c r="N109" i="561"/>
  <c r="K109" i="561"/>
  <c r="M109" i="561" s="1"/>
  <c r="K109" i="561" a="1"/>
  <c r="H109" i="561"/>
  <c r="N108" i="561"/>
  <c r="K108" i="561" a="1"/>
  <c r="K108" i="561" s="1"/>
  <c r="M108" i="561" s="1"/>
  <c r="H108" i="561"/>
  <c r="N107" i="561"/>
  <c r="K107" i="561"/>
  <c r="M107" i="561" s="1"/>
  <c r="K107" i="561" a="1"/>
  <c r="H107" i="561"/>
  <c r="V106" i="561"/>
  <c r="W106" i="561" s="1"/>
  <c r="N106" i="561"/>
  <c r="K106" i="561" a="1"/>
  <c r="K106" i="561" s="1"/>
  <c r="M106" i="561" s="1"/>
  <c r="J106" i="561" a="1"/>
  <c r="J106" i="561" s="1"/>
  <c r="H106" i="561"/>
  <c r="W105" i="561"/>
  <c r="V105" i="561"/>
  <c r="N105" i="561"/>
  <c r="K105" i="561"/>
  <c r="M105" i="561" s="1"/>
  <c r="K105" i="561" a="1"/>
  <c r="J105" i="561"/>
  <c r="J105" i="561" a="1"/>
  <c r="H105" i="561"/>
  <c r="V104" i="561"/>
  <c r="W104" i="561" s="1"/>
  <c r="N104" i="561"/>
  <c r="K104" i="561" a="1"/>
  <c r="K104" i="561" s="1"/>
  <c r="M104" i="561" s="1"/>
  <c r="J104" i="561" a="1"/>
  <c r="J104" i="561" s="1"/>
  <c r="H104" i="561"/>
  <c r="W103" i="561"/>
  <c r="V103" i="561"/>
  <c r="N103" i="561"/>
  <c r="K103" i="561"/>
  <c r="M103" i="561" s="1"/>
  <c r="K103" i="561" a="1"/>
  <c r="J103" i="561"/>
  <c r="J103" i="561" a="1"/>
  <c r="H103" i="561"/>
  <c r="V102" i="561"/>
  <c r="W102" i="561" s="1"/>
  <c r="N102" i="561"/>
  <c r="K102" i="561" a="1"/>
  <c r="K102" i="561" s="1"/>
  <c r="M102" i="561" s="1"/>
  <c r="J102" i="561" a="1"/>
  <c r="J102" i="561" s="1"/>
  <c r="H102" i="561"/>
  <c r="W101" i="561"/>
  <c r="V101" i="561"/>
  <c r="N101" i="561"/>
  <c r="K101" i="561"/>
  <c r="M101" i="561" s="1"/>
  <c r="K101" i="561" a="1"/>
  <c r="J101" i="561"/>
  <c r="J101" i="561" a="1"/>
  <c r="H101" i="561"/>
  <c r="V100" i="561"/>
  <c r="W100" i="561" s="1"/>
  <c r="N100" i="561"/>
  <c r="K100" i="561" a="1"/>
  <c r="K100" i="561" s="1"/>
  <c r="M100" i="561" s="1"/>
  <c r="J100" i="561" a="1"/>
  <c r="J100" i="561" s="1"/>
  <c r="H100" i="561"/>
  <c r="W99" i="561"/>
  <c r="V99" i="561"/>
  <c r="N99" i="561"/>
  <c r="K99" i="561"/>
  <c r="M99" i="561" s="1"/>
  <c r="K99" i="561" a="1"/>
  <c r="J99" i="561"/>
  <c r="J99" i="561" a="1"/>
  <c r="H99" i="561"/>
  <c r="V98" i="561"/>
  <c r="W98" i="561" s="1"/>
  <c r="N98" i="561"/>
  <c r="K98" i="561" a="1"/>
  <c r="K98" i="561" s="1"/>
  <c r="M98" i="561" s="1"/>
  <c r="J98" i="561" a="1"/>
  <c r="J98" i="561" s="1"/>
  <c r="H98" i="561"/>
  <c r="W97" i="561"/>
  <c r="V97" i="561"/>
  <c r="N97" i="561"/>
  <c r="K97" i="561"/>
  <c r="M97" i="561" s="1"/>
  <c r="K97" i="561" a="1"/>
  <c r="J97" i="561"/>
  <c r="J97" i="561" a="1"/>
  <c r="H97" i="561"/>
  <c r="V96" i="561"/>
  <c r="W96" i="561" s="1"/>
  <c r="N96" i="561"/>
  <c r="K96" i="561" a="1"/>
  <c r="K96" i="561" s="1"/>
  <c r="M96" i="561" s="1"/>
  <c r="J96" i="561" a="1"/>
  <c r="J96" i="561" s="1"/>
  <c r="H96" i="561"/>
  <c r="W95" i="561"/>
  <c r="V95" i="561"/>
  <c r="N95" i="561"/>
  <c r="K95" i="561"/>
  <c r="M95" i="561" s="1"/>
  <c r="K95" i="561" a="1"/>
  <c r="J95" i="561"/>
  <c r="J95" i="561" a="1"/>
  <c r="H95" i="561"/>
  <c r="K94" i="561"/>
  <c r="M94" i="561" s="1"/>
  <c r="K94" i="561" a="1"/>
  <c r="H94" i="561"/>
  <c r="V93" i="561"/>
  <c r="W93" i="561" s="1"/>
  <c r="N93" i="561"/>
  <c r="K93" i="561" a="1"/>
  <c r="K93" i="561" s="1"/>
  <c r="M93" i="561" s="1"/>
  <c r="J93" i="561" a="1"/>
  <c r="J93" i="561" s="1"/>
  <c r="H93" i="561"/>
  <c r="W92" i="561"/>
  <c r="V92" i="561"/>
  <c r="N92" i="561"/>
  <c r="K92" i="561"/>
  <c r="M92" i="561" s="1"/>
  <c r="K92" i="561" a="1"/>
  <c r="J92" i="561"/>
  <c r="J92" i="561" a="1"/>
  <c r="H92" i="561"/>
  <c r="V91" i="561"/>
  <c r="W91" i="561" s="1"/>
  <c r="N91" i="561"/>
  <c r="K91" i="561" a="1"/>
  <c r="K91" i="561" s="1"/>
  <c r="M91" i="561" s="1"/>
  <c r="J91" i="561" a="1"/>
  <c r="J91" i="561" s="1"/>
  <c r="H91" i="561"/>
  <c r="W90" i="561"/>
  <c r="V90" i="561"/>
  <c r="N90" i="561"/>
  <c r="K90" i="561"/>
  <c r="M90" i="561" s="1"/>
  <c r="K90" i="561" a="1"/>
  <c r="J90" i="561"/>
  <c r="J90" i="561" a="1"/>
  <c r="H90" i="561"/>
  <c r="V89" i="561"/>
  <c r="W89" i="561" s="1"/>
  <c r="N89" i="561"/>
  <c r="K89" i="561" a="1"/>
  <c r="K89" i="561" s="1"/>
  <c r="M89" i="561" s="1"/>
  <c r="J89" i="561" a="1"/>
  <c r="J89" i="561" s="1"/>
  <c r="H89" i="561"/>
  <c r="W88" i="561"/>
  <c r="V88" i="561"/>
  <c r="N88" i="561"/>
  <c r="K88" i="561"/>
  <c r="M88" i="561" s="1"/>
  <c r="K88" i="561" a="1"/>
  <c r="J88" i="561"/>
  <c r="J88" i="561" a="1"/>
  <c r="H88" i="561"/>
  <c r="V87" i="561"/>
  <c r="V121" i="561" s="1"/>
  <c r="W121" i="561" s="1"/>
  <c r="N87" i="561"/>
  <c r="N121" i="561" s="1"/>
  <c r="K87" i="561" a="1"/>
  <c r="K87" i="561" s="1"/>
  <c r="J87" i="561" a="1"/>
  <c r="J87" i="561" s="1"/>
  <c r="H87" i="561"/>
  <c r="H121" i="561" s="1"/>
  <c r="AA86" i="561"/>
  <c r="Z86" i="561"/>
  <c r="Y86" i="561"/>
  <c r="X86" i="561"/>
  <c r="U86" i="561"/>
  <c r="T86" i="561"/>
  <c r="S86" i="561"/>
  <c r="R86" i="561"/>
  <c r="Q86" i="561"/>
  <c r="P86" i="561"/>
  <c r="O86" i="561"/>
  <c r="R167" i="561" s="1"/>
  <c r="I86" i="561"/>
  <c r="G86" i="561"/>
  <c r="C525" i="561" s="1"/>
  <c r="K85" i="561" a="1"/>
  <c r="K85" i="561" s="1"/>
  <c r="H85" i="561"/>
  <c r="K84" i="561"/>
  <c r="K84" i="561" a="1"/>
  <c r="H84" i="561"/>
  <c r="K83" i="561" a="1"/>
  <c r="K83" i="561" s="1"/>
  <c r="H83" i="561"/>
  <c r="K82" i="561"/>
  <c r="K82" i="561" a="1"/>
  <c r="H82" i="561"/>
  <c r="K81" i="561" a="1"/>
  <c r="K81" i="561" s="1"/>
  <c r="H81" i="561"/>
  <c r="K80" i="561"/>
  <c r="K80" i="561" a="1"/>
  <c r="H80" i="561"/>
  <c r="K79" i="561"/>
  <c r="M79" i="561" s="1"/>
  <c r="K79" i="561" a="1"/>
  <c r="H79" i="561"/>
  <c r="K78" i="561"/>
  <c r="M78" i="561" s="1"/>
  <c r="K78" i="561" a="1"/>
  <c r="H78" i="561"/>
  <c r="K77" i="561"/>
  <c r="M77" i="561" s="1"/>
  <c r="K77" i="561" a="1"/>
  <c r="H77" i="561"/>
  <c r="K76" i="561"/>
  <c r="M76" i="561" s="1"/>
  <c r="K76" i="561" a="1"/>
  <c r="H76" i="561"/>
  <c r="V75" i="561"/>
  <c r="W75" i="561" s="1"/>
  <c r="N75" i="561"/>
  <c r="K75" i="561" a="1"/>
  <c r="K75" i="561" s="1"/>
  <c r="M75" i="561" s="1"/>
  <c r="J75" i="561" a="1"/>
  <c r="J75" i="561" s="1"/>
  <c r="H75" i="561"/>
  <c r="W74" i="561"/>
  <c r="V74" i="561"/>
  <c r="N74" i="561"/>
  <c r="K74" i="561"/>
  <c r="M74" i="561" s="1"/>
  <c r="K74" i="561" a="1"/>
  <c r="J74" i="561"/>
  <c r="J74" i="561" a="1"/>
  <c r="H74" i="561"/>
  <c r="V73" i="561"/>
  <c r="W73" i="561" s="1"/>
  <c r="N73" i="561"/>
  <c r="K73" i="561" a="1"/>
  <c r="K73" i="561" s="1"/>
  <c r="M73" i="561" s="1"/>
  <c r="J73" i="561" a="1"/>
  <c r="J73" i="561" s="1"/>
  <c r="H73" i="561"/>
  <c r="W72" i="561"/>
  <c r="V72" i="561"/>
  <c r="N72" i="561"/>
  <c r="K72" i="561"/>
  <c r="M72" i="561" s="1"/>
  <c r="K72" i="561" a="1"/>
  <c r="J72" i="561"/>
  <c r="J72" i="561" a="1"/>
  <c r="H72" i="561"/>
  <c r="H71" i="561"/>
  <c r="W70" i="561"/>
  <c r="V70" i="561"/>
  <c r="N70" i="561"/>
  <c r="K70" i="561"/>
  <c r="M70" i="561" s="1"/>
  <c r="K70" i="561" a="1"/>
  <c r="J70" i="561"/>
  <c r="J70" i="561" a="1"/>
  <c r="H70" i="561"/>
  <c r="V69" i="561"/>
  <c r="W69" i="561" s="1"/>
  <c r="N69" i="561"/>
  <c r="K69" i="561" a="1"/>
  <c r="K69" i="561" s="1"/>
  <c r="M69" i="561" s="1"/>
  <c r="J69" i="561" a="1"/>
  <c r="J69" i="561" s="1"/>
  <c r="H69" i="561"/>
  <c r="K68" i="561"/>
  <c r="K68" i="561" a="1"/>
  <c r="H68" i="561"/>
  <c r="K67" i="561" a="1"/>
  <c r="K67" i="561" s="1"/>
  <c r="H67" i="561"/>
  <c r="W66" i="561"/>
  <c r="V66" i="561"/>
  <c r="N66" i="561"/>
  <c r="K66" i="561"/>
  <c r="M66" i="561" s="1"/>
  <c r="K66" i="561" a="1"/>
  <c r="J66" i="561"/>
  <c r="J66" i="561" a="1"/>
  <c r="H66" i="561"/>
  <c r="V65" i="561"/>
  <c r="W65" i="561" s="1"/>
  <c r="N65" i="561"/>
  <c r="K65" i="561" a="1"/>
  <c r="K65" i="561" s="1"/>
  <c r="M65" i="561" s="1"/>
  <c r="J65" i="561" a="1"/>
  <c r="J65" i="561" s="1"/>
  <c r="H65" i="561"/>
  <c r="W64" i="561"/>
  <c r="V64" i="561"/>
  <c r="N64" i="561"/>
  <c r="K64" i="561"/>
  <c r="M64" i="561" s="1"/>
  <c r="K64" i="561" a="1"/>
  <c r="J64" i="561"/>
  <c r="J64" i="561" a="1"/>
  <c r="H64" i="561"/>
  <c r="V63" i="561"/>
  <c r="W63" i="561" s="1"/>
  <c r="N63" i="561"/>
  <c r="K63" i="561" a="1"/>
  <c r="K63" i="561" s="1"/>
  <c r="M63" i="561" s="1"/>
  <c r="J63" i="561" a="1"/>
  <c r="J63" i="561" s="1"/>
  <c r="H63" i="561"/>
  <c r="W62" i="561"/>
  <c r="V62" i="561"/>
  <c r="N62" i="561"/>
  <c r="K62" i="561"/>
  <c r="M62" i="561" s="1"/>
  <c r="K62" i="561" a="1"/>
  <c r="J62" i="561"/>
  <c r="J62" i="561" a="1"/>
  <c r="H62" i="561"/>
  <c r="V61" i="561"/>
  <c r="W61" i="561" s="1"/>
  <c r="N61" i="561"/>
  <c r="K61" i="561" a="1"/>
  <c r="K61" i="561" s="1"/>
  <c r="M61" i="561" s="1"/>
  <c r="J61" i="561" a="1"/>
  <c r="J61" i="561" s="1"/>
  <c r="H61" i="561"/>
  <c r="W60" i="561"/>
  <c r="V60" i="561"/>
  <c r="N60" i="561"/>
  <c r="K60" i="561"/>
  <c r="M60" i="561" s="1"/>
  <c r="K60" i="561" a="1"/>
  <c r="J60" i="561"/>
  <c r="J60" i="561" a="1"/>
  <c r="H60" i="561"/>
  <c r="V59" i="561"/>
  <c r="W59" i="561" s="1"/>
  <c r="N59" i="561"/>
  <c r="K59" i="561" a="1"/>
  <c r="K59" i="561" s="1"/>
  <c r="M59" i="561" s="1"/>
  <c r="J59" i="561" a="1"/>
  <c r="J59" i="561" s="1"/>
  <c r="H59" i="561"/>
  <c r="W58" i="561"/>
  <c r="V58" i="561"/>
  <c r="N58" i="561"/>
  <c r="K58" i="561"/>
  <c r="M58" i="561" s="1"/>
  <c r="K58" i="561" a="1"/>
  <c r="J58" i="561"/>
  <c r="J58" i="561" a="1"/>
  <c r="H58" i="561"/>
  <c r="V57" i="561"/>
  <c r="W57" i="561" s="1"/>
  <c r="N57" i="561"/>
  <c r="K57" i="561" a="1"/>
  <c r="K57" i="561" s="1"/>
  <c r="M57" i="561" s="1"/>
  <c r="J57" i="561" a="1"/>
  <c r="J57" i="561" s="1"/>
  <c r="H57" i="561"/>
  <c r="K56" i="561" a="1"/>
  <c r="K56" i="561" s="1"/>
  <c r="M56" i="561" s="1"/>
  <c r="H56" i="561"/>
  <c r="K55" i="561" a="1"/>
  <c r="K55" i="561" s="1"/>
  <c r="M55" i="561" s="1"/>
  <c r="H55" i="561"/>
  <c r="K54" i="561" a="1"/>
  <c r="K54" i="561" s="1"/>
  <c r="M54" i="561" s="1"/>
  <c r="H54" i="561"/>
  <c r="K53" i="561" a="1"/>
  <c r="K53" i="561" s="1"/>
  <c r="M53" i="561" s="1"/>
  <c r="H53" i="561"/>
  <c r="N52" i="561"/>
  <c r="K52" i="561"/>
  <c r="M52" i="561" s="1"/>
  <c r="K52" i="561" a="1"/>
  <c r="H52" i="561"/>
  <c r="N51" i="561"/>
  <c r="K51" i="561" a="1"/>
  <c r="K51" i="561" s="1"/>
  <c r="M51" i="561" s="1"/>
  <c r="H51" i="561"/>
  <c r="N50" i="561"/>
  <c r="K50" i="561"/>
  <c r="M50" i="561" s="1"/>
  <c r="K50" i="561" a="1"/>
  <c r="H50" i="561"/>
  <c r="N49" i="561"/>
  <c r="K49" i="561" a="1"/>
  <c r="K49" i="561" s="1"/>
  <c r="M49" i="561" s="1"/>
  <c r="H49" i="561"/>
  <c r="W48" i="561"/>
  <c r="V48" i="561"/>
  <c r="N48" i="561"/>
  <c r="K48" i="561"/>
  <c r="M48" i="561" s="1"/>
  <c r="K48" i="561" a="1"/>
  <c r="J48" i="561"/>
  <c r="J48" i="561" a="1"/>
  <c r="H48" i="561"/>
  <c r="V47" i="561"/>
  <c r="W47" i="561" s="1"/>
  <c r="N47" i="561"/>
  <c r="K47" i="561" a="1"/>
  <c r="K47" i="561" s="1"/>
  <c r="M47" i="561" s="1"/>
  <c r="J47" i="561" a="1"/>
  <c r="J47" i="561" s="1"/>
  <c r="H47" i="561"/>
  <c r="W46" i="561"/>
  <c r="V46" i="561"/>
  <c r="N46" i="561"/>
  <c r="K46" i="561"/>
  <c r="M46" i="561" s="1"/>
  <c r="K46" i="561" a="1"/>
  <c r="J46" i="561"/>
  <c r="J46" i="561" a="1"/>
  <c r="H46" i="561"/>
  <c r="V45" i="561"/>
  <c r="W45" i="561" s="1"/>
  <c r="N45" i="561"/>
  <c r="K45" i="561" a="1"/>
  <c r="K45" i="561" s="1"/>
  <c r="M45" i="561" s="1"/>
  <c r="J45" i="561" a="1"/>
  <c r="J45" i="561" s="1"/>
  <c r="H45" i="561"/>
  <c r="W44" i="561"/>
  <c r="V44" i="561"/>
  <c r="N44" i="561"/>
  <c r="K44" i="561"/>
  <c r="M44" i="561" s="1"/>
  <c r="K44" i="561" a="1"/>
  <c r="J44" i="561"/>
  <c r="J44" i="561" a="1"/>
  <c r="H44" i="561"/>
  <c r="V43" i="561"/>
  <c r="W43" i="561" s="1"/>
  <c r="N43" i="561"/>
  <c r="K43" i="561" a="1"/>
  <c r="K43" i="561" s="1"/>
  <c r="M43" i="561" s="1"/>
  <c r="J43" i="561" a="1"/>
  <c r="J43" i="561" s="1"/>
  <c r="H43" i="561"/>
  <c r="W42" i="561"/>
  <c r="V42" i="561"/>
  <c r="N42" i="561"/>
  <c r="K42" i="561"/>
  <c r="M42" i="561" s="1"/>
  <c r="K42" i="561" a="1"/>
  <c r="J42" i="561"/>
  <c r="J42" i="561" a="1"/>
  <c r="H42" i="561"/>
  <c r="V41" i="561"/>
  <c r="W41" i="561" s="1"/>
  <c r="N41" i="561"/>
  <c r="K41" i="561" a="1"/>
  <c r="K41" i="561" s="1"/>
  <c r="M41" i="561" s="1"/>
  <c r="J41" i="561" a="1"/>
  <c r="J41" i="561" s="1"/>
  <c r="H41" i="561"/>
  <c r="W40" i="561"/>
  <c r="V40" i="561"/>
  <c r="N40" i="561"/>
  <c r="K40" i="561"/>
  <c r="M40" i="561" s="1"/>
  <c r="K40" i="561" a="1"/>
  <c r="J40" i="561"/>
  <c r="J40" i="561" a="1"/>
  <c r="H40" i="561"/>
  <c r="V39" i="561"/>
  <c r="W39" i="561" s="1"/>
  <c r="N39" i="561"/>
  <c r="K39" i="561" a="1"/>
  <c r="K39" i="561" s="1"/>
  <c r="M39" i="561" s="1"/>
  <c r="J39" i="561" a="1"/>
  <c r="J39" i="561" s="1"/>
  <c r="H39" i="561"/>
  <c r="W38" i="561"/>
  <c r="V38" i="561"/>
  <c r="N38" i="561"/>
  <c r="K38" i="561"/>
  <c r="M38" i="561" s="1"/>
  <c r="K38" i="561" a="1"/>
  <c r="J38" i="561"/>
  <c r="J38" i="561" a="1"/>
  <c r="H38" i="561"/>
  <c r="V37" i="561"/>
  <c r="W37" i="561" s="1"/>
  <c r="N37" i="561"/>
  <c r="K37" i="561" a="1"/>
  <c r="K37" i="561" s="1"/>
  <c r="M37" i="561" s="1"/>
  <c r="J37" i="561" a="1"/>
  <c r="J37" i="561" s="1"/>
  <c r="H37" i="561"/>
  <c r="H36" i="561"/>
  <c r="H35" i="561"/>
  <c r="H34" i="561"/>
  <c r="V33" i="561"/>
  <c r="W33" i="561" s="1"/>
  <c r="N33" i="561"/>
  <c r="K33" i="561" a="1"/>
  <c r="K33" i="561" s="1"/>
  <c r="M33" i="561" s="1"/>
  <c r="J33" i="561" a="1"/>
  <c r="J33" i="561" s="1"/>
  <c r="H33" i="561"/>
  <c r="W32" i="561"/>
  <c r="V32" i="561"/>
  <c r="N32" i="561"/>
  <c r="K32" i="561"/>
  <c r="M32" i="561" s="1"/>
  <c r="K32" i="561" a="1"/>
  <c r="J32" i="561"/>
  <c r="J32" i="561" a="1"/>
  <c r="H32" i="561"/>
  <c r="V31" i="561"/>
  <c r="W31" i="561" s="1"/>
  <c r="N31" i="561"/>
  <c r="K31" i="561" a="1"/>
  <c r="K31" i="561" s="1"/>
  <c r="M31" i="561" s="1"/>
  <c r="J31" i="561" a="1"/>
  <c r="J31" i="561" s="1"/>
  <c r="H31" i="561"/>
  <c r="K30" i="561"/>
  <c r="K30" i="561" a="1"/>
  <c r="H30" i="561"/>
  <c r="V29" i="561"/>
  <c r="V86" i="561" s="1"/>
  <c r="W86" i="561" s="1"/>
  <c r="N29" i="561"/>
  <c r="N86" i="561" s="1"/>
  <c r="K29" i="561" a="1"/>
  <c r="K29" i="561" s="1"/>
  <c r="J29" i="561" a="1"/>
  <c r="J29" i="561" s="1"/>
  <c r="H29" i="561"/>
  <c r="H86" i="561" s="1"/>
  <c r="AA28" i="561"/>
  <c r="AA164" i="561" s="1"/>
  <c r="Z28" i="561"/>
  <c r="Z164" i="561" s="1"/>
  <c r="Y28" i="561"/>
  <c r="Y164" i="561" s="1"/>
  <c r="X28" i="561"/>
  <c r="X164" i="561" s="1"/>
  <c r="U28" i="561"/>
  <c r="U164" i="561" s="1"/>
  <c r="T28" i="561"/>
  <c r="T164" i="561" s="1"/>
  <c r="S28" i="561"/>
  <c r="S164" i="561" s="1"/>
  <c r="R28" i="561"/>
  <c r="R164" i="561" s="1"/>
  <c r="Q28" i="561"/>
  <c r="Q164" i="561" s="1"/>
  <c r="P28" i="561"/>
  <c r="X167" i="561" s="1"/>
  <c r="O28" i="561"/>
  <c r="R166" i="561" s="1"/>
  <c r="I28" i="561"/>
  <c r="I164" i="561" s="1"/>
  <c r="B172" i="561" s="1"/>
  <c r="G28" i="561"/>
  <c r="C524" i="561" s="1"/>
  <c r="V27" i="561"/>
  <c r="W27" i="561" s="1"/>
  <c r="N27" i="561"/>
  <c r="K27" i="561" a="1"/>
  <c r="K27" i="561" s="1"/>
  <c r="M27" i="561" s="1"/>
  <c r="J27" i="561" a="1"/>
  <c r="J27" i="561" s="1"/>
  <c r="H27" i="561"/>
  <c r="W26" i="561"/>
  <c r="V26" i="561"/>
  <c r="N26" i="561"/>
  <c r="K26" i="561"/>
  <c r="M26" i="561" s="1"/>
  <c r="K26" i="561" a="1"/>
  <c r="J26" i="561"/>
  <c r="J26" i="561" a="1"/>
  <c r="H26" i="561"/>
  <c r="K25" i="561"/>
  <c r="M25" i="561" s="1"/>
  <c r="K25" i="561" a="1"/>
  <c r="J25" i="561"/>
  <c r="J25" i="561" a="1"/>
  <c r="H25" i="561"/>
  <c r="K24" i="561"/>
  <c r="M24" i="561" s="1"/>
  <c r="K24" i="561" a="1"/>
  <c r="J24" i="561"/>
  <c r="J24" i="561" a="1"/>
  <c r="H24" i="561"/>
  <c r="K23" i="561"/>
  <c r="M23" i="561" s="1"/>
  <c r="K23" i="561" a="1"/>
  <c r="J23" i="561"/>
  <c r="J23" i="561" a="1"/>
  <c r="H23" i="561"/>
  <c r="K22" i="561"/>
  <c r="M22" i="561" s="1"/>
  <c r="K22" i="561" a="1"/>
  <c r="J22" i="561"/>
  <c r="J22" i="561" a="1"/>
  <c r="H22" i="561"/>
  <c r="V21" i="561"/>
  <c r="W21" i="561" s="1"/>
  <c r="N21" i="561"/>
  <c r="K21" i="561" a="1"/>
  <c r="K21" i="561" s="1"/>
  <c r="M21" i="561" s="1"/>
  <c r="J21" i="561" a="1"/>
  <c r="J21" i="561" s="1"/>
  <c r="H21" i="561"/>
  <c r="W20" i="561"/>
  <c r="V20" i="561"/>
  <c r="N20" i="561"/>
  <c r="K20" i="561"/>
  <c r="M20" i="561" s="1"/>
  <c r="K20" i="561" a="1"/>
  <c r="J20" i="561"/>
  <c r="J20" i="561" a="1"/>
  <c r="H20" i="561"/>
  <c r="V19" i="561"/>
  <c r="W19" i="561" s="1"/>
  <c r="N19" i="561"/>
  <c r="K19" i="561" a="1"/>
  <c r="K19" i="561" s="1"/>
  <c r="M19" i="561" s="1"/>
  <c r="J19" i="561" a="1"/>
  <c r="J19" i="561" s="1"/>
  <c r="H19" i="561"/>
  <c r="N18" i="561"/>
  <c r="K18" i="561"/>
  <c r="M18" i="561" s="1"/>
  <c r="K18" i="561" a="1"/>
  <c r="J18" i="561"/>
  <c r="J18" i="561" a="1"/>
  <c r="H18" i="561"/>
  <c r="N17" i="561"/>
  <c r="K17" i="561" a="1"/>
  <c r="K17" i="561" s="1"/>
  <c r="M17" i="561" s="1"/>
  <c r="J17" i="561" a="1"/>
  <c r="J17" i="561" s="1"/>
  <c r="H17" i="561"/>
  <c r="W16" i="561"/>
  <c r="V16" i="561"/>
  <c r="N16" i="561"/>
  <c r="K16" i="561"/>
  <c r="M16" i="561" s="1"/>
  <c r="K16" i="561" a="1"/>
  <c r="J16" i="561"/>
  <c r="J16" i="561" a="1"/>
  <c r="H16" i="561"/>
  <c r="V15" i="561"/>
  <c r="W15" i="561" s="1"/>
  <c r="N15" i="561"/>
  <c r="K15" i="561" a="1"/>
  <c r="K15" i="561" s="1"/>
  <c r="M15" i="561" s="1"/>
  <c r="J15" i="561" a="1"/>
  <c r="J15" i="561" s="1"/>
  <c r="H15" i="561"/>
  <c r="N14" i="561"/>
  <c r="K14" i="561"/>
  <c r="M14" i="561" s="1"/>
  <c r="K14" i="561" a="1"/>
  <c r="H14" i="561"/>
  <c r="N13" i="561"/>
  <c r="K13" i="561" a="1"/>
  <c r="K13" i="561" s="1"/>
  <c r="M13" i="561" s="1"/>
  <c r="H13" i="561"/>
  <c r="W12" i="561"/>
  <c r="V12" i="561"/>
  <c r="N12" i="561"/>
  <c r="K12" i="561"/>
  <c r="M12" i="561" s="1"/>
  <c r="K12" i="561" a="1"/>
  <c r="J12" i="561"/>
  <c r="J12" i="561" a="1"/>
  <c r="H12" i="561"/>
  <c r="V11" i="561"/>
  <c r="W11" i="561" s="1"/>
  <c r="N11" i="561"/>
  <c r="K11" i="561" a="1"/>
  <c r="K11" i="561" s="1"/>
  <c r="M11" i="561" s="1"/>
  <c r="J11" i="561" a="1"/>
  <c r="J11" i="561" s="1"/>
  <c r="H11" i="561"/>
  <c r="W10" i="561"/>
  <c r="V10" i="561"/>
  <c r="N10" i="561"/>
  <c r="K10" i="561"/>
  <c r="M10" i="561" s="1"/>
  <c r="K10" i="561" a="1"/>
  <c r="J10" i="561"/>
  <c r="J10" i="561" a="1"/>
  <c r="H10" i="561"/>
  <c r="V9" i="561"/>
  <c r="W9" i="561" s="1"/>
  <c r="N9" i="561"/>
  <c r="K9" i="561" a="1"/>
  <c r="K9" i="561" s="1"/>
  <c r="M9" i="561" s="1"/>
  <c r="J9" i="561" a="1"/>
  <c r="J9" i="561" s="1"/>
  <c r="H9" i="561"/>
  <c r="W8" i="561"/>
  <c r="V8" i="561"/>
  <c r="N8" i="561"/>
  <c r="K8" i="561"/>
  <c r="M8" i="561" s="1"/>
  <c r="K8" i="561" a="1"/>
  <c r="J8" i="561"/>
  <c r="J8" i="561" a="1"/>
  <c r="H8" i="561"/>
  <c r="V7" i="561"/>
  <c r="V28" i="561" s="1"/>
  <c r="N7" i="561"/>
  <c r="N28" i="561" s="1"/>
  <c r="N164" i="561" s="1"/>
  <c r="B173" i="561" s="1"/>
  <c r="K7" i="561" a="1"/>
  <c r="K7" i="561" s="1"/>
  <c r="J7" i="561" a="1"/>
  <c r="J7" i="561" s="1"/>
  <c r="H7" i="561"/>
  <c r="H28" i="561" s="1"/>
  <c r="H164" i="561" s="1"/>
  <c r="E171" i="561" s="1"/>
  <c r="G519" i="561" s="1"/>
  <c r="S530" i="563" l="1"/>
  <c r="K520" i="563"/>
  <c r="O520" i="563" s="1"/>
  <c r="K519" i="563"/>
  <c r="K28" i="561"/>
  <c r="M7" i="561"/>
  <c r="M28" i="561" s="1"/>
  <c r="K524" i="561"/>
  <c r="R173" i="561"/>
  <c r="T166" i="561" a="1"/>
  <c r="T166" i="561" s="1"/>
  <c r="K121" i="561"/>
  <c r="M87" i="561"/>
  <c r="M121" i="561" s="1"/>
  <c r="K137" i="561"/>
  <c r="M122" i="561"/>
  <c r="M137" i="561" s="1"/>
  <c r="K527" i="561"/>
  <c r="T169" i="561"/>
  <c r="K528" i="561"/>
  <c r="T170" i="561"/>
  <c r="K163" i="561"/>
  <c r="M149" i="561"/>
  <c r="M163" i="561" s="1"/>
  <c r="K529" i="561"/>
  <c r="T171" i="561"/>
  <c r="W28" i="561"/>
  <c r="E173" i="561"/>
  <c r="C520" i="561"/>
  <c r="Q525" i="561"/>
  <c r="K86" i="561"/>
  <c r="M29" i="561"/>
  <c r="M86" i="561" s="1"/>
  <c r="K525" i="561"/>
  <c r="T167" i="561"/>
  <c r="K526" i="561"/>
  <c r="T168" i="561"/>
  <c r="K148" i="561"/>
  <c r="K170" i="561"/>
  <c r="M166" i="561"/>
  <c r="K199" i="561"/>
  <c r="M178" i="561"/>
  <c r="M199" i="561" s="1"/>
  <c r="C530" i="561"/>
  <c r="E524" i="561" s="1"/>
  <c r="E525" i="561"/>
  <c r="E527" i="561"/>
  <c r="V137" i="561"/>
  <c r="W137" i="561" s="1"/>
  <c r="E528" i="561"/>
  <c r="W149" i="561"/>
  <c r="E529" i="561"/>
  <c r="O164" i="561"/>
  <c r="E170" i="561"/>
  <c r="N199" i="561"/>
  <c r="N335" i="561" s="1"/>
  <c r="B344" i="561" s="1"/>
  <c r="E344" i="561" s="1"/>
  <c r="W178" i="561"/>
  <c r="W199" i="561" s="1"/>
  <c r="J199" i="561" a="1"/>
  <c r="J199" i="561" s="1"/>
  <c r="M257" i="561"/>
  <c r="K334" i="561"/>
  <c r="K370" i="561"/>
  <c r="M349" i="561"/>
  <c r="M370" i="561" s="1"/>
  <c r="W7" i="561"/>
  <c r="J28" i="561" a="1"/>
  <c r="J28" i="561" s="1"/>
  <c r="W29" i="561"/>
  <c r="J86" i="561" a="1"/>
  <c r="J86" i="561" s="1"/>
  <c r="W87" i="561"/>
  <c r="J121" i="561" a="1"/>
  <c r="J121" i="561" s="1"/>
  <c r="J137" i="561" a="1"/>
  <c r="J137" i="561" s="1"/>
  <c r="M138" i="561"/>
  <c r="M148" i="561" s="1"/>
  <c r="G164" i="561"/>
  <c r="P164" i="561"/>
  <c r="X168" i="561" s="1"/>
  <c r="X173" i="561"/>
  <c r="B342" i="561"/>
  <c r="J335" i="561" a="1"/>
  <c r="J335" i="561" s="1"/>
  <c r="M342" i="561" s="1"/>
  <c r="R344" i="561"/>
  <c r="T343" i="561" s="1"/>
  <c r="T337" i="561" a="1"/>
  <c r="T337" i="561" s="1"/>
  <c r="K308" i="561"/>
  <c r="M293" i="561"/>
  <c r="M308" i="561" s="1"/>
  <c r="T340" i="561"/>
  <c r="K341" i="561"/>
  <c r="M337" i="561"/>
  <c r="K257" i="561"/>
  <c r="V308" i="561"/>
  <c r="W308" i="561" s="1"/>
  <c r="O335" i="561"/>
  <c r="E341" i="561"/>
  <c r="B514" i="561"/>
  <c r="J507" i="561" a="1"/>
  <c r="J507" i="561" s="1"/>
  <c r="M514" i="561" s="1"/>
  <c r="R509" i="561"/>
  <c r="O507" i="561"/>
  <c r="X510" i="561" s="1"/>
  <c r="X509" i="561"/>
  <c r="M258" i="561"/>
  <c r="M292" i="561" s="1"/>
  <c r="M309" i="561"/>
  <c r="M319" i="561" s="1"/>
  <c r="M320" i="561"/>
  <c r="M334" i="561" s="1"/>
  <c r="P335" i="561"/>
  <c r="X339" i="561" s="1"/>
  <c r="W349" i="561"/>
  <c r="W370" i="561" s="1"/>
  <c r="J370" i="561" a="1"/>
  <c r="J370" i="561" s="1"/>
  <c r="K428" i="561"/>
  <c r="K463" i="561"/>
  <c r="M429" i="561"/>
  <c r="M463" i="561" s="1"/>
  <c r="N463" i="561"/>
  <c r="N507" i="561" s="1"/>
  <c r="B516" i="561" s="1"/>
  <c r="E516" i="561" s="1"/>
  <c r="M464" i="561"/>
  <c r="M479" i="561" s="1"/>
  <c r="K490" i="561"/>
  <c r="M480" i="561"/>
  <c r="M490" i="561" s="1"/>
  <c r="V490" i="561"/>
  <c r="W490" i="561" s="1"/>
  <c r="M509" i="561"/>
  <c r="R534" i="561"/>
  <c r="S534" i="561" a="1"/>
  <c r="S534" i="561" s="1"/>
  <c r="V463" i="561"/>
  <c r="W463" i="561" s="1"/>
  <c r="W429" i="561"/>
  <c r="V479" i="561"/>
  <c r="W479" i="561" s="1"/>
  <c r="K506" i="561"/>
  <c r="M491" i="561"/>
  <c r="M506" i="561" s="1"/>
  <c r="R535" i="561"/>
  <c r="S535" i="561" a="1"/>
  <c r="S535" i="561" s="1"/>
  <c r="Q533" i="561"/>
  <c r="T533" i="561" a="1"/>
  <c r="T533" i="561" s="1"/>
  <c r="T534" i="561" a="1"/>
  <c r="T534" i="561" s="1"/>
  <c r="T535" i="561" a="1"/>
  <c r="T535" i="561" s="1"/>
  <c r="V506" i="561"/>
  <c r="J506" i="561" a="1"/>
  <c r="J506" i="561" s="1"/>
  <c r="K511" i="561"/>
  <c r="M511" i="561" s="1"/>
  <c r="K512" i="561"/>
  <c r="M512" i="561" s="1"/>
  <c r="C536" i="561"/>
  <c r="T536" i="561" s="1" a="1"/>
  <c r="T536" i="561" s="1"/>
  <c r="Z166" i="561" l="1" a="1"/>
  <c r="Z166" i="561" s="1"/>
  <c r="Z172" i="561"/>
  <c r="Q526" i="561"/>
  <c r="Z168" i="561"/>
  <c r="V507" i="561"/>
  <c r="K507" i="561"/>
  <c r="T342" i="561"/>
  <c r="T341" i="561"/>
  <c r="T338" i="561"/>
  <c r="W335" i="561"/>
  <c r="Z171" i="561"/>
  <c r="E526" i="561"/>
  <c r="E530" i="561" s="1"/>
  <c r="M335" i="561"/>
  <c r="C521" i="561"/>
  <c r="G521" i="561" s="1"/>
  <c r="V164" i="561"/>
  <c r="I173" i="561" s="1"/>
  <c r="K530" i="561"/>
  <c r="M525" i="561" s="1"/>
  <c r="T172" i="561"/>
  <c r="M164" i="561"/>
  <c r="R533" i="561"/>
  <c r="R536" i="561" s="1"/>
  <c r="S533" i="561" a="1"/>
  <c r="S533" i="561" s="1"/>
  <c r="Q536" i="561"/>
  <c r="S536" i="561" s="1" a="1"/>
  <c r="S536" i="561" s="1"/>
  <c r="K513" i="561"/>
  <c r="M513" i="561" s="1"/>
  <c r="Z509" i="561" a="1"/>
  <c r="Z509" i="561" s="1"/>
  <c r="X516" i="561"/>
  <c r="R516" i="561"/>
  <c r="T509" i="561" s="1" a="1"/>
  <c r="T509" i="561" s="1"/>
  <c r="X344" i="561"/>
  <c r="Z339" i="561" s="1"/>
  <c r="M341" i="561"/>
  <c r="V335" i="561"/>
  <c r="I344" i="561" s="1"/>
  <c r="M344" i="561" s="1" a="1"/>
  <c r="M344" i="561" s="1"/>
  <c r="B171" i="561"/>
  <c r="C519" i="561" s="1"/>
  <c r="J164" i="561" a="1"/>
  <c r="J164" i="561" s="1"/>
  <c r="M171" i="561" s="1"/>
  <c r="M507" i="561"/>
  <c r="T339" i="561"/>
  <c r="Z170" i="561"/>
  <c r="Z169" i="561"/>
  <c r="K335" i="561"/>
  <c r="M170" i="561"/>
  <c r="Z167" i="561"/>
  <c r="W164" i="561"/>
  <c r="M524" i="561" a="1"/>
  <c r="M524" i="561" s="1"/>
  <c r="K164" i="561"/>
  <c r="E172" i="561" s="1"/>
  <c r="I172" i="561" l="1"/>
  <c r="M172" i="561" s="1"/>
  <c r="O519" i="561" a="1"/>
  <c r="O519" i="561" s="1"/>
  <c r="Z514" i="561"/>
  <c r="Z512" i="561"/>
  <c r="Z513" i="561"/>
  <c r="Z511" i="561"/>
  <c r="Z515" i="561"/>
  <c r="M527" i="561"/>
  <c r="M529" i="561"/>
  <c r="M526" i="561"/>
  <c r="E515" i="561"/>
  <c r="I515" i="561" s="1"/>
  <c r="M515" i="561" s="1"/>
  <c r="L507" i="561"/>
  <c r="I514" i="561" s="1"/>
  <c r="Z510" i="561"/>
  <c r="E343" i="561"/>
  <c r="I343" i="561" s="1"/>
  <c r="M343" i="561" s="1"/>
  <c r="L335" i="561"/>
  <c r="I342" i="561" s="1"/>
  <c r="L164" i="561"/>
  <c r="I171" i="561" s="1"/>
  <c r="Z337" i="561" a="1"/>
  <c r="Z337" i="561" s="1"/>
  <c r="Z342" i="561"/>
  <c r="Z340" i="561"/>
  <c r="Z343" i="561"/>
  <c r="Z338" i="561"/>
  <c r="Z341" i="561"/>
  <c r="T515" i="561"/>
  <c r="T513" i="561"/>
  <c r="T512" i="561"/>
  <c r="T511" i="561"/>
  <c r="T510" i="561"/>
  <c r="T514" i="561"/>
  <c r="M528" i="561"/>
  <c r="M173" i="561" a="1"/>
  <c r="M173" i="561" s="1"/>
  <c r="W507" i="561"/>
  <c r="I516" i="561"/>
  <c r="M516" i="561" s="1" a="1"/>
  <c r="M516" i="561" s="1"/>
  <c r="Q530" i="561"/>
  <c r="S526" i="561" s="1"/>
  <c r="K521" i="561" l="1"/>
  <c r="O521" i="561" s="1" a="1"/>
  <c r="O521" i="561" s="1"/>
  <c r="S524" i="561" a="1"/>
  <c r="S524" i="561" s="1"/>
  <c r="S527" i="561"/>
  <c r="S529" i="561"/>
  <c r="S528" i="561"/>
  <c r="S525" i="561"/>
  <c r="G520" i="561"/>
  <c r="S530" i="561" l="1"/>
  <c r="K520" i="561"/>
  <c r="O520" i="561" s="1"/>
  <c r="K519" i="561"/>
  <c r="H488" i="542" l="1"/>
  <c r="H488" i="541"/>
  <c r="H488" i="508"/>
  <c r="H488" i="505"/>
  <c r="H488" i="489"/>
  <c r="K146" i="542" a="1"/>
  <c r="K146" i="542" s="1"/>
  <c r="K146" i="541" a="1"/>
  <c r="K146" i="541" s="1"/>
  <c r="K146" i="508" a="1"/>
  <c r="K146" i="508" s="1"/>
  <c r="K146" i="505" a="1"/>
  <c r="K146" i="505" s="1"/>
  <c r="K146" i="489" a="1"/>
  <c r="K146" i="489" s="1"/>
  <c r="H146" i="542"/>
  <c r="H146" i="541"/>
  <c r="H317" i="489"/>
  <c r="H317" i="542"/>
  <c r="H317" i="541"/>
  <c r="H317" i="508"/>
  <c r="H317" i="505"/>
  <c r="J436" i="541" l="1" a="1"/>
  <c r="J436" i="541" s="1"/>
  <c r="K316" i="541" a="1"/>
  <c r="K316" i="541" s="1"/>
  <c r="M316" i="541" s="1"/>
  <c r="K315" i="541" a="1"/>
  <c r="K315" i="541" s="1"/>
  <c r="M315" i="541" s="1"/>
  <c r="J316" i="541" a="1"/>
  <c r="J316" i="541" s="1"/>
  <c r="J315" i="541" a="1"/>
  <c r="J315" i="541" s="1"/>
  <c r="K288" i="541" a="1"/>
  <c r="K288" i="541" s="1"/>
  <c r="M288" i="541" s="1"/>
  <c r="J288" i="541" a="1"/>
  <c r="J288" i="541" s="1"/>
  <c r="J287" i="541" a="1"/>
  <c r="J287" i="541" s="1"/>
  <c r="J286" i="541" a="1"/>
  <c r="J286" i="541" s="1"/>
  <c r="J285" i="541" a="1"/>
  <c r="J285" i="541" s="1"/>
  <c r="J284" i="541" a="1"/>
  <c r="J284" i="541" s="1"/>
  <c r="J283" i="541" a="1"/>
  <c r="J283" i="541" s="1"/>
  <c r="J282" i="541" a="1"/>
  <c r="J282" i="541" s="1"/>
  <c r="J281" i="541" a="1"/>
  <c r="J281" i="541" s="1"/>
  <c r="J280" i="541" a="1"/>
  <c r="J280" i="541" s="1"/>
  <c r="J279" i="541" a="1"/>
  <c r="J279" i="541" s="1"/>
  <c r="J278" i="541" a="1"/>
  <c r="J278" i="541" s="1"/>
  <c r="J277" i="541" a="1"/>
  <c r="J277" i="541" s="1"/>
  <c r="J276" i="541" a="1"/>
  <c r="J276" i="541" s="1"/>
  <c r="J275" i="541" a="1"/>
  <c r="J275" i="541" s="1"/>
  <c r="J274" i="541" a="1"/>
  <c r="J274" i="541" s="1"/>
  <c r="J273" i="541" a="1"/>
  <c r="J273" i="541" s="1"/>
  <c r="J272" i="541" a="1"/>
  <c r="J272" i="541" s="1"/>
  <c r="J271" i="541" a="1"/>
  <c r="J271" i="541" s="1"/>
  <c r="J270" i="541" a="1"/>
  <c r="J270" i="541" s="1"/>
  <c r="J269" i="541" a="1"/>
  <c r="J269" i="541" s="1"/>
  <c r="J268" i="541" a="1"/>
  <c r="J268" i="541" s="1"/>
  <c r="J267" i="541" a="1"/>
  <c r="J267" i="541" s="1"/>
  <c r="J266" i="541" a="1"/>
  <c r="J266" i="541" s="1"/>
  <c r="J265" i="541" a="1"/>
  <c r="J265" i="541" s="1"/>
  <c r="J117" i="541" l="1" a="1"/>
  <c r="J117" i="541" s="1"/>
  <c r="J116" i="541" a="1"/>
  <c r="J116" i="541" s="1"/>
  <c r="J115" i="541" a="1"/>
  <c r="J115" i="541" s="1"/>
  <c r="J114" i="541" a="1"/>
  <c r="J114" i="541" s="1"/>
  <c r="J113" i="541" a="1"/>
  <c r="J113" i="541" s="1"/>
  <c r="J112" i="541" a="1"/>
  <c r="J112" i="541" s="1"/>
  <c r="J111" i="541" a="1"/>
  <c r="J111" i="541" s="1"/>
  <c r="J110" i="541" a="1"/>
  <c r="J110" i="541" s="1"/>
  <c r="J109" i="541" a="1"/>
  <c r="J109" i="541" s="1"/>
  <c r="J108" i="541" a="1"/>
  <c r="J108" i="541" s="1"/>
  <c r="J107" i="541" a="1"/>
  <c r="J107" i="541" s="1"/>
  <c r="J106" i="541" a="1"/>
  <c r="J106" i="541" s="1"/>
  <c r="J105" i="541" a="1"/>
  <c r="J105" i="541" s="1"/>
  <c r="J104" i="541" a="1"/>
  <c r="J104" i="541" s="1"/>
  <c r="J103" i="541" a="1"/>
  <c r="J103" i="541" s="1"/>
  <c r="J102" i="541" a="1"/>
  <c r="J102" i="541" s="1"/>
  <c r="J101" i="541" a="1"/>
  <c r="J101" i="541" s="1"/>
  <c r="J100" i="541" a="1"/>
  <c r="J100" i="541" s="1"/>
  <c r="J99" i="541" a="1"/>
  <c r="J99" i="541" s="1"/>
  <c r="J98" i="541" a="1"/>
  <c r="J98" i="541" s="1"/>
  <c r="J97" i="541" a="1"/>
  <c r="J97" i="541" s="1"/>
  <c r="J96" i="541" a="1"/>
  <c r="J96" i="541" s="1"/>
  <c r="J95" i="541" a="1"/>
  <c r="J95" i="541" s="1"/>
  <c r="J94" i="541" a="1"/>
  <c r="J94" i="541" s="1"/>
  <c r="J115" i="542" l="1" a="1"/>
  <c r="J115" i="542" s="1"/>
  <c r="J68" i="542" a="1"/>
  <c r="J68" i="542" s="1"/>
  <c r="J286" i="542" a="1"/>
  <c r="J286" i="542" s="1"/>
  <c r="J316" i="542" a="1"/>
  <c r="J316" i="542" s="1"/>
  <c r="J315" i="542" a="1"/>
  <c r="J315" i="542" s="1"/>
  <c r="J314" i="542" a="1"/>
  <c r="J314" i="542" s="1"/>
  <c r="K316" i="542" a="1"/>
  <c r="K316" i="542" s="1"/>
  <c r="M316" i="542" s="1"/>
  <c r="K315" i="542" a="1"/>
  <c r="K315" i="542" s="1"/>
  <c r="M315" i="542" s="1"/>
  <c r="K314" i="542" a="1"/>
  <c r="K314" i="542" s="1"/>
  <c r="M314" i="542" s="1"/>
  <c r="K286" i="542" a="1"/>
  <c r="K286" i="542" s="1"/>
  <c r="M286" i="542" s="1"/>
  <c r="J19" i="542" l="1" a="1"/>
  <c r="J19" i="542" s="1"/>
  <c r="P536" i="542" l="1"/>
  <c r="O536" i="542"/>
  <c r="N536" i="542"/>
  <c r="M536" i="542"/>
  <c r="L536" i="542"/>
  <c r="K536" i="542"/>
  <c r="I536" i="542"/>
  <c r="H536" i="542"/>
  <c r="G536" i="542"/>
  <c r="F536" i="542"/>
  <c r="E536" i="542"/>
  <c r="D536" i="542"/>
  <c r="C535" i="542"/>
  <c r="C534" i="542"/>
  <c r="C533" i="542"/>
  <c r="G517" i="542"/>
  <c r="N517" i="542" s="1"/>
  <c r="X515" i="542"/>
  <c r="X514" i="542"/>
  <c r="X513" i="542"/>
  <c r="G513" i="542"/>
  <c r="C513" i="542"/>
  <c r="X512" i="542"/>
  <c r="I512" i="542"/>
  <c r="E512" i="542"/>
  <c r="K512" i="542" s="1"/>
  <c r="M512" i="542" s="1"/>
  <c r="X511" i="542"/>
  <c r="I511" i="542"/>
  <c r="E511" i="542"/>
  <c r="I510" i="542"/>
  <c r="E510" i="542"/>
  <c r="I509" i="542"/>
  <c r="I513" i="542" s="1"/>
  <c r="E509" i="542"/>
  <c r="AA506" i="542"/>
  <c r="Z506" i="542"/>
  <c r="Y506" i="542"/>
  <c r="X506" i="542"/>
  <c r="U506" i="542"/>
  <c r="T506" i="542"/>
  <c r="S506" i="542"/>
  <c r="R506" i="542"/>
  <c r="Q506" i="542"/>
  <c r="P506" i="542"/>
  <c r="O506" i="542"/>
  <c r="R514" i="542" s="1"/>
  <c r="I506" i="542"/>
  <c r="G506" i="542"/>
  <c r="J506" i="542" s="1" a="1"/>
  <c r="J506" i="542" s="1"/>
  <c r="H505" i="542"/>
  <c r="H504" i="542"/>
  <c r="H503" i="542"/>
  <c r="D502" i="542"/>
  <c r="H502" i="542" s="1"/>
  <c r="V501" i="542"/>
  <c r="W501" i="542" s="1"/>
  <c r="N501" i="542"/>
  <c r="K501" i="542" a="1"/>
  <c r="K501" i="542" s="1"/>
  <c r="M501" i="542" s="1"/>
  <c r="J501" i="542" a="1"/>
  <c r="J501" i="542" s="1"/>
  <c r="H501" i="542"/>
  <c r="H500" i="542"/>
  <c r="H499" i="542"/>
  <c r="V498" i="542"/>
  <c r="W498" i="542" s="1"/>
  <c r="N498" i="542"/>
  <c r="K498" i="542"/>
  <c r="M498" i="542" s="1"/>
  <c r="K498" i="542" a="1"/>
  <c r="J498" i="542"/>
  <c r="J498" i="542" a="1"/>
  <c r="H498" i="542"/>
  <c r="V497" i="542"/>
  <c r="W497" i="542" s="1"/>
  <c r="N497" i="542"/>
  <c r="K497" i="542" a="1"/>
  <c r="K497" i="542" s="1"/>
  <c r="M497" i="542" s="1"/>
  <c r="J497" i="542" a="1"/>
  <c r="J497" i="542" s="1"/>
  <c r="H497" i="542"/>
  <c r="H496" i="542"/>
  <c r="H495" i="542"/>
  <c r="V494" i="542"/>
  <c r="W494" i="542" s="1"/>
  <c r="N494" i="542"/>
  <c r="K494" i="542" a="1"/>
  <c r="K494" i="542" s="1"/>
  <c r="M494" i="542" s="1"/>
  <c r="J494" i="542" a="1"/>
  <c r="J494" i="542" s="1"/>
  <c r="H494" i="542"/>
  <c r="V493" i="542"/>
  <c r="W493" i="542" s="1"/>
  <c r="N493" i="542"/>
  <c r="K493" i="542" a="1"/>
  <c r="K493" i="542" s="1"/>
  <c r="M493" i="542" s="1"/>
  <c r="J493" i="542" a="1"/>
  <c r="J493" i="542" s="1"/>
  <c r="H493" i="542"/>
  <c r="V492" i="542"/>
  <c r="W492" i="542" s="1"/>
  <c r="N492" i="542"/>
  <c r="K492" i="542" a="1"/>
  <c r="K492" i="542" s="1"/>
  <c r="M492" i="542" s="1"/>
  <c r="J492" i="542" a="1"/>
  <c r="J492" i="542" s="1"/>
  <c r="H492" i="542"/>
  <c r="V491" i="542"/>
  <c r="N491" i="542"/>
  <c r="N506" i="542" s="1"/>
  <c r="K491" i="542" a="1"/>
  <c r="K491" i="542" s="1"/>
  <c r="J491" i="542" a="1"/>
  <c r="J491" i="542" s="1"/>
  <c r="H491" i="542"/>
  <c r="AA490" i="542"/>
  <c r="Z490" i="542"/>
  <c r="Y490" i="542"/>
  <c r="X490" i="542"/>
  <c r="U490" i="542"/>
  <c r="T490" i="542"/>
  <c r="S490" i="542"/>
  <c r="Q490" i="542"/>
  <c r="P490" i="542"/>
  <c r="O490" i="542"/>
  <c r="I490" i="542"/>
  <c r="G490" i="542"/>
  <c r="V489" i="542"/>
  <c r="W489" i="542" s="1"/>
  <c r="N489" i="542"/>
  <c r="K489" i="542" a="1"/>
  <c r="K489" i="542" s="1"/>
  <c r="M489" i="542" s="1"/>
  <c r="J489" i="542" a="1"/>
  <c r="J489" i="542" s="1"/>
  <c r="H489" i="542"/>
  <c r="H487" i="542"/>
  <c r="H486" i="542"/>
  <c r="H485" i="542"/>
  <c r="V484" i="542"/>
  <c r="W484" i="542" s="1"/>
  <c r="N484" i="542"/>
  <c r="K484" i="542" a="1"/>
  <c r="K484" i="542" s="1"/>
  <c r="M484" i="542" s="1"/>
  <c r="J484" i="542" a="1"/>
  <c r="J484" i="542" s="1"/>
  <c r="H484" i="542"/>
  <c r="V483" i="542"/>
  <c r="W483" i="542" s="1"/>
  <c r="N483" i="542"/>
  <c r="K483" i="542" a="1"/>
  <c r="K483" i="542" s="1"/>
  <c r="M483" i="542" s="1"/>
  <c r="J483" i="542" a="1"/>
  <c r="J483" i="542" s="1"/>
  <c r="H483" i="542"/>
  <c r="V482" i="542"/>
  <c r="W482" i="542" s="1"/>
  <c r="N482" i="542"/>
  <c r="K482" i="542" a="1"/>
  <c r="K482" i="542" s="1"/>
  <c r="M482" i="542" s="1"/>
  <c r="J482" i="542" a="1"/>
  <c r="J482" i="542" s="1"/>
  <c r="H482" i="542"/>
  <c r="V481" i="542"/>
  <c r="W481" i="542" s="1"/>
  <c r="N481" i="542"/>
  <c r="K481" i="542" a="1"/>
  <c r="K481" i="542" s="1"/>
  <c r="M481" i="542" s="1"/>
  <c r="J481" i="542" a="1"/>
  <c r="J481" i="542" s="1"/>
  <c r="H481" i="542"/>
  <c r="V480" i="542"/>
  <c r="W480" i="542" s="1"/>
  <c r="N480" i="542"/>
  <c r="N490" i="542" s="1"/>
  <c r="K480" i="542" a="1"/>
  <c r="K480" i="542" s="1"/>
  <c r="M480" i="542" s="1"/>
  <c r="J480" i="542" a="1"/>
  <c r="J480" i="542" s="1"/>
  <c r="H480" i="542"/>
  <c r="AA479" i="542"/>
  <c r="Z479" i="542"/>
  <c r="Y479" i="542"/>
  <c r="X479" i="542"/>
  <c r="U479" i="542"/>
  <c r="T479" i="542"/>
  <c r="S479" i="542"/>
  <c r="Q479" i="542"/>
  <c r="P479" i="542"/>
  <c r="O479" i="542"/>
  <c r="I479" i="542"/>
  <c r="G479" i="542"/>
  <c r="V478" i="542"/>
  <c r="W478" i="542" s="1"/>
  <c r="N478" i="542"/>
  <c r="K478" i="542" a="1"/>
  <c r="K478" i="542" s="1"/>
  <c r="M478" i="542" s="1"/>
  <c r="J478" i="542" a="1"/>
  <c r="J478" i="542" s="1"/>
  <c r="H478" i="542"/>
  <c r="V477" i="542"/>
  <c r="W477" i="542" s="1"/>
  <c r="N477" i="542"/>
  <c r="K477" i="542" a="1"/>
  <c r="K477" i="542" s="1"/>
  <c r="M477" i="542" s="1"/>
  <c r="J477" i="542" a="1"/>
  <c r="J477" i="542" s="1"/>
  <c r="H477" i="542"/>
  <c r="V476" i="542"/>
  <c r="W476" i="542" s="1"/>
  <c r="N476" i="542"/>
  <c r="K476" i="542" a="1"/>
  <c r="K476" i="542" s="1"/>
  <c r="M476" i="542" s="1"/>
  <c r="J476" i="542" a="1"/>
  <c r="J476" i="542" s="1"/>
  <c r="H476" i="542"/>
  <c r="V475" i="542"/>
  <c r="W475" i="542" s="1"/>
  <c r="N475" i="542"/>
  <c r="K475" i="542" a="1"/>
  <c r="K475" i="542" s="1"/>
  <c r="M475" i="542" s="1"/>
  <c r="J475" i="542" a="1"/>
  <c r="J475" i="542" s="1"/>
  <c r="H475" i="542"/>
  <c r="V474" i="542"/>
  <c r="W474" i="542" s="1"/>
  <c r="N474" i="542"/>
  <c r="K474" i="542" a="1"/>
  <c r="K474" i="542" s="1"/>
  <c r="M474" i="542" s="1"/>
  <c r="J474" i="542" a="1"/>
  <c r="J474" i="542" s="1"/>
  <c r="H474" i="542"/>
  <c r="V473" i="542"/>
  <c r="W473" i="542" s="1"/>
  <c r="N473" i="542"/>
  <c r="K473" i="542" a="1"/>
  <c r="K473" i="542" s="1"/>
  <c r="M473" i="542" s="1"/>
  <c r="J473" i="542" a="1"/>
  <c r="J473" i="542" s="1"/>
  <c r="H473" i="542"/>
  <c r="V472" i="542"/>
  <c r="W472" i="542" s="1"/>
  <c r="N472" i="542"/>
  <c r="K472" i="542" a="1"/>
  <c r="K472" i="542" s="1"/>
  <c r="M472" i="542" s="1"/>
  <c r="J472" i="542" a="1"/>
  <c r="J472" i="542" s="1"/>
  <c r="H472" i="542"/>
  <c r="V471" i="542"/>
  <c r="W471" i="542" s="1"/>
  <c r="N471" i="542"/>
  <c r="K471" i="542" a="1"/>
  <c r="K471" i="542" s="1"/>
  <c r="M471" i="542" s="1"/>
  <c r="J471" i="542" a="1"/>
  <c r="J471" i="542" s="1"/>
  <c r="H471" i="542"/>
  <c r="V470" i="542"/>
  <c r="W470" i="542" s="1"/>
  <c r="N470" i="542"/>
  <c r="K470" i="542" a="1"/>
  <c r="K470" i="542" s="1"/>
  <c r="M470" i="542" s="1"/>
  <c r="J470" i="542" a="1"/>
  <c r="J470" i="542" s="1"/>
  <c r="H470" i="542"/>
  <c r="V469" i="542"/>
  <c r="W469" i="542" s="1"/>
  <c r="N469" i="542"/>
  <c r="K469" i="542" a="1"/>
  <c r="K469" i="542" s="1"/>
  <c r="M469" i="542" s="1"/>
  <c r="J469" i="542" a="1"/>
  <c r="J469" i="542" s="1"/>
  <c r="H469" i="542"/>
  <c r="V468" i="542"/>
  <c r="W468" i="542" s="1"/>
  <c r="N468" i="542"/>
  <c r="K468" i="542" a="1"/>
  <c r="K468" i="542" s="1"/>
  <c r="M468" i="542" s="1"/>
  <c r="J468" i="542" a="1"/>
  <c r="J468" i="542" s="1"/>
  <c r="H468" i="542"/>
  <c r="V467" i="542"/>
  <c r="W467" i="542" s="1"/>
  <c r="N467" i="542"/>
  <c r="K467" i="542" a="1"/>
  <c r="K467" i="542" s="1"/>
  <c r="M467" i="542" s="1"/>
  <c r="J467" i="542" a="1"/>
  <c r="J467" i="542" s="1"/>
  <c r="H467" i="542"/>
  <c r="V466" i="542"/>
  <c r="W466" i="542" s="1"/>
  <c r="N466" i="542"/>
  <c r="K466" i="542" a="1"/>
  <c r="K466" i="542" s="1"/>
  <c r="M466" i="542" s="1"/>
  <c r="J466" i="542" a="1"/>
  <c r="J466" i="542" s="1"/>
  <c r="H466" i="542"/>
  <c r="V465" i="542"/>
  <c r="W465" i="542" s="1"/>
  <c r="N465" i="542"/>
  <c r="K465" i="542" a="1"/>
  <c r="K465" i="542" s="1"/>
  <c r="M465" i="542" s="1"/>
  <c r="J465" i="542" a="1"/>
  <c r="J465" i="542" s="1"/>
  <c r="H465" i="542"/>
  <c r="V464" i="542"/>
  <c r="N464" i="542"/>
  <c r="K464" i="542" a="1"/>
  <c r="K464" i="542" s="1"/>
  <c r="J464" i="542" a="1"/>
  <c r="J464" i="542" s="1"/>
  <c r="H464" i="542"/>
  <c r="AA463" i="542"/>
  <c r="Z463" i="542"/>
  <c r="Y463" i="542"/>
  <c r="X463" i="542"/>
  <c r="U463" i="542"/>
  <c r="T463" i="542"/>
  <c r="S463" i="542"/>
  <c r="R463" i="542"/>
  <c r="Q463" i="542"/>
  <c r="P463" i="542"/>
  <c r="O463" i="542"/>
  <c r="I463" i="542"/>
  <c r="G463" i="542"/>
  <c r="V462" i="542"/>
  <c r="W462" i="542" s="1"/>
  <c r="N462" i="542"/>
  <c r="K462" i="542" a="1"/>
  <c r="K462" i="542" s="1"/>
  <c r="M462" i="542" s="1"/>
  <c r="J462" i="542" a="1"/>
  <c r="J462" i="542" s="1"/>
  <c r="H462" i="542"/>
  <c r="V461" i="542"/>
  <c r="W461" i="542" s="1"/>
  <c r="N461" i="542"/>
  <c r="K461" i="542" a="1"/>
  <c r="K461" i="542" s="1"/>
  <c r="M461" i="542" s="1"/>
  <c r="J461" i="542" a="1"/>
  <c r="J461" i="542" s="1"/>
  <c r="H461" i="542"/>
  <c r="V460" i="542"/>
  <c r="W460" i="542" s="1"/>
  <c r="N460" i="542"/>
  <c r="K460" i="542" a="1"/>
  <c r="K460" i="542" s="1"/>
  <c r="M460" i="542" s="1"/>
  <c r="J460" i="542" a="1"/>
  <c r="J460" i="542" s="1"/>
  <c r="H460" i="542"/>
  <c r="K459" i="542" a="1"/>
  <c r="K459" i="542" s="1"/>
  <c r="M459" i="542" s="1"/>
  <c r="H459" i="542"/>
  <c r="K458" i="542" a="1"/>
  <c r="K458" i="542" s="1"/>
  <c r="M458" i="542" s="1"/>
  <c r="H458" i="542"/>
  <c r="K457" i="542" a="1"/>
  <c r="K457" i="542" s="1"/>
  <c r="M457" i="542" s="1"/>
  <c r="H457" i="542"/>
  <c r="V456" i="542"/>
  <c r="W456" i="542" s="1"/>
  <c r="N456" i="542"/>
  <c r="K456" i="542" a="1"/>
  <c r="K456" i="542" s="1"/>
  <c r="M456" i="542" s="1"/>
  <c r="J456" i="542" a="1"/>
  <c r="J456" i="542" s="1"/>
  <c r="H456" i="542"/>
  <c r="V455" i="542"/>
  <c r="W455" i="542" s="1"/>
  <c r="N455" i="542"/>
  <c r="K455" i="542" a="1"/>
  <c r="K455" i="542" s="1"/>
  <c r="M455" i="542" s="1"/>
  <c r="J455" i="542" a="1"/>
  <c r="J455" i="542" s="1"/>
  <c r="H455" i="542"/>
  <c r="N454" i="542"/>
  <c r="K454" i="542" a="1"/>
  <c r="K454" i="542" s="1"/>
  <c r="M454" i="542" s="1"/>
  <c r="H454" i="542"/>
  <c r="N453" i="542"/>
  <c r="K453" i="542" a="1"/>
  <c r="K453" i="542" s="1"/>
  <c r="M453" i="542" s="1"/>
  <c r="H453" i="542"/>
  <c r="N452" i="542"/>
  <c r="K452" i="542" a="1"/>
  <c r="K452" i="542" s="1"/>
  <c r="M452" i="542" s="1"/>
  <c r="H452" i="542"/>
  <c r="N451" i="542"/>
  <c r="K451" i="542" a="1"/>
  <c r="K451" i="542" s="1"/>
  <c r="M451" i="542" s="1"/>
  <c r="H451" i="542"/>
  <c r="N450" i="542"/>
  <c r="K450" i="542" a="1"/>
  <c r="K450" i="542" s="1"/>
  <c r="M450" i="542" s="1"/>
  <c r="H450" i="542"/>
  <c r="N449" i="542"/>
  <c r="K449" i="542" a="1"/>
  <c r="K449" i="542" s="1"/>
  <c r="M449" i="542" s="1"/>
  <c r="H449" i="542"/>
  <c r="V448" i="542"/>
  <c r="W448" i="542" s="1"/>
  <c r="N448" i="542"/>
  <c r="K448" i="542" a="1"/>
  <c r="K448" i="542" s="1"/>
  <c r="M448" i="542" s="1"/>
  <c r="J448" i="542" a="1"/>
  <c r="J448" i="542" s="1"/>
  <c r="H448" i="542"/>
  <c r="V447" i="542"/>
  <c r="W447" i="542" s="1"/>
  <c r="N447" i="542"/>
  <c r="K447" i="542" a="1"/>
  <c r="K447" i="542" s="1"/>
  <c r="M447" i="542" s="1"/>
  <c r="J447" i="542" a="1"/>
  <c r="J447" i="542" s="1"/>
  <c r="H447" i="542"/>
  <c r="V446" i="542"/>
  <c r="W446" i="542" s="1"/>
  <c r="N446" i="542"/>
  <c r="K446" i="542" a="1"/>
  <c r="K446" i="542" s="1"/>
  <c r="M446" i="542" s="1"/>
  <c r="J446" i="542" a="1"/>
  <c r="J446" i="542" s="1"/>
  <c r="H446" i="542"/>
  <c r="V445" i="542"/>
  <c r="W445" i="542" s="1"/>
  <c r="N445" i="542"/>
  <c r="K445" i="542" a="1"/>
  <c r="K445" i="542" s="1"/>
  <c r="M445" i="542" s="1"/>
  <c r="J445" i="542" a="1"/>
  <c r="J445" i="542" s="1"/>
  <c r="H445" i="542"/>
  <c r="V444" i="542"/>
  <c r="W444" i="542" s="1"/>
  <c r="N444" i="542"/>
  <c r="K444" i="542" a="1"/>
  <c r="K444" i="542" s="1"/>
  <c r="M444" i="542" s="1"/>
  <c r="J444" i="542" a="1"/>
  <c r="J444" i="542" s="1"/>
  <c r="H444" i="542"/>
  <c r="V443" i="542"/>
  <c r="W443" i="542" s="1"/>
  <c r="N443" i="542"/>
  <c r="K443" i="542" a="1"/>
  <c r="K443" i="542" s="1"/>
  <c r="M443" i="542" s="1"/>
  <c r="J443" i="542" a="1"/>
  <c r="J443" i="542" s="1"/>
  <c r="H443" i="542"/>
  <c r="V442" i="542"/>
  <c r="W442" i="542" s="1"/>
  <c r="N442" i="542"/>
  <c r="K442" i="542" a="1"/>
  <c r="K442" i="542" s="1"/>
  <c r="M442" i="542" s="1"/>
  <c r="J442" i="542" a="1"/>
  <c r="J442" i="542" s="1"/>
  <c r="H442" i="542"/>
  <c r="V441" i="542"/>
  <c r="W441" i="542" s="1"/>
  <c r="N441" i="542"/>
  <c r="K441" i="542" a="1"/>
  <c r="K441" i="542" s="1"/>
  <c r="M441" i="542" s="1"/>
  <c r="J441" i="542" a="1"/>
  <c r="J441" i="542" s="1"/>
  <c r="H441" i="542"/>
  <c r="V440" i="542"/>
  <c r="W440" i="542" s="1"/>
  <c r="N440" i="542"/>
  <c r="K440" i="542" a="1"/>
  <c r="K440" i="542" s="1"/>
  <c r="M440" i="542" s="1"/>
  <c r="J440" i="542" a="1"/>
  <c r="J440" i="542" s="1"/>
  <c r="H440" i="542"/>
  <c r="V439" i="542"/>
  <c r="W439" i="542" s="1"/>
  <c r="N439" i="542"/>
  <c r="K439" i="542" a="1"/>
  <c r="K439" i="542" s="1"/>
  <c r="M439" i="542" s="1"/>
  <c r="J439" i="542" a="1"/>
  <c r="J439" i="542" s="1"/>
  <c r="H439" i="542"/>
  <c r="V438" i="542"/>
  <c r="W438" i="542" s="1"/>
  <c r="N438" i="542"/>
  <c r="K438" i="542" a="1"/>
  <c r="K438" i="542" s="1"/>
  <c r="M438" i="542" s="1"/>
  <c r="J438" i="542" a="1"/>
  <c r="J438" i="542" s="1"/>
  <c r="H438" i="542"/>
  <c r="V437" i="542"/>
  <c r="W437" i="542" s="1"/>
  <c r="N437" i="542"/>
  <c r="K437" i="542" a="1"/>
  <c r="K437" i="542" s="1"/>
  <c r="M437" i="542" s="1"/>
  <c r="J437" i="542" a="1"/>
  <c r="J437" i="542" s="1"/>
  <c r="H437" i="542"/>
  <c r="N436" i="542"/>
  <c r="K436" i="542" a="1"/>
  <c r="K436" i="542" s="1"/>
  <c r="M436" i="542" s="1"/>
  <c r="H436" i="542"/>
  <c r="V435" i="542"/>
  <c r="W435" i="542" s="1"/>
  <c r="N435" i="542"/>
  <c r="K435" i="542" a="1"/>
  <c r="K435" i="542" s="1"/>
  <c r="M435" i="542" s="1"/>
  <c r="J435" i="542" a="1"/>
  <c r="J435" i="542" s="1"/>
  <c r="H435" i="542"/>
  <c r="V434" i="542"/>
  <c r="W434" i="542" s="1"/>
  <c r="N434" i="542"/>
  <c r="K434" i="542" a="1"/>
  <c r="K434" i="542" s="1"/>
  <c r="M434" i="542" s="1"/>
  <c r="J434" i="542" a="1"/>
  <c r="J434" i="542" s="1"/>
  <c r="H434" i="542"/>
  <c r="V433" i="542"/>
  <c r="W433" i="542" s="1"/>
  <c r="N433" i="542"/>
  <c r="K433" i="542" a="1"/>
  <c r="K433" i="542" s="1"/>
  <c r="M433" i="542" s="1"/>
  <c r="J433" i="542" a="1"/>
  <c r="J433" i="542" s="1"/>
  <c r="H433" i="542"/>
  <c r="V432" i="542"/>
  <c r="W432" i="542" s="1"/>
  <c r="N432" i="542"/>
  <c r="K432" i="542" a="1"/>
  <c r="K432" i="542" s="1"/>
  <c r="M432" i="542" s="1"/>
  <c r="J432" i="542" a="1"/>
  <c r="J432" i="542" s="1"/>
  <c r="H432" i="542"/>
  <c r="V431" i="542"/>
  <c r="W431" i="542" s="1"/>
  <c r="N431" i="542"/>
  <c r="K431" i="542" a="1"/>
  <c r="K431" i="542" s="1"/>
  <c r="M431" i="542" s="1"/>
  <c r="J431" i="542" a="1"/>
  <c r="J431" i="542" s="1"/>
  <c r="H431" i="542"/>
  <c r="V430" i="542"/>
  <c r="W430" i="542" s="1"/>
  <c r="N430" i="542"/>
  <c r="K430" i="542" a="1"/>
  <c r="K430" i="542" s="1"/>
  <c r="M430" i="542" s="1"/>
  <c r="J430" i="542" a="1"/>
  <c r="J430" i="542" s="1"/>
  <c r="H430" i="542"/>
  <c r="V429" i="542"/>
  <c r="W429" i="542" s="1"/>
  <c r="N429" i="542"/>
  <c r="K429" i="542" a="1"/>
  <c r="K429" i="542" s="1"/>
  <c r="M429" i="542" s="1"/>
  <c r="J429" i="542" a="1"/>
  <c r="J429" i="542" s="1"/>
  <c r="H429" i="542"/>
  <c r="AA428" i="542"/>
  <c r="Z428" i="542"/>
  <c r="Y428" i="542"/>
  <c r="X428" i="542"/>
  <c r="U428" i="542"/>
  <c r="T428" i="542"/>
  <c r="S428" i="542"/>
  <c r="R428" i="542"/>
  <c r="Q428" i="542"/>
  <c r="P428" i="542"/>
  <c r="O428" i="542"/>
  <c r="I428" i="542"/>
  <c r="G428" i="542"/>
  <c r="K427" i="542" a="1"/>
  <c r="K427" i="542" s="1"/>
  <c r="M427" i="542" s="1"/>
  <c r="H427" i="542"/>
  <c r="K426" i="542" a="1"/>
  <c r="K426" i="542" s="1"/>
  <c r="M426" i="542" s="1"/>
  <c r="H426" i="542"/>
  <c r="K425" i="542" a="1"/>
  <c r="K425" i="542" s="1"/>
  <c r="M425" i="542" s="1"/>
  <c r="H425" i="542"/>
  <c r="K424" i="542" a="1"/>
  <c r="K424" i="542" s="1"/>
  <c r="M424" i="542" s="1"/>
  <c r="H424" i="542"/>
  <c r="K423" i="542" a="1"/>
  <c r="K423" i="542" s="1"/>
  <c r="M423" i="542" s="1"/>
  <c r="H423" i="542"/>
  <c r="K422" i="542" a="1"/>
  <c r="K422" i="542" s="1"/>
  <c r="M422" i="542" s="1"/>
  <c r="H422" i="542"/>
  <c r="K421" i="542" a="1"/>
  <c r="K421" i="542" s="1"/>
  <c r="M421" i="542" s="1"/>
  <c r="H421" i="542"/>
  <c r="K420" i="542" a="1"/>
  <c r="K420" i="542" s="1"/>
  <c r="M420" i="542" s="1"/>
  <c r="H420" i="542"/>
  <c r="K419" i="542" a="1"/>
  <c r="K419" i="542" s="1"/>
  <c r="M419" i="542" s="1"/>
  <c r="H419" i="542"/>
  <c r="K418" i="542" a="1"/>
  <c r="K418" i="542" s="1"/>
  <c r="M418" i="542" s="1"/>
  <c r="H418" i="542"/>
  <c r="W417" i="542"/>
  <c r="V417" i="542"/>
  <c r="N417" i="542"/>
  <c r="K417" i="542" a="1"/>
  <c r="K417" i="542" s="1"/>
  <c r="M417" i="542" s="1"/>
  <c r="J417" i="542" a="1"/>
  <c r="J417" i="542" s="1"/>
  <c r="H417" i="542"/>
  <c r="V416" i="542"/>
  <c r="W416" i="542" s="1"/>
  <c r="N416" i="542"/>
  <c r="K416" i="542" a="1"/>
  <c r="K416" i="542" s="1"/>
  <c r="M416" i="542" s="1"/>
  <c r="J416" i="542" a="1"/>
  <c r="J416" i="542" s="1"/>
  <c r="H416" i="542"/>
  <c r="V415" i="542"/>
  <c r="W415" i="542" s="1"/>
  <c r="N415" i="542"/>
  <c r="K415" i="542" a="1"/>
  <c r="K415" i="542" s="1"/>
  <c r="M415" i="542" s="1"/>
  <c r="J415" i="542" a="1"/>
  <c r="J415" i="542" s="1"/>
  <c r="H415" i="542"/>
  <c r="V414" i="542"/>
  <c r="W414" i="542" s="1"/>
  <c r="N414" i="542"/>
  <c r="K414" i="542" a="1"/>
  <c r="K414" i="542" s="1"/>
  <c r="M414" i="542" s="1"/>
  <c r="J414" i="542" a="1"/>
  <c r="J414" i="542" s="1"/>
  <c r="H414" i="542"/>
  <c r="H413" i="542"/>
  <c r="V412" i="542"/>
  <c r="W412" i="542" s="1"/>
  <c r="N412" i="542"/>
  <c r="K412" i="542" a="1"/>
  <c r="K412" i="542" s="1"/>
  <c r="M412" i="542" s="1"/>
  <c r="J412" i="542" a="1"/>
  <c r="J412" i="542" s="1"/>
  <c r="H412" i="542"/>
  <c r="V411" i="542"/>
  <c r="W411" i="542" s="1"/>
  <c r="N411" i="542"/>
  <c r="K411" i="542" a="1"/>
  <c r="K411" i="542" s="1"/>
  <c r="M411" i="542" s="1"/>
  <c r="J411" i="542" a="1"/>
  <c r="J411" i="542" s="1"/>
  <c r="H411" i="542"/>
  <c r="H410" i="542"/>
  <c r="K409" i="542" a="1"/>
  <c r="K409" i="542" s="1"/>
  <c r="H409" i="542"/>
  <c r="V408" i="542"/>
  <c r="W408" i="542" s="1"/>
  <c r="N408" i="542"/>
  <c r="K408" i="542" a="1"/>
  <c r="K408" i="542" s="1"/>
  <c r="M408" i="542" s="1"/>
  <c r="J408" i="542" a="1"/>
  <c r="J408" i="542" s="1"/>
  <c r="H408" i="542"/>
  <c r="V407" i="542"/>
  <c r="W407" i="542" s="1"/>
  <c r="N407" i="542"/>
  <c r="K407" i="542"/>
  <c r="M407" i="542" s="1"/>
  <c r="K407" i="542" a="1"/>
  <c r="J407" i="542"/>
  <c r="J407" i="542" a="1"/>
  <c r="H407" i="542"/>
  <c r="V406" i="542"/>
  <c r="W406" i="542" s="1"/>
  <c r="N406" i="542"/>
  <c r="K406" i="542" a="1"/>
  <c r="K406" i="542" s="1"/>
  <c r="M406" i="542" s="1"/>
  <c r="J406" i="542" a="1"/>
  <c r="J406" i="542" s="1"/>
  <c r="H406" i="542"/>
  <c r="V405" i="542"/>
  <c r="W405" i="542" s="1"/>
  <c r="N405" i="542"/>
  <c r="K405" i="542" a="1"/>
  <c r="K405" i="542" s="1"/>
  <c r="M405" i="542" s="1"/>
  <c r="J405" i="542" a="1"/>
  <c r="J405" i="542" s="1"/>
  <c r="H405" i="542"/>
  <c r="V404" i="542"/>
  <c r="W404" i="542" s="1"/>
  <c r="N404" i="542"/>
  <c r="K404" i="542" a="1"/>
  <c r="K404" i="542" s="1"/>
  <c r="M404" i="542" s="1"/>
  <c r="J404" i="542" a="1"/>
  <c r="J404" i="542" s="1"/>
  <c r="H404" i="542"/>
  <c r="V403" i="542"/>
  <c r="W403" i="542" s="1"/>
  <c r="N403" i="542"/>
  <c r="K403" i="542"/>
  <c r="M403" i="542" s="1"/>
  <c r="K403" i="542" a="1"/>
  <c r="J403" i="542"/>
  <c r="J403" i="542" a="1"/>
  <c r="H403" i="542"/>
  <c r="V402" i="542"/>
  <c r="W402" i="542" s="1"/>
  <c r="N402" i="542"/>
  <c r="K402" i="542" a="1"/>
  <c r="K402" i="542" s="1"/>
  <c r="M402" i="542" s="1"/>
  <c r="J402" i="542" a="1"/>
  <c r="J402" i="542" s="1"/>
  <c r="H402" i="542"/>
  <c r="W401" i="542"/>
  <c r="V401" i="542"/>
  <c r="N401" i="542"/>
  <c r="K401" i="542" a="1"/>
  <c r="K401" i="542" s="1"/>
  <c r="M401" i="542" s="1"/>
  <c r="J401" i="542" a="1"/>
  <c r="J401" i="542" s="1"/>
  <c r="H401" i="542"/>
  <c r="V400" i="542"/>
  <c r="W400" i="542" s="1"/>
  <c r="N400" i="542"/>
  <c r="K400" i="542" a="1"/>
  <c r="K400" i="542" s="1"/>
  <c r="M400" i="542" s="1"/>
  <c r="J400" i="542" a="1"/>
  <c r="J400" i="542" s="1"/>
  <c r="H400" i="542"/>
  <c r="V399" i="542"/>
  <c r="W399" i="542" s="1"/>
  <c r="N399" i="542"/>
  <c r="K399" i="542" a="1"/>
  <c r="K399" i="542" s="1"/>
  <c r="M399" i="542" s="1"/>
  <c r="J399" i="542" a="1"/>
  <c r="J399" i="542" s="1"/>
  <c r="H399" i="542"/>
  <c r="K398" i="542" a="1"/>
  <c r="K398" i="542" s="1"/>
  <c r="M398" i="542" s="1"/>
  <c r="H398" i="542"/>
  <c r="K397" i="542"/>
  <c r="M397" i="542" s="1"/>
  <c r="K397" i="542" a="1"/>
  <c r="H397" i="542"/>
  <c r="K396" i="542" a="1"/>
  <c r="K396" i="542" s="1"/>
  <c r="M396" i="542" s="1"/>
  <c r="H396" i="542"/>
  <c r="K395" i="542" a="1"/>
  <c r="K395" i="542" s="1"/>
  <c r="M395" i="542" s="1"/>
  <c r="H395" i="542"/>
  <c r="N394" i="542"/>
  <c r="K394" i="542"/>
  <c r="M394" i="542" s="1"/>
  <c r="K394" i="542" a="1"/>
  <c r="H394" i="542"/>
  <c r="N393" i="542"/>
  <c r="K393" i="542" a="1"/>
  <c r="K393" i="542" s="1"/>
  <c r="M393" i="542" s="1"/>
  <c r="H393" i="542"/>
  <c r="N392" i="542"/>
  <c r="K392" i="542" a="1"/>
  <c r="K392" i="542" s="1"/>
  <c r="M392" i="542" s="1"/>
  <c r="H392" i="542"/>
  <c r="N391" i="542"/>
  <c r="K391" i="542" a="1"/>
  <c r="K391" i="542" s="1"/>
  <c r="M391" i="542" s="1"/>
  <c r="H391" i="542"/>
  <c r="W390" i="542"/>
  <c r="V390" i="542"/>
  <c r="N390" i="542"/>
  <c r="K390" i="542" a="1"/>
  <c r="K390" i="542" s="1"/>
  <c r="M390" i="542" s="1"/>
  <c r="J390" i="542" a="1"/>
  <c r="J390" i="542" s="1"/>
  <c r="H390" i="542"/>
  <c r="V389" i="542"/>
  <c r="W389" i="542" s="1"/>
  <c r="N389" i="542"/>
  <c r="K389" i="542" a="1"/>
  <c r="K389" i="542" s="1"/>
  <c r="M389" i="542" s="1"/>
  <c r="J389" i="542" a="1"/>
  <c r="J389" i="542" s="1"/>
  <c r="H389" i="542"/>
  <c r="V388" i="542"/>
  <c r="W388" i="542" s="1"/>
  <c r="N388" i="542"/>
  <c r="K388" i="542" a="1"/>
  <c r="K388" i="542" s="1"/>
  <c r="M388" i="542" s="1"/>
  <c r="J388" i="542" a="1"/>
  <c r="J388" i="542" s="1"/>
  <c r="H388" i="542"/>
  <c r="V387" i="542"/>
  <c r="W387" i="542" s="1"/>
  <c r="N387" i="542"/>
  <c r="K387" i="542" a="1"/>
  <c r="K387" i="542" s="1"/>
  <c r="M387" i="542" s="1"/>
  <c r="J387" i="542" a="1"/>
  <c r="J387" i="542" s="1"/>
  <c r="H387" i="542"/>
  <c r="V386" i="542"/>
  <c r="W386" i="542" s="1"/>
  <c r="N386" i="542"/>
  <c r="K386" i="542" a="1"/>
  <c r="K386" i="542" s="1"/>
  <c r="M386" i="542" s="1"/>
  <c r="J386" i="542" a="1"/>
  <c r="J386" i="542" s="1"/>
  <c r="H386" i="542"/>
  <c r="V385" i="542"/>
  <c r="W385" i="542" s="1"/>
  <c r="N385" i="542"/>
  <c r="K385" i="542" a="1"/>
  <c r="K385" i="542" s="1"/>
  <c r="M385" i="542" s="1"/>
  <c r="J385" i="542" a="1"/>
  <c r="J385" i="542" s="1"/>
  <c r="H385" i="542"/>
  <c r="V384" i="542"/>
  <c r="W384" i="542" s="1"/>
  <c r="N384" i="542"/>
  <c r="K384" i="542" a="1"/>
  <c r="K384" i="542" s="1"/>
  <c r="M384" i="542" s="1"/>
  <c r="J384" i="542" a="1"/>
  <c r="J384" i="542" s="1"/>
  <c r="H384" i="542"/>
  <c r="V383" i="542"/>
  <c r="W383" i="542" s="1"/>
  <c r="N383" i="542"/>
  <c r="K383" i="542" a="1"/>
  <c r="K383" i="542" s="1"/>
  <c r="M383" i="542" s="1"/>
  <c r="J383" i="542" a="1"/>
  <c r="J383" i="542" s="1"/>
  <c r="H383" i="542"/>
  <c r="V382" i="542"/>
  <c r="W382" i="542" s="1"/>
  <c r="N382" i="542"/>
  <c r="K382" i="542" a="1"/>
  <c r="K382" i="542" s="1"/>
  <c r="M382" i="542" s="1"/>
  <c r="J382" i="542" a="1"/>
  <c r="J382" i="542" s="1"/>
  <c r="H382" i="542"/>
  <c r="V381" i="542"/>
  <c r="W381" i="542" s="1"/>
  <c r="N381" i="542"/>
  <c r="K381" i="542" a="1"/>
  <c r="K381" i="542" s="1"/>
  <c r="M381" i="542" s="1"/>
  <c r="J381" i="542" a="1"/>
  <c r="J381" i="542" s="1"/>
  <c r="H381" i="542"/>
  <c r="V380" i="542"/>
  <c r="W380" i="542" s="1"/>
  <c r="N380" i="542"/>
  <c r="K380" i="542" a="1"/>
  <c r="K380" i="542" s="1"/>
  <c r="M380" i="542" s="1"/>
  <c r="J380" i="542" a="1"/>
  <c r="J380" i="542" s="1"/>
  <c r="H380" i="542"/>
  <c r="V379" i="542"/>
  <c r="W379" i="542" s="1"/>
  <c r="N379" i="542"/>
  <c r="K379" i="542" a="1"/>
  <c r="K379" i="542" s="1"/>
  <c r="M379" i="542" s="1"/>
  <c r="J379" i="542" a="1"/>
  <c r="J379" i="542" s="1"/>
  <c r="H379" i="542"/>
  <c r="K378" i="542" a="1"/>
  <c r="K378" i="542" s="1"/>
  <c r="M378" i="542" s="1"/>
  <c r="H378" i="542"/>
  <c r="K377" i="542" a="1"/>
  <c r="K377" i="542" s="1"/>
  <c r="M377" i="542" s="1"/>
  <c r="H377" i="542"/>
  <c r="K376" i="542" a="1"/>
  <c r="K376" i="542" s="1"/>
  <c r="M376" i="542" s="1"/>
  <c r="H376" i="542"/>
  <c r="V375" i="542"/>
  <c r="W375" i="542" s="1"/>
  <c r="N375" i="542"/>
  <c r="K375" i="542" a="1"/>
  <c r="K375" i="542" s="1"/>
  <c r="M375" i="542" s="1"/>
  <c r="J375" i="542" a="1"/>
  <c r="J375" i="542" s="1"/>
  <c r="H375" i="542"/>
  <c r="V374" i="542"/>
  <c r="W374" i="542" s="1"/>
  <c r="N374" i="542"/>
  <c r="K374" i="542" a="1"/>
  <c r="K374" i="542" s="1"/>
  <c r="M374" i="542" s="1"/>
  <c r="J374" i="542" a="1"/>
  <c r="J374" i="542" s="1"/>
  <c r="H374" i="542"/>
  <c r="V373" i="542"/>
  <c r="W373" i="542" s="1"/>
  <c r="N373" i="542"/>
  <c r="K373" i="542" a="1"/>
  <c r="K373" i="542" s="1"/>
  <c r="M373" i="542" s="1"/>
  <c r="J373" i="542" a="1"/>
  <c r="J373" i="542" s="1"/>
  <c r="H373" i="542"/>
  <c r="K372" i="542" a="1"/>
  <c r="K372" i="542" s="1"/>
  <c r="H372" i="542"/>
  <c r="V371" i="542"/>
  <c r="N371" i="542"/>
  <c r="K371" i="542" a="1"/>
  <c r="K371" i="542" s="1"/>
  <c r="J371" i="542" a="1"/>
  <c r="J371" i="542" s="1"/>
  <c r="H371" i="542"/>
  <c r="AA370" i="542"/>
  <c r="Z370" i="542"/>
  <c r="Z507" i="542" s="1"/>
  <c r="Y370" i="542"/>
  <c r="X370" i="542"/>
  <c r="X507" i="542" s="1"/>
  <c r="U370" i="542"/>
  <c r="T370" i="542"/>
  <c r="T507" i="542" s="1"/>
  <c r="S370" i="542"/>
  <c r="R370" i="542"/>
  <c r="R507" i="542" s="1"/>
  <c r="Q370" i="542"/>
  <c r="P370" i="542"/>
  <c r="P507" i="542" s="1"/>
  <c r="O370" i="542"/>
  <c r="I370" i="542"/>
  <c r="I507" i="542" s="1"/>
  <c r="B515" i="542" s="1"/>
  <c r="G370" i="542"/>
  <c r="V369" i="542"/>
  <c r="W369" i="542" s="1"/>
  <c r="N369" i="542"/>
  <c r="K369" i="542" a="1"/>
  <c r="K369" i="542" s="1"/>
  <c r="M369" i="542" s="1"/>
  <c r="J369" i="542" a="1"/>
  <c r="J369" i="542" s="1"/>
  <c r="H369" i="542"/>
  <c r="V368" i="542"/>
  <c r="W368" i="542" s="1"/>
  <c r="N368" i="542"/>
  <c r="K368" i="542" a="1"/>
  <c r="K368" i="542" s="1"/>
  <c r="M368" i="542" s="1"/>
  <c r="J368" i="542" a="1"/>
  <c r="J368" i="542" s="1"/>
  <c r="H368" i="542"/>
  <c r="K367" i="542" a="1"/>
  <c r="K367" i="542" s="1"/>
  <c r="M367" i="542" s="1"/>
  <c r="H367" i="542"/>
  <c r="K366" i="542" a="1"/>
  <c r="K366" i="542" s="1"/>
  <c r="M366" i="542" s="1"/>
  <c r="H366" i="542"/>
  <c r="K365" i="542" a="1"/>
  <c r="K365" i="542" s="1"/>
  <c r="M365" i="542" s="1"/>
  <c r="H365" i="542"/>
  <c r="K364" i="542" a="1"/>
  <c r="K364" i="542" s="1"/>
  <c r="M364" i="542" s="1"/>
  <c r="H364" i="542"/>
  <c r="V363" i="542"/>
  <c r="W363" i="542" s="1"/>
  <c r="N363" i="542"/>
  <c r="K363" i="542" a="1"/>
  <c r="K363" i="542" s="1"/>
  <c r="M363" i="542" s="1"/>
  <c r="J363" i="542" a="1"/>
  <c r="J363" i="542" s="1"/>
  <c r="H363" i="542"/>
  <c r="V362" i="542"/>
  <c r="W362" i="542" s="1"/>
  <c r="N362" i="542"/>
  <c r="K362" i="542" a="1"/>
  <c r="K362" i="542" s="1"/>
  <c r="M362" i="542" s="1"/>
  <c r="J362" i="542" a="1"/>
  <c r="J362" i="542" s="1"/>
  <c r="H362" i="542"/>
  <c r="V361" i="542"/>
  <c r="W361" i="542" s="1"/>
  <c r="N361" i="542"/>
  <c r="K361" i="542"/>
  <c r="M361" i="542" s="1"/>
  <c r="K361" i="542" a="1"/>
  <c r="J361" i="542"/>
  <c r="J361" i="542" a="1"/>
  <c r="H361" i="542"/>
  <c r="H360" i="542"/>
  <c r="H359" i="542"/>
  <c r="V358" i="542"/>
  <c r="W358" i="542" s="1"/>
  <c r="N358" i="542"/>
  <c r="K358" i="542" a="1"/>
  <c r="K358" i="542" s="1"/>
  <c r="M358" i="542" s="1"/>
  <c r="J358" i="542" a="1"/>
  <c r="J358" i="542" s="1"/>
  <c r="H358" i="542"/>
  <c r="W357" i="542"/>
  <c r="V357" i="542"/>
  <c r="N357" i="542"/>
  <c r="K357" i="542" a="1"/>
  <c r="K357" i="542" s="1"/>
  <c r="M357" i="542" s="1"/>
  <c r="J357" i="542" a="1"/>
  <c r="J357" i="542" s="1"/>
  <c r="H357" i="542"/>
  <c r="K356" i="542"/>
  <c r="M356" i="542" s="1"/>
  <c r="K356" i="542" a="1"/>
  <c r="H356" i="542"/>
  <c r="K355" i="542" a="1"/>
  <c r="K355" i="542" s="1"/>
  <c r="M355" i="542" s="1"/>
  <c r="H355" i="542"/>
  <c r="V354" i="542"/>
  <c r="W354" i="542" s="1"/>
  <c r="N354" i="542"/>
  <c r="K354" i="542" a="1"/>
  <c r="K354" i="542" s="1"/>
  <c r="M354" i="542" s="1"/>
  <c r="J354" i="542" a="1"/>
  <c r="J354" i="542" s="1"/>
  <c r="H354" i="542"/>
  <c r="V353" i="542"/>
  <c r="W353" i="542" s="1"/>
  <c r="N353" i="542"/>
  <c r="K353" i="542" a="1"/>
  <c r="K353" i="542" s="1"/>
  <c r="M353" i="542" s="1"/>
  <c r="J353" i="542" a="1"/>
  <c r="J353" i="542" s="1"/>
  <c r="H353" i="542"/>
  <c r="V352" i="542"/>
  <c r="W352" i="542" s="1"/>
  <c r="N352" i="542"/>
  <c r="K352" i="542" a="1"/>
  <c r="K352" i="542" s="1"/>
  <c r="M352" i="542" s="1"/>
  <c r="J352" i="542" a="1"/>
  <c r="J352" i="542" s="1"/>
  <c r="H352" i="542"/>
  <c r="V351" i="542"/>
  <c r="W351" i="542" s="1"/>
  <c r="N351" i="542"/>
  <c r="K351" i="542"/>
  <c r="M351" i="542" s="1"/>
  <c r="K351" i="542" a="1"/>
  <c r="J351" i="542"/>
  <c r="J351" i="542" a="1"/>
  <c r="H351" i="542"/>
  <c r="V350" i="542"/>
  <c r="W350" i="542" s="1"/>
  <c r="N350" i="542"/>
  <c r="K350" i="542" a="1"/>
  <c r="K350" i="542" s="1"/>
  <c r="M350" i="542" s="1"/>
  <c r="J350" i="542" a="1"/>
  <c r="J350" i="542" s="1"/>
  <c r="H350" i="542"/>
  <c r="W349" i="542"/>
  <c r="V349" i="542"/>
  <c r="N349" i="542"/>
  <c r="N370" i="542" s="1"/>
  <c r="K349" i="542" a="1"/>
  <c r="K349" i="542" s="1"/>
  <c r="M349" i="542" s="1"/>
  <c r="J349" i="542" a="1"/>
  <c r="J349" i="542" s="1"/>
  <c r="H349" i="542"/>
  <c r="X343" i="542"/>
  <c r="X342" i="542"/>
  <c r="X341" i="542"/>
  <c r="G341" i="542"/>
  <c r="C341" i="542"/>
  <c r="X340" i="542"/>
  <c r="I340" i="542"/>
  <c r="E340" i="542"/>
  <c r="I339" i="542"/>
  <c r="E339" i="542"/>
  <c r="I338" i="542"/>
  <c r="E338" i="542"/>
  <c r="X337" i="542"/>
  <c r="I337" i="542"/>
  <c r="E337" i="542"/>
  <c r="E341" i="542" s="1"/>
  <c r="AA334" i="542"/>
  <c r="Z334" i="542"/>
  <c r="Y334" i="542"/>
  <c r="X334" i="542"/>
  <c r="U334" i="542"/>
  <c r="T334" i="542"/>
  <c r="S334" i="542"/>
  <c r="R334" i="542"/>
  <c r="Q334" i="542"/>
  <c r="P334" i="542"/>
  <c r="O334" i="542"/>
  <c r="I334" i="542"/>
  <c r="G334" i="542"/>
  <c r="K333" i="542" a="1"/>
  <c r="K333" i="542" s="1"/>
  <c r="H333" i="542"/>
  <c r="K332" i="542"/>
  <c r="K332" i="542" a="1"/>
  <c r="H332" i="542"/>
  <c r="K331" i="542" a="1"/>
  <c r="K331" i="542" s="1"/>
  <c r="H331" i="542"/>
  <c r="V330" i="542"/>
  <c r="W330" i="542" s="1"/>
  <c r="N330" i="542"/>
  <c r="K330" i="542" a="1"/>
  <c r="K330" i="542" s="1"/>
  <c r="D330" i="542"/>
  <c r="H330" i="542" s="1"/>
  <c r="H329" i="542"/>
  <c r="K328" i="542" a="1"/>
  <c r="K328" i="542" s="1"/>
  <c r="H328" i="542"/>
  <c r="H327" i="542"/>
  <c r="V326" i="542"/>
  <c r="W326" i="542" s="1"/>
  <c r="N326" i="542"/>
  <c r="K326" i="542" a="1"/>
  <c r="K326" i="542" s="1"/>
  <c r="M326" i="542" s="1"/>
  <c r="J326" i="542" a="1"/>
  <c r="J326" i="542" s="1"/>
  <c r="H326" i="542"/>
  <c r="V325" i="542"/>
  <c r="W325" i="542" s="1"/>
  <c r="N325" i="542"/>
  <c r="K325" i="542" a="1"/>
  <c r="K325" i="542" s="1"/>
  <c r="M325" i="542" s="1"/>
  <c r="J325" i="542" a="1"/>
  <c r="J325" i="542" s="1"/>
  <c r="H325" i="542"/>
  <c r="H324" i="542"/>
  <c r="V323" i="542"/>
  <c r="W323" i="542" s="1"/>
  <c r="N323" i="542"/>
  <c r="K323" i="542" a="1"/>
  <c r="K323" i="542" s="1"/>
  <c r="M323" i="542" s="1"/>
  <c r="J323" i="542" a="1"/>
  <c r="J323" i="542" s="1"/>
  <c r="H323" i="542"/>
  <c r="V322" i="542"/>
  <c r="W322" i="542" s="1"/>
  <c r="N322" i="542"/>
  <c r="K322" i="542" a="1"/>
  <c r="K322" i="542" s="1"/>
  <c r="M322" i="542" s="1"/>
  <c r="J322" i="542" a="1"/>
  <c r="J322" i="542" s="1"/>
  <c r="H322" i="542"/>
  <c r="V321" i="542"/>
  <c r="W321" i="542" s="1"/>
  <c r="N321" i="542"/>
  <c r="K321" i="542" a="1"/>
  <c r="K321" i="542" s="1"/>
  <c r="M321" i="542" s="1"/>
  <c r="J321" i="542" a="1"/>
  <c r="J321" i="542" s="1"/>
  <c r="H321" i="542"/>
  <c r="V320" i="542"/>
  <c r="N320" i="542"/>
  <c r="N334" i="542" s="1"/>
  <c r="K320" i="542" a="1"/>
  <c r="K320" i="542" s="1"/>
  <c r="J320" i="542" a="1"/>
  <c r="J320" i="542" s="1"/>
  <c r="H320" i="542"/>
  <c r="AA319" i="542"/>
  <c r="Z319" i="542"/>
  <c r="Y319" i="542"/>
  <c r="X319" i="542"/>
  <c r="U319" i="542"/>
  <c r="T319" i="542"/>
  <c r="S319" i="542"/>
  <c r="Q319" i="542"/>
  <c r="P319" i="542"/>
  <c r="O319" i="542"/>
  <c r="I319" i="542"/>
  <c r="G319" i="542"/>
  <c r="V318" i="542"/>
  <c r="W318" i="542" s="1"/>
  <c r="N318" i="542"/>
  <c r="K318" i="542" a="1"/>
  <c r="K318" i="542" s="1"/>
  <c r="M318" i="542" s="1"/>
  <c r="J318" i="542" a="1"/>
  <c r="J318" i="542" s="1"/>
  <c r="H318" i="542"/>
  <c r="H316" i="542"/>
  <c r="H315" i="542"/>
  <c r="H314" i="542"/>
  <c r="V313" i="542"/>
  <c r="W313" i="542" s="1"/>
  <c r="N313" i="542"/>
  <c r="K313" i="542" a="1"/>
  <c r="K313" i="542" s="1"/>
  <c r="M313" i="542" s="1"/>
  <c r="J313" i="542" a="1"/>
  <c r="J313" i="542" s="1"/>
  <c r="H313" i="542"/>
  <c r="V312" i="542"/>
  <c r="W312" i="542" s="1"/>
  <c r="N312" i="542"/>
  <c r="K312" i="542" a="1"/>
  <c r="K312" i="542" s="1"/>
  <c r="M312" i="542" s="1"/>
  <c r="J312" i="542" a="1"/>
  <c r="J312" i="542" s="1"/>
  <c r="H312" i="542"/>
  <c r="V311" i="542"/>
  <c r="W311" i="542" s="1"/>
  <c r="N311" i="542"/>
  <c r="K311" i="542" a="1"/>
  <c r="K311" i="542" s="1"/>
  <c r="M311" i="542" s="1"/>
  <c r="J311" i="542" a="1"/>
  <c r="J311" i="542" s="1"/>
  <c r="H311" i="542"/>
  <c r="V310" i="542"/>
  <c r="W310" i="542" s="1"/>
  <c r="N310" i="542"/>
  <c r="K310" i="542" a="1"/>
  <c r="K310" i="542" s="1"/>
  <c r="M310" i="542" s="1"/>
  <c r="J310" i="542" a="1"/>
  <c r="J310" i="542" s="1"/>
  <c r="H310" i="542"/>
  <c r="V309" i="542"/>
  <c r="W309" i="542" s="1"/>
  <c r="N309" i="542"/>
  <c r="K309" i="542" a="1"/>
  <c r="K309" i="542" s="1"/>
  <c r="J309" i="542" a="1"/>
  <c r="J309" i="542" s="1"/>
  <c r="H309" i="542"/>
  <c r="AA308" i="542"/>
  <c r="Z308" i="542"/>
  <c r="Y308" i="542"/>
  <c r="X308" i="542"/>
  <c r="U308" i="542"/>
  <c r="T308" i="542"/>
  <c r="S308" i="542"/>
  <c r="Q308" i="542"/>
  <c r="P308" i="542"/>
  <c r="O308" i="542"/>
  <c r="I308" i="542"/>
  <c r="G308" i="542"/>
  <c r="V307" i="542"/>
  <c r="W307" i="542" s="1"/>
  <c r="N307" i="542"/>
  <c r="K307" i="542" a="1"/>
  <c r="K307" i="542" s="1"/>
  <c r="M307" i="542" s="1"/>
  <c r="J307" i="542" a="1"/>
  <c r="J307" i="542" s="1"/>
  <c r="H307" i="542"/>
  <c r="V306" i="542"/>
  <c r="W306" i="542" s="1"/>
  <c r="N306" i="542"/>
  <c r="K306" i="542" a="1"/>
  <c r="K306" i="542" s="1"/>
  <c r="M306" i="542" s="1"/>
  <c r="J306" i="542" a="1"/>
  <c r="J306" i="542" s="1"/>
  <c r="H306" i="542"/>
  <c r="V305" i="542"/>
  <c r="W305" i="542" s="1"/>
  <c r="N305" i="542"/>
  <c r="K305" i="542" a="1"/>
  <c r="K305" i="542" s="1"/>
  <c r="M305" i="542" s="1"/>
  <c r="J305" i="542" a="1"/>
  <c r="J305" i="542" s="1"/>
  <c r="H305" i="542"/>
  <c r="V304" i="542"/>
  <c r="W304" i="542" s="1"/>
  <c r="N304" i="542"/>
  <c r="K304" i="542" a="1"/>
  <c r="K304" i="542" s="1"/>
  <c r="M304" i="542" s="1"/>
  <c r="J304" i="542" a="1"/>
  <c r="J304" i="542" s="1"/>
  <c r="H304" i="542"/>
  <c r="V303" i="542"/>
  <c r="W303" i="542" s="1"/>
  <c r="N303" i="542"/>
  <c r="K303" i="542" a="1"/>
  <c r="K303" i="542" s="1"/>
  <c r="M303" i="542" s="1"/>
  <c r="J303" i="542" a="1"/>
  <c r="J303" i="542" s="1"/>
  <c r="H303" i="542"/>
  <c r="V302" i="542"/>
  <c r="W302" i="542" s="1"/>
  <c r="N302" i="542"/>
  <c r="K302" i="542" a="1"/>
  <c r="K302" i="542" s="1"/>
  <c r="M302" i="542" s="1"/>
  <c r="J302" i="542" a="1"/>
  <c r="J302" i="542" s="1"/>
  <c r="H302" i="542"/>
  <c r="V301" i="542"/>
  <c r="W301" i="542" s="1"/>
  <c r="N301" i="542"/>
  <c r="K301" i="542" a="1"/>
  <c r="K301" i="542" s="1"/>
  <c r="M301" i="542" s="1"/>
  <c r="J301" i="542" a="1"/>
  <c r="J301" i="542" s="1"/>
  <c r="H301" i="542"/>
  <c r="V300" i="542"/>
  <c r="W300" i="542" s="1"/>
  <c r="N300" i="542"/>
  <c r="K300" i="542" a="1"/>
  <c r="K300" i="542" s="1"/>
  <c r="M300" i="542" s="1"/>
  <c r="J300" i="542" a="1"/>
  <c r="J300" i="542" s="1"/>
  <c r="H300" i="542"/>
  <c r="V299" i="542"/>
  <c r="W299" i="542" s="1"/>
  <c r="N299" i="542"/>
  <c r="K299" i="542" a="1"/>
  <c r="K299" i="542" s="1"/>
  <c r="M299" i="542" s="1"/>
  <c r="J299" i="542" a="1"/>
  <c r="J299" i="542" s="1"/>
  <c r="H299" i="542"/>
  <c r="V298" i="542"/>
  <c r="W298" i="542" s="1"/>
  <c r="N298" i="542"/>
  <c r="K298" i="542" a="1"/>
  <c r="K298" i="542" s="1"/>
  <c r="M298" i="542" s="1"/>
  <c r="J298" i="542" a="1"/>
  <c r="J298" i="542" s="1"/>
  <c r="H298" i="542"/>
  <c r="V297" i="542"/>
  <c r="W297" i="542" s="1"/>
  <c r="N297" i="542"/>
  <c r="K297" i="542" a="1"/>
  <c r="K297" i="542" s="1"/>
  <c r="M297" i="542" s="1"/>
  <c r="J297" i="542" a="1"/>
  <c r="J297" i="542" s="1"/>
  <c r="H297" i="542"/>
  <c r="V296" i="542"/>
  <c r="W296" i="542" s="1"/>
  <c r="N296" i="542"/>
  <c r="K296" i="542" a="1"/>
  <c r="K296" i="542" s="1"/>
  <c r="M296" i="542" s="1"/>
  <c r="J296" i="542" a="1"/>
  <c r="J296" i="542" s="1"/>
  <c r="H296" i="542"/>
  <c r="V295" i="542"/>
  <c r="W295" i="542" s="1"/>
  <c r="N295" i="542"/>
  <c r="K295" i="542" a="1"/>
  <c r="K295" i="542" s="1"/>
  <c r="M295" i="542" s="1"/>
  <c r="J295" i="542" a="1"/>
  <c r="J295" i="542" s="1"/>
  <c r="H295" i="542"/>
  <c r="V294" i="542"/>
  <c r="W294" i="542" s="1"/>
  <c r="N294" i="542"/>
  <c r="K294" i="542" a="1"/>
  <c r="K294" i="542" s="1"/>
  <c r="M294" i="542" s="1"/>
  <c r="J294" i="542" a="1"/>
  <c r="J294" i="542" s="1"/>
  <c r="H294" i="542"/>
  <c r="V293" i="542"/>
  <c r="W293" i="542" s="1"/>
  <c r="N293" i="542"/>
  <c r="K293" i="542" a="1"/>
  <c r="K293" i="542" s="1"/>
  <c r="M293" i="542" s="1"/>
  <c r="J293" i="542" a="1"/>
  <c r="J293" i="542" s="1"/>
  <c r="H293" i="542"/>
  <c r="AA292" i="542"/>
  <c r="Z292" i="542"/>
  <c r="Y292" i="542"/>
  <c r="X292" i="542"/>
  <c r="U292" i="542"/>
  <c r="T292" i="542"/>
  <c r="S292" i="542"/>
  <c r="R292" i="542"/>
  <c r="Q292" i="542"/>
  <c r="P292" i="542"/>
  <c r="O292" i="542"/>
  <c r="I292" i="542"/>
  <c r="G292" i="542"/>
  <c r="V291" i="542"/>
  <c r="W291" i="542" s="1"/>
  <c r="N291" i="542"/>
  <c r="K291" i="542" a="1"/>
  <c r="K291" i="542" s="1"/>
  <c r="M291" i="542" s="1"/>
  <c r="J291" i="542" a="1"/>
  <c r="J291" i="542" s="1"/>
  <c r="H291" i="542"/>
  <c r="V290" i="542"/>
  <c r="W290" i="542" s="1"/>
  <c r="N290" i="542"/>
  <c r="K290" i="542" a="1"/>
  <c r="K290" i="542" s="1"/>
  <c r="M290" i="542" s="1"/>
  <c r="J290" i="542" a="1"/>
  <c r="J290" i="542" s="1"/>
  <c r="H290" i="542"/>
  <c r="V289" i="542"/>
  <c r="W289" i="542" s="1"/>
  <c r="N289" i="542"/>
  <c r="K289" i="542" a="1"/>
  <c r="K289" i="542" s="1"/>
  <c r="M289" i="542" s="1"/>
  <c r="J289" i="542" a="1"/>
  <c r="J289" i="542" s="1"/>
  <c r="H289" i="542"/>
  <c r="H288" i="542"/>
  <c r="H287" i="542"/>
  <c r="H286" i="542"/>
  <c r="V285" i="542"/>
  <c r="W285" i="542" s="1"/>
  <c r="N285" i="542"/>
  <c r="K285" i="542" a="1"/>
  <c r="K285" i="542" s="1"/>
  <c r="M285" i="542" s="1"/>
  <c r="J285" i="542" a="1"/>
  <c r="J285" i="542" s="1"/>
  <c r="H285" i="542"/>
  <c r="V284" i="542"/>
  <c r="W284" i="542" s="1"/>
  <c r="N284" i="542"/>
  <c r="K284" i="542" a="1"/>
  <c r="K284" i="542" s="1"/>
  <c r="M284" i="542" s="1"/>
  <c r="J284" i="542" a="1"/>
  <c r="J284" i="542" s="1"/>
  <c r="H284" i="542"/>
  <c r="N283" i="542"/>
  <c r="K283" i="542" a="1"/>
  <c r="K283" i="542" s="1"/>
  <c r="M283" i="542" s="1"/>
  <c r="H283" i="542"/>
  <c r="N282" i="542"/>
  <c r="K282" i="542" a="1"/>
  <c r="K282" i="542" s="1"/>
  <c r="M282" i="542" s="1"/>
  <c r="H282" i="542"/>
  <c r="N281" i="542"/>
  <c r="K281" i="542" a="1"/>
  <c r="K281" i="542" s="1"/>
  <c r="M281" i="542" s="1"/>
  <c r="H281" i="542"/>
  <c r="N280" i="542"/>
  <c r="K280" i="542" a="1"/>
  <c r="K280" i="542" s="1"/>
  <c r="M280" i="542" s="1"/>
  <c r="H280" i="542"/>
  <c r="N279" i="542"/>
  <c r="K279" i="542" a="1"/>
  <c r="K279" i="542" s="1"/>
  <c r="M279" i="542" s="1"/>
  <c r="H279" i="542"/>
  <c r="N278" i="542"/>
  <c r="K278" i="542" a="1"/>
  <c r="K278" i="542" s="1"/>
  <c r="M278" i="542" s="1"/>
  <c r="H278" i="542"/>
  <c r="V277" i="542"/>
  <c r="W277" i="542" s="1"/>
  <c r="N277" i="542"/>
  <c r="K277" i="542" a="1"/>
  <c r="K277" i="542" s="1"/>
  <c r="M277" i="542" s="1"/>
  <c r="J277" i="542" a="1"/>
  <c r="J277" i="542" s="1"/>
  <c r="H277" i="542"/>
  <c r="V276" i="542"/>
  <c r="W276" i="542" s="1"/>
  <c r="N276" i="542"/>
  <c r="K276" i="542" a="1"/>
  <c r="K276" i="542" s="1"/>
  <c r="M276" i="542" s="1"/>
  <c r="J276" i="542" a="1"/>
  <c r="J276" i="542" s="1"/>
  <c r="H276" i="542"/>
  <c r="V275" i="542"/>
  <c r="W275" i="542" s="1"/>
  <c r="N275" i="542"/>
  <c r="K275" i="542" a="1"/>
  <c r="K275" i="542" s="1"/>
  <c r="M275" i="542" s="1"/>
  <c r="J275" i="542" a="1"/>
  <c r="J275" i="542" s="1"/>
  <c r="H275" i="542"/>
  <c r="V274" i="542"/>
  <c r="W274" i="542" s="1"/>
  <c r="N274" i="542"/>
  <c r="K274" i="542" a="1"/>
  <c r="K274" i="542" s="1"/>
  <c r="M274" i="542" s="1"/>
  <c r="J274" i="542" a="1"/>
  <c r="J274" i="542" s="1"/>
  <c r="H274" i="542"/>
  <c r="V273" i="542"/>
  <c r="W273" i="542" s="1"/>
  <c r="N273" i="542"/>
  <c r="K273" i="542" a="1"/>
  <c r="K273" i="542" s="1"/>
  <c r="M273" i="542" s="1"/>
  <c r="J273" i="542" a="1"/>
  <c r="J273" i="542" s="1"/>
  <c r="H273" i="542"/>
  <c r="V272" i="542"/>
  <c r="W272" i="542" s="1"/>
  <c r="N272" i="542"/>
  <c r="K272" i="542" a="1"/>
  <c r="K272" i="542" s="1"/>
  <c r="M272" i="542" s="1"/>
  <c r="J272" i="542" a="1"/>
  <c r="J272" i="542" s="1"/>
  <c r="H272" i="542"/>
  <c r="V271" i="542"/>
  <c r="W271" i="542" s="1"/>
  <c r="N271" i="542"/>
  <c r="K271" i="542" a="1"/>
  <c r="K271" i="542" s="1"/>
  <c r="M271" i="542" s="1"/>
  <c r="J271" i="542" a="1"/>
  <c r="J271" i="542" s="1"/>
  <c r="H271" i="542"/>
  <c r="V270" i="542"/>
  <c r="W270" i="542" s="1"/>
  <c r="N270" i="542"/>
  <c r="K270" i="542" a="1"/>
  <c r="K270" i="542" s="1"/>
  <c r="M270" i="542" s="1"/>
  <c r="J270" i="542" a="1"/>
  <c r="J270" i="542" s="1"/>
  <c r="H270" i="542"/>
  <c r="V269" i="542"/>
  <c r="W269" i="542" s="1"/>
  <c r="N269" i="542"/>
  <c r="K269" i="542" a="1"/>
  <c r="K269" i="542" s="1"/>
  <c r="M269" i="542" s="1"/>
  <c r="J269" i="542" a="1"/>
  <c r="J269" i="542" s="1"/>
  <c r="H269" i="542"/>
  <c r="V268" i="542"/>
  <c r="W268" i="542" s="1"/>
  <c r="N268" i="542"/>
  <c r="K268" i="542" a="1"/>
  <c r="K268" i="542" s="1"/>
  <c r="M268" i="542" s="1"/>
  <c r="J268" i="542" a="1"/>
  <c r="J268" i="542" s="1"/>
  <c r="H268" i="542"/>
  <c r="V267" i="542"/>
  <c r="W267" i="542" s="1"/>
  <c r="N267" i="542"/>
  <c r="K267" i="542" a="1"/>
  <c r="K267" i="542" s="1"/>
  <c r="M267" i="542" s="1"/>
  <c r="J267" i="542" a="1"/>
  <c r="J267" i="542" s="1"/>
  <c r="H267" i="542"/>
  <c r="V266" i="542"/>
  <c r="W266" i="542" s="1"/>
  <c r="N266" i="542"/>
  <c r="K266" i="542" a="1"/>
  <c r="K266" i="542" s="1"/>
  <c r="M266" i="542" s="1"/>
  <c r="J266" i="542" a="1"/>
  <c r="J266" i="542" s="1"/>
  <c r="H266" i="542"/>
  <c r="N265" i="542"/>
  <c r="K265" i="542" a="1"/>
  <c r="K265" i="542" s="1"/>
  <c r="M265" i="542" s="1"/>
  <c r="H265" i="542"/>
  <c r="V264" i="542"/>
  <c r="W264" i="542" s="1"/>
  <c r="N264" i="542"/>
  <c r="K264" i="542" a="1"/>
  <c r="K264" i="542" s="1"/>
  <c r="M264" i="542" s="1"/>
  <c r="J264" i="542" a="1"/>
  <c r="J264" i="542" s="1"/>
  <c r="H264" i="542"/>
  <c r="V263" i="542"/>
  <c r="W263" i="542" s="1"/>
  <c r="N263" i="542"/>
  <c r="K263" i="542" a="1"/>
  <c r="K263" i="542" s="1"/>
  <c r="M263" i="542" s="1"/>
  <c r="J263" i="542" a="1"/>
  <c r="J263" i="542" s="1"/>
  <c r="H263" i="542"/>
  <c r="V262" i="542"/>
  <c r="W262" i="542" s="1"/>
  <c r="N262" i="542"/>
  <c r="K262" i="542" a="1"/>
  <c r="K262" i="542" s="1"/>
  <c r="M262" i="542" s="1"/>
  <c r="J262" i="542" a="1"/>
  <c r="J262" i="542" s="1"/>
  <c r="H262" i="542"/>
  <c r="V261" i="542"/>
  <c r="W261" i="542" s="1"/>
  <c r="N261" i="542"/>
  <c r="K261" i="542" a="1"/>
  <c r="K261" i="542" s="1"/>
  <c r="M261" i="542" s="1"/>
  <c r="J261" i="542" a="1"/>
  <c r="J261" i="542" s="1"/>
  <c r="H261" i="542"/>
  <c r="V260" i="542"/>
  <c r="W260" i="542" s="1"/>
  <c r="N260" i="542"/>
  <c r="K260" i="542" a="1"/>
  <c r="K260" i="542" s="1"/>
  <c r="M260" i="542" s="1"/>
  <c r="J260" i="542" a="1"/>
  <c r="J260" i="542" s="1"/>
  <c r="H260" i="542"/>
  <c r="V259" i="542"/>
  <c r="W259" i="542" s="1"/>
  <c r="N259" i="542"/>
  <c r="K259" i="542" a="1"/>
  <c r="K259" i="542" s="1"/>
  <c r="M259" i="542" s="1"/>
  <c r="J259" i="542" a="1"/>
  <c r="J259" i="542" s="1"/>
  <c r="H259" i="542"/>
  <c r="V258" i="542"/>
  <c r="W258" i="542" s="1"/>
  <c r="N258" i="542"/>
  <c r="K258" i="542" a="1"/>
  <c r="K258" i="542" s="1"/>
  <c r="J258" i="542" a="1"/>
  <c r="J258" i="542" s="1"/>
  <c r="H258" i="542"/>
  <c r="AA257" i="542"/>
  <c r="Z257" i="542"/>
  <c r="Y257" i="542"/>
  <c r="X257" i="542"/>
  <c r="U257" i="542"/>
  <c r="T257" i="542"/>
  <c r="S257" i="542"/>
  <c r="R257" i="542"/>
  <c r="Q257" i="542"/>
  <c r="P257" i="542"/>
  <c r="O257" i="542"/>
  <c r="I257" i="542"/>
  <c r="G257" i="542"/>
  <c r="H256" i="542"/>
  <c r="H255" i="542"/>
  <c r="H254" i="542"/>
  <c r="H253" i="542"/>
  <c r="H252" i="542"/>
  <c r="H251" i="542"/>
  <c r="K250" i="542" a="1"/>
  <c r="K250" i="542" s="1"/>
  <c r="M250" i="542" s="1"/>
  <c r="H250" i="542"/>
  <c r="K249" i="542" a="1"/>
  <c r="K249" i="542" s="1"/>
  <c r="M249" i="542" s="1"/>
  <c r="H249" i="542"/>
  <c r="K248" i="542" a="1"/>
  <c r="K248" i="542" s="1"/>
  <c r="M248" i="542" s="1"/>
  <c r="H248" i="542"/>
  <c r="K247" i="542"/>
  <c r="M247" i="542" s="1"/>
  <c r="K247" i="542" a="1"/>
  <c r="H247" i="542"/>
  <c r="V246" i="542"/>
  <c r="W246" i="542" s="1"/>
  <c r="N246" i="542"/>
  <c r="K246" i="542" a="1"/>
  <c r="K246" i="542" s="1"/>
  <c r="M246" i="542" s="1"/>
  <c r="J246" i="542" a="1"/>
  <c r="J246" i="542" s="1"/>
  <c r="H246" i="542"/>
  <c r="V245" i="542"/>
  <c r="W245" i="542" s="1"/>
  <c r="N245" i="542"/>
  <c r="K245" i="542" a="1"/>
  <c r="K245" i="542" s="1"/>
  <c r="M245" i="542" s="1"/>
  <c r="J245" i="542" a="1"/>
  <c r="J245" i="542" s="1"/>
  <c r="H245" i="542"/>
  <c r="V244" i="542"/>
  <c r="W244" i="542" s="1"/>
  <c r="N244" i="542"/>
  <c r="K244" i="542" a="1"/>
  <c r="K244" i="542" s="1"/>
  <c r="M244" i="542" s="1"/>
  <c r="J244" i="542" a="1"/>
  <c r="J244" i="542" s="1"/>
  <c r="H244" i="542"/>
  <c r="V243" i="542"/>
  <c r="W243" i="542" s="1"/>
  <c r="N243" i="542"/>
  <c r="K243" i="542" a="1"/>
  <c r="K243" i="542" s="1"/>
  <c r="M243" i="542" s="1"/>
  <c r="J243" i="542" a="1"/>
  <c r="J243" i="542" s="1"/>
  <c r="H243" i="542"/>
  <c r="M242" i="542"/>
  <c r="H242" i="542"/>
  <c r="V241" i="542"/>
  <c r="W241" i="542" s="1"/>
  <c r="N241" i="542"/>
  <c r="K241" i="542" a="1"/>
  <c r="K241" i="542" s="1"/>
  <c r="M241" i="542" s="1"/>
  <c r="J241" i="542" a="1"/>
  <c r="J241" i="542" s="1"/>
  <c r="H241" i="542"/>
  <c r="V240" i="542"/>
  <c r="W240" i="542" s="1"/>
  <c r="N240" i="542"/>
  <c r="K240" i="542" a="1"/>
  <c r="K240" i="542" s="1"/>
  <c r="M240" i="542" s="1"/>
  <c r="J240" i="542" a="1"/>
  <c r="J240" i="542" s="1"/>
  <c r="H240" i="542"/>
  <c r="K239" i="542" a="1"/>
  <c r="K239" i="542" s="1"/>
  <c r="M239" i="542" s="1"/>
  <c r="H239" i="542"/>
  <c r="H238" i="542"/>
  <c r="V237" i="542"/>
  <c r="W237" i="542" s="1"/>
  <c r="N237" i="542"/>
  <c r="K237" i="542" a="1"/>
  <c r="K237" i="542" s="1"/>
  <c r="M237" i="542" s="1"/>
  <c r="J237" i="542" a="1"/>
  <c r="J237" i="542" s="1"/>
  <c r="H237" i="542"/>
  <c r="V236" i="542"/>
  <c r="W236" i="542" s="1"/>
  <c r="N236" i="542"/>
  <c r="K236" i="542" a="1"/>
  <c r="K236" i="542" s="1"/>
  <c r="M236" i="542" s="1"/>
  <c r="J236" i="542" a="1"/>
  <c r="J236" i="542" s="1"/>
  <c r="H236" i="542"/>
  <c r="V235" i="542"/>
  <c r="W235" i="542" s="1"/>
  <c r="N235" i="542"/>
  <c r="K235" i="542" a="1"/>
  <c r="K235" i="542" s="1"/>
  <c r="M235" i="542" s="1"/>
  <c r="J235" i="542" a="1"/>
  <c r="J235" i="542" s="1"/>
  <c r="H235" i="542"/>
  <c r="V234" i="542"/>
  <c r="W234" i="542" s="1"/>
  <c r="N234" i="542"/>
  <c r="K234" i="542" a="1"/>
  <c r="K234" i="542" s="1"/>
  <c r="M234" i="542" s="1"/>
  <c r="J234" i="542" a="1"/>
  <c r="J234" i="542" s="1"/>
  <c r="H234" i="542"/>
  <c r="V233" i="542"/>
  <c r="W233" i="542" s="1"/>
  <c r="N233" i="542"/>
  <c r="K233" i="542" a="1"/>
  <c r="K233" i="542" s="1"/>
  <c r="M233" i="542" s="1"/>
  <c r="J233" i="542" a="1"/>
  <c r="J233" i="542" s="1"/>
  <c r="H233" i="542"/>
  <c r="V232" i="542"/>
  <c r="W232" i="542" s="1"/>
  <c r="N232" i="542"/>
  <c r="K232" i="542" a="1"/>
  <c r="K232" i="542" s="1"/>
  <c r="M232" i="542" s="1"/>
  <c r="J232" i="542" a="1"/>
  <c r="J232" i="542" s="1"/>
  <c r="H232" i="542"/>
  <c r="V231" i="542"/>
  <c r="W231" i="542" s="1"/>
  <c r="N231" i="542"/>
  <c r="K231" i="542" a="1"/>
  <c r="K231" i="542" s="1"/>
  <c r="M231" i="542" s="1"/>
  <c r="J231" i="542" a="1"/>
  <c r="J231" i="542" s="1"/>
  <c r="H231" i="542"/>
  <c r="V230" i="542"/>
  <c r="W230" i="542" s="1"/>
  <c r="N230" i="542"/>
  <c r="K230" i="542" a="1"/>
  <c r="K230" i="542" s="1"/>
  <c r="M230" i="542" s="1"/>
  <c r="J230" i="542" a="1"/>
  <c r="J230" i="542" s="1"/>
  <c r="H230" i="542"/>
  <c r="V229" i="542"/>
  <c r="W229" i="542" s="1"/>
  <c r="N229" i="542"/>
  <c r="K229" i="542" a="1"/>
  <c r="K229" i="542" s="1"/>
  <c r="M229" i="542" s="1"/>
  <c r="J229" i="542" a="1"/>
  <c r="J229" i="542" s="1"/>
  <c r="H229" i="542"/>
  <c r="V228" i="542"/>
  <c r="W228" i="542" s="1"/>
  <c r="N228" i="542"/>
  <c r="K228" i="542" a="1"/>
  <c r="K228" i="542" s="1"/>
  <c r="M228" i="542" s="1"/>
  <c r="J228" i="542" a="1"/>
  <c r="J228" i="542" s="1"/>
  <c r="H228" i="542"/>
  <c r="N227" i="542"/>
  <c r="K227" i="542" a="1"/>
  <c r="K227" i="542" s="1"/>
  <c r="M227" i="542" s="1"/>
  <c r="H227" i="542"/>
  <c r="N226" i="542"/>
  <c r="K226" i="542" a="1"/>
  <c r="K226" i="542" s="1"/>
  <c r="M226" i="542" s="1"/>
  <c r="H226" i="542"/>
  <c r="N225" i="542"/>
  <c r="K225" i="542" a="1"/>
  <c r="K225" i="542" s="1"/>
  <c r="M225" i="542" s="1"/>
  <c r="H225" i="542"/>
  <c r="N224" i="542"/>
  <c r="K224" i="542" a="1"/>
  <c r="K224" i="542" s="1"/>
  <c r="M224" i="542" s="1"/>
  <c r="H224" i="542"/>
  <c r="N223" i="542"/>
  <c r="K223" i="542" a="1"/>
  <c r="K223" i="542" s="1"/>
  <c r="M223" i="542" s="1"/>
  <c r="H223" i="542"/>
  <c r="N222" i="542"/>
  <c r="K222" i="542" a="1"/>
  <c r="K222" i="542" s="1"/>
  <c r="M222" i="542" s="1"/>
  <c r="H222" i="542"/>
  <c r="N221" i="542"/>
  <c r="K221" i="542" a="1"/>
  <c r="K221" i="542" s="1"/>
  <c r="M221" i="542" s="1"/>
  <c r="H221" i="542"/>
  <c r="N220" i="542"/>
  <c r="K220" i="542" a="1"/>
  <c r="K220" i="542" s="1"/>
  <c r="M220" i="542" s="1"/>
  <c r="H220" i="542"/>
  <c r="V219" i="542"/>
  <c r="W219" i="542" s="1"/>
  <c r="N219" i="542"/>
  <c r="K219" i="542" a="1"/>
  <c r="K219" i="542" s="1"/>
  <c r="M219" i="542" s="1"/>
  <c r="J219" i="542" a="1"/>
  <c r="J219" i="542" s="1"/>
  <c r="H219" i="542"/>
  <c r="V218" i="542"/>
  <c r="W218" i="542" s="1"/>
  <c r="N218" i="542"/>
  <c r="K218" i="542" a="1"/>
  <c r="K218" i="542" s="1"/>
  <c r="M218" i="542" s="1"/>
  <c r="J218" i="542" a="1"/>
  <c r="J218" i="542" s="1"/>
  <c r="H218" i="542"/>
  <c r="V217" i="542"/>
  <c r="W217" i="542" s="1"/>
  <c r="N217" i="542"/>
  <c r="K217" i="542" a="1"/>
  <c r="K217" i="542" s="1"/>
  <c r="M217" i="542" s="1"/>
  <c r="J217" i="542" a="1"/>
  <c r="J217" i="542" s="1"/>
  <c r="H217" i="542"/>
  <c r="V216" i="542"/>
  <c r="W216" i="542" s="1"/>
  <c r="N216" i="542"/>
  <c r="K216" i="542" a="1"/>
  <c r="K216" i="542" s="1"/>
  <c r="M216" i="542" s="1"/>
  <c r="J216" i="542" a="1"/>
  <c r="J216" i="542" s="1"/>
  <c r="H216" i="542"/>
  <c r="V215" i="542"/>
  <c r="W215" i="542" s="1"/>
  <c r="N215" i="542"/>
  <c r="K215" i="542" a="1"/>
  <c r="K215" i="542" s="1"/>
  <c r="M215" i="542" s="1"/>
  <c r="J215" i="542" a="1"/>
  <c r="J215" i="542" s="1"/>
  <c r="H215" i="542"/>
  <c r="V214" i="542"/>
  <c r="W214" i="542" s="1"/>
  <c r="N214" i="542"/>
  <c r="K214" i="542" a="1"/>
  <c r="K214" i="542" s="1"/>
  <c r="M214" i="542" s="1"/>
  <c r="J214" i="542" a="1"/>
  <c r="J214" i="542" s="1"/>
  <c r="H214" i="542"/>
  <c r="V213" i="542"/>
  <c r="W213" i="542" s="1"/>
  <c r="N213" i="542"/>
  <c r="K213" i="542" a="1"/>
  <c r="K213" i="542" s="1"/>
  <c r="M213" i="542" s="1"/>
  <c r="J213" i="542" a="1"/>
  <c r="J213" i="542" s="1"/>
  <c r="H213" i="542"/>
  <c r="V212" i="542"/>
  <c r="W212" i="542" s="1"/>
  <c r="N212" i="542"/>
  <c r="K212" i="542" a="1"/>
  <c r="K212" i="542" s="1"/>
  <c r="M212" i="542" s="1"/>
  <c r="J212" i="542" a="1"/>
  <c r="J212" i="542" s="1"/>
  <c r="H212" i="542"/>
  <c r="V211" i="542"/>
  <c r="W211" i="542" s="1"/>
  <c r="N211" i="542"/>
  <c r="K211" i="542" a="1"/>
  <c r="K211" i="542" s="1"/>
  <c r="M211" i="542" s="1"/>
  <c r="J211" i="542" a="1"/>
  <c r="J211" i="542" s="1"/>
  <c r="H211" i="542"/>
  <c r="V210" i="542"/>
  <c r="W210" i="542" s="1"/>
  <c r="N210" i="542"/>
  <c r="K210" i="542" a="1"/>
  <c r="K210" i="542" s="1"/>
  <c r="M210" i="542" s="1"/>
  <c r="J210" i="542" a="1"/>
  <c r="J210" i="542" s="1"/>
  <c r="H210" i="542"/>
  <c r="V209" i="542"/>
  <c r="W209" i="542" s="1"/>
  <c r="N209" i="542"/>
  <c r="K209" i="542" a="1"/>
  <c r="K209" i="542" s="1"/>
  <c r="M209" i="542" s="1"/>
  <c r="J209" i="542" a="1"/>
  <c r="J209" i="542" s="1"/>
  <c r="H209" i="542"/>
  <c r="V208" i="542"/>
  <c r="W208" i="542" s="1"/>
  <c r="N208" i="542"/>
  <c r="K208" i="542" a="1"/>
  <c r="K208" i="542" s="1"/>
  <c r="M208" i="542" s="1"/>
  <c r="J208" i="542" a="1"/>
  <c r="J208" i="542" s="1"/>
  <c r="H208" i="542"/>
  <c r="H207" i="542"/>
  <c r="H206" i="542"/>
  <c r="H205" i="542"/>
  <c r="V204" i="542"/>
  <c r="W204" i="542" s="1"/>
  <c r="N204" i="542"/>
  <c r="K204" i="542" a="1"/>
  <c r="K204" i="542" s="1"/>
  <c r="M204" i="542" s="1"/>
  <c r="J204" i="542" a="1"/>
  <c r="J204" i="542" s="1"/>
  <c r="H204" i="542"/>
  <c r="V203" i="542"/>
  <c r="W203" i="542" s="1"/>
  <c r="N203" i="542"/>
  <c r="K203" i="542" a="1"/>
  <c r="K203" i="542" s="1"/>
  <c r="M203" i="542" s="1"/>
  <c r="J203" i="542" a="1"/>
  <c r="J203" i="542" s="1"/>
  <c r="H203" i="542"/>
  <c r="V202" i="542"/>
  <c r="W202" i="542" s="1"/>
  <c r="N202" i="542"/>
  <c r="K202" i="542" a="1"/>
  <c r="K202" i="542" s="1"/>
  <c r="M202" i="542" s="1"/>
  <c r="J202" i="542" a="1"/>
  <c r="J202" i="542" s="1"/>
  <c r="H202" i="542"/>
  <c r="H201" i="542"/>
  <c r="V200" i="542"/>
  <c r="N200" i="542"/>
  <c r="K200" i="542" a="1"/>
  <c r="K200" i="542" s="1"/>
  <c r="J200" i="542" a="1"/>
  <c r="J200" i="542" s="1"/>
  <c r="H200" i="542"/>
  <c r="AA199" i="542"/>
  <c r="Z199" i="542"/>
  <c r="Y199" i="542"/>
  <c r="X199" i="542"/>
  <c r="U199" i="542"/>
  <c r="T199" i="542"/>
  <c r="S199" i="542"/>
  <c r="R199" i="542"/>
  <c r="Q199" i="542"/>
  <c r="P199" i="542"/>
  <c r="O199" i="542"/>
  <c r="I199" i="542"/>
  <c r="G199" i="542"/>
  <c r="V198" i="542"/>
  <c r="W198" i="542" s="1"/>
  <c r="N198" i="542"/>
  <c r="K198" i="542" a="1"/>
  <c r="K198" i="542" s="1"/>
  <c r="M198" i="542" s="1"/>
  <c r="J198" i="542" a="1"/>
  <c r="J198" i="542" s="1"/>
  <c r="H198" i="542"/>
  <c r="V197" i="542"/>
  <c r="W197" i="542" s="1"/>
  <c r="N197" i="542"/>
  <c r="K197" i="542" a="1"/>
  <c r="K197" i="542" s="1"/>
  <c r="M197" i="542" s="1"/>
  <c r="J197" i="542" a="1"/>
  <c r="J197" i="542" s="1"/>
  <c r="H197" i="542"/>
  <c r="K196" i="542" a="1"/>
  <c r="K196" i="542" s="1"/>
  <c r="M196" i="542" s="1"/>
  <c r="H196" i="542"/>
  <c r="K195" i="542" a="1"/>
  <c r="K195" i="542" s="1"/>
  <c r="M195" i="542" s="1"/>
  <c r="H195" i="542"/>
  <c r="K194" i="542" a="1"/>
  <c r="K194" i="542" s="1"/>
  <c r="M194" i="542" s="1"/>
  <c r="H194" i="542"/>
  <c r="K193" i="542" a="1"/>
  <c r="K193" i="542" s="1"/>
  <c r="M193" i="542" s="1"/>
  <c r="H193" i="542"/>
  <c r="V192" i="542"/>
  <c r="W192" i="542" s="1"/>
  <c r="N192" i="542"/>
  <c r="K192" i="542" a="1"/>
  <c r="K192" i="542" s="1"/>
  <c r="M192" i="542" s="1"/>
  <c r="J192" i="542" a="1"/>
  <c r="J192" i="542" s="1"/>
  <c r="H192" i="542"/>
  <c r="V191" i="542"/>
  <c r="W191" i="542" s="1"/>
  <c r="N191" i="542"/>
  <c r="K191" i="542" a="1"/>
  <c r="K191" i="542" s="1"/>
  <c r="M191" i="542" s="1"/>
  <c r="J191" i="542" a="1"/>
  <c r="J191" i="542" s="1"/>
  <c r="H191" i="542"/>
  <c r="V190" i="542"/>
  <c r="W190" i="542" s="1"/>
  <c r="N190" i="542"/>
  <c r="K190" i="542" a="1"/>
  <c r="K190" i="542" s="1"/>
  <c r="M190" i="542" s="1"/>
  <c r="J190" i="542" a="1"/>
  <c r="J190" i="542" s="1"/>
  <c r="H190" i="542"/>
  <c r="N189" i="542"/>
  <c r="K189" i="542" a="1"/>
  <c r="K189" i="542" s="1"/>
  <c r="M189" i="542" s="1"/>
  <c r="J189" i="542" a="1"/>
  <c r="J189" i="542" s="1"/>
  <c r="H189" i="542"/>
  <c r="N188" i="542"/>
  <c r="K188" i="542" a="1"/>
  <c r="K188" i="542" s="1"/>
  <c r="M188" i="542" s="1"/>
  <c r="J188" i="542" a="1"/>
  <c r="J188" i="542" s="1"/>
  <c r="H188" i="542"/>
  <c r="V187" i="542"/>
  <c r="W187" i="542" s="1"/>
  <c r="N187" i="542"/>
  <c r="K187" i="542" a="1"/>
  <c r="K187" i="542" s="1"/>
  <c r="M187" i="542" s="1"/>
  <c r="J187" i="542" a="1"/>
  <c r="J187" i="542" s="1"/>
  <c r="H187" i="542"/>
  <c r="V186" i="542"/>
  <c r="W186" i="542" s="1"/>
  <c r="N186" i="542"/>
  <c r="K186" i="542" a="1"/>
  <c r="K186" i="542" s="1"/>
  <c r="M186" i="542" s="1"/>
  <c r="J186" i="542" a="1"/>
  <c r="J186" i="542" s="1"/>
  <c r="H186" i="542"/>
  <c r="N185" i="542"/>
  <c r="K185" i="542" a="1"/>
  <c r="K185" i="542" s="1"/>
  <c r="M185" i="542" s="1"/>
  <c r="H185" i="542"/>
  <c r="N184" i="542"/>
  <c r="K184" i="542" a="1"/>
  <c r="K184" i="542" s="1"/>
  <c r="M184" i="542" s="1"/>
  <c r="H184" i="542"/>
  <c r="V183" i="542"/>
  <c r="W183" i="542" s="1"/>
  <c r="N183" i="542"/>
  <c r="K183" i="542" a="1"/>
  <c r="K183" i="542" s="1"/>
  <c r="M183" i="542" s="1"/>
  <c r="J183" i="542" a="1"/>
  <c r="J183" i="542" s="1"/>
  <c r="H183" i="542"/>
  <c r="V182" i="542"/>
  <c r="W182" i="542" s="1"/>
  <c r="N182" i="542"/>
  <c r="K182" i="542" a="1"/>
  <c r="K182" i="542" s="1"/>
  <c r="M182" i="542" s="1"/>
  <c r="J182" i="542" a="1"/>
  <c r="J182" i="542" s="1"/>
  <c r="H182" i="542"/>
  <c r="V181" i="542"/>
  <c r="W181" i="542" s="1"/>
  <c r="N181" i="542"/>
  <c r="K181" i="542" a="1"/>
  <c r="K181" i="542" s="1"/>
  <c r="M181" i="542" s="1"/>
  <c r="J181" i="542" a="1"/>
  <c r="J181" i="542" s="1"/>
  <c r="H181" i="542"/>
  <c r="V180" i="542"/>
  <c r="W180" i="542" s="1"/>
  <c r="N180" i="542"/>
  <c r="K180" i="542" a="1"/>
  <c r="K180" i="542" s="1"/>
  <c r="M180" i="542" s="1"/>
  <c r="J180" i="542" a="1"/>
  <c r="J180" i="542" s="1"/>
  <c r="H180" i="542"/>
  <c r="V179" i="542"/>
  <c r="W179" i="542" s="1"/>
  <c r="N179" i="542"/>
  <c r="K179" i="542" a="1"/>
  <c r="K179" i="542" s="1"/>
  <c r="M179" i="542" s="1"/>
  <c r="J179" i="542" a="1"/>
  <c r="J179" i="542" s="1"/>
  <c r="H179" i="542"/>
  <c r="V178" i="542"/>
  <c r="N178" i="542"/>
  <c r="K178" i="542" a="1"/>
  <c r="K178" i="542" s="1"/>
  <c r="J178" i="542" a="1"/>
  <c r="J178" i="542" s="1"/>
  <c r="H178" i="542"/>
  <c r="X171" i="542"/>
  <c r="Q529" i="542" s="1"/>
  <c r="X170" i="542"/>
  <c r="Q528" i="542" s="1"/>
  <c r="G170" i="542"/>
  <c r="C170" i="542"/>
  <c r="X169" i="542"/>
  <c r="Q527" i="542" s="1"/>
  <c r="I169" i="542"/>
  <c r="E169" i="542"/>
  <c r="I168" i="542"/>
  <c r="E168" i="542"/>
  <c r="I167" i="542"/>
  <c r="E167" i="542"/>
  <c r="X166" i="542"/>
  <c r="Q524" i="542" s="1"/>
  <c r="I166" i="542"/>
  <c r="E166" i="542"/>
  <c r="AA163" i="542"/>
  <c r="Z163" i="542"/>
  <c r="Y163" i="542"/>
  <c r="X163" i="542"/>
  <c r="U163" i="542"/>
  <c r="T163" i="542"/>
  <c r="S163" i="542"/>
  <c r="R163" i="542"/>
  <c r="Q163" i="542"/>
  <c r="P163" i="542"/>
  <c r="O163" i="542"/>
  <c r="I163" i="542"/>
  <c r="G163" i="542"/>
  <c r="C529" i="542" s="1"/>
  <c r="H162" i="542"/>
  <c r="H161" i="542"/>
  <c r="H160" i="542"/>
  <c r="V159" i="542"/>
  <c r="W159" i="542" s="1"/>
  <c r="N159" i="542"/>
  <c r="K159" i="542" a="1"/>
  <c r="K159" i="542" s="1"/>
  <c r="J159" i="542" a="1"/>
  <c r="J159" i="542" s="1"/>
  <c r="H159" i="542"/>
  <c r="D159" i="542"/>
  <c r="V158" i="542"/>
  <c r="W158" i="542" s="1"/>
  <c r="N158" i="542"/>
  <c r="K158" i="542" a="1"/>
  <c r="K158" i="542" s="1"/>
  <c r="M158" i="542" s="1"/>
  <c r="J158" i="542" a="1"/>
  <c r="J158" i="542" s="1"/>
  <c r="H158" i="542"/>
  <c r="H157" i="542"/>
  <c r="H156" i="542"/>
  <c r="V155" i="542"/>
  <c r="W155" i="542" s="1"/>
  <c r="N155" i="542"/>
  <c r="K155" i="542" a="1"/>
  <c r="K155" i="542" s="1"/>
  <c r="M155" i="542" s="1"/>
  <c r="J155" i="542" a="1"/>
  <c r="J155" i="542" s="1"/>
  <c r="H155" i="542"/>
  <c r="V154" i="542"/>
  <c r="W154" i="542" s="1"/>
  <c r="N154" i="542"/>
  <c r="K154" i="542" a="1"/>
  <c r="K154" i="542" s="1"/>
  <c r="M154" i="542" s="1"/>
  <c r="J154" i="542" a="1"/>
  <c r="J154" i="542" s="1"/>
  <c r="H154" i="542"/>
  <c r="H153" i="542"/>
  <c r="V152" i="542"/>
  <c r="W152" i="542" s="1"/>
  <c r="N152" i="542"/>
  <c r="K152" i="542" a="1"/>
  <c r="K152" i="542" s="1"/>
  <c r="M152" i="542" s="1"/>
  <c r="J152" i="542" a="1"/>
  <c r="J152" i="542" s="1"/>
  <c r="H152" i="542"/>
  <c r="V151" i="542"/>
  <c r="W151" i="542" s="1"/>
  <c r="N151" i="542"/>
  <c r="K151" i="542" a="1"/>
  <c r="K151" i="542" s="1"/>
  <c r="M151" i="542" s="1"/>
  <c r="J151" i="542" a="1"/>
  <c r="J151" i="542" s="1"/>
  <c r="H151" i="542"/>
  <c r="V150" i="542"/>
  <c r="W150" i="542" s="1"/>
  <c r="N150" i="542"/>
  <c r="K150" i="542" a="1"/>
  <c r="K150" i="542" s="1"/>
  <c r="M150" i="542" s="1"/>
  <c r="J150" i="542" a="1"/>
  <c r="J150" i="542" s="1"/>
  <c r="H150" i="542"/>
  <c r="V149" i="542"/>
  <c r="W149" i="542" s="1"/>
  <c r="N149" i="542"/>
  <c r="K149" i="542" a="1"/>
  <c r="K149" i="542" s="1"/>
  <c r="J149" i="542" a="1"/>
  <c r="J149" i="542" s="1"/>
  <c r="H149" i="542"/>
  <c r="AA148" i="542"/>
  <c r="Z148" i="542"/>
  <c r="Y148" i="542"/>
  <c r="X148" i="542"/>
  <c r="U148" i="542"/>
  <c r="T148" i="542"/>
  <c r="S148" i="542"/>
  <c r="Q148" i="542"/>
  <c r="P148" i="542"/>
  <c r="O148" i="542"/>
  <c r="I148" i="542"/>
  <c r="G148" i="542"/>
  <c r="C528" i="542" s="1"/>
  <c r="V147" i="542"/>
  <c r="W147" i="542" s="1"/>
  <c r="N147" i="542"/>
  <c r="K147" i="542" a="1"/>
  <c r="K147" i="542" s="1"/>
  <c r="M147" i="542" s="1"/>
  <c r="J147" i="542" a="1"/>
  <c r="J147" i="542" s="1"/>
  <c r="H147" i="542"/>
  <c r="K145" i="542" a="1"/>
  <c r="K145" i="542" s="1"/>
  <c r="H145" i="542"/>
  <c r="K144" i="542" a="1"/>
  <c r="K144" i="542" s="1"/>
  <c r="H144" i="542"/>
  <c r="K143" i="542" a="1"/>
  <c r="K143" i="542" s="1"/>
  <c r="H143" i="542"/>
  <c r="V142" i="542"/>
  <c r="W142" i="542" s="1"/>
  <c r="N142" i="542"/>
  <c r="K142" i="542" a="1"/>
  <c r="K142" i="542" s="1"/>
  <c r="M142" i="542" s="1"/>
  <c r="J142" i="542" a="1"/>
  <c r="J142" i="542" s="1"/>
  <c r="H142" i="542"/>
  <c r="V141" i="542"/>
  <c r="W141" i="542" s="1"/>
  <c r="N141" i="542"/>
  <c r="K141" i="542" a="1"/>
  <c r="K141" i="542" s="1"/>
  <c r="M141" i="542" s="1"/>
  <c r="J141" i="542" a="1"/>
  <c r="J141" i="542" s="1"/>
  <c r="H141" i="542"/>
  <c r="V140" i="542"/>
  <c r="W140" i="542" s="1"/>
  <c r="N140" i="542"/>
  <c r="K140" i="542" a="1"/>
  <c r="K140" i="542" s="1"/>
  <c r="M140" i="542" s="1"/>
  <c r="J140" i="542" a="1"/>
  <c r="J140" i="542" s="1"/>
  <c r="H140" i="542"/>
  <c r="V139" i="542"/>
  <c r="W139" i="542" s="1"/>
  <c r="N139" i="542"/>
  <c r="K139" i="542" a="1"/>
  <c r="K139" i="542" s="1"/>
  <c r="M139" i="542" s="1"/>
  <c r="J139" i="542" a="1"/>
  <c r="J139" i="542" s="1"/>
  <c r="H139" i="542"/>
  <c r="V138" i="542"/>
  <c r="W138" i="542" s="1"/>
  <c r="N138" i="542"/>
  <c r="K138" i="542" a="1"/>
  <c r="K138" i="542" s="1"/>
  <c r="M138" i="542" s="1"/>
  <c r="J138" i="542" a="1"/>
  <c r="J138" i="542" s="1"/>
  <c r="H138" i="542"/>
  <c r="AA137" i="542"/>
  <c r="Z137" i="542"/>
  <c r="Y137" i="542"/>
  <c r="X137" i="542"/>
  <c r="U137" i="542"/>
  <c r="T137" i="542"/>
  <c r="S137" i="542"/>
  <c r="Q137" i="542"/>
  <c r="P137" i="542"/>
  <c r="O137" i="542"/>
  <c r="I137" i="542"/>
  <c r="G137" i="542"/>
  <c r="C527" i="542" s="1"/>
  <c r="V136" i="542"/>
  <c r="W136" i="542" s="1"/>
  <c r="N136" i="542"/>
  <c r="K136" i="542" a="1"/>
  <c r="K136" i="542" s="1"/>
  <c r="M136" i="542" s="1"/>
  <c r="J136" i="542" a="1"/>
  <c r="J136" i="542" s="1"/>
  <c r="H136" i="542"/>
  <c r="V135" i="542"/>
  <c r="W135" i="542" s="1"/>
  <c r="N135" i="542"/>
  <c r="K135" i="542" a="1"/>
  <c r="K135" i="542" s="1"/>
  <c r="M135" i="542" s="1"/>
  <c r="J135" i="542" a="1"/>
  <c r="J135" i="542" s="1"/>
  <c r="H135" i="542"/>
  <c r="V134" i="542"/>
  <c r="W134" i="542" s="1"/>
  <c r="N134" i="542"/>
  <c r="K134" i="542" a="1"/>
  <c r="K134" i="542" s="1"/>
  <c r="M134" i="542" s="1"/>
  <c r="J134" i="542" a="1"/>
  <c r="J134" i="542" s="1"/>
  <c r="H134" i="542"/>
  <c r="V133" i="542"/>
  <c r="W133" i="542" s="1"/>
  <c r="N133" i="542"/>
  <c r="K133" i="542" a="1"/>
  <c r="K133" i="542" s="1"/>
  <c r="M133" i="542" s="1"/>
  <c r="J133" i="542" a="1"/>
  <c r="J133" i="542" s="1"/>
  <c r="H133" i="542"/>
  <c r="V132" i="542"/>
  <c r="W132" i="542" s="1"/>
  <c r="N132" i="542"/>
  <c r="K132" i="542" a="1"/>
  <c r="K132" i="542" s="1"/>
  <c r="M132" i="542" s="1"/>
  <c r="J132" i="542" a="1"/>
  <c r="J132" i="542" s="1"/>
  <c r="H132" i="542"/>
  <c r="V131" i="542"/>
  <c r="W131" i="542" s="1"/>
  <c r="N131" i="542"/>
  <c r="K131" i="542" a="1"/>
  <c r="K131" i="542" s="1"/>
  <c r="M131" i="542" s="1"/>
  <c r="J131" i="542" a="1"/>
  <c r="J131" i="542" s="1"/>
  <c r="H131" i="542"/>
  <c r="V130" i="542"/>
  <c r="W130" i="542" s="1"/>
  <c r="N130" i="542"/>
  <c r="K130" i="542" a="1"/>
  <c r="K130" i="542" s="1"/>
  <c r="M130" i="542" s="1"/>
  <c r="J130" i="542" a="1"/>
  <c r="J130" i="542" s="1"/>
  <c r="H130" i="542"/>
  <c r="V129" i="542"/>
  <c r="W129" i="542" s="1"/>
  <c r="N129" i="542"/>
  <c r="K129" i="542" a="1"/>
  <c r="K129" i="542" s="1"/>
  <c r="M129" i="542" s="1"/>
  <c r="J129" i="542" a="1"/>
  <c r="J129" i="542" s="1"/>
  <c r="H129" i="542"/>
  <c r="V128" i="542"/>
  <c r="W128" i="542" s="1"/>
  <c r="N128" i="542"/>
  <c r="K128" i="542" a="1"/>
  <c r="K128" i="542" s="1"/>
  <c r="M128" i="542" s="1"/>
  <c r="J128" i="542" a="1"/>
  <c r="J128" i="542" s="1"/>
  <c r="H128" i="542"/>
  <c r="V127" i="542"/>
  <c r="W127" i="542" s="1"/>
  <c r="N127" i="542"/>
  <c r="K127" i="542" a="1"/>
  <c r="K127" i="542" s="1"/>
  <c r="M127" i="542" s="1"/>
  <c r="J127" i="542" a="1"/>
  <c r="J127" i="542" s="1"/>
  <c r="H127" i="542"/>
  <c r="V126" i="542"/>
  <c r="W126" i="542" s="1"/>
  <c r="N126" i="542"/>
  <c r="K126" i="542" a="1"/>
  <c r="K126" i="542" s="1"/>
  <c r="M126" i="542" s="1"/>
  <c r="J126" i="542" a="1"/>
  <c r="J126" i="542" s="1"/>
  <c r="H126" i="542"/>
  <c r="V125" i="542"/>
  <c r="W125" i="542" s="1"/>
  <c r="N125" i="542"/>
  <c r="K125" i="542" a="1"/>
  <c r="K125" i="542" s="1"/>
  <c r="M125" i="542" s="1"/>
  <c r="J125" i="542" a="1"/>
  <c r="J125" i="542" s="1"/>
  <c r="H125" i="542"/>
  <c r="V124" i="542"/>
  <c r="W124" i="542" s="1"/>
  <c r="N124" i="542"/>
  <c r="K124" i="542" a="1"/>
  <c r="K124" i="542" s="1"/>
  <c r="M124" i="542" s="1"/>
  <c r="J124" i="542" a="1"/>
  <c r="J124" i="542" s="1"/>
  <c r="H124" i="542"/>
  <c r="V123" i="542"/>
  <c r="W123" i="542" s="1"/>
  <c r="N123" i="542"/>
  <c r="K123" i="542" a="1"/>
  <c r="K123" i="542" s="1"/>
  <c r="M123" i="542" s="1"/>
  <c r="J123" i="542" a="1"/>
  <c r="J123" i="542" s="1"/>
  <c r="H123" i="542"/>
  <c r="V122" i="542"/>
  <c r="W122" i="542" s="1"/>
  <c r="N122" i="542"/>
  <c r="K122" i="542" a="1"/>
  <c r="K122" i="542" s="1"/>
  <c r="J122" i="542" a="1"/>
  <c r="J122" i="542" s="1"/>
  <c r="H122" i="542"/>
  <c r="AA121" i="542"/>
  <c r="Z121" i="542"/>
  <c r="Y121" i="542"/>
  <c r="X121" i="542"/>
  <c r="U121" i="542"/>
  <c r="T121" i="542"/>
  <c r="S121" i="542"/>
  <c r="R121" i="542"/>
  <c r="Q121" i="542"/>
  <c r="P121" i="542"/>
  <c r="O121" i="542"/>
  <c r="I121" i="542"/>
  <c r="G121" i="542"/>
  <c r="C526" i="542" s="1"/>
  <c r="V120" i="542"/>
  <c r="W120" i="542" s="1"/>
  <c r="N120" i="542"/>
  <c r="K120" i="542" a="1"/>
  <c r="K120" i="542" s="1"/>
  <c r="M120" i="542" s="1"/>
  <c r="J120" i="542" a="1"/>
  <c r="J120" i="542" s="1"/>
  <c r="H120" i="542"/>
  <c r="V119" i="542"/>
  <c r="W119" i="542" s="1"/>
  <c r="N119" i="542"/>
  <c r="K119" i="542" a="1"/>
  <c r="K119" i="542" s="1"/>
  <c r="M119" i="542" s="1"/>
  <c r="J119" i="542" a="1"/>
  <c r="J119" i="542" s="1"/>
  <c r="H119" i="542"/>
  <c r="V118" i="542"/>
  <c r="W118" i="542" s="1"/>
  <c r="N118" i="542"/>
  <c r="K118" i="542" a="1"/>
  <c r="K118" i="542" s="1"/>
  <c r="M118" i="542" s="1"/>
  <c r="J118" i="542" a="1"/>
  <c r="J118" i="542" s="1"/>
  <c r="H118" i="542"/>
  <c r="K117" i="542" a="1"/>
  <c r="K117" i="542" s="1"/>
  <c r="H117" i="542"/>
  <c r="K116" i="542" a="1"/>
  <c r="K116" i="542" s="1"/>
  <c r="H116" i="542"/>
  <c r="K115" i="542" a="1"/>
  <c r="K115" i="542" s="1"/>
  <c r="M115" i="542" s="1"/>
  <c r="H115" i="542"/>
  <c r="V114" i="542"/>
  <c r="W114" i="542" s="1"/>
  <c r="N114" i="542"/>
  <c r="K114" i="542" a="1"/>
  <c r="K114" i="542" s="1"/>
  <c r="M114" i="542" s="1"/>
  <c r="J114" i="542" a="1"/>
  <c r="J114" i="542" s="1"/>
  <c r="H114" i="542"/>
  <c r="V113" i="542"/>
  <c r="W113" i="542" s="1"/>
  <c r="N113" i="542"/>
  <c r="K113" i="542" a="1"/>
  <c r="K113" i="542" s="1"/>
  <c r="M113" i="542" s="1"/>
  <c r="J113" i="542" a="1"/>
  <c r="J113" i="542" s="1"/>
  <c r="H113" i="542"/>
  <c r="N112" i="542"/>
  <c r="K112" i="542" a="1"/>
  <c r="K112" i="542" s="1"/>
  <c r="M112" i="542" s="1"/>
  <c r="H112" i="542"/>
  <c r="N111" i="542"/>
  <c r="K111" i="542" a="1"/>
  <c r="K111" i="542" s="1"/>
  <c r="M111" i="542" s="1"/>
  <c r="H111" i="542"/>
  <c r="N110" i="542"/>
  <c r="K110" i="542" a="1"/>
  <c r="K110" i="542" s="1"/>
  <c r="M110" i="542" s="1"/>
  <c r="H110" i="542"/>
  <c r="N109" i="542"/>
  <c r="K109" i="542" a="1"/>
  <c r="K109" i="542" s="1"/>
  <c r="M109" i="542" s="1"/>
  <c r="H109" i="542"/>
  <c r="N108" i="542"/>
  <c r="K108" i="542" a="1"/>
  <c r="K108" i="542" s="1"/>
  <c r="M108" i="542" s="1"/>
  <c r="H108" i="542"/>
  <c r="N107" i="542"/>
  <c r="K107" i="542" a="1"/>
  <c r="K107" i="542" s="1"/>
  <c r="M107" i="542" s="1"/>
  <c r="H107" i="542"/>
  <c r="V106" i="542"/>
  <c r="W106" i="542" s="1"/>
  <c r="N106" i="542"/>
  <c r="K106" i="542" a="1"/>
  <c r="K106" i="542" s="1"/>
  <c r="M106" i="542" s="1"/>
  <c r="J106" i="542" a="1"/>
  <c r="J106" i="542" s="1"/>
  <c r="H106" i="542"/>
  <c r="V105" i="542"/>
  <c r="W105" i="542" s="1"/>
  <c r="N105" i="542"/>
  <c r="K105" i="542" a="1"/>
  <c r="K105" i="542" s="1"/>
  <c r="M105" i="542" s="1"/>
  <c r="J105" i="542" a="1"/>
  <c r="J105" i="542" s="1"/>
  <c r="H105" i="542"/>
  <c r="V104" i="542"/>
  <c r="W104" i="542" s="1"/>
  <c r="N104" i="542"/>
  <c r="K104" i="542" a="1"/>
  <c r="K104" i="542" s="1"/>
  <c r="M104" i="542" s="1"/>
  <c r="J104" i="542" a="1"/>
  <c r="J104" i="542" s="1"/>
  <c r="H104" i="542"/>
  <c r="V103" i="542"/>
  <c r="W103" i="542" s="1"/>
  <c r="N103" i="542"/>
  <c r="K103" i="542" a="1"/>
  <c r="K103" i="542" s="1"/>
  <c r="M103" i="542" s="1"/>
  <c r="J103" i="542" a="1"/>
  <c r="J103" i="542" s="1"/>
  <c r="H103" i="542"/>
  <c r="V102" i="542"/>
  <c r="W102" i="542" s="1"/>
  <c r="N102" i="542"/>
  <c r="K102" i="542" a="1"/>
  <c r="K102" i="542" s="1"/>
  <c r="M102" i="542" s="1"/>
  <c r="J102" i="542" a="1"/>
  <c r="J102" i="542" s="1"/>
  <c r="H102" i="542"/>
  <c r="V101" i="542"/>
  <c r="W101" i="542" s="1"/>
  <c r="N101" i="542"/>
  <c r="K101" i="542" a="1"/>
  <c r="K101" i="542" s="1"/>
  <c r="M101" i="542" s="1"/>
  <c r="J101" i="542" a="1"/>
  <c r="J101" i="542" s="1"/>
  <c r="H101" i="542"/>
  <c r="V100" i="542"/>
  <c r="W100" i="542" s="1"/>
  <c r="N100" i="542"/>
  <c r="K100" i="542" a="1"/>
  <c r="K100" i="542" s="1"/>
  <c r="M100" i="542" s="1"/>
  <c r="J100" i="542" a="1"/>
  <c r="J100" i="542" s="1"/>
  <c r="H100" i="542"/>
  <c r="V99" i="542"/>
  <c r="W99" i="542" s="1"/>
  <c r="N99" i="542"/>
  <c r="K99" i="542" a="1"/>
  <c r="K99" i="542" s="1"/>
  <c r="M99" i="542" s="1"/>
  <c r="J99" i="542" a="1"/>
  <c r="J99" i="542" s="1"/>
  <c r="H99" i="542"/>
  <c r="V98" i="542"/>
  <c r="W98" i="542" s="1"/>
  <c r="N98" i="542"/>
  <c r="K98" i="542" a="1"/>
  <c r="K98" i="542" s="1"/>
  <c r="M98" i="542" s="1"/>
  <c r="J98" i="542" a="1"/>
  <c r="J98" i="542" s="1"/>
  <c r="H98" i="542"/>
  <c r="V97" i="542"/>
  <c r="W97" i="542" s="1"/>
  <c r="N97" i="542"/>
  <c r="K97" i="542" a="1"/>
  <c r="K97" i="542" s="1"/>
  <c r="M97" i="542" s="1"/>
  <c r="J97" i="542" a="1"/>
  <c r="J97" i="542" s="1"/>
  <c r="H97" i="542"/>
  <c r="V96" i="542"/>
  <c r="W96" i="542" s="1"/>
  <c r="N96" i="542"/>
  <c r="K96" i="542" a="1"/>
  <c r="K96" i="542" s="1"/>
  <c r="M96" i="542" s="1"/>
  <c r="J96" i="542" a="1"/>
  <c r="J96" i="542" s="1"/>
  <c r="H96" i="542"/>
  <c r="V95" i="542"/>
  <c r="W95" i="542" s="1"/>
  <c r="N95" i="542"/>
  <c r="K95" i="542" a="1"/>
  <c r="K95" i="542" s="1"/>
  <c r="M95" i="542" s="1"/>
  <c r="J95" i="542" a="1"/>
  <c r="J95" i="542" s="1"/>
  <c r="H95" i="542"/>
  <c r="K94" i="542" a="1"/>
  <c r="K94" i="542" s="1"/>
  <c r="M94" i="542" s="1"/>
  <c r="H94" i="542"/>
  <c r="V93" i="542"/>
  <c r="W93" i="542" s="1"/>
  <c r="N93" i="542"/>
  <c r="K93" i="542" a="1"/>
  <c r="K93" i="542" s="1"/>
  <c r="M93" i="542" s="1"/>
  <c r="J93" i="542" a="1"/>
  <c r="J93" i="542" s="1"/>
  <c r="H93" i="542"/>
  <c r="V92" i="542"/>
  <c r="W92" i="542" s="1"/>
  <c r="N92" i="542"/>
  <c r="K92" i="542" a="1"/>
  <c r="K92" i="542" s="1"/>
  <c r="M92" i="542" s="1"/>
  <c r="J92" i="542" a="1"/>
  <c r="J92" i="542" s="1"/>
  <c r="H92" i="542"/>
  <c r="V91" i="542"/>
  <c r="W91" i="542" s="1"/>
  <c r="N91" i="542"/>
  <c r="K91" i="542" a="1"/>
  <c r="K91" i="542" s="1"/>
  <c r="M91" i="542" s="1"/>
  <c r="J91" i="542" a="1"/>
  <c r="J91" i="542" s="1"/>
  <c r="H91" i="542"/>
  <c r="V90" i="542"/>
  <c r="W90" i="542" s="1"/>
  <c r="N90" i="542"/>
  <c r="K90" i="542" a="1"/>
  <c r="K90" i="542" s="1"/>
  <c r="M90" i="542" s="1"/>
  <c r="J90" i="542" a="1"/>
  <c r="J90" i="542" s="1"/>
  <c r="H90" i="542"/>
  <c r="V89" i="542"/>
  <c r="W89" i="542" s="1"/>
  <c r="N89" i="542"/>
  <c r="K89" i="542" a="1"/>
  <c r="K89" i="542" s="1"/>
  <c r="M89" i="542" s="1"/>
  <c r="J89" i="542" a="1"/>
  <c r="J89" i="542" s="1"/>
  <c r="H89" i="542"/>
  <c r="V88" i="542"/>
  <c r="W88" i="542" s="1"/>
  <c r="N88" i="542"/>
  <c r="K88" i="542" a="1"/>
  <c r="K88" i="542" s="1"/>
  <c r="M88" i="542" s="1"/>
  <c r="J88" i="542" a="1"/>
  <c r="J88" i="542" s="1"/>
  <c r="H88" i="542"/>
  <c r="V87" i="542"/>
  <c r="N87" i="542"/>
  <c r="K87" i="542" a="1"/>
  <c r="K87" i="542" s="1"/>
  <c r="J87" i="542" a="1"/>
  <c r="J87" i="542" s="1"/>
  <c r="H87" i="542"/>
  <c r="AA86" i="542"/>
  <c r="Z86" i="542"/>
  <c r="Y86" i="542"/>
  <c r="X86" i="542"/>
  <c r="U86" i="542"/>
  <c r="T86" i="542"/>
  <c r="S86" i="542"/>
  <c r="R86" i="542"/>
  <c r="Q86" i="542"/>
  <c r="P86" i="542"/>
  <c r="O86" i="542"/>
  <c r="I86" i="542"/>
  <c r="G86" i="542"/>
  <c r="C525" i="542" s="1"/>
  <c r="K85" i="542" a="1"/>
  <c r="K85" i="542" s="1"/>
  <c r="H85" i="542"/>
  <c r="K84" i="542" a="1"/>
  <c r="K84" i="542" s="1"/>
  <c r="H84" i="542"/>
  <c r="K83" i="542" a="1"/>
  <c r="K83" i="542" s="1"/>
  <c r="H83" i="542"/>
  <c r="K82" i="542" a="1"/>
  <c r="K82" i="542" s="1"/>
  <c r="H82" i="542"/>
  <c r="K81" i="542" a="1"/>
  <c r="K81" i="542" s="1"/>
  <c r="H81" i="542"/>
  <c r="K80" i="542" a="1"/>
  <c r="K80" i="542" s="1"/>
  <c r="H80" i="542"/>
  <c r="K79" i="542" a="1"/>
  <c r="K79" i="542" s="1"/>
  <c r="M79" i="542" s="1"/>
  <c r="H79" i="542"/>
  <c r="K78" i="542" a="1"/>
  <c r="K78" i="542" s="1"/>
  <c r="M78" i="542" s="1"/>
  <c r="H78" i="542"/>
  <c r="K77" i="542" a="1"/>
  <c r="K77" i="542" s="1"/>
  <c r="M77" i="542" s="1"/>
  <c r="H77" i="542"/>
  <c r="K76" i="542" a="1"/>
  <c r="K76" i="542" s="1"/>
  <c r="M76" i="542" s="1"/>
  <c r="H76" i="542"/>
  <c r="W75" i="542"/>
  <c r="V75" i="542"/>
  <c r="N75" i="542"/>
  <c r="K75" i="542" a="1"/>
  <c r="K75" i="542" s="1"/>
  <c r="M75" i="542" s="1"/>
  <c r="J75" i="542" a="1"/>
  <c r="J75" i="542" s="1"/>
  <c r="H75" i="542"/>
  <c r="V74" i="542"/>
  <c r="W74" i="542" s="1"/>
  <c r="N74" i="542"/>
  <c r="K74" i="542" a="1"/>
  <c r="K74" i="542" s="1"/>
  <c r="M74" i="542" s="1"/>
  <c r="J74" i="542" a="1"/>
  <c r="J74" i="542" s="1"/>
  <c r="H74" i="542"/>
  <c r="V73" i="542"/>
  <c r="W73" i="542" s="1"/>
  <c r="N73" i="542"/>
  <c r="K73" i="542" a="1"/>
  <c r="K73" i="542" s="1"/>
  <c r="M73" i="542" s="1"/>
  <c r="J73" i="542" a="1"/>
  <c r="J73" i="542" s="1"/>
  <c r="H73" i="542"/>
  <c r="V72" i="542"/>
  <c r="W72" i="542" s="1"/>
  <c r="N72" i="542"/>
  <c r="K72" i="542" a="1"/>
  <c r="K72" i="542" s="1"/>
  <c r="M72" i="542" s="1"/>
  <c r="J72" i="542" a="1"/>
  <c r="J72" i="542" s="1"/>
  <c r="H72" i="542"/>
  <c r="H71" i="542"/>
  <c r="V70" i="542"/>
  <c r="W70" i="542" s="1"/>
  <c r="N70" i="542"/>
  <c r="K70" i="542" a="1"/>
  <c r="K70" i="542" s="1"/>
  <c r="M70" i="542" s="1"/>
  <c r="J70" i="542" a="1"/>
  <c r="J70" i="542" s="1"/>
  <c r="H70" i="542"/>
  <c r="V69" i="542"/>
  <c r="W69" i="542" s="1"/>
  <c r="N69" i="542"/>
  <c r="K69" i="542" a="1"/>
  <c r="K69" i="542" s="1"/>
  <c r="M69" i="542" s="1"/>
  <c r="J69" i="542" a="1"/>
  <c r="J69" i="542" s="1"/>
  <c r="H69" i="542"/>
  <c r="K68" i="542" a="1"/>
  <c r="K68" i="542" s="1"/>
  <c r="M68" i="542" s="1"/>
  <c r="H68" i="542"/>
  <c r="K67" i="542"/>
  <c r="K67" i="542" a="1"/>
  <c r="H67" i="542"/>
  <c r="V66" i="542"/>
  <c r="W66" i="542" s="1"/>
  <c r="N66" i="542"/>
  <c r="K66" i="542" a="1"/>
  <c r="K66" i="542" s="1"/>
  <c r="M66" i="542" s="1"/>
  <c r="J66" i="542" a="1"/>
  <c r="J66" i="542" s="1"/>
  <c r="H66" i="542"/>
  <c r="V65" i="542"/>
  <c r="W65" i="542" s="1"/>
  <c r="N65" i="542"/>
  <c r="K65" i="542" a="1"/>
  <c r="K65" i="542" s="1"/>
  <c r="M65" i="542" s="1"/>
  <c r="J65" i="542" a="1"/>
  <c r="J65" i="542" s="1"/>
  <c r="H65" i="542"/>
  <c r="V64" i="542"/>
  <c r="W64" i="542" s="1"/>
  <c r="N64" i="542"/>
  <c r="K64" i="542" a="1"/>
  <c r="K64" i="542" s="1"/>
  <c r="M64" i="542" s="1"/>
  <c r="J64" i="542" a="1"/>
  <c r="J64" i="542" s="1"/>
  <c r="H64" i="542"/>
  <c r="V63" i="542"/>
  <c r="W63" i="542" s="1"/>
  <c r="N63" i="542"/>
  <c r="K63" i="542" a="1"/>
  <c r="K63" i="542" s="1"/>
  <c r="M63" i="542" s="1"/>
  <c r="J63" i="542" a="1"/>
  <c r="J63" i="542" s="1"/>
  <c r="H63" i="542"/>
  <c r="V62" i="542"/>
  <c r="W62" i="542" s="1"/>
  <c r="N62" i="542"/>
  <c r="K62" i="542" a="1"/>
  <c r="K62" i="542" s="1"/>
  <c r="M62" i="542" s="1"/>
  <c r="J62" i="542" a="1"/>
  <c r="J62" i="542" s="1"/>
  <c r="H62" i="542"/>
  <c r="W61" i="542"/>
  <c r="V61" i="542"/>
  <c r="N61" i="542"/>
  <c r="K61" i="542" a="1"/>
  <c r="K61" i="542" s="1"/>
  <c r="M61" i="542" s="1"/>
  <c r="J61" i="542" a="1"/>
  <c r="J61" i="542" s="1"/>
  <c r="H61" i="542"/>
  <c r="V60" i="542"/>
  <c r="W60" i="542" s="1"/>
  <c r="N60" i="542"/>
  <c r="K60" i="542" a="1"/>
  <c r="K60" i="542" s="1"/>
  <c r="M60" i="542" s="1"/>
  <c r="J60" i="542" a="1"/>
  <c r="J60" i="542" s="1"/>
  <c r="H60" i="542"/>
  <c r="V59" i="542"/>
  <c r="W59" i="542" s="1"/>
  <c r="N59" i="542"/>
  <c r="K59" i="542" a="1"/>
  <c r="K59" i="542" s="1"/>
  <c r="M59" i="542" s="1"/>
  <c r="J59" i="542" a="1"/>
  <c r="J59" i="542" s="1"/>
  <c r="H59" i="542"/>
  <c r="V58" i="542"/>
  <c r="W58" i="542" s="1"/>
  <c r="N58" i="542"/>
  <c r="K58" i="542" a="1"/>
  <c r="K58" i="542" s="1"/>
  <c r="M58" i="542" s="1"/>
  <c r="J58" i="542" a="1"/>
  <c r="J58" i="542" s="1"/>
  <c r="H58" i="542"/>
  <c r="V57" i="542"/>
  <c r="W57" i="542" s="1"/>
  <c r="N57" i="542"/>
  <c r="K57" i="542" a="1"/>
  <c r="K57" i="542" s="1"/>
  <c r="M57" i="542" s="1"/>
  <c r="J57" i="542" a="1"/>
  <c r="J57" i="542" s="1"/>
  <c r="H57" i="542"/>
  <c r="K56" i="542" a="1"/>
  <c r="K56" i="542" s="1"/>
  <c r="M56" i="542" s="1"/>
  <c r="H56" i="542"/>
  <c r="K55" i="542" a="1"/>
  <c r="K55" i="542" s="1"/>
  <c r="M55" i="542" s="1"/>
  <c r="H55" i="542"/>
  <c r="K54" i="542" a="1"/>
  <c r="K54" i="542" s="1"/>
  <c r="M54" i="542" s="1"/>
  <c r="H54" i="542"/>
  <c r="K53" i="542" a="1"/>
  <c r="K53" i="542" s="1"/>
  <c r="M53" i="542" s="1"/>
  <c r="H53" i="542"/>
  <c r="N52" i="542"/>
  <c r="K52" i="542" a="1"/>
  <c r="K52" i="542" s="1"/>
  <c r="M52" i="542" s="1"/>
  <c r="H52" i="542"/>
  <c r="N51" i="542"/>
  <c r="K51" i="542" a="1"/>
  <c r="K51" i="542" s="1"/>
  <c r="M51" i="542" s="1"/>
  <c r="H51" i="542"/>
  <c r="N50" i="542"/>
  <c r="K50" i="542" a="1"/>
  <c r="K50" i="542" s="1"/>
  <c r="M50" i="542" s="1"/>
  <c r="H50" i="542"/>
  <c r="N49" i="542"/>
  <c r="K49" i="542" a="1"/>
  <c r="K49" i="542" s="1"/>
  <c r="M49" i="542" s="1"/>
  <c r="H49" i="542"/>
  <c r="V48" i="542"/>
  <c r="W48" i="542" s="1"/>
  <c r="N48" i="542"/>
  <c r="K48" i="542" a="1"/>
  <c r="K48" i="542" s="1"/>
  <c r="M48" i="542" s="1"/>
  <c r="J48" i="542" a="1"/>
  <c r="J48" i="542" s="1"/>
  <c r="H48" i="542"/>
  <c r="V47" i="542"/>
  <c r="W47" i="542" s="1"/>
  <c r="N47" i="542"/>
  <c r="K47" i="542" a="1"/>
  <c r="K47" i="542" s="1"/>
  <c r="M47" i="542" s="1"/>
  <c r="J47" i="542" a="1"/>
  <c r="J47" i="542" s="1"/>
  <c r="H47" i="542"/>
  <c r="V46" i="542"/>
  <c r="W46" i="542" s="1"/>
  <c r="N46" i="542"/>
  <c r="K46" i="542" a="1"/>
  <c r="K46" i="542" s="1"/>
  <c r="M46" i="542" s="1"/>
  <c r="J46" i="542" a="1"/>
  <c r="J46" i="542" s="1"/>
  <c r="H46" i="542"/>
  <c r="V45" i="542"/>
  <c r="W45" i="542" s="1"/>
  <c r="N45" i="542"/>
  <c r="K45" i="542" a="1"/>
  <c r="K45" i="542" s="1"/>
  <c r="M45" i="542" s="1"/>
  <c r="J45" i="542" a="1"/>
  <c r="J45" i="542" s="1"/>
  <c r="H45" i="542"/>
  <c r="V44" i="542"/>
  <c r="W44" i="542" s="1"/>
  <c r="N44" i="542"/>
  <c r="K44" i="542" a="1"/>
  <c r="K44" i="542" s="1"/>
  <c r="M44" i="542" s="1"/>
  <c r="J44" i="542" a="1"/>
  <c r="J44" i="542" s="1"/>
  <c r="H44" i="542"/>
  <c r="V43" i="542"/>
  <c r="W43" i="542" s="1"/>
  <c r="N43" i="542"/>
  <c r="K43" i="542" a="1"/>
  <c r="K43" i="542" s="1"/>
  <c r="M43" i="542" s="1"/>
  <c r="J43" i="542" a="1"/>
  <c r="J43" i="542" s="1"/>
  <c r="H43" i="542"/>
  <c r="V42" i="542"/>
  <c r="W42" i="542" s="1"/>
  <c r="N42" i="542"/>
  <c r="K42" i="542" a="1"/>
  <c r="K42" i="542" s="1"/>
  <c r="M42" i="542" s="1"/>
  <c r="J42" i="542" a="1"/>
  <c r="J42" i="542" s="1"/>
  <c r="H42" i="542"/>
  <c r="V41" i="542"/>
  <c r="W41" i="542" s="1"/>
  <c r="N41" i="542"/>
  <c r="K41" i="542" a="1"/>
  <c r="K41" i="542" s="1"/>
  <c r="M41" i="542" s="1"/>
  <c r="J41" i="542" a="1"/>
  <c r="J41" i="542" s="1"/>
  <c r="H41" i="542"/>
  <c r="V40" i="542"/>
  <c r="W40" i="542" s="1"/>
  <c r="N40" i="542"/>
  <c r="K40" i="542" a="1"/>
  <c r="K40" i="542" s="1"/>
  <c r="M40" i="542" s="1"/>
  <c r="J40" i="542" a="1"/>
  <c r="J40" i="542" s="1"/>
  <c r="H40" i="542"/>
  <c r="V39" i="542"/>
  <c r="W39" i="542" s="1"/>
  <c r="N39" i="542"/>
  <c r="K39" i="542" a="1"/>
  <c r="K39" i="542" s="1"/>
  <c r="M39" i="542" s="1"/>
  <c r="J39" i="542" a="1"/>
  <c r="J39" i="542" s="1"/>
  <c r="H39" i="542"/>
  <c r="V38" i="542"/>
  <c r="W38" i="542" s="1"/>
  <c r="N38" i="542"/>
  <c r="K38" i="542" a="1"/>
  <c r="K38" i="542" s="1"/>
  <c r="M38" i="542" s="1"/>
  <c r="J38" i="542" a="1"/>
  <c r="J38" i="542" s="1"/>
  <c r="H38" i="542"/>
  <c r="V37" i="542"/>
  <c r="W37" i="542" s="1"/>
  <c r="N37" i="542"/>
  <c r="K37" i="542" a="1"/>
  <c r="K37" i="542" s="1"/>
  <c r="M37" i="542" s="1"/>
  <c r="J37" i="542" a="1"/>
  <c r="J37" i="542" s="1"/>
  <c r="H37" i="542"/>
  <c r="H36" i="542"/>
  <c r="H35" i="542"/>
  <c r="H34" i="542"/>
  <c r="V33" i="542"/>
  <c r="W33" i="542" s="1"/>
  <c r="N33" i="542"/>
  <c r="K33" i="542" a="1"/>
  <c r="K33" i="542" s="1"/>
  <c r="M33" i="542" s="1"/>
  <c r="J33" i="542" a="1"/>
  <c r="J33" i="542" s="1"/>
  <c r="H33" i="542"/>
  <c r="V32" i="542"/>
  <c r="W32" i="542" s="1"/>
  <c r="N32" i="542"/>
  <c r="K32" i="542" a="1"/>
  <c r="K32" i="542" s="1"/>
  <c r="M32" i="542" s="1"/>
  <c r="J32" i="542" a="1"/>
  <c r="J32" i="542" s="1"/>
  <c r="H32" i="542"/>
  <c r="V31" i="542"/>
  <c r="W31" i="542" s="1"/>
  <c r="N31" i="542"/>
  <c r="K31" i="542" a="1"/>
  <c r="K31" i="542" s="1"/>
  <c r="M31" i="542" s="1"/>
  <c r="J31" i="542" a="1"/>
  <c r="J31" i="542" s="1"/>
  <c r="H31" i="542"/>
  <c r="K30" i="542" a="1"/>
  <c r="K30" i="542" s="1"/>
  <c r="H30" i="542"/>
  <c r="V29" i="542"/>
  <c r="N29" i="542"/>
  <c r="K29" i="542" a="1"/>
  <c r="K29" i="542" s="1"/>
  <c r="J29" i="542" a="1"/>
  <c r="J29" i="542" s="1"/>
  <c r="H29" i="542"/>
  <c r="AA28" i="542"/>
  <c r="Z28" i="542"/>
  <c r="Z164" i="542" s="1"/>
  <c r="Y28" i="542"/>
  <c r="X28" i="542"/>
  <c r="X164" i="542" s="1"/>
  <c r="U28" i="542"/>
  <c r="T28" i="542"/>
  <c r="T164" i="542" s="1"/>
  <c r="S28" i="542"/>
  <c r="R28" i="542"/>
  <c r="R164" i="542" s="1"/>
  <c r="Q28" i="542"/>
  <c r="Q164" i="542" s="1"/>
  <c r="P28" i="542"/>
  <c r="X167" i="542" s="1"/>
  <c r="O28" i="542"/>
  <c r="O164" i="542" s="1"/>
  <c r="I28" i="542"/>
  <c r="I164" i="542" s="1"/>
  <c r="B172" i="542" s="1"/>
  <c r="G28" i="542"/>
  <c r="C524" i="542" s="1"/>
  <c r="V27" i="542"/>
  <c r="W27" i="542" s="1"/>
  <c r="N27" i="542"/>
  <c r="K27" i="542" a="1"/>
  <c r="K27" i="542" s="1"/>
  <c r="M27" i="542" s="1"/>
  <c r="J27" i="542" a="1"/>
  <c r="J27" i="542" s="1"/>
  <c r="H27" i="542"/>
  <c r="V26" i="542"/>
  <c r="W26" i="542" s="1"/>
  <c r="N26" i="542"/>
  <c r="K26" i="542" a="1"/>
  <c r="K26" i="542" s="1"/>
  <c r="M26" i="542" s="1"/>
  <c r="J26" i="542" a="1"/>
  <c r="J26" i="542" s="1"/>
  <c r="H26" i="542"/>
  <c r="K25" i="542" a="1"/>
  <c r="K25" i="542" s="1"/>
  <c r="M25" i="542" s="1"/>
  <c r="J25" i="542" a="1"/>
  <c r="J25" i="542" s="1"/>
  <c r="H25" i="542"/>
  <c r="K24" i="542" a="1"/>
  <c r="K24" i="542" s="1"/>
  <c r="M24" i="542" s="1"/>
  <c r="J24" i="542" a="1"/>
  <c r="J24" i="542" s="1"/>
  <c r="H24" i="542"/>
  <c r="K23" i="542" a="1"/>
  <c r="K23" i="542" s="1"/>
  <c r="M23" i="542" s="1"/>
  <c r="J23" i="542" a="1"/>
  <c r="J23" i="542" s="1"/>
  <c r="H23" i="542"/>
  <c r="K22" i="542" a="1"/>
  <c r="K22" i="542" s="1"/>
  <c r="M22" i="542" s="1"/>
  <c r="J22" i="542" a="1"/>
  <c r="J22" i="542" s="1"/>
  <c r="H22" i="542"/>
  <c r="V21" i="542"/>
  <c r="W21" i="542" s="1"/>
  <c r="N21" i="542"/>
  <c r="K21" i="542" a="1"/>
  <c r="K21" i="542" s="1"/>
  <c r="M21" i="542" s="1"/>
  <c r="J21" i="542" a="1"/>
  <c r="J21" i="542" s="1"/>
  <c r="H21" i="542"/>
  <c r="V20" i="542"/>
  <c r="W20" i="542" s="1"/>
  <c r="N20" i="542"/>
  <c r="K20" i="542" a="1"/>
  <c r="K20" i="542" s="1"/>
  <c r="M20" i="542" s="1"/>
  <c r="J20" i="542" a="1"/>
  <c r="J20" i="542" s="1"/>
  <c r="H20" i="542"/>
  <c r="V19" i="542"/>
  <c r="W19" i="542" s="1"/>
  <c r="N19" i="542"/>
  <c r="K19" i="542" a="1"/>
  <c r="K19" i="542" s="1"/>
  <c r="M19" i="542" s="1"/>
  <c r="H19" i="542"/>
  <c r="N18" i="542"/>
  <c r="K18" i="542" a="1"/>
  <c r="K18" i="542" s="1"/>
  <c r="M18" i="542" s="1"/>
  <c r="J18" i="542" a="1"/>
  <c r="J18" i="542" s="1"/>
  <c r="H18" i="542"/>
  <c r="N17" i="542"/>
  <c r="K17" i="542" a="1"/>
  <c r="K17" i="542" s="1"/>
  <c r="M17" i="542" s="1"/>
  <c r="J17" i="542" a="1"/>
  <c r="J17" i="542" s="1"/>
  <c r="H17" i="542"/>
  <c r="W16" i="542"/>
  <c r="V16" i="542"/>
  <c r="N16" i="542"/>
  <c r="K16" i="542" a="1"/>
  <c r="K16" i="542" s="1"/>
  <c r="M16" i="542" s="1"/>
  <c r="J16" i="542" a="1"/>
  <c r="J16" i="542" s="1"/>
  <c r="H16" i="542"/>
  <c r="V15" i="542"/>
  <c r="W15" i="542" s="1"/>
  <c r="N15" i="542"/>
  <c r="K15" i="542" a="1"/>
  <c r="K15" i="542" s="1"/>
  <c r="M15" i="542" s="1"/>
  <c r="J15" i="542" a="1"/>
  <c r="J15" i="542" s="1"/>
  <c r="H15" i="542"/>
  <c r="N14" i="542"/>
  <c r="K14" i="542"/>
  <c r="M14" i="542" s="1"/>
  <c r="K14" i="542" a="1"/>
  <c r="H14" i="542"/>
  <c r="N13" i="542"/>
  <c r="K13" i="542" a="1"/>
  <c r="K13" i="542" s="1"/>
  <c r="M13" i="542" s="1"/>
  <c r="H13" i="542"/>
  <c r="V12" i="542"/>
  <c r="W12" i="542" s="1"/>
  <c r="N12" i="542"/>
  <c r="K12" i="542" a="1"/>
  <c r="K12" i="542" s="1"/>
  <c r="M12" i="542" s="1"/>
  <c r="J12" i="542" a="1"/>
  <c r="J12" i="542" s="1"/>
  <c r="H12" i="542"/>
  <c r="V11" i="542"/>
  <c r="W11" i="542" s="1"/>
  <c r="N11" i="542"/>
  <c r="K11" i="542" a="1"/>
  <c r="K11" i="542" s="1"/>
  <c r="M11" i="542" s="1"/>
  <c r="J11" i="542" a="1"/>
  <c r="J11" i="542" s="1"/>
  <c r="H11" i="542"/>
  <c r="V10" i="542"/>
  <c r="W10" i="542" s="1"/>
  <c r="N10" i="542"/>
  <c r="K10" i="542"/>
  <c r="M10" i="542" s="1"/>
  <c r="K10" i="542" a="1"/>
  <c r="J10" i="542"/>
  <c r="J10" i="542" a="1"/>
  <c r="H10" i="542"/>
  <c r="V9" i="542"/>
  <c r="W9" i="542" s="1"/>
  <c r="N9" i="542"/>
  <c r="K9" i="542" a="1"/>
  <c r="K9" i="542" s="1"/>
  <c r="M9" i="542" s="1"/>
  <c r="J9" i="542" a="1"/>
  <c r="J9" i="542" s="1"/>
  <c r="H9" i="542"/>
  <c r="V8" i="542"/>
  <c r="W8" i="542" s="1"/>
  <c r="N8" i="542"/>
  <c r="K8" i="542" a="1"/>
  <c r="K8" i="542" s="1"/>
  <c r="M8" i="542" s="1"/>
  <c r="J8" i="542" a="1"/>
  <c r="J8" i="542" s="1"/>
  <c r="H8" i="542"/>
  <c r="V7" i="542"/>
  <c r="N7" i="542"/>
  <c r="K7" i="542" a="1"/>
  <c r="K7" i="542" s="1"/>
  <c r="J7" i="542" a="1"/>
  <c r="J7" i="542" s="1"/>
  <c r="H7" i="542"/>
  <c r="P536" i="541"/>
  <c r="O536" i="541"/>
  <c r="N536" i="541"/>
  <c r="M536" i="541"/>
  <c r="L536" i="541"/>
  <c r="K536" i="541"/>
  <c r="I536" i="541"/>
  <c r="H536" i="541"/>
  <c r="G536" i="541"/>
  <c r="F536" i="541"/>
  <c r="E536" i="541"/>
  <c r="G517" i="541"/>
  <c r="N517" i="541" s="1"/>
  <c r="X515" i="541"/>
  <c r="X514" i="541"/>
  <c r="X513" i="541"/>
  <c r="G513" i="541"/>
  <c r="C513" i="541"/>
  <c r="X512" i="541"/>
  <c r="I512" i="541"/>
  <c r="E512" i="541"/>
  <c r="K512" i="541" s="1"/>
  <c r="M512" i="541" s="1"/>
  <c r="X511" i="541"/>
  <c r="I511" i="541"/>
  <c r="E511" i="541"/>
  <c r="I510" i="541"/>
  <c r="E510" i="541"/>
  <c r="I509" i="541"/>
  <c r="I513" i="541" s="1"/>
  <c r="E509" i="541"/>
  <c r="AA506" i="541"/>
  <c r="Z506" i="541"/>
  <c r="Y506" i="541"/>
  <c r="X506" i="541"/>
  <c r="U506" i="541"/>
  <c r="T506" i="541"/>
  <c r="S506" i="541"/>
  <c r="R506" i="541"/>
  <c r="Q506" i="541"/>
  <c r="P506" i="541"/>
  <c r="O506" i="541"/>
  <c r="R514" i="541" s="1"/>
  <c r="I506" i="541"/>
  <c r="G506" i="541"/>
  <c r="H505" i="541"/>
  <c r="H504" i="541"/>
  <c r="H503" i="541"/>
  <c r="D502" i="541"/>
  <c r="H502" i="541" s="1"/>
  <c r="V501" i="541"/>
  <c r="W501" i="541" s="1"/>
  <c r="N501" i="541"/>
  <c r="K501" i="541" a="1"/>
  <c r="K501" i="541" s="1"/>
  <c r="M501" i="541" s="1"/>
  <c r="J501" i="541" a="1"/>
  <c r="J501" i="541" s="1"/>
  <c r="H501" i="541"/>
  <c r="H500" i="541"/>
  <c r="H499" i="541"/>
  <c r="V498" i="541"/>
  <c r="W498" i="541" s="1"/>
  <c r="N498" i="541"/>
  <c r="K498" i="541" a="1"/>
  <c r="K498" i="541" s="1"/>
  <c r="M498" i="541" s="1"/>
  <c r="J498" i="541" a="1"/>
  <c r="J498" i="541" s="1"/>
  <c r="H498" i="541"/>
  <c r="V497" i="541"/>
  <c r="W497" i="541" s="1"/>
  <c r="N497" i="541"/>
  <c r="K497" i="541" a="1"/>
  <c r="K497" i="541" s="1"/>
  <c r="M497" i="541" s="1"/>
  <c r="J497" i="541" a="1"/>
  <c r="J497" i="541" s="1"/>
  <c r="H497" i="541"/>
  <c r="H496" i="541"/>
  <c r="H495" i="541"/>
  <c r="V494" i="541"/>
  <c r="W494" i="541" s="1"/>
  <c r="N494" i="541"/>
  <c r="K494" i="541" a="1"/>
  <c r="K494" i="541" s="1"/>
  <c r="M494" i="541" s="1"/>
  <c r="J494" i="541" a="1"/>
  <c r="J494" i="541" s="1"/>
  <c r="H494" i="541"/>
  <c r="V493" i="541"/>
  <c r="W493" i="541" s="1"/>
  <c r="N493" i="541"/>
  <c r="K493" i="541" a="1"/>
  <c r="K493" i="541" s="1"/>
  <c r="M493" i="541" s="1"/>
  <c r="J493" i="541" a="1"/>
  <c r="J493" i="541" s="1"/>
  <c r="H493" i="541"/>
  <c r="V492" i="541"/>
  <c r="W492" i="541" s="1"/>
  <c r="N492" i="541"/>
  <c r="K492" i="541"/>
  <c r="M492" i="541" s="1"/>
  <c r="K492" i="541" a="1"/>
  <c r="J492" i="541"/>
  <c r="J492" i="541" a="1"/>
  <c r="H492" i="541"/>
  <c r="V491" i="541"/>
  <c r="N491" i="541"/>
  <c r="N506" i="541" s="1"/>
  <c r="K491" i="541" a="1"/>
  <c r="K491" i="541" s="1"/>
  <c r="J491" i="541" a="1"/>
  <c r="J491" i="541" s="1"/>
  <c r="H491" i="541"/>
  <c r="AA490" i="541"/>
  <c r="Z490" i="541"/>
  <c r="Y490" i="541"/>
  <c r="X490" i="541"/>
  <c r="U490" i="541"/>
  <c r="T490" i="541"/>
  <c r="S490" i="541"/>
  <c r="Q490" i="541"/>
  <c r="P490" i="541"/>
  <c r="O490" i="541"/>
  <c r="I490" i="541"/>
  <c r="G490" i="541"/>
  <c r="V489" i="541"/>
  <c r="W489" i="541" s="1"/>
  <c r="N489" i="541"/>
  <c r="K489" i="541" a="1"/>
  <c r="K489" i="541" s="1"/>
  <c r="M489" i="541" s="1"/>
  <c r="J489" i="541" a="1"/>
  <c r="J489" i="541" s="1"/>
  <c r="H489" i="541"/>
  <c r="H487" i="541"/>
  <c r="H486" i="541"/>
  <c r="H485" i="541"/>
  <c r="V484" i="541"/>
  <c r="W484" i="541" s="1"/>
  <c r="N484" i="541"/>
  <c r="K484" i="541" a="1"/>
  <c r="K484" i="541" s="1"/>
  <c r="M484" i="541" s="1"/>
  <c r="J484" i="541" a="1"/>
  <c r="J484" i="541" s="1"/>
  <c r="H484" i="541"/>
  <c r="V483" i="541"/>
  <c r="W483" i="541" s="1"/>
  <c r="N483" i="541"/>
  <c r="K483" i="541" a="1"/>
  <c r="K483" i="541" s="1"/>
  <c r="M483" i="541" s="1"/>
  <c r="J483" i="541" a="1"/>
  <c r="J483" i="541" s="1"/>
  <c r="H483" i="541"/>
  <c r="V482" i="541"/>
  <c r="W482" i="541" s="1"/>
  <c r="N482" i="541"/>
  <c r="K482" i="541"/>
  <c r="M482" i="541" s="1"/>
  <c r="K482" i="541" a="1"/>
  <c r="J482" i="541"/>
  <c r="J482" i="541" a="1"/>
  <c r="H482" i="541"/>
  <c r="V481" i="541"/>
  <c r="W481" i="541" s="1"/>
  <c r="N481" i="541"/>
  <c r="K481" i="541" a="1"/>
  <c r="K481" i="541" s="1"/>
  <c r="M481" i="541" s="1"/>
  <c r="J481" i="541" a="1"/>
  <c r="J481" i="541" s="1"/>
  <c r="H481" i="541"/>
  <c r="V480" i="541"/>
  <c r="V490" i="541" s="1"/>
  <c r="W490" i="541" s="1"/>
  <c r="N480" i="541"/>
  <c r="K480" i="541" a="1"/>
  <c r="K480" i="541" s="1"/>
  <c r="M480" i="541" s="1"/>
  <c r="J480" i="541" a="1"/>
  <c r="J480" i="541" s="1"/>
  <c r="H480" i="541"/>
  <c r="H490" i="541" s="1"/>
  <c r="AA479" i="541"/>
  <c r="Z479" i="541"/>
  <c r="Y479" i="541"/>
  <c r="X479" i="541"/>
  <c r="U479" i="541"/>
  <c r="T479" i="541"/>
  <c r="S479" i="541"/>
  <c r="Q479" i="541"/>
  <c r="P479" i="541"/>
  <c r="O479" i="541"/>
  <c r="R512" i="541" s="1"/>
  <c r="I479" i="541"/>
  <c r="G479" i="541"/>
  <c r="J479" i="541" s="1" a="1"/>
  <c r="J479" i="541" s="1"/>
  <c r="V478" i="541"/>
  <c r="W478" i="541" s="1"/>
  <c r="N478" i="541"/>
  <c r="K478" i="541" a="1"/>
  <c r="K478" i="541" s="1"/>
  <c r="M478" i="541" s="1"/>
  <c r="J478" i="541" a="1"/>
  <c r="J478" i="541" s="1"/>
  <c r="H478" i="541"/>
  <c r="V477" i="541"/>
  <c r="W477" i="541" s="1"/>
  <c r="N477" i="541"/>
  <c r="K477" i="541"/>
  <c r="M477" i="541" s="1"/>
  <c r="K477" i="541" a="1"/>
  <c r="J477" i="541"/>
  <c r="J477" i="541" a="1"/>
  <c r="H477" i="541"/>
  <c r="V476" i="541"/>
  <c r="W476" i="541" s="1"/>
  <c r="N476" i="541"/>
  <c r="K476" i="541" a="1"/>
  <c r="K476" i="541" s="1"/>
  <c r="M476" i="541" s="1"/>
  <c r="J476" i="541" a="1"/>
  <c r="J476" i="541" s="1"/>
  <c r="H476" i="541"/>
  <c r="V475" i="541"/>
  <c r="W475" i="541" s="1"/>
  <c r="N475" i="541"/>
  <c r="K475" i="541" a="1"/>
  <c r="K475" i="541" s="1"/>
  <c r="M475" i="541" s="1"/>
  <c r="J475" i="541" a="1"/>
  <c r="J475" i="541" s="1"/>
  <c r="H475" i="541"/>
  <c r="V474" i="541"/>
  <c r="W474" i="541" s="1"/>
  <c r="N474" i="541"/>
  <c r="K474" i="541" a="1"/>
  <c r="K474" i="541" s="1"/>
  <c r="M474" i="541" s="1"/>
  <c r="J474" i="541" a="1"/>
  <c r="J474" i="541" s="1"/>
  <c r="H474" i="541"/>
  <c r="V473" i="541"/>
  <c r="W473" i="541" s="1"/>
  <c r="N473" i="541"/>
  <c r="K473" i="541" a="1"/>
  <c r="K473" i="541" s="1"/>
  <c r="M473" i="541" s="1"/>
  <c r="J473" i="541" a="1"/>
  <c r="J473" i="541" s="1"/>
  <c r="H473" i="541"/>
  <c r="V472" i="541"/>
  <c r="W472" i="541" s="1"/>
  <c r="N472" i="541"/>
  <c r="K472" i="541" a="1"/>
  <c r="K472" i="541" s="1"/>
  <c r="M472" i="541" s="1"/>
  <c r="J472" i="541" a="1"/>
  <c r="J472" i="541" s="1"/>
  <c r="H472" i="541"/>
  <c r="V471" i="541"/>
  <c r="W471" i="541" s="1"/>
  <c r="N471" i="541"/>
  <c r="K471" i="541" a="1"/>
  <c r="K471" i="541" s="1"/>
  <c r="M471" i="541" s="1"/>
  <c r="J471" i="541" a="1"/>
  <c r="J471" i="541" s="1"/>
  <c r="H471" i="541"/>
  <c r="V470" i="541"/>
  <c r="W470" i="541" s="1"/>
  <c r="N470" i="541"/>
  <c r="M470" i="541"/>
  <c r="K470" i="541" a="1"/>
  <c r="K470" i="541" s="1"/>
  <c r="J470" i="541" a="1"/>
  <c r="J470" i="541" s="1"/>
  <c r="H470" i="541"/>
  <c r="V469" i="541"/>
  <c r="W469" i="541" s="1"/>
  <c r="N469" i="541"/>
  <c r="K469" i="541" a="1"/>
  <c r="K469" i="541" s="1"/>
  <c r="M469" i="541" s="1"/>
  <c r="J469" i="541" a="1"/>
  <c r="J469" i="541" s="1"/>
  <c r="H469" i="541"/>
  <c r="V468" i="541"/>
  <c r="W468" i="541" s="1"/>
  <c r="N468" i="541"/>
  <c r="K468" i="541" a="1"/>
  <c r="K468" i="541" s="1"/>
  <c r="M468" i="541" s="1"/>
  <c r="J468" i="541" a="1"/>
  <c r="J468" i="541" s="1"/>
  <c r="H468" i="541"/>
  <c r="V467" i="541"/>
  <c r="W467" i="541" s="1"/>
  <c r="N467" i="541"/>
  <c r="K467" i="541" a="1"/>
  <c r="K467" i="541" s="1"/>
  <c r="M467" i="541" s="1"/>
  <c r="J467" i="541" a="1"/>
  <c r="J467" i="541" s="1"/>
  <c r="H467" i="541"/>
  <c r="V466" i="541"/>
  <c r="W466" i="541" s="1"/>
  <c r="N466" i="541"/>
  <c r="K466" i="541" a="1"/>
  <c r="K466" i="541" s="1"/>
  <c r="M466" i="541" s="1"/>
  <c r="J466" i="541" a="1"/>
  <c r="J466" i="541" s="1"/>
  <c r="H466" i="541"/>
  <c r="V465" i="541"/>
  <c r="W465" i="541" s="1"/>
  <c r="N465" i="541"/>
  <c r="K465" i="541" a="1"/>
  <c r="K465" i="541" s="1"/>
  <c r="M465" i="541" s="1"/>
  <c r="J465" i="541" a="1"/>
  <c r="J465" i="541" s="1"/>
  <c r="H465" i="541"/>
  <c r="V464" i="541"/>
  <c r="N464" i="541"/>
  <c r="K464" i="541" a="1"/>
  <c r="K464" i="541" s="1"/>
  <c r="M464" i="541" s="1"/>
  <c r="J464" i="541" a="1"/>
  <c r="J464" i="541" s="1"/>
  <c r="H464" i="541"/>
  <c r="H479" i="541" s="1"/>
  <c r="AA463" i="541"/>
  <c r="Z463" i="541"/>
  <c r="Y463" i="541"/>
  <c r="X463" i="541"/>
  <c r="U463" i="541"/>
  <c r="T463" i="541"/>
  <c r="S463" i="541"/>
  <c r="R463" i="541"/>
  <c r="Q463" i="541"/>
  <c r="P463" i="541"/>
  <c r="O463" i="541"/>
  <c r="I463" i="541"/>
  <c r="G463" i="541"/>
  <c r="V462" i="541"/>
  <c r="W462" i="541" s="1"/>
  <c r="N462" i="541"/>
  <c r="K462" i="541" a="1"/>
  <c r="K462" i="541" s="1"/>
  <c r="M462" i="541" s="1"/>
  <c r="J462" i="541" a="1"/>
  <c r="J462" i="541" s="1"/>
  <c r="H462" i="541"/>
  <c r="V461" i="541"/>
  <c r="W461" i="541" s="1"/>
  <c r="N461" i="541"/>
  <c r="K461" i="541" a="1"/>
  <c r="K461" i="541" s="1"/>
  <c r="M461" i="541" s="1"/>
  <c r="J461" i="541" a="1"/>
  <c r="J461" i="541" s="1"/>
  <c r="H461" i="541"/>
  <c r="V460" i="541"/>
  <c r="W460" i="541" s="1"/>
  <c r="N460" i="541"/>
  <c r="K460" i="541" a="1"/>
  <c r="K460" i="541" s="1"/>
  <c r="M460" i="541" s="1"/>
  <c r="J460" i="541" a="1"/>
  <c r="J460" i="541" s="1"/>
  <c r="H460" i="541"/>
  <c r="K459" i="541" a="1"/>
  <c r="K459" i="541" s="1"/>
  <c r="M459" i="541" s="1"/>
  <c r="H459" i="541"/>
  <c r="K458" i="541" a="1"/>
  <c r="K458" i="541" s="1"/>
  <c r="M458" i="541" s="1"/>
  <c r="H458" i="541"/>
  <c r="K457" i="541" a="1"/>
  <c r="K457" i="541" s="1"/>
  <c r="M457" i="541" s="1"/>
  <c r="H457" i="541"/>
  <c r="V456" i="541"/>
  <c r="W456" i="541" s="1"/>
  <c r="N456" i="541"/>
  <c r="K456" i="541" a="1"/>
  <c r="K456" i="541" s="1"/>
  <c r="M456" i="541" s="1"/>
  <c r="J456" i="541" a="1"/>
  <c r="J456" i="541" s="1"/>
  <c r="H456" i="541"/>
  <c r="V455" i="541"/>
  <c r="W455" i="541" s="1"/>
  <c r="N455" i="541"/>
  <c r="K455" i="541" a="1"/>
  <c r="K455" i="541" s="1"/>
  <c r="M455" i="541" s="1"/>
  <c r="J455" i="541" a="1"/>
  <c r="J455" i="541" s="1"/>
  <c r="H455" i="541"/>
  <c r="N454" i="541"/>
  <c r="K454" i="541"/>
  <c r="M454" i="541" s="1"/>
  <c r="K454" i="541" a="1"/>
  <c r="H454" i="541"/>
  <c r="N453" i="541"/>
  <c r="K453" i="541" a="1"/>
  <c r="K453" i="541" s="1"/>
  <c r="M453" i="541" s="1"/>
  <c r="H453" i="541"/>
  <c r="N452" i="541"/>
  <c r="K452" i="541" a="1"/>
  <c r="K452" i="541" s="1"/>
  <c r="M452" i="541" s="1"/>
  <c r="H452" i="541"/>
  <c r="N451" i="541"/>
  <c r="K451" i="541" a="1"/>
  <c r="K451" i="541" s="1"/>
  <c r="M451" i="541" s="1"/>
  <c r="H451" i="541"/>
  <c r="N450" i="541"/>
  <c r="K450" i="541" a="1"/>
  <c r="K450" i="541" s="1"/>
  <c r="M450" i="541" s="1"/>
  <c r="H450" i="541"/>
  <c r="N449" i="541"/>
  <c r="K449" i="541" a="1"/>
  <c r="K449" i="541" s="1"/>
  <c r="M449" i="541" s="1"/>
  <c r="H449" i="541"/>
  <c r="V448" i="541"/>
  <c r="W448" i="541" s="1"/>
  <c r="N448" i="541"/>
  <c r="K448" i="541" a="1"/>
  <c r="K448" i="541" s="1"/>
  <c r="M448" i="541" s="1"/>
  <c r="J448" i="541" a="1"/>
  <c r="J448" i="541" s="1"/>
  <c r="H448" i="541"/>
  <c r="V447" i="541"/>
  <c r="W447" i="541" s="1"/>
  <c r="N447" i="541"/>
  <c r="K447" i="541" a="1"/>
  <c r="K447" i="541" s="1"/>
  <c r="M447" i="541" s="1"/>
  <c r="J447" i="541" a="1"/>
  <c r="J447" i="541" s="1"/>
  <c r="H447" i="541"/>
  <c r="V446" i="541"/>
  <c r="W446" i="541" s="1"/>
  <c r="N446" i="541"/>
  <c r="K446" i="541"/>
  <c r="M446" i="541" s="1"/>
  <c r="K446" i="541" a="1"/>
  <c r="J446" i="541"/>
  <c r="J446" i="541" a="1"/>
  <c r="H446" i="541"/>
  <c r="V445" i="541"/>
  <c r="W445" i="541" s="1"/>
  <c r="N445" i="541"/>
  <c r="K445" i="541" a="1"/>
  <c r="K445" i="541" s="1"/>
  <c r="M445" i="541" s="1"/>
  <c r="J445" i="541" a="1"/>
  <c r="J445" i="541" s="1"/>
  <c r="H445" i="541"/>
  <c r="V444" i="541"/>
  <c r="W444" i="541" s="1"/>
  <c r="N444" i="541"/>
  <c r="K444" i="541" a="1"/>
  <c r="K444" i="541" s="1"/>
  <c r="M444" i="541" s="1"/>
  <c r="J444" i="541" a="1"/>
  <c r="J444" i="541" s="1"/>
  <c r="H444" i="541"/>
  <c r="V443" i="541"/>
  <c r="W443" i="541" s="1"/>
  <c r="N443" i="541"/>
  <c r="K443" i="541" a="1"/>
  <c r="K443" i="541" s="1"/>
  <c r="M443" i="541" s="1"/>
  <c r="J443" i="541" a="1"/>
  <c r="J443" i="541" s="1"/>
  <c r="H443" i="541"/>
  <c r="V442" i="541"/>
  <c r="W442" i="541" s="1"/>
  <c r="N442" i="541"/>
  <c r="K442" i="541"/>
  <c r="M442" i="541" s="1"/>
  <c r="K442" i="541" a="1"/>
  <c r="J442" i="541"/>
  <c r="J442" i="541" a="1"/>
  <c r="H442" i="541"/>
  <c r="V441" i="541"/>
  <c r="W441" i="541" s="1"/>
  <c r="N441" i="541"/>
  <c r="K441" i="541" a="1"/>
  <c r="K441" i="541" s="1"/>
  <c r="M441" i="541" s="1"/>
  <c r="J441" i="541" a="1"/>
  <c r="J441" i="541" s="1"/>
  <c r="H441" i="541"/>
  <c r="W440" i="541"/>
  <c r="V440" i="541"/>
  <c r="N440" i="541"/>
  <c r="K440" i="541" a="1"/>
  <c r="K440" i="541" s="1"/>
  <c r="M440" i="541" s="1"/>
  <c r="J440" i="541" a="1"/>
  <c r="J440" i="541" s="1"/>
  <c r="H440" i="541"/>
  <c r="V439" i="541"/>
  <c r="W439" i="541" s="1"/>
  <c r="N439" i="541"/>
  <c r="K439" i="541" a="1"/>
  <c r="K439" i="541" s="1"/>
  <c r="M439" i="541" s="1"/>
  <c r="J439" i="541" a="1"/>
  <c r="J439" i="541" s="1"/>
  <c r="H439" i="541"/>
  <c r="V438" i="541"/>
  <c r="W438" i="541" s="1"/>
  <c r="N438" i="541"/>
  <c r="K438" i="541" a="1"/>
  <c r="K438" i="541" s="1"/>
  <c r="M438" i="541" s="1"/>
  <c r="J438" i="541" a="1"/>
  <c r="J438" i="541" s="1"/>
  <c r="H438" i="541"/>
  <c r="V437" i="541"/>
  <c r="W437" i="541" s="1"/>
  <c r="N437" i="541"/>
  <c r="K437" i="541" a="1"/>
  <c r="K437" i="541" s="1"/>
  <c r="M437" i="541" s="1"/>
  <c r="J437" i="541" a="1"/>
  <c r="J437" i="541" s="1"/>
  <c r="H437" i="541"/>
  <c r="N436" i="541"/>
  <c r="K436" i="541" a="1"/>
  <c r="K436" i="541" s="1"/>
  <c r="M436" i="541" s="1"/>
  <c r="H436" i="541"/>
  <c r="V435" i="541"/>
  <c r="W435" i="541" s="1"/>
  <c r="N435" i="541"/>
  <c r="K435" i="541" a="1"/>
  <c r="K435" i="541" s="1"/>
  <c r="M435" i="541" s="1"/>
  <c r="J435" i="541" a="1"/>
  <c r="J435" i="541" s="1"/>
  <c r="H435" i="541"/>
  <c r="V434" i="541"/>
  <c r="W434" i="541" s="1"/>
  <c r="N434" i="541"/>
  <c r="K434" i="541" a="1"/>
  <c r="K434" i="541" s="1"/>
  <c r="M434" i="541" s="1"/>
  <c r="J434" i="541" a="1"/>
  <c r="J434" i="541" s="1"/>
  <c r="H434" i="541"/>
  <c r="V433" i="541"/>
  <c r="W433" i="541" s="1"/>
  <c r="N433" i="541"/>
  <c r="K433" i="541" a="1"/>
  <c r="K433" i="541" s="1"/>
  <c r="M433" i="541" s="1"/>
  <c r="J433" i="541" a="1"/>
  <c r="J433" i="541" s="1"/>
  <c r="H433" i="541"/>
  <c r="V432" i="541"/>
  <c r="W432" i="541" s="1"/>
  <c r="N432" i="541"/>
  <c r="K432" i="541" a="1"/>
  <c r="K432" i="541" s="1"/>
  <c r="M432" i="541" s="1"/>
  <c r="J432" i="541" a="1"/>
  <c r="J432" i="541" s="1"/>
  <c r="H432" i="541"/>
  <c r="V431" i="541"/>
  <c r="W431" i="541" s="1"/>
  <c r="N431" i="541"/>
  <c r="K431" i="541" a="1"/>
  <c r="K431" i="541" s="1"/>
  <c r="M431" i="541" s="1"/>
  <c r="J431" i="541" a="1"/>
  <c r="J431" i="541" s="1"/>
  <c r="H431" i="541"/>
  <c r="V430" i="541"/>
  <c r="W430" i="541" s="1"/>
  <c r="N430" i="541"/>
  <c r="K430" i="541" a="1"/>
  <c r="K430" i="541" s="1"/>
  <c r="M430" i="541" s="1"/>
  <c r="J430" i="541" a="1"/>
  <c r="J430" i="541" s="1"/>
  <c r="H430" i="541"/>
  <c r="V429" i="541"/>
  <c r="N429" i="541"/>
  <c r="K429" i="541" a="1"/>
  <c r="K429" i="541" s="1"/>
  <c r="J429" i="541" a="1"/>
  <c r="J429" i="541" s="1"/>
  <c r="H429" i="541"/>
  <c r="AA428" i="541"/>
  <c r="Z428" i="541"/>
  <c r="Y428" i="541"/>
  <c r="X428" i="541"/>
  <c r="U428" i="541"/>
  <c r="T428" i="541"/>
  <c r="S428" i="541"/>
  <c r="R428" i="541"/>
  <c r="Q428" i="541"/>
  <c r="P428" i="541"/>
  <c r="O428" i="541"/>
  <c r="I428" i="541"/>
  <c r="G428" i="541"/>
  <c r="K427" i="541" a="1"/>
  <c r="K427" i="541" s="1"/>
  <c r="M427" i="541" s="1"/>
  <c r="H427" i="541"/>
  <c r="K426" i="541"/>
  <c r="M426" i="541" s="1"/>
  <c r="K426" i="541" a="1"/>
  <c r="H426" i="541"/>
  <c r="K425" i="541" a="1"/>
  <c r="K425" i="541" s="1"/>
  <c r="M425" i="541" s="1"/>
  <c r="H425" i="541"/>
  <c r="K424" i="541" a="1"/>
  <c r="K424" i="541" s="1"/>
  <c r="M424" i="541" s="1"/>
  <c r="H424" i="541"/>
  <c r="K423" i="541" a="1"/>
  <c r="K423" i="541" s="1"/>
  <c r="M423" i="541" s="1"/>
  <c r="H423" i="541"/>
  <c r="K422" i="541"/>
  <c r="M422" i="541" s="1"/>
  <c r="K422" i="541" a="1"/>
  <c r="H422" i="541"/>
  <c r="K421" i="541" a="1"/>
  <c r="K421" i="541" s="1"/>
  <c r="M421" i="541" s="1"/>
  <c r="H421" i="541"/>
  <c r="K420" i="541" a="1"/>
  <c r="K420" i="541" s="1"/>
  <c r="M420" i="541" s="1"/>
  <c r="H420" i="541"/>
  <c r="K419" i="541" a="1"/>
  <c r="K419" i="541" s="1"/>
  <c r="M419" i="541" s="1"/>
  <c r="H419" i="541"/>
  <c r="K418" i="541"/>
  <c r="M418" i="541" s="1"/>
  <c r="K418" i="541" a="1"/>
  <c r="H418" i="541"/>
  <c r="V417" i="541"/>
  <c r="W417" i="541" s="1"/>
  <c r="N417" i="541"/>
  <c r="K417" i="541" a="1"/>
  <c r="K417" i="541" s="1"/>
  <c r="M417" i="541" s="1"/>
  <c r="J417" i="541" a="1"/>
  <c r="J417" i="541" s="1"/>
  <c r="H417" i="541"/>
  <c r="V416" i="541"/>
  <c r="W416" i="541" s="1"/>
  <c r="N416" i="541"/>
  <c r="K416" i="541" a="1"/>
  <c r="K416" i="541" s="1"/>
  <c r="M416" i="541" s="1"/>
  <c r="J416" i="541" a="1"/>
  <c r="J416" i="541" s="1"/>
  <c r="H416" i="541"/>
  <c r="V415" i="541"/>
  <c r="W415" i="541" s="1"/>
  <c r="N415" i="541"/>
  <c r="K415" i="541" a="1"/>
  <c r="K415" i="541" s="1"/>
  <c r="M415" i="541" s="1"/>
  <c r="J415" i="541" a="1"/>
  <c r="J415" i="541" s="1"/>
  <c r="H415" i="541"/>
  <c r="V414" i="541"/>
  <c r="W414" i="541" s="1"/>
  <c r="N414" i="541"/>
  <c r="K414" i="541" a="1"/>
  <c r="K414" i="541" s="1"/>
  <c r="M414" i="541" s="1"/>
  <c r="J414" i="541" a="1"/>
  <c r="J414" i="541" s="1"/>
  <c r="H414" i="541"/>
  <c r="H413" i="541"/>
  <c r="V412" i="541"/>
  <c r="W412" i="541" s="1"/>
  <c r="N412" i="541"/>
  <c r="K412" i="541" a="1"/>
  <c r="K412" i="541" s="1"/>
  <c r="M412" i="541" s="1"/>
  <c r="J412" i="541" a="1"/>
  <c r="J412" i="541" s="1"/>
  <c r="H412" i="541"/>
  <c r="V411" i="541"/>
  <c r="W411" i="541" s="1"/>
  <c r="N411" i="541"/>
  <c r="K411" i="541" a="1"/>
  <c r="K411" i="541" s="1"/>
  <c r="M411" i="541" s="1"/>
  <c r="J411" i="541" a="1"/>
  <c r="J411" i="541" s="1"/>
  <c r="H411" i="541"/>
  <c r="H410" i="541"/>
  <c r="K409" i="541" a="1"/>
  <c r="K409" i="541" s="1"/>
  <c r="H409" i="541"/>
  <c r="V408" i="541"/>
  <c r="W408" i="541" s="1"/>
  <c r="N408" i="541"/>
  <c r="K408" i="541" a="1"/>
  <c r="K408" i="541" s="1"/>
  <c r="M408" i="541" s="1"/>
  <c r="J408" i="541" a="1"/>
  <c r="J408" i="541" s="1"/>
  <c r="H408" i="541"/>
  <c r="V407" i="541"/>
  <c r="W407" i="541" s="1"/>
  <c r="N407" i="541"/>
  <c r="K407" i="541" a="1"/>
  <c r="K407" i="541" s="1"/>
  <c r="M407" i="541" s="1"/>
  <c r="J407" i="541" a="1"/>
  <c r="J407" i="541" s="1"/>
  <c r="H407" i="541"/>
  <c r="V406" i="541"/>
  <c r="W406" i="541" s="1"/>
  <c r="N406" i="541"/>
  <c r="K406" i="541" a="1"/>
  <c r="K406" i="541" s="1"/>
  <c r="M406" i="541" s="1"/>
  <c r="J406" i="541" a="1"/>
  <c r="J406" i="541" s="1"/>
  <c r="H406" i="541"/>
  <c r="V405" i="541"/>
  <c r="W405" i="541" s="1"/>
  <c r="N405" i="541"/>
  <c r="K405" i="541" a="1"/>
  <c r="K405" i="541" s="1"/>
  <c r="M405" i="541" s="1"/>
  <c r="J405" i="541" a="1"/>
  <c r="J405" i="541" s="1"/>
  <c r="H405" i="541"/>
  <c r="V404" i="541"/>
  <c r="W404" i="541" s="1"/>
  <c r="N404" i="541"/>
  <c r="K404" i="541" a="1"/>
  <c r="K404" i="541" s="1"/>
  <c r="M404" i="541" s="1"/>
  <c r="J404" i="541" a="1"/>
  <c r="J404" i="541" s="1"/>
  <c r="H404" i="541"/>
  <c r="V403" i="541"/>
  <c r="W403" i="541" s="1"/>
  <c r="N403" i="541"/>
  <c r="K403" i="541" a="1"/>
  <c r="K403" i="541" s="1"/>
  <c r="M403" i="541" s="1"/>
  <c r="J403" i="541" a="1"/>
  <c r="J403" i="541" s="1"/>
  <c r="H403" i="541"/>
  <c r="V402" i="541"/>
  <c r="W402" i="541" s="1"/>
  <c r="N402" i="541"/>
  <c r="K402" i="541" a="1"/>
  <c r="K402" i="541" s="1"/>
  <c r="M402" i="541" s="1"/>
  <c r="J402" i="541" a="1"/>
  <c r="J402" i="541" s="1"/>
  <c r="H402" i="541"/>
  <c r="V401" i="541"/>
  <c r="W401" i="541" s="1"/>
  <c r="N401" i="541"/>
  <c r="K401" i="541" a="1"/>
  <c r="K401" i="541" s="1"/>
  <c r="M401" i="541" s="1"/>
  <c r="J401" i="541" a="1"/>
  <c r="J401" i="541" s="1"/>
  <c r="H401" i="541"/>
  <c r="V400" i="541"/>
  <c r="W400" i="541" s="1"/>
  <c r="N400" i="541"/>
  <c r="K400" i="541"/>
  <c r="M400" i="541" s="1"/>
  <c r="K400" i="541" a="1"/>
  <c r="J400" i="541"/>
  <c r="J400" i="541" a="1"/>
  <c r="H400" i="541"/>
  <c r="V399" i="541"/>
  <c r="W399" i="541" s="1"/>
  <c r="N399" i="541"/>
  <c r="K399" i="541" a="1"/>
  <c r="K399" i="541" s="1"/>
  <c r="M399" i="541" s="1"/>
  <c r="J399" i="541" a="1"/>
  <c r="J399" i="541" s="1"/>
  <c r="H399" i="541"/>
  <c r="K398" i="541" a="1"/>
  <c r="K398" i="541" s="1"/>
  <c r="M398" i="541" s="1"/>
  <c r="H398" i="541"/>
  <c r="K397" i="541" a="1"/>
  <c r="K397" i="541" s="1"/>
  <c r="M397" i="541" s="1"/>
  <c r="H397" i="541"/>
  <c r="K396" i="541" a="1"/>
  <c r="K396" i="541" s="1"/>
  <c r="M396" i="541" s="1"/>
  <c r="H396" i="541"/>
  <c r="K395" i="541" a="1"/>
  <c r="K395" i="541" s="1"/>
  <c r="M395" i="541" s="1"/>
  <c r="H395" i="541"/>
  <c r="N394" i="541"/>
  <c r="K394" i="541" a="1"/>
  <c r="K394" i="541" s="1"/>
  <c r="M394" i="541" s="1"/>
  <c r="H394" i="541"/>
  <c r="N393" i="541"/>
  <c r="K393" i="541" a="1"/>
  <c r="K393" i="541" s="1"/>
  <c r="M393" i="541" s="1"/>
  <c r="H393" i="541"/>
  <c r="N392" i="541"/>
  <c r="K392" i="541" a="1"/>
  <c r="K392" i="541" s="1"/>
  <c r="M392" i="541" s="1"/>
  <c r="H392" i="541"/>
  <c r="N391" i="541"/>
  <c r="K391" i="541" a="1"/>
  <c r="K391" i="541" s="1"/>
  <c r="M391" i="541" s="1"/>
  <c r="H391" i="541"/>
  <c r="V390" i="541"/>
  <c r="W390" i="541" s="1"/>
  <c r="N390" i="541"/>
  <c r="K390" i="541" a="1"/>
  <c r="K390" i="541" s="1"/>
  <c r="M390" i="541" s="1"/>
  <c r="J390" i="541" a="1"/>
  <c r="J390" i="541" s="1"/>
  <c r="H390" i="541"/>
  <c r="V389" i="541"/>
  <c r="W389" i="541" s="1"/>
  <c r="N389" i="541"/>
  <c r="K389" i="541" a="1"/>
  <c r="K389" i="541" s="1"/>
  <c r="M389" i="541" s="1"/>
  <c r="J389" i="541" a="1"/>
  <c r="J389" i="541" s="1"/>
  <c r="H389" i="541"/>
  <c r="V388" i="541"/>
  <c r="W388" i="541" s="1"/>
  <c r="N388" i="541"/>
  <c r="K388" i="541"/>
  <c r="M388" i="541" s="1"/>
  <c r="K388" i="541" a="1"/>
  <c r="J388" i="541"/>
  <c r="J388" i="541" a="1"/>
  <c r="H388" i="541"/>
  <c r="V387" i="541"/>
  <c r="W387" i="541" s="1"/>
  <c r="N387" i="541"/>
  <c r="K387" i="541" a="1"/>
  <c r="K387" i="541" s="1"/>
  <c r="M387" i="541" s="1"/>
  <c r="J387" i="541" a="1"/>
  <c r="J387" i="541" s="1"/>
  <c r="H387" i="541"/>
  <c r="V386" i="541"/>
  <c r="W386" i="541" s="1"/>
  <c r="N386" i="541"/>
  <c r="K386" i="541" a="1"/>
  <c r="K386" i="541" s="1"/>
  <c r="M386" i="541" s="1"/>
  <c r="J386" i="541" a="1"/>
  <c r="J386" i="541" s="1"/>
  <c r="H386" i="541"/>
  <c r="V385" i="541"/>
  <c r="W385" i="541" s="1"/>
  <c r="N385" i="541"/>
  <c r="K385" i="541" a="1"/>
  <c r="K385" i="541" s="1"/>
  <c r="M385" i="541" s="1"/>
  <c r="J385" i="541" a="1"/>
  <c r="J385" i="541" s="1"/>
  <c r="H385" i="541"/>
  <c r="V384" i="541"/>
  <c r="W384" i="541" s="1"/>
  <c r="N384" i="541"/>
  <c r="K384" i="541"/>
  <c r="M384" i="541" s="1"/>
  <c r="K384" i="541" a="1"/>
  <c r="J384" i="541"/>
  <c r="J384" i="541" a="1"/>
  <c r="H384" i="541"/>
  <c r="V383" i="541"/>
  <c r="W383" i="541" s="1"/>
  <c r="N383" i="541"/>
  <c r="K383" i="541" a="1"/>
  <c r="K383" i="541" s="1"/>
  <c r="M383" i="541" s="1"/>
  <c r="J383" i="541" a="1"/>
  <c r="J383" i="541" s="1"/>
  <c r="H383" i="541"/>
  <c r="V382" i="541"/>
  <c r="W382" i="541" s="1"/>
  <c r="N382" i="541"/>
  <c r="K382" i="541" a="1"/>
  <c r="K382" i="541" s="1"/>
  <c r="M382" i="541" s="1"/>
  <c r="J382" i="541" a="1"/>
  <c r="J382" i="541" s="1"/>
  <c r="H382" i="541"/>
  <c r="V381" i="541"/>
  <c r="W381" i="541" s="1"/>
  <c r="N381" i="541"/>
  <c r="K381" i="541" a="1"/>
  <c r="K381" i="541" s="1"/>
  <c r="M381" i="541" s="1"/>
  <c r="J381" i="541" a="1"/>
  <c r="J381" i="541" s="1"/>
  <c r="H381" i="541"/>
  <c r="V380" i="541"/>
  <c r="W380" i="541" s="1"/>
  <c r="N380" i="541"/>
  <c r="K380" i="541" a="1"/>
  <c r="K380" i="541" s="1"/>
  <c r="M380" i="541" s="1"/>
  <c r="J380" i="541" a="1"/>
  <c r="J380" i="541" s="1"/>
  <c r="H380" i="541"/>
  <c r="V379" i="541"/>
  <c r="W379" i="541" s="1"/>
  <c r="N379" i="541"/>
  <c r="K379" i="541" a="1"/>
  <c r="K379" i="541" s="1"/>
  <c r="M379" i="541" s="1"/>
  <c r="J379" i="541" a="1"/>
  <c r="J379" i="541" s="1"/>
  <c r="H379" i="541"/>
  <c r="K378" i="541" a="1"/>
  <c r="K378" i="541" s="1"/>
  <c r="M378" i="541" s="1"/>
  <c r="H378" i="541"/>
  <c r="K377" i="541" a="1"/>
  <c r="K377" i="541" s="1"/>
  <c r="M377" i="541" s="1"/>
  <c r="H377" i="541"/>
  <c r="K376" i="541" a="1"/>
  <c r="K376" i="541" s="1"/>
  <c r="M376" i="541" s="1"/>
  <c r="H376" i="541"/>
  <c r="V375" i="541"/>
  <c r="W375" i="541" s="1"/>
  <c r="N375" i="541"/>
  <c r="K375" i="541" a="1"/>
  <c r="K375" i="541" s="1"/>
  <c r="M375" i="541" s="1"/>
  <c r="J375" i="541" a="1"/>
  <c r="J375" i="541" s="1"/>
  <c r="H375" i="541"/>
  <c r="V374" i="541"/>
  <c r="W374" i="541" s="1"/>
  <c r="N374" i="541"/>
  <c r="K374" i="541" a="1"/>
  <c r="K374" i="541" s="1"/>
  <c r="M374" i="541" s="1"/>
  <c r="J374" i="541" a="1"/>
  <c r="J374" i="541" s="1"/>
  <c r="H374" i="541"/>
  <c r="V373" i="541"/>
  <c r="W373" i="541" s="1"/>
  <c r="N373" i="541"/>
  <c r="K373" i="541" a="1"/>
  <c r="K373" i="541" s="1"/>
  <c r="M373" i="541" s="1"/>
  <c r="J373" i="541" a="1"/>
  <c r="J373" i="541" s="1"/>
  <c r="H373" i="541"/>
  <c r="K372" i="541" a="1"/>
  <c r="K372" i="541" s="1"/>
  <c r="H372" i="541"/>
  <c r="V371" i="541"/>
  <c r="N371" i="541"/>
  <c r="K371" i="541" a="1"/>
  <c r="K371" i="541" s="1"/>
  <c r="J371" i="541" a="1"/>
  <c r="J371" i="541" s="1"/>
  <c r="H371" i="541"/>
  <c r="AA370" i="541"/>
  <c r="AA507" i="541" s="1"/>
  <c r="Z370" i="541"/>
  <c r="Z507" i="541" s="1"/>
  <c r="Y370" i="541"/>
  <c r="Y507" i="541" s="1"/>
  <c r="X370" i="541"/>
  <c r="X507" i="541" s="1"/>
  <c r="U370" i="541"/>
  <c r="U507" i="541" s="1"/>
  <c r="T370" i="541"/>
  <c r="T507" i="541" s="1"/>
  <c r="S370" i="541"/>
  <c r="S507" i="541" s="1"/>
  <c r="R370" i="541"/>
  <c r="R507" i="541" s="1"/>
  <c r="Q370" i="541"/>
  <c r="Q507" i="541" s="1"/>
  <c r="P370" i="541"/>
  <c r="P507" i="541" s="1"/>
  <c r="O370" i="541"/>
  <c r="I370" i="541"/>
  <c r="I507" i="541" s="1"/>
  <c r="B515" i="541" s="1"/>
  <c r="G370" i="541"/>
  <c r="G507" i="541" s="1"/>
  <c r="V369" i="541"/>
  <c r="W369" i="541" s="1"/>
  <c r="N369" i="541"/>
  <c r="K369" i="541" a="1"/>
  <c r="K369" i="541" s="1"/>
  <c r="M369" i="541" s="1"/>
  <c r="J369" i="541" a="1"/>
  <c r="J369" i="541" s="1"/>
  <c r="H369" i="541"/>
  <c r="V368" i="541"/>
  <c r="W368" i="541" s="1"/>
  <c r="N368" i="541"/>
  <c r="K368" i="541" a="1"/>
  <c r="K368" i="541" s="1"/>
  <c r="M368" i="541" s="1"/>
  <c r="J368" i="541" a="1"/>
  <c r="J368" i="541" s="1"/>
  <c r="H368" i="541"/>
  <c r="K367" i="541" a="1"/>
  <c r="K367" i="541" s="1"/>
  <c r="M367" i="541" s="1"/>
  <c r="H367" i="541"/>
  <c r="K366" i="541" a="1"/>
  <c r="K366" i="541" s="1"/>
  <c r="M366" i="541" s="1"/>
  <c r="H366" i="541"/>
  <c r="K365" i="541" a="1"/>
  <c r="K365" i="541" s="1"/>
  <c r="M365" i="541" s="1"/>
  <c r="H365" i="541"/>
  <c r="K364" i="541" a="1"/>
  <c r="K364" i="541" s="1"/>
  <c r="M364" i="541" s="1"/>
  <c r="H364" i="541"/>
  <c r="V363" i="541"/>
  <c r="W363" i="541" s="1"/>
  <c r="N363" i="541"/>
  <c r="K363" i="541" a="1"/>
  <c r="K363" i="541" s="1"/>
  <c r="M363" i="541" s="1"/>
  <c r="J363" i="541" a="1"/>
  <c r="J363" i="541" s="1"/>
  <c r="H363" i="541"/>
  <c r="V362" i="541"/>
  <c r="W362" i="541" s="1"/>
  <c r="N362" i="541"/>
  <c r="K362" i="541" a="1"/>
  <c r="K362" i="541" s="1"/>
  <c r="M362" i="541" s="1"/>
  <c r="J362" i="541" a="1"/>
  <c r="J362" i="541" s="1"/>
  <c r="H362" i="541"/>
  <c r="V361" i="541"/>
  <c r="W361" i="541" s="1"/>
  <c r="N361" i="541"/>
  <c r="K361" i="541" a="1"/>
  <c r="K361" i="541" s="1"/>
  <c r="M361" i="541" s="1"/>
  <c r="J361" i="541" a="1"/>
  <c r="J361" i="541" s="1"/>
  <c r="H361" i="541"/>
  <c r="H360" i="541"/>
  <c r="H359" i="541"/>
  <c r="V358" i="541"/>
  <c r="W358" i="541" s="1"/>
  <c r="N358" i="541"/>
  <c r="K358" i="541" a="1"/>
  <c r="K358" i="541" s="1"/>
  <c r="M358" i="541" s="1"/>
  <c r="J358" i="541" a="1"/>
  <c r="J358" i="541" s="1"/>
  <c r="H358" i="541"/>
  <c r="V357" i="541"/>
  <c r="W357" i="541" s="1"/>
  <c r="N357" i="541"/>
  <c r="K357" i="541" a="1"/>
  <c r="K357" i="541" s="1"/>
  <c r="M357" i="541" s="1"/>
  <c r="J357" i="541" a="1"/>
  <c r="J357" i="541" s="1"/>
  <c r="H357" i="541"/>
  <c r="K356" i="541" a="1"/>
  <c r="K356" i="541" s="1"/>
  <c r="M356" i="541" s="1"/>
  <c r="H356" i="541"/>
  <c r="K355" i="541" a="1"/>
  <c r="K355" i="541" s="1"/>
  <c r="M355" i="541" s="1"/>
  <c r="H355" i="541"/>
  <c r="V354" i="541"/>
  <c r="W354" i="541" s="1"/>
  <c r="N354" i="541"/>
  <c r="K354" i="541" a="1"/>
  <c r="K354" i="541" s="1"/>
  <c r="M354" i="541" s="1"/>
  <c r="J354" i="541" a="1"/>
  <c r="J354" i="541" s="1"/>
  <c r="H354" i="541"/>
  <c r="V353" i="541"/>
  <c r="W353" i="541" s="1"/>
  <c r="N353" i="541"/>
  <c r="K353" i="541" a="1"/>
  <c r="K353" i="541" s="1"/>
  <c r="M353" i="541" s="1"/>
  <c r="J353" i="541" a="1"/>
  <c r="J353" i="541" s="1"/>
  <c r="H353" i="541"/>
  <c r="V352" i="541"/>
  <c r="W352" i="541" s="1"/>
  <c r="N352" i="541"/>
  <c r="K352" i="541" a="1"/>
  <c r="K352" i="541" s="1"/>
  <c r="M352" i="541" s="1"/>
  <c r="J352" i="541" a="1"/>
  <c r="J352" i="541" s="1"/>
  <c r="H352" i="541"/>
  <c r="V351" i="541"/>
  <c r="W351" i="541" s="1"/>
  <c r="N351" i="541"/>
  <c r="K351" i="541" a="1"/>
  <c r="K351" i="541" s="1"/>
  <c r="M351" i="541" s="1"/>
  <c r="J351" i="541" a="1"/>
  <c r="J351" i="541" s="1"/>
  <c r="H351" i="541"/>
  <c r="V350" i="541"/>
  <c r="W350" i="541" s="1"/>
  <c r="N350" i="541"/>
  <c r="K350" i="541"/>
  <c r="M350" i="541" s="1"/>
  <c r="K350" i="541" a="1"/>
  <c r="J350" i="541"/>
  <c r="J350" i="541" a="1"/>
  <c r="H350" i="541"/>
  <c r="V349" i="541"/>
  <c r="N349" i="541"/>
  <c r="K349" i="541" a="1"/>
  <c r="K349" i="541" s="1"/>
  <c r="J349" i="541" a="1"/>
  <c r="J349" i="541" s="1"/>
  <c r="H349" i="541"/>
  <c r="X343" i="541"/>
  <c r="X342" i="541"/>
  <c r="X341" i="541"/>
  <c r="G341" i="541"/>
  <c r="C341" i="541"/>
  <c r="X340" i="541"/>
  <c r="I340" i="541"/>
  <c r="E340" i="541"/>
  <c r="I339" i="541"/>
  <c r="E339" i="541"/>
  <c r="I338" i="541"/>
  <c r="E338" i="541"/>
  <c r="X337" i="541"/>
  <c r="I337" i="541"/>
  <c r="E337" i="541"/>
  <c r="E341" i="541" s="1"/>
  <c r="AA334" i="541"/>
  <c r="Z334" i="541"/>
  <c r="Y334" i="541"/>
  <c r="X334" i="541"/>
  <c r="U334" i="541"/>
  <c r="T334" i="541"/>
  <c r="S334" i="541"/>
  <c r="R334" i="541"/>
  <c r="Q334" i="541"/>
  <c r="P334" i="541"/>
  <c r="O334" i="541"/>
  <c r="I334" i="541"/>
  <c r="G334" i="541"/>
  <c r="K333" i="541" a="1"/>
  <c r="K333" i="541" s="1"/>
  <c r="H333" i="541"/>
  <c r="K332" i="541" a="1"/>
  <c r="K332" i="541" s="1"/>
  <c r="H332" i="541"/>
  <c r="K331" i="541"/>
  <c r="K331" i="541" a="1"/>
  <c r="H331" i="541"/>
  <c r="V330" i="541"/>
  <c r="W330" i="541" s="1"/>
  <c r="N330" i="541"/>
  <c r="K330" i="541" a="1"/>
  <c r="K330" i="541" s="1"/>
  <c r="H330" i="541"/>
  <c r="D330" i="541"/>
  <c r="H329" i="541"/>
  <c r="K328" i="541" a="1"/>
  <c r="K328" i="541" s="1"/>
  <c r="H328" i="541"/>
  <c r="H327" i="541"/>
  <c r="V326" i="541"/>
  <c r="W326" i="541" s="1"/>
  <c r="N326" i="541"/>
  <c r="K326" i="541" a="1"/>
  <c r="K326" i="541" s="1"/>
  <c r="M326" i="541" s="1"/>
  <c r="J326" i="541" a="1"/>
  <c r="J326" i="541" s="1"/>
  <c r="H326" i="541"/>
  <c r="V325" i="541"/>
  <c r="W325" i="541" s="1"/>
  <c r="N325" i="541"/>
  <c r="K325" i="541" a="1"/>
  <c r="K325" i="541" s="1"/>
  <c r="M325" i="541" s="1"/>
  <c r="J325" i="541" a="1"/>
  <c r="J325" i="541" s="1"/>
  <c r="H325" i="541"/>
  <c r="H324" i="541"/>
  <c r="V323" i="541"/>
  <c r="W323" i="541" s="1"/>
  <c r="N323" i="541"/>
  <c r="K323" i="541" a="1"/>
  <c r="K323" i="541" s="1"/>
  <c r="M323" i="541" s="1"/>
  <c r="J323" i="541" a="1"/>
  <c r="J323" i="541" s="1"/>
  <c r="H323" i="541"/>
  <c r="V322" i="541"/>
  <c r="W322" i="541" s="1"/>
  <c r="N322" i="541"/>
  <c r="K322" i="541" a="1"/>
  <c r="K322" i="541" s="1"/>
  <c r="M322" i="541" s="1"/>
  <c r="J322" i="541" a="1"/>
  <c r="J322" i="541" s="1"/>
  <c r="H322" i="541"/>
  <c r="V321" i="541"/>
  <c r="W321" i="541" s="1"/>
  <c r="N321" i="541"/>
  <c r="K321" i="541" a="1"/>
  <c r="K321" i="541" s="1"/>
  <c r="M321" i="541" s="1"/>
  <c r="J321" i="541" a="1"/>
  <c r="J321" i="541" s="1"/>
  <c r="H321" i="541"/>
  <c r="V320" i="541"/>
  <c r="W320" i="541" s="1"/>
  <c r="N320" i="541"/>
  <c r="K320" i="541" a="1"/>
  <c r="K320" i="541" s="1"/>
  <c r="J320" i="541" a="1"/>
  <c r="J320" i="541" s="1"/>
  <c r="H320" i="541"/>
  <c r="AA319" i="541"/>
  <c r="Z319" i="541"/>
  <c r="Y319" i="541"/>
  <c r="X319" i="541"/>
  <c r="U319" i="541"/>
  <c r="T319" i="541"/>
  <c r="S319" i="541"/>
  <c r="Q319" i="541"/>
  <c r="P319" i="541"/>
  <c r="O319" i="541"/>
  <c r="R341" i="541" s="1"/>
  <c r="I319" i="541"/>
  <c r="G319" i="541"/>
  <c r="V318" i="541"/>
  <c r="W318" i="541" s="1"/>
  <c r="N318" i="541"/>
  <c r="K318" i="541" a="1"/>
  <c r="K318" i="541" s="1"/>
  <c r="M318" i="541" s="1"/>
  <c r="J318" i="541" a="1"/>
  <c r="J318" i="541" s="1"/>
  <c r="H318" i="541"/>
  <c r="H316" i="541"/>
  <c r="H315" i="541"/>
  <c r="H314" i="541"/>
  <c r="V313" i="541"/>
  <c r="W313" i="541" s="1"/>
  <c r="N313" i="541"/>
  <c r="K313" i="541" a="1"/>
  <c r="K313" i="541" s="1"/>
  <c r="M313" i="541" s="1"/>
  <c r="J313" i="541" a="1"/>
  <c r="J313" i="541" s="1"/>
  <c r="H313" i="541"/>
  <c r="V312" i="541"/>
  <c r="W312" i="541" s="1"/>
  <c r="N312" i="541"/>
  <c r="K312" i="541" a="1"/>
  <c r="K312" i="541" s="1"/>
  <c r="M312" i="541" s="1"/>
  <c r="J312" i="541" a="1"/>
  <c r="J312" i="541" s="1"/>
  <c r="H312" i="541"/>
  <c r="V311" i="541"/>
  <c r="W311" i="541" s="1"/>
  <c r="N311" i="541"/>
  <c r="K311" i="541" a="1"/>
  <c r="K311" i="541" s="1"/>
  <c r="M311" i="541" s="1"/>
  <c r="J311" i="541" a="1"/>
  <c r="J311" i="541" s="1"/>
  <c r="H311" i="541"/>
  <c r="V310" i="541"/>
  <c r="W310" i="541" s="1"/>
  <c r="N310" i="541"/>
  <c r="K310" i="541" a="1"/>
  <c r="K310" i="541" s="1"/>
  <c r="M310" i="541" s="1"/>
  <c r="J310" i="541" a="1"/>
  <c r="J310" i="541" s="1"/>
  <c r="H310" i="541"/>
  <c r="V309" i="541"/>
  <c r="N309" i="541"/>
  <c r="N319" i="541" s="1"/>
  <c r="K309" i="541" a="1"/>
  <c r="K309" i="541" s="1"/>
  <c r="M309" i="541" s="1"/>
  <c r="J309" i="541" a="1"/>
  <c r="J309" i="541" s="1"/>
  <c r="H309" i="541"/>
  <c r="AA308" i="541"/>
  <c r="Z308" i="541"/>
  <c r="Y308" i="541"/>
  <c r="X308" i="541"/>
  <c r="U308" i="541"/>
  <c r="T308" i="541"/>
  <c r="S308" i="541"/>
  <c r="Q308" i="541"/>
  <c r="P308" i="541"/>
  <c r="O308" i="541"/>
  <c r="I308" i="541"/>
  <c r="G308" i="541"/>
  <c r="V307" i="541"/>
  <c r="W307" i="541" s="1"/>
  <c r="N307" i="541"/>
  <c r="K307" i="541" a="1"/>
  <c r="K307" i="541" s="1"/>
  <c r="M307" i="541" s="1"/>
  <c r="J307" i="541" a="1"/>
  <c r="J307" i="541" s="1"/>
  <c r="H307" i="541"/>
  <c r="V306" i="541"/>
  <c r="W306" i="541" s="1"/>
  <c r="N306" i="541"/>
  <c r="K306" i="541" a="1"/>
  <c r="K306" i="541" s="1"/>
  <c r="M306" i="541" s="1"/>
  <c r="J306" i="541" a="1"/>
  <c r="J306" i="541" s="1"/>
  <c r="H306" i="541"/>
  <c r="V305" i="541"/>
  <c r="W305" i="541" s="1"/>
  <c r="N305" i="541"/>
  <c r="K305" i="541" a="1"/>
  <c r="K305" i="541" s="1"/>
  <c r="M305" i="541" s="1"/>
  <c r="J305" i="541" a="1"/>
  <c r="J305" i="541" s="1"/>
  <c r="H305" i="541"/>
  <c r="V304" i="541"/>
  <c r="W304" i="541" s="1"/>
  <c r="N304" i="541"/>
  <c r="K304" i="541" a="1"/>
  <c r="K304" i="541" s="1"/>
  <c r="M304" i="541" s="1"/>
  <c r="J304" i="541" a="1"/>
  <c r="J304" i="541" s="1"/>
  <c r="H304" i="541"/>
  <c r="V303" i="541"/>
  <c r="W303" i="541" s="1"/>
  <c r="N303" i="541"/>
  <c r="K303" i="541" a="1"/>
  <c r="K303" i="541" s="1"/>
  <c r="M303" i="541" s="1"/>
  <c r="J303" i="541" a="1"/>
  <c r="J303" i="541" s="1"/>
  <c r="H303" i="541"/>
  <c r="V302" i="541"/>
  <c r="W302" i="541" s="1"/>
  <c r="N302" i="541"/>
  <c r="K302" i="541" a="1"/>
  <c r="K302" i="541" s="1"/>
  <c r="M302" i="541" s="1"/>
  <c r="J302" i="541" a="1"/>
  <c r="J302" i="541" s="1"/>
  <c r="H302" i="541"/>
  <c r="V301" i="541"/>
  <c r="W301" i="541" s="1"/>
  <c r="N301" i="541"/>
  <c r="K301" i="541" a="1"/>
  <c r="K301" i="541" s="1"/>
  <c r="M301" i="541" s="1"/>
  <c r="J301" i="541" a="1"/>
  <c r="J301" i="541" s="1"/>
  <c r="H301" i="541"/>
  <c r="V300" i="541"/>
  <c r="W300" i="541" s="1"/>
  <c r="N300" i="541"/>
  <c r="K300" i="541" a="1"/>
  <c r="K300" i="541" s="1"/>
  <c r="M300" i="541" s="1"/>
  <c r="J300" i="541" a="1"/>
  <c r="J300" i="541" s="1"/>
  <c r="H300" i="541"/>
  <c r="V299" i="541"/>
  <c r="W299" i="541" s="1"/>
  <c r="N299" i="541"/>
  <c r="K299" i="541" a="1"/>
  <c r="K299" i="541" s="1"/>
  <c r="M299" i="541" s="1"/>
  <c r="J299" i="541" a="1"/>
  <c r="J299" i="541" s="1"/>
  <c r="H299" i="541"/>
  <c r="V298" i="541"/>
  <c r="W298" i="541" s="1"/>
  <c r="N298" i="541"/>
  <c r="K298" i="541" a="1"/>
  <c r="K298" i="541" s="1"/>
  <c r="M298" i="541" s="1"/>
  <c r="J298" i="541" a="1"/>
  <c r="J298" i="541" s="1"/>
  <c r="H298" i="541"/>
  <c r="V297" i="541"/>
  <c r="W297" i="541" s="1"/>
  <c r="N297" i="541"/>
  <c r="K297" i="541" a="1"/>
  <c r="K297" i="541" s="1"/>
  <c r="M297" i="541" s="1"/>
  <c r="J297" i="541" a="1"/>
  <c r="J297" i="541" s="1"/>
  <c r="H297" i="541"/>
  <c r="V296" i="541"/>
  <c r="W296" i="541" s="1"/>
  <c r="N296" i="541"/>
  <c r="K296" i="541" a="1"/>
  <c r="K296" i="541" s="1"/>
  <c r="M296" i="541" s="1"/>
  <c r="J296" i="541" a="1"/>
  <c r="J296" i="541" s="1"/>
  <c r="H296" i="541"/>
  <c r="V295" i="541"/>
  <c r="W295" i="541" s="1"/>
  <c r="N295" i="541"/>
  <c r="K295" i="541" a="1"/>
  <c r="K295" i="541" s="1"/>
  <c r="M295" i="541" s="1"/>
  <c r="J295" i="541" a="1"/>
  <c r="J295" i="541" s="1"/>
  <c r="H295" i="541"/>
  <c r="V294" i="541"/>
  <c r="W294" i="541" s="1"/>
  <c r="N294" i="541"/>
  <c r="K294" i="541" a="1"/>
  <c r="K294" i="541" s="1"/>
  <c r="M294" i="541" s="1"/>
  <c r="J294" i="541" a="1"/>
  <c r="J294" i="541" s="1"/>
  <c r="H294" i="541"/>
  <c r="V293" i="541"/>
  <c r="W293" i="541" s="1"/>
  <c r="N293" i="541"/>
  <c r="K293" i="541" a="1"/>
  <c r="K293" i="541" s="1"/>
  <c r="J293" i="541" a="1"/>
  <c r="J293" i="541" s="1"/>
  <c r="H293" i="541"/>
  <c r="AA292" i="541"/>
  <c r="Z292" i="541"/>
  <c r="Y292" i="541"/>
  <c r="X292" i="541"/>
  <c r="U292" i="541"/>
  <c r="T292" i="541"/>
  <c r="S292" i="541"/>
  <c r="R292" i="541"/>
  <c r="Q292" i="541"/>
  <c r="P292" i="541"/>
  <c r="O292" i="541"/>
  <c r="I292" i="541"/>
  <c r="G292" i="541"/>
  <c r="V291" i="541"/>
  <c r="W291" i="541" s="1"/>
  <c r="N291" i="541"/>
  <c r="K291" i="541" a="1"/>
  <c r="K291" i="541" s="1"/>
  <c r="M291" i="541" s="1"/>
  <c r="J291" i="541" a="1"/>
  <c r="J291" i="541" s="1"/>
  <c r="H291" i="541"/>
  <c r="V290" i="541"/>
  <c r="W290" i="541" s="1"/>
  <c r="N290" i="541"/>
  <c r="K290" i="541" a="1"/>
  <c r="K290" i="541" s="1"/>
  <c r="M290" i="541" s="1"/>
  <c r="J290" i="541" a="1"/>
  <c r="J290" i="541" s="1"/>
  <c r="H290" i="541"/>
  <c r="V289" i="541"/>
  <c r="W289" i="541" s="1"/>
  <c r="N289" i="541"/>
  <c r="K289" i="541" a="1"/>
  <c r="K289" i="541" s="1"/>
  <c r="M289" i="541" s="1"/>
  <c r="J289" i="541" a="1"/>
  <c r="J289" i="541" s="1"/>
  <c r="H289" i="541"/>
  <c r="H288" i="541"/>
  <c r="H287" i="541"/>
  <c r="H286" i="541"/>
  <c r="V285" i="541"/>
  <c r="W285" i="541" s="1"/>
  <c r="N285" i="541"/>
  <c r="K285" i="541" a="1"/>
  <c r="K285" i="541" s="1"/>
  <c r="M285" i="541" s="1"/>
  <c r="H285" i="541"/>
  <c r="V284" i="541"/>
  <c r="W284" i="541" s="1"/>
  <c r="N284" i="541"/>
  <c r="K284" i="541"/>
  <c r="M284" i="541" s="1"/>
  <c r="K284" i="541" a="1"/>
  <c r="H284" i="541"/>
  <c r="N283" i="541"/>
  <c r="K283" i="541" a="1"/>
  <c r="K283" i="541" s="1"/>
  <c r="M283" i="541" s="1"/>
  <c r="H283" i="541"/>
  <c r="N282" i="541"/>
  <c r="K282" i="541" a="1"/>
  <c r="K282" i="541" s="1"/>
  <c r="M282" i="541" s="1"/>
  <c r="H282" i="541"/>
  <c r="N281" i="541"/>
  <c r="K281" i="541" a="1"/>
  <c r="K281" i="541" s="1"/>
  <c r="M281" i="541" s="1"/>
  <c r="H281" i="541"/>
  <c r="N280" i="541"/>
  <c r="K280" i="541" a="1"/>
  <c r="K280" i="541" s="1"/>
  <c r="M280" i="541" s="1"/>
  <c r="H280" i="541"/>
  <c r="N279" i="541"/>
  <c r="K279" i="541" a="1"/>
  <c r="K279" i="541" s="1"/>
  <c r="M279" i="541" s="1"/>
  <c r="H279" i="541"/>
  <c r="N278" i="541"/>
  <c r="K278" i="541" a="1"/>
  <c r="K278" i="541" s="1"/>
  <c r="M278" i="541" s="1"/>
  <c r="H278" i="541"/>
  <c r="V277" i="541"/>
  <c r="W277" i="541" s="1"/>
  <c r="N277" i="541"/>
  <c r="K277" i="541" a="1"/>
  <c r="K277" i="541" s="1"/>
  <c r="M277" i="541" s="1"/>
  <c r="H277" i="541"/>
  <c r="V276" i="541"/>
  <c r="W276" i="541" s="1"/>
  <c r="N276" i="541"/>
  <c r="K276" i="541" a="1"/>
  <c r="K276" i="541" s="1"/>
  <c r="M276" i="541" s="1"/>
  <c r="H276" i="541"/>
  <c r="V275" i="541"/>
  <c r="W275" i="541" s="1"/>
  <c r="N275" i="541"/>
  <c r="K275" i="541" a="1"/>
  <c r="K275" i="541" s="1"/>
  <c r="M275" i="541" s="1"/>
  <c r="H275" i="541"/>
  <c r="V274" i="541"/>
  <c r="W274" i="541" s="1"/>
  <c r="N274" i="541"/>
  <c r="K274" i="541" a="1"/>
  <c r="K274" i="541" s="1"/>
  <c r="M274" i="541" s="1"/>
  <c r="H274" i="541"/>
  <c r="V273" i="541"/>
  <c r="W273" i="541" s="1"/>
  <c r="N273" i="541"/>
  <c r="K273" i="541" a="1"/>
  <c r="K273" i="541" s="1"/>
  <c r="M273" i="541" s="1"/>
  <c r="H273" i="541"/>
  <c r="V272" i="541"/>
  <c r="W272" i="541" s="1"/>
  <c r="N272" i="541"/>
  <c r="K272" i="541" a="1"/>
  <c r="K272" i="541" s="1"/>
  <c r="M272" i="541" s="1"/>
  <c r="H272" i="541"/>
  <c r="V271" i="541"/>
  <c r="W271" i="541" s="1"/>
  <c r="N271" i="541"/>
  <c r="K271" i="541" a="1"/>
  <c r="K271" i="541" s="1"/>
  <c r="M271" i="541" s="1"/>
  <c r="H271" i="541"/>
  <c r="V270" i="541"/>
  <c r="W270" i="541" s="1"/>
  <c r="N270" i="541"/>
  <c r="K270" i="541" a="1"/>
  <c r="K270" i="541" s="1"/>
  <c r="M270" i="541" s="1"/>
  <c r="H270" i="541"/>
  <c r="V269" i="541"/>
  <c r="W269" i="541" s="1"/>
  <c r="N269" i="541"/>
  <c r="K269" i="541" a="1"/>
  <c r="K269" i="541" s="1"/>
  <c r="M269" i="541" s="1"/>
  <c r="H269" i="541"/>
  <c r="V268" i="541"/>
  <c r="W268" i="541" s="1"/>
  <c r="N268" i="541"/>
  <c r="K268" i="541"/>
  <c r="M268" i="541" s="1"/>
  <c r="K268" i="541" a="1"/>
  <c r="H268" i="541"/>
  <c r="V267" i="541"/>
  <c r="W267" i="541" s="1"/>
  <c r="N267" i="541"/>
  <c r="K267" i="541" a="1"/>
  <c r="K267" i="541" s="1"/>
  <c r="M267" i="541" s="1"/>
  <c r="H267" i="541"/>
  <c r="V266" i="541"/>
  <c r="W266" i="541" s="1"/>
  <c r="N266" i="541"/>
  <c r="K266" i="541" a="1"/>
  <c r="K266" i="541" s="1"/>
  <c r="M266" i="541" s="1"/>
  <c r="H266" i="541"/>
  <c r="N265" i="541"/>
  <c r="K265" i="541" a="1"/>
  <c r="K265" i="541" s="1"/>
  <c r="M265" i="541" s="1"/>
  <c r="H265" i="541"/>
  <c r="V264" i="541"/>
  <c r="W264" i="541" s="1"/>
  <c r="N264" i="541"/>
  <c r="K264" i="541" a="1"/>
  <c r="K264" i="541" s="1"/>
  <c r="M264" i="541" s="1"/>
  <c r="J264" i="541" a="1"/>
  <c r="J264" i="541" s="1"/>
  <c r="H264" i="541"/>
  <c r="V263" i="541"/>
  <c r="W263" i="541" s="1"/>
  <c r="N263" i="541"/>
  <c r="K263" i="541" a="1"/>
  <c r="K263" i="541" s="1"/>
  <c r="M263" i="541" s="1"/>
  <c r="J263" i="541" a="1"/>
  <c r="J263" i="541" s="1"/>
  <c r="H263" i="541"/>
  <c r="V262" i="541"/>
  <c r="W262" i="541" s="1"/>
  <c r="N262" i="541"/>
  <c r="K262" i="541" a="1"/>
  <c r="K262" i="541" s="1"/>
  <c r="M262" i="541" s="1"/>
  <c r="J262" i="541" a="1"/>
  <c r="J262" i="541" s="1"/>
  <c r="H262" i="541"/>
  <c r="V261" i="541"/>
  <c r="W261" i="541" s="1"/>
  <c r="N261" i="541"/>
  <c r="K261" i="541" a="1"/>
  <c r="K261" i="541" s="1"/>
  <c r="M261" i="541" s="1"/>
  <c r="J261" i="541" a="1"/>
  <c r="J261" i="541" s="1"/>
  <c r="H261" i="541"/>
  <c r="V260" i="541"/>
  <c r="W260" i="541" s="1"/>
  <c r="N260" i="541"/>
  <c r="K260" i="541"/>
  <c r="M260" i="541" s="1"/>
  <c r="K260" i="541" a="1"/>
  <c r="J260" i="541"/>
  <c r="J260" i="541" a="1"/>
  <c r="H260" i="541"/>
  <c r="V259" i="541"/>
  <c r="W259" i="541" s="1"/>
  <c r="N259" i="541"/>
  <c r="K259" i="541" a="1"/>
  <c r="K259" i="541" s="1"/>
  <c r="M259" i="541" s="1"/>
  <c r="J259" i="541" a="1"/>
  <c r="J259" i="541" s="1"/>
  <c r="H259" i="541"/>
  <c r="V258" i="541"/>
  <c r="W258" i="541" s="1"/>
  <c r="N258" i="541"/>
  <c r="K258" i="541" a="1"/>
  <c r="K258" i="541" s="1"/>
  <c r="J258" i="541" a="1"/>
  <c r="J258" i="541" s="1"/>
  <c r="H258" i="541"/>
  <c r="AA257" i="541"/>
  <c r="Z257" i="541"/>
  <c r="Y257" i="541"/>
  <c r="X257" i="541"/>
  <c r="U257" i="541"/>
  <c r="T257" i="541"/>
  <c r="S257" i="541"/>
  <c r="R257" i="541"/>
  <c r="Q257" i="541"/>
  <c r="P257" i="541"/>
  <c r="O257" i="541"/>
  <c r="I257" i="541"/>
  <c r="G257" i="541"/>
  <c r="H256" i="541"/>
  <c r="H255" i="541"/>
  <c r="H254" i="541"/>
  <c r="H253" i="541"/>
  <c r="H252" i="541"/>
  <c r="H251" i="541"/>
  <c r="K250" i="541" a="1"/>
  <c r="K250" i="541" s="1"/>
  <c r="M250" i="541" s="1"/>
  <c r="H250" i="541"/>
  <c r="K249" i="541" a="1"/>
  <c r="K249" i="541" s="1"/>
  <c r="M249" i="541" s="1"/>
  <c r="H249" i="541"/>
  <c r="M248" i="541"/>
  <c r="K248" i="541" a="1"/>
  <c r="K248" i="541" s="1"/>
  <c r="H248" i="541"/>
  <c r="K247" i="541" a="1"/>
  <c r="K247" i="541" s="1"/>
  <c r="M247" i="541" s="1"/>
  <c r="H247" i="541"/>
  <c r="V246" i="541"/>
  <c r="W246" i="541" s="1"/>
  <c r="N246" i="541"/>
  <c r="K246" i="541" a="1"/>
  <c r="K246" i="541" s="1"/>
  <c r="M246" i="541" s="1"/>
  <c r="J246" i="541" a="1"/>
  <c r="J246" i="541" s="1"/>
  <c r="H246" i="541"/>
  <c r="V245" i="541"/>
  <c r="W245" i="541" s="1"/>
  <c r="N245" i="541"/>
  <c r="K245" i="541" a="1"/>
  <c r="K245" i="541" s="1"/>
  <c r="M245" i="541" s="1"/>
  <c r="J245" i="541" a="1"/>
  <c r="J245" i="541" s="1"/>
  <c r="H245" i="541"/>
  <c r="V244" i="541"/>
  <c r="W244" i="541" s="1"/>
  <c r="N244" i="541"/>
  <c r="K244" i="541" a="1"/>
  <c r="K244" i="541" s="1"/>
  <c r="M244" i="541" s="1"/>
  <c r="J244" i="541" a="1"/>
  <c r="J244" i="541" s="1"/>
  <c r="H244" i="541"/>
  <c r="V243" i="541"/>
  <c r="W243" i="541" s="1"/>
  <c r="N243" i="541"/>
  <c r="K243" i="541" a="1"/>
  <c r="K243" i="541" s="1"/>
  <c r="M243" i="541" s="1"/>
  <c r="J243" i="541" a="1"/>
  <c r="J243" i="541" s="1"/>
  <c r="H243" i="541"/>
  <c r="M242" i="541"/>
  <c r="H242" i="541"/>
  <c r="V241" i="541"/>
  <c r="W241" i="541" s="1"/>
  <c r="N241" i="541"/>
  <c r="K241" i="541" a="1"/>
  <c r="K241" i="541" s="1"/>
  <c r="M241" i="541" s="1"/>
  <c r="J241" i="541" a="1"/>
  <c r="J241" i="541" s="1"/>
  <c r="H241" i="541"/>
  <c r="V240" i="541"/>
  <c r="W240" i="541" s="1"/>
  <c r="N240" i="541"/>
  <c r="K240" i="541" a="1"/>
  <c r="K240" i="541" s="1"/>
  <c r="M240" i="541" s="1"/>
  <c r="J240" i="541" a="1"/>
  <c r="J240" i="541" s="1"/>
  <c r="H240" i="541"/>
  <c r="K239" i="541" a="1"/>
  <c r="K239" i="541" s="1"/>
  <c r="M239" i="541" s="1"/>
  <c r="H239" i="541"/>
  <c r="H238" i="541"/>
  <c r="V237" i="541"/>
  <c r="W237" i="541" s="1"/>
  <c r="N237" i="541"/>
  <c r="K237" i="541" a="1"/>
  <c r="K237" i="541" s="1"/>
  <c r="M237" i="541" s="1"/>
  <c r="J237" i="541" a="1"/>
  <c r="J237" i="541" s="1"/>
  <c r="H237" i="541"/>
  <c r="V236" i="541"/>
  <c r="W236" i="541" s="1"/>
  <c r="N236" i="541"/>
  <c r="K236" i="541" a="1"/>
  <c r="K236" i="541" s="1"/>
  <c r="M236" i="541" s="1"/>
  <c r="J236" i="541" a="1"/>
  <c r="J236" i="541" s="1"/>
  <c r="H236" i="541"/>
  <c r="V235" i="541"/>
  <c r="W235" i="541" s="1"/>
  <c r="N235" i="541"/>
  <c r="K235" i="541" a="1"/>
  <c r="K235" i="541" s="1"/>
  <c r="M235" i="541" s="1"/>
  <c r="J235" i="541" a="1"/>
  <c r="J235" i="541" s="1"/>
  <c r="H235" i="541"/>
  <c r="V234" i="541"/>
  <c r="W234" i="541" s="1"/>
  <c r="N234" i="541"/>
  <c r="K234" i="541" a="1"/>
  <c r="K234" i="541" s="1"/>
  <c r="M234" i="541" s="1"/>
  <c r="J234" i="541" a="1"/>
  <c r="J234" i="541" s="1"/>
  <c r="H234" i="541"/>
  <c r="V233" i="541"/>
  <c r="W233" i="541" s="1"/>
  <c r="N233" i="541"/>
  <c r="K233" i="541" a="1"/>
  <c r="K233" i="541" s="1"/>
  <c r="M233" i="541" s="1"/>
  <c r="J233" i="541" a="1"/>
  <c r="J233" i="541" s="1"/>
  <c r="H233" i="541"/>
  <c r="V232" i="541"/>
  <c r="W232" i="541" s="1"/>
  <c r="N232" i="541"/>
  <c r="K232" i="541" a="1"/>
  <c r="K232" i="541" s="1"/>
  <c r="M232" i="541" s="1"/>
  <c r="J232" i="541" a="1"/>
  <c r="J232" i="541" s="1"/>
  <c r="H232" i="541"/>
  <c r="V231" i="541"/>
  <c r="W231" i="541" s="1"/>
  <c r="N231" i="541"/>
  <c r="K231" i="541" a="1"/>
  <c r="K231" i="541" s="1"/>
  <c r="M231" i="541" s="1"/>
  <c r="J231" i="541" a="1"/>
  <c r="J231" i="541" s="1"/>
  <c r="H231" i="541"/>
  <c r="V230" i="541"/>
  <c r="W230" i="541" s="1"/>
  <c r="N230" i="541"/>
  <c r="K230" i="541" a="1"/>
  <c r="K230" i="541" s="1"/>
  <c r="M230" i="541" s="1"/>
  <c r="J230" i="541" a="1"/>
  <c r="J230" i="541" s="1"/>
  <c r="H230" i="541"/>
  <c r="V229" i="541"/>
  <c r="W229" i="541" s="1"/>
  <c r="N229" i="541"/>
  <c r="K229" i="541" a="1"/>
  <c r="K229" i="541" s="1"/>
  <c r="M229" i="541" s="1"/>
  <c r="J229" i="541" a="1"/>
  <c r="J229" i="541" s="1"/>
  <c r="H229" i="541"/>
  <c r="V228" i="541"/>
  <c r="W228" i="541" s="1"/>
  <c r="N228" i="541"/>
  <c r="K228" i="541" a="1"/>
  <c r="K228" i="541" s="1"/>
  <c r="M228" i="541" s="1"/>
  <c r="J228" i="541" a="1"/>
  <c r="J228" i="541" s="1"/>
  <c r="H228" i="541"/>
  <c r="N227" i="541"/>
  <c r="K227" i="541" a="1"/>
  <c r="K227" i="541" s="1"/>
  <c r="M227" i="541" s="1"/>
  <c r="H227" i="541"/>
  <c r="N226" i="541"/>
  <c r="K226" i="541" a="1"/>
  <c r="K226" i="541" s="1"/>
  <c r="M226" i="541" s="1"/>
  <c r="H226" i="541"/>
  <c r="N225" i="541"/>
  <c r="K225" i="541" a="1"/>
  <c r="K225" i="541" s="1"/>
  <c r="M225" i="541" s="1"/>
  <c r="H225" i="541"/>
  <c r="N224" i="541"/>
  <c r="K224" i="541" a="1"/>
  <c r="K224" i="541" s="1"/>
  <c r="M224" i="541" s="1"/>
  <c r="H224" i="541"/>
  <c r="N223" i="541"/>
  <c r="K223" i="541" a="1"/>
  <c r="K223" i="541" s="1"/>
  <c r="M223" i="541" s="1"/>
  <c r="H223" i="541"/>
  <c r="N222" i="541"/>
  <c r="K222" i="541" a="1"/>
  <c r="K222" i="541" s="1"/>
  <c r="M222" i="541" s="1"/>
  <c r="H222" i="541"/>
  <c r="N221" i="541"/>
  <c r="K221" i="541" a="1"/>
  <c r="K221" i="541" s="1"/>
  <c r="M221" i="541" s="1"/>
  <c r="H221" i="541"/>
  <c r="N220" i="541"/>
  <c r="K220" i="541" a="1"/>
  <c r="K220" i="541" s="1"/>
  <c r="M220" i="541" s="1"/>
  <c r="H220" i="541"/>
  <c r="V219" i="541"/>
  <c r="W219" i="541" s="1"/>
  <c r="N219" i="541"/>
  <c r="K219" i="541" a="1"/>
  <c r="K219" i="541" s="1"/>
  <c r="M219" i="541" s="1"/>
  <c r="J219" i="541" a="1"/>
  <c r="J219" i="541" s="1"/>
  <c r="H219" i="541"/>
  <c r="V218" i="541"/>
  <c r="W218" i="541" s="1"/>
  <c r="N218" i="541"/>
  <c r="K218" i="541" a="1"/>
  <c r="K218" i="541" s="1"/>
  <c r="M218" i="541" s="1"/>
  <c r="J218" i="541" a="1"/>
  <c r="J218" i="541" s="1"/>
  <c r="H218" i="541"/>
  <c r="V217" i="541"/>
  <c r="W217" i="541" s="1"/>
  <c r="N217" i="541"/>
  <c r="K217" i="541" a="1"/>
  <c r="K217" i="541" s="1"/>
  <c r="M217" i="541" s="1"/>
  <c r="J217" i="541" a="1"/>
  <c r="J217" i="541" s="1"/>
  <c r="H217" i="541"/>
  <c r="V216" i="541"/>
  <c r="W216" i="541" s="1"/>
  <c r="N216" i="541"/>
  <c r="K216" i="541" a="1"/>
  <c r="K216" i="541" s="1"/>
  <c r="M216" i="541" s="1"/>
  <c r="J216" i="541" a="1"/>
  <c r="J216" i="541" s="1"/>
  <c r="H216" i="541"/>
  <c r="V215" i="541"/>
  <c r="W215" i="541" s="1"/>
  <c r="N215" i="541"/>
  <c r="K215" i="541" a="1"/>
  <c r="K215" i="541" s="1"/>
  <c r="M215" i="541" s="1"/>
  <c r="J215" i="541" a="1"/>
  <c r="J215" i="541" s="1"/>
  <c r="H215" i="541"/>
  <c r="V214" i="541"/>
  <c r="W214" i="541" s="1"/>
  <c r="N214" i="541"/>
  <c r="K214" i="541" a="1"/>
  <c r="K214" i="541" s="1"/>
  <c r="M214" i="541" s="1"/>
  <c r="J214" i="541" a="1"/>
  <c r="J214" i="541" s="1"/>
  <c r="H214" i="541"/>
  <c r="V213" i="541"/>
  <c r="W213" i="541" s="1"/>
  <c r="N213" i="541"/>
  <c r="K213" i="541" a="1"/>
  <c r="K213" i="541" s="1"/>
  <c r="M213" i="541" s="1"/>
  <c r="J213" i="541" a="1"/>
  <c r="J213" i="541" s="1"/>
  <c r="H213" i="541"/>
  <c r="V212" i="541"/>
  <c r="W212" i="541" s="1"/>
  <c r="N212" i="541"/>
  <c r="K212" i="541" a="1"/>
  <c r="K212" i="541" s="1"/>
  <c r="M212" i="541" s="1"/>
  <c r="J212" i="541" a="1"/>
  <c r="J212" i="541" s="1"/>
  <c r="H212" i="541"/>
  <c r="V211" i="541"/>
  <c r="W211" i="541" s="1"/>
  <c r="N211" i="541"/>
  <c r="K211" i="541" a="1"/>
  <c r="K211" i="541" s="1"/>
  <c r="M211" i="541" s="1"/>
  <c r="J211" i="541" a="1"/>
  <c r="J211" i="541" s="1"/>
  <c r="H211" i="541"/>
  <c r="V210" i="541"/>
  <c r="W210" i="541" s="1"/>
  <c r="N210" i="541"/>
  <c r="K210" i="541" a="1"/>
  <c r="K210" i="541" s="1"/>
  <c r="M210" i="541" s="1"/>
  <c r="J210" i="541" a="1"/>
  <c r="J210" i="541" s="1"/>
  <c r="H210" i="541"/>
  <c r="V209" i="541"/>
  <c r="W209" i="541" s="1"/>
  <c r="N209" i="541"/>
  <c r="K209" i="541" a="1"/>
  <c r="K209" i="541" s="1"/>
  <c r="M209" i="541" s="1"/>
  <c r="J209" i="541" a="1"/>
  <c r="J209" i="541" s="1"/>
  <c r="H209" i="541"/>
  <c r="V208" i="541"/>
  <c r="W208" i="541" s="1"/>
  <c r="N208" i="541"/>
  <c r="K208" i="541" a="1"/>
  <c r="K208" i="541" s="1"/>
  <c r="M208" i="541" s="1"/>
  <c r="J208" i="541" a="1"/>
  <c r="J208" i="541" s="1"/>
  <c r="H208" i="541"/>
  <c r="H207" i="541"/>
  <c r="H206" i="541"/>
  <c r="H205" i="541"/>
  <c r="W204" i="541"/>
  <c r="V204" i="541"/>
  <c r="N204" i="541"/>
  <c r="K204" i="541" a="1"/>
  <c r="K204" i="541" s="1"/>
  <c r="M204" i="541" s="1"/>
  <c r="J204" i="541" a="1"/>
  <c r="J204" i="541" s="1"/>
  <c r="H204" i="541"/>
  <c r="V203" i="541"/>
  <c r="W203" i="541" s="1"/>
  <c r="N203" i="541"/>
  <c r="K203" i="541"/>
  <c r="M203" i="541" s="1"/>
  <c r="K203" i="541" a="1"/>
  <c r="J203" i="541" a="1"/>
  <c r="J203" i="541" s="1"/>
  <c r="H203" i="541"/>
  <c r="W202" i="541"/>
  <c r="V202" i="541"/>
  <c r="N202" i="541"/>
  <c r="K202" i="541" a="1"/>
  <c r="K202" i="541" s="1"/>
  <c r="M202" i="541" s="1"/>
  <c r="J202" i="541" a="1"/>
  <c r="J202" i="541" s="1"/>
  <c r="H202" i="541"/>
  <c r="H201" i="541"/>
  <c r="V200" i="541"/>
  <c r="N200" i="541"/>
  <c r="K200" i="541" a="1"/>
  <c r="K200" i="541" s="1"/>
  <c r="J200" i="541" a="1"/>
  <c r="J200" i="541" s="1"/>
  <c r="H200" i="541"/>
  <c r="AA199" i="541"/>
  <c r="AA335" i="541" s="1"/>
  <c r="Z199" i="541"/>
  <c r="Z335" i="541" s="1"/>
  <c r="Y199" i="541"/>
  <c r="Y335" i="541" s="1"/>
  <c r="X199" i="541"/>
  <c r="X335" i="541" s="1"/>
  <c r="U199" i="541"/>
  <c r="U335" i="541" s="1"/>
  <c r="T199" i="541"/>
  <c r="T335" i="541" s="1"/>
  <c r="S199" i="541"/>
  <c r="S335" i="541" s="1"/>
  <c r="R199" i="541"/>
  <c r="R335" i="541" s="1"/>
  <c r="Q199" i="541"/>
  <c r="Q335" i="541" s="1"/>
  <c r="P199" i="541"/>
  <c r="O199" i="541"/>
  <c r="I199" i="541"/>
  <c r="I335" i="541" s="1"/>
  <c r="B343" i="541" s="1"/>
  <c r="G199" i="541"/>
  <c r="G335" i="541" s="1"/>
  <c r="V198" i="541"/>
  <c r="W198" i="541" s="1"/>
  <c r="N198" i="541"/>
  <c r="K198" i="541" a="1"/>
  <c r="K198" i="541" s="1"/>
  <c r="M198" i="541" s="1"/>
  <c r="J198" i="541" a="1"/>
  <c r="J198" i="541" s="1"/>
  <c r="H198" i="541"/>
  <c r="V197" i="541"/>
  <c r="W197" i="541" s="1"/>
  <c r="N197" i="541"/>
  <c r="K197" i="541" a="1"/>
  <c r="K197" i="541" s="1"/>
  <c r="M197" i="541" s="1"/>
  <c r="J197" i="541" a="1"/>
  <c r="J197" i="541" s="1"/>
  <c r="H197" i="541"/>
  <c r="K196" i="541" a="1"/>
  <c r="K196" i="541" s="1"/>
  <c r="M196" i="541" s="1"/>
  <c r="H196" i="541"/>
  <c r="K195" i="541" a="1"/>
  <c r="K195" i="541" s="1"/>
  <c r="M195" i="541" s="1"/>
  <c r="H195" i="541"/>
  <c r="K194" i="541"/>
  <c r="M194" i="541" s="1"/>
  <c r="K194" i="541" a="1"/>
  <c r="H194" i="541"/>
  <c r="K193" i="541" a="1"/>
  <c r="K193" i="541" s="1"/>
  <c r="M193" i="541" s="1"/>
  <c r="H193" i="541"/>
  <c r="V192" i="541"/>
  <c r="W192" i="541" s="1"/>
  <c r="N192" i="541"/>
  <c r="K192" i="541" a="1"/>
  <c r="K192" i="541" s="1"/>
  <c r="M192" i="541" s="1"/>
  <c r="J192" i="541" a="1"/>
  <c r="J192" i="541" s="1"/>
  <c r="H192" i="541"/>
  <c r="V191" i="541"/>
  <c r="W191" i="541" s="1"/>
  <c r="N191" i="541"/>
  <c r="K191" i="541" a="1"/>
  <c r="K191" i="541" s="1"/>
  <c r="M191" i="541" s="1"/>
  <c r="J191" i="541" a="1"/>
  <c r="J191" i="541" s="1"/>
  <c r="H191" i="541"/>
  <c r="V190" i="541"/>
  <c r="W190" i="541" s="1"/>
  <c r="N190" i="541"/>
  <c r="K190" i="541" a="1"/>
  <c r="K190" i="541" s="1"/>
  <c r="M190" i="541" s="1"/>
  <c r="J190" i="541" a="1"/>
  <c r="J190" i="541" s="1"/>
  <c r="H190" i="541"/>
  <c r="N189" i="541"/>
  <c r="K189" i="541" a="1"/>
  <c r="K189" i="541" s="1"/>
  <c r="M189" i="541" s="1"/>
  <c r="J189" i="541" a="1"/>
  <c r="J189" i="541" s="1"/>
  <c r="H189" i="541"/>
  <c r="N188" i="541"/>
  <c r="K188" i="541" a="1"/>
  <c r="K188" i="541" s="1"/>
  <c r="M188" i="541" s="1"/>
  <c r="J188" i="541" a="1"/>
  <c r="J188" i="541" s="1"/>
  <c r="H188" i="541"/>
  <c r="V187" i="541"/>
  <c r="W187" i="541" s="1"/>
  <c r="N187" i="541"/>
  <c r="K187" i="541" a="1"/>
  <c r="K187" i="541" s="1"/>
  <c r="M187" i="541" s="1"/>
  <c r="J187" i="541" a="1"/>
  <c r="J187" i="541" s="1"/>
  <c r="H187" i="541"/>
  <c r="V186" i="541"/>
  <c r="W186" i="541" s="1"/>
  <c r="N186" i="541"/>
  <c r="K186" i="541" a="1"/>
  <c r="K186" i="541" s="1"/>
  <c r="M186" i="541" s="1"/>
  <c r="J186" i="541" a="1"/>
  <c r="J186" i="541" s="1"/>
  <c r="H186" i="541"/>
  <c r="N185" i="541"/>
  <c r="K185" i="541" a="1"/>
  <c r="K185" i="541" s="1"/>
  <c r="M185" i="541" s="1"/>
  <c r="H185" i="541"/>
  <c r="N184" i="541"/>
  <c r="K184" i="541" a="1"/>
  <c r="K184" i="541" s="1"/>
  <c r="M184" i="541" s="1"/>
  <c r="H184" i="541"/>
  <c r="V183" i="541"/>
  <c r="W183" i="541" s="1"/>
  <c r="N183" i="541"/>
  <c r="K183" i="541" a="1"/>
  <c r="K183" i="541" s="1"/>
  <c r="M183" i="541" s="1"/>
  <c r="J183" i="541" a="1"/>
  <c r="J183" i="541" s="1"/>
  <c r="H183" i="541"/>
  <c r="V182" i="541"/>
  <c r="W182" i="541" s="1"/>
  <c r="N182" i="541"/>
  <c r="K182" i="541" a="1"/>
  <c r="K182" i="541" s="1"/>
  <c r="M182" i="541" s="1"/>
  <c r="J182" i="541" a="1"/>
  <c r="J182" i="541" s="1"/>
  <c r="H182" i="541"/>
  <c r="V181" i="541"/>
  <c r="W181" i="541" s="1"/>
  <c r="N181" i="541"/>
  <c r="K181" i="541" a="1"/>
  <c r="K181" i="541" s="1"/>
  <c r="M181" i="541" s="1"/>
  <c r="J181" i="541" a="1"/>
  <c r="J181" i="541" s="1"/>
  <c r="H181" i="541"/>
  <c r="V180" i="541"/>
  <c r="W180" i="541" s="1"/>
  <c r="N180" i="541"/>
  <c r="K180" i="541" a="1"/>
  <c r="K180" i="541" s="1"/>
  <c r="M180" i="541" s="1"/>
  <c r="J180" i="541" a="1"/>
  <c r="J180" i="541" s="1"/>
  <c r="H180" i="541"/>
  <c r="V179" i="541"/>
  <c r="W179" i="541" s="1"/>
  <c r="N179" i="541"/>
  <c r="K179" i="541" a="1"/>
  <c r="K179" i="541" s="1"/>
  <c r="M179" i="541" s="1"/>
  <c r="J179" i="541" a="1"/>
  <c r="J179" i="541" s="1"/>
  <c r="H179" i="541"/>
  <c r="V178" i="541"/>
  <c r="V199" i="541" s="1"/>
  <c r="N178" i="541"/>
  <c r="K178" i="541" a="1"/>
  <c r="K178" i="541" s="1"/>
  <c r="J178" i="541" a="1"/>
  <c r="J178" i="541" s="1"/>
  <c r="H178" i="541"/>
  <c r="X171" i="541"/>
  <c r="Q529" i="541" s="1"/>
  <c r="X170" i="541"/>
  <c r="Q528" i="541" s="1"/>
  <c r="G170" i="541"/>
  <c r="C170" i="541"/>
  <c r="X169" i="541"/>
  <c r="Q527" i="541" s="1"/>
  <c r="I169" i="541"/>
  <c r="E169" i="541"/>
  <c r="K169" i="541" s="1"/>
  <c r="M169" i="541" s="1"/>
  <c r="I168" i="541"/>
  <c r="E168" i="541"/>
  <c r="K168" i="541" s="1"/>
  <c r="M168" i="541" s="1"/>
  <c r="I167" i="541"/>
  <c r="E167" i="541"/>
  <c r="K167" i="541" s="1"/>
  <c r="M167" i="541" s="1"/>
  <c r="X166" i="541"/>
  <c r="Q524" i="541" s="1"/>
  <c r="I166" i="541"/>
  <c r="I170" i="541" s="1"/>
  <c r="E166" i="541"/>
  <c r="AA163" i="541"/>
  <c r="Z163" i="541"/>
  <c r="Y163" i="541"/>
  <c r="X163" i="541"/>
  <c r="U163" i="541"/>
  <c r="T163" i="541"/>
  <c r="S163" i="541"/>
  <c r="R163" i="541"/>
  <c r="Q163" i="541"/>
  <c r="P163" i="541"/>
  <c r="O163" i="541"/>
  <c r="R171" i="541" s="1"/>
  <c r="I163" i="541"/>
  <c r="G163" i="541"/>
  <c r="C529" i="541" s="1"/>
  <c r="H162" i="541"/>
  <c r="H161" i="541"/>
  <c r="H160" i="541"/>
  <c r="V159" i="541"/>
  <c r="W159" i="541" s="1"/>
  <c r="N159" i="541"/>
  <c r="K159" i="541"/>
  <c r="K159" i="541" a="1"/>
  <c r="J159" i="541" a="1"/>
  <c r="J159" i="541" s="1"/>
  <c r="H159" i="541"/>
  <c r="D159" i="541"/>
  <c r="V158" i="541"/>
  <c r="W158" i="541" s="1"/>
  <c r="N158" i="541"/>
  <c r="K158" i="541" a="1"/>
  <c r="K158" i="541" s="1"/>
  <c r="M158" i="541" s="1"/>
  <c r="J158" i="541" a="1"/>
  <c r="J158" i="541" s="1"/>
  <c r="H158" i="541"/>
  <c r="H157" i="541"/>
  <c r="H156" i="541"/>
  <c r="V155" i="541"/>
  <c r="W155" i="541" s="1"/>
  <c r="N155" i="541"/>
  <c r="K155" i="541" a="1"/>
  <c r="K155" i="541" s="1"/>
  <c r="M155" i="541" s="1"/>
  <c r="J155" i="541" a="1"/>
  <c r="J155" i="541" s="1"/>
  <c r="H155" i="541"/>
  <c r="V154" i="541"/>
  <c r="W154" i="541" s="1"/>
  <c r="N154" i="541"/>
  <c r="K154" i="541"/>
  <c r="M154" i="541" s="1"/>
  <c r="K154" i="541" a="1"/>
  <c r="J154" i="541"/>
  <c r="J154" i="541" a="1"/>
  <c r="H154" i="541"/>
  <c r="H153" i="541"/>
  <c r="V152" i="541"/>
  <c r="W152" i="541" s="1"/>
  <c r="N152" i="541"/>
  <c r="K152" i="541" a="1"/>
  <c r="K152" i="541" s="1"/>
  <c r="M152" i="541" s="1"/>
  <c r="J152" i="541" a="1"/>
  <c r="J152" i="541" s="1"/>
  <c r="H152" i="541"/>
  <c r="V151" i="541"/>
  <c r="W151" i="541" s="1"/>
  <c r="N151" i="541"/>
  <c r="K151" i="541" a="1"/>
  <c r="K151" i="541" s="1"/>
  <c r="M151" i="541" s="1"/>
  <c r="J151" i="541" a="1"/>
  <c r="J151" i="541" s="1"/>
  <c r="H151" i="541"/>
  <c r="V150" i="541"/>
  <c r="W150" i="541" s="1"/>
  <c r="N150" i="541"/>
  <c r="K150" i="541"/>
  <c r="M150" i="541" s="1"/>
  <c r="K150" i="541" a="1"/>
  <c r="J150" i="541"/>
  <c r="J150" i="541" a="1"/>
  <c r="H150" i="541"/>
  <c r="V149" i="541"/>
  <c r="W149" i="541" s="1"/>
  <c r="N149" i="541"/>
  <c r="K149" i="541" a="1"/>
  <c r="K149" i="541" s="1"/>
  <c r="J149" i="541" a="1"/>
  <c r="J149" i="541" s="1"/>
  <c r="H149" i="541"/>
  <c r="AA148" i="541"/>
  <c r="Z148" i="541"/>
  <c r="Y148" i="541"/>
  <c r="X148" i="541"/>
  <c r="U148" i="541"/>
  <c r="T148" i="541"/>
  <c r="S148" i="541"/>
  <c r="Q148" i="541"/>
  <c r="P148" i="541"/>
  <c r="O148" i="541"/>
  <c r="I148" i="541"/>
  <c r="G148" i="541"/>
  <c r="C528" i="541" s="1"/>
  <c r="V147" i="541"/>
  <c r="W147" i="541" s="1"/>
  <c r="N147" i="541"/>
  <c r="K147" i="541" a="1"/>
  <c r="K147" i="541" s="1"/>
  <c r="M147" i="541" s="1"/>
  <c r="J147" i="541" a="1"/>
  <c r="J147" i="541" s="1"/>
  <c r="H147" i="541"/>
  <c r="K145" i="541" a="1"/>
  <c r="K145" i="541" s="1"/>
  <c r="H145" i="541"/>
  <c r="K144" i="541" a="1"/>
  <c r="K144" i="541" s="1"/>
  <c r="H144" i="541"/>
  <c r="K143" i="541" a="1"/>
  <c r="K143" i="541" s="1"/>
  <c r="H143" i="541"/>
  <c r="V142" i="541"/>
  <c r="W142" i="541" s="1"/>
  <c r="N142" i="541"/>
  <c r="K142" i="541" a="1"/>
  <c r="K142" i="541" s="1"/>
  <c r="M142" i="541" s="1"/>
  <c r="J142" i="541" a="1"/>
  <c r="J142" i="541" s="1"/>
  <c r="H142" i="541"/>
  <c r="V141" i="541"/>
  <c r="W141" i="541" s="1"/>
  <c r="N141" i="541"/>
  <c r="K141" i="541" a="1"/>
  <c r="K141" i="541" s="1"/>
  <c r="M141" i="541" s="1"/>
  <c r="J141" i="541" a="1"/>
  <c r="J141" i="541" s="1"/>
  <c r="H141" i="541"/>
  <c r="V140" i="541"/>
  <c r="W140" i="541" s="1"/>
  <c r="N140" i="541"/>
  <c r="K140" i="541" a="1"/>
  <c r="K140" i="541" s="1"/>
  <c r="M140" i="541" s="1"/>
  <c r="J140" i="541" a="1"/>
  <c r="J140" i="541" s="1"/>
  <c r="H140" i="541"/>
  <c r="V139" i="541"/>
  <c r="W139" i="541" s="1"/>
  <c r="N139" i="541"/>
  <c r="K139" i="541" a="1"/>
  <c r="K139" i="541" s="1"/>
  <c r="M139" i="541" s="1"/>
  <c r="J139" i="541" a="1"/>
  <c r="J139" i="541" s="1"/>
  <c r="H139" i="541"/>
  <c r="V138" i="541"/>
  <c r="V148" i="541" s="1"/>
  <c r="W148" i="541" s="1"/>
  <c r="N138" i="541"/>
  <c r="K138" i="541"/>
  <c r="M138" i="541" s="1"/>
  <c r="K138" i="541" a="1"/>
  <c r="J138" i="541" a="1"/>
  <c r="J138" i="541" s="1"/>
  <c r="H138" i="541"/>
  <c r="AA137" i="541"/>
  <c r="Z137" i="541"/>
  <c r="Y137" i="541"/>
  <c r="X137" i="541"/>
  <c r="U137" i="541"/>
  <c r="T137" i="541"/>
  <c r="S137" i="541"/>
  <c r="Q137" i="541"/>
  <c r="P137" i="541"/>
  <c r="O137" i="541"/>
  <c r="I137" i="541"/>
  <c r="G137" i="541"/>
  <c r="C527" i="541" s="1"/>
  <c r="V136" i="541"/>
  <c r="W136" i="541" s="1"/>
  <c r="N136" i="541"/>
  <c r="K136" i="541" a="1"/>
  <c r="K136" i="541" s="1"/>
  <c r="M136" i="541" s="1"/>
  <c r="J136" i="541" a="1"/>
  <c r="J136" i="541" s="1"/>
  <c r="H136" i="541"/>
  <c r="V135" i="541"/>
  <c r="W135" i="541" s="1"/>
  <c r="N135" i="541"/>
  <c r="K135" i="541" a="1"/>
  <c r="K135" i="541" s="1"/>
  <c r="M135" i="541" s="1"/>
  <c r="J135" i="541" a="1"/>
  <c r="J135" i="541" s="1"/>
  <c r="H135" i="541"/>
  <c r="V134" i="541"/>
  <c r="W134" i="541" s="1"/>
  <c r="N134" i="541"/>
  <c r="K134" i="541" a="1"/>
  <c r="K134" i="541" s="1"/>
  <c r="M134" i="541" s="1"/>
  <c r="J134" i="541" a="1"/>
  <c r="J134" i="541" s="1"/>
  <c r="H134" i="541"/>
  <c r="V133" i="541"/>
  <c r="W133" i="541" s="1"/>
  <c r="N133" i="541"/>
  <c r="K133" i="541" a="1"/>
  <c r="K133" i="541" s="1"/>
  <c r="M133" i="541" s="1"/>
  <c r="J133" i="541" a="1"/>
  <c r="J133" i="541" s="1"/>
  <c r="H133" i="541"/>
  <c r="V132" i="541"/>
  <c r="W132" i="541" s="1"/>
  <c r="N132" i="541"/>
  <c r="K132" i="541" a="1"/>
  <c r="K132" i="541" s="1"/>
  <c r="M132" i="541" s="1"/>
  <c r="J132" i="541" a="1"/>
  <c r="J132" i="541" s="1"/>
  <c r="H132" i="541"/>
  <c r="V131" i="541"/>
  <c r="W131" i="541" s="1"/>
  <c r="N131" i="541"/>
  <c r="K131" i="541" a="1"/>
  <c r="K131" i="541" s="1"/>
  <c r="M131" i="541" s="1"/>
  <c r="J131" i="541" a="1"/>
  <c r="J131" i="541" s="1"/>
  <c r="H131" i="541"/>
  <c r="V130" i="541"/>
  <c r="W130" i="541" s="1"/>
  <c r="N130" i="541"/>
  <c r="K130" i="541" a="1"/>
  <c r="K130" i="541" s="1"/>
  <c r="M130" i="541" s="1"/>
  <c r="J130" i="541" a="1"/>
  <c r="J130" i="541" s="1"/>
  <c r="H130" i="541"/>
  <c r="V129" i="541"/>
  <c r="W129" i="541" s="1"/>
  <c r="N129" i="541"/>
  <c r="K129" i="541" a="1"/>
  <c r="K129" i="541" s="1"/>
  <c r="M129" i="541" s="1"/>
  <c r="J129" i="541" a="1"/>
  <c r="J129" i="541" s="1"/>
  <c r="H129" i="541"/>
  <c r="V128" i="541"/>
  <c r="W128" i="541" s="1"/>
  <c r="N128" i="541"/>
  <c r="K128" i="541" a="1"/>
  <c r="K128" i="541" s="1"/>
  <c r="M128" i="541" s="1"/>
  <c r="J128" i="541" a="1"/>
  <c r="J128" i="541" s="1"/>
  <c r="H128" i="541"/>
  <c r="V127" i="541"/>
  <c r="W127" i="541" s="1"/>
  <c r="N127" i="541"/>
  <c r="K127" i="541" a="1"/>
  <c r="K127" i="541" s="1"/>
  <c r="M127" i="541" s="1"/>
  <c r="J127" i="541" a="1"/>
  <c r="J127" i="541" s="1"/>
  <c r="H127" i="541"/>
  <c r="V126" i="541"/>
  <c r="W126" i="541" s="1"/>
  <c r="N126" i="541"/>
  <c r="K126" i="541" a="1"/>
  <c r="K126" i="541" s="1"/>
  <c r="M126" i="541" s="1"/>
  <c r="J126" i="541" a="1"/>
  <c r="J126" i="541" s="1"/>
  <c r="H126" i="541"/>
  <c r="V125" i="541"/>
  <c r="W125" i="541" s="1"/>
  <c r="N125" i="541"/>
  <c r="K125" i="541" a="1"/>
  <c r="K125" i="541" s="1"/>
  <c r="M125" i="541" s="1"/>
  <c r="J125" i="541" a="1"/>
  <c r="J125" i="541" s="1"/>
  <c r="H125" i="541"/>
  <c r="V124" i="541"/>
  <c r="W124" i="541" s="1"/>
  <c r="N124" i="541"/>
  <c r="K124" i="541" a="1"/>
  <c r="K124" i="541" s="1"/>
  <c r="M124" i="541" s="1"/>
  <c r="J124" i="541" a="1"/>
  <c r="J124" i="541" s="1"/>
  <c r="H124" i="541"/>
  <c r="V123" i="541"/>
  <c r="W123" i="541" s="1"/>
  <c r="N123" i="541"/>
  <c r="K123" i="541" a="1"/>
  <c r="K123" i="541" s="1"/>
  <c r="M123" i="541" s="1"/>
  <c r="J123" i="541" a="1"/>
  <c r="J123" i="541" s="1"/>
  <c r="H123" i="541"/>
  <c r="V122" i="541"/>
  <c r="W122" i="541" s="1"/>
  <c r="N122" i="541"/>
  <c r="K122" i="541" a="1"/>
  <c r="K122" i="541" s="1"/>
  <c r="J122" i="541" a="1"/>
  <c r="J122" i="541" s="1"/>
  <c r="H122" i="541"/>
  <c r="AA121" i="541"/>
  <c r="Z121" i="541"/>
  <c r="Y121" i="541"/>
  <c r="X121" i="541"/>
  <c r="U121" i="541"/>
  <c r="T121" i="541"/>
  <c r="S121" i="541"/>
  <c r="R121" i="541"/>
  <c r="Q121" i="541"/>
  <c r="P121" i="541"/>
  <c r="O121" i="541"/>
  <c r="I121" i="541"/>
  <c r="G121" i="541"/>
  <c r="C526" i="541" s="1"/>
  <c r="V120" i="541"/>
  <c r="W120" i="541" s="1"/>
  <c r="N120" i="541"/>
  <c r="K120" i="541" a="1"/>
  <c r="K120" i="541" s="1"/>
  <c r="M120" i="541" s="1"/>
  <c r="J120" i="541" a="1"/>
  <c r="J120" i="541" s="1"/>
  <c r="H120" i="541"/>
  <c r="V119" i="541"/>
  <c r="W119" i="541" s="1"/>
  <c r="N119" i="541"/>
  <c r="K119" i="541" a="1"/>
  <c r="K119" i="541" s="1"/>
  <c r="M119" i="541" s="1"/>
  <c r="J119" i="541" a="1"/>
  <c r="J119" i="541" s="1"/>
  <c r="H119" i="541"/>
  <c r="V118" i="541"/>
  <c r="W118" i="541" s="1"/>
  <c r="N118" i="541"/>
  <c r="K118" i="541" a="1"/>
  <c r="K118" i="541" s="1"/>
  <c r="M118" i="541" s="1"/>
  <c r="J118" i="541" a="1"/>
  <c r="J118" i="541" s="1"/>
  <c r="H118" i="541"/>
  <c r="K117" i="541" a="1"/>
  <c r="K117" i="541" s="1"/>
  <c r="M117" i="541" s="1"/>
  <c r="H117" i="541"/>
  <c r="K116" i="541" a="1"/>
  <c r="K116" i="541" s="1"/>
  <c r="M116" i="541" s="1"/>
  <c r="H116" i="541"/>
  <c r="K115" i="541" a="1"/>
  <c r="K115" i="541" s="1"/>
  <c r="M115" i="541" s="1"/>
  <c r="H115" i="541"/>
  <c r="V114" i="541"/>
  <c r="W114" i="541" s="1"/>
  <c r="N114" i="541"/>
  <c r="K114" i="541" a="1"/>
  <c r="K114" i="541" s="1"/>
  <c r="M114" i="541" s="1"/>
  <c r="H114" i="541"/>
  <c r="V113" i="541"/>
  <c r="W113" i="541" s="1"/>
  <c r="N113" i="541"/>
  <c r="K113" i="541" a="1"/>
  <c r="K113" i="541" s="1"/>
  <c r="M113" i="541" s="1"/>
  <c r="H113" i="541"/>
  <c r="N112" i="541"/>
  <c r="K112" i="541" a="1"/>
  <c r="K112" i="541" s="1"/>
  <c r="M112" i="541" s="1"/>
  <c r="H112" i="541"/>
  <c r="N111" i="541"/>
  <c r="K111" i="541" a="1"/>
  <c r="K111" i="541" s="1"/>
  <c r="M111" i="541" s="1"/>
  <c r="H111" i="541"/>
  <c r="N110" i="541"/>
  <c r="K110" i="541" a="1"/>
  <c r="K110" i="541" s="1"/>
  <c r="M110" i="541" s="1"/>
  <c r="H110" i="541"/>
  <c r="N109" i="541"/>
  <c r="K109" i="541" a="1"/>
  <c r="K109" i="541" s="1"/>
  <c r="M109" i="541" s="1"/>
  <c r="H109" i="541"/>
  <c r="N108" i="541"/>
  <c r="K108" i="541" a="1"/>
  <c r="K108" i="541" s="1"/>
  <c r="M108" i="541" s="1"/>
  <c r="H108" i="541"/>
  <c r="N107" i="541"/>
  <c r="K107" i="541" a="1"/>
  <c r="K107" i="541" s="1"/>
  <c r="M107" i="541" s="1"/>
  <c r="H107" i="541"/>
  <c r="V106" i="541"/>
  <c r="W106" i="541" s="1"/>
  <c r="N106" i="541"/>
  <c r="K106" i="541" a="1"/>
  <c r="K106" i="541" s="1"/>
  <c r="M106" i="541" s="1"/>
  <c r="H106" i="541"/>
  <c r="V105" i="541"/>
  <c r="W105" i="541" s="1"/>
  <c r="N105" i="541"/>
  <c r="K105" i="541"/>
  <c r="M105" i="541" s="1"/>
  <c r="K105" i="541" a="1"/>
  <c r="H105" i="541"/>
  <c r="V104" i="541"/>
  <c r="W104" i="541" s="1"/>
  <c r="N104" i="541"/>
  <c r="K104" i="541" a="1"/>
  <c r="K104" i="541" s="1"/>
  <c r="M104" i="541" s="1"/>
  <c r="H104" i="541"/>
  <c r="V103" i="541"/>
  <c r="W103" i="541" s="1"/>
  <c r="N103" i="541"/>
  <c r="K103" i="541" a="1"/>
  <c r="K103" i="541" s="1"/>
  <c r="M103" i="541" s="1"/>
  <c r="H103" i="541"/>
  <c r="V102" i="541"/>
  <c r="W102" i="541" s="1"/>
  <c r="N102" i="541"/>
  <c r="K102" i="541" a="1"/>
  <c r="K102" i="541" s="1"/>
  <c r="M102" i="541" s="1"/>
  <c r="H102" i="541"/>
  <c r="V101" i="541"/>
  <c r="W101" i="541" s="1"/>
  <c r="N101" i="541"/>
  <c r="K101" i="541"/>
  <c r="M101" i="541" s="1"/>
  <c r="K101" i="541" a="1"/>
  <c r="H101" i="541"/>
  <c r="V100" i="541"/>
  <c r="W100" i="541" s="1"/>
  <c r="N100" i="541"/>
  <c r="K100" i="541" a="1"/>
  <c r="K100" i="541" s="1"/>
  <c r="M100" i="541" s="1"/>
  <c r="H100" i="541"/>
  <c r="V99" i="541"/>
  <c r="W99" i="541" s="1"/>
  <c r="N99" i="541"/>
  <c r="K99" i="541" a="1"/>
  <c r="K99" i="541" s="1"/>
  <c r="M99" i="541" s="1"/>
  <c r="H99" i="541"/>
  <c r="V98" i="541"/>
  <c r="W98" i="541" s="1"/>
  <c r="N98" i="541"/>
  <c r="K98" i="541" a="1"/>
  <c r="K98" i="541" s="1"/>
  <c r="M98" i="541" s="1"/>
  <c r="H98" i="541"/>
  <c r="V97" i="541"/>
  <c r="W97" i="541" s="1"/>
  <c r="N97" i="541"/>
  <c r="K97" i="541" a="1"/>
  <c r="K97" i="541" s="1"/>
  <c r="M97" i="541" s="1"/>
  <c r="H97" i="541"/>
  <c r="V96" i="541"/>
  <c r="W96" i="541" s="1"/>
  <c r="N96" i="541"/>
  <c r="K96" i="541" a="1"/>
  <c r="K96" i="541" s="1"/>
  <c r="M96" i="541" s="1"/>
  <c r="H96" i="541"/>
  <c r="V95" i="541"/>
  <c r="W95" i="541" s="1"/>
  <c r="N95" i="541"/>
  <c r="K95" i="541" a="1"/>
  <c r="K95" i="541" s="1"/>
  <c r="M95" i="541" s="1"/>
  <c r="H95" i="541"/>
  <c r="K94" i="541" a="1"/>
  <c r="K94" i="541" s="1"/>
  <c r="M94" i="541" s="1"/>
  <c r="H94" i="541"/>
  <c r="V93" i="541"/>
  <c r="W93" i="541" s="1"/>
  <c r="N93" i="541"/>
  <c r="K93" i="541" a="1"/>
  <c r="K93" i="541" s="1"/>
  <c r="M93" i="541" s="1"/>
  <c r="J93" i="541" a="1"/>
  <c r="J93" i="541" s="1"/>
  <c r="H93" i="541"/>
  <c r="V92" i="541"/>
  <c r="W92" i="541" s="1"/>
  <c r="N92" i="541"/>
  <c r="K92" i="541" a="1"/>
  <c r="K92" i="541" s="1"/>
  <c r="M92" i="541" s="1"/>
  <c r="J92" i="541" a="1"/>
  <c r="J92" i="541" s="1"/>
  <c r="H92" i="541"/>
  <c r="V91" i="541"/>
  <c r="W91" i="541" s="1"/>
  <c r="N91" i="541"/>
  <c r="K91" i="541" a="1"/>
  <c r="K91" i="541" s="1"/>
  <c r="M91" i="541" s="1"/>
  <c r="J91" i="541" a="1"/>
  <c r="J91" i="541" s="1"/>
  <c r="H91" i="541"/>
  <c r="V90" i="541"/>
  <c r="W90" i="541" s="1"/>
  <c r="N90" i="541"/>
  <c r="K90" i="541" a="1"/>
  <c r="K90" i="541" s="1"/>
  <c r="M90" i="541" s="1"/>
  <c r="J90" i="541" a="1"/>
  <c r="J90" i="541" s="1"/>
  <c r="H90" i="541"/>
  <c r="V89" i="541"/>
  <c r="W89" i="541" s="1"/>
  <c r="N89" i="541"/>
  <c r="K89" i="541" a="1"/>
  <c r="K89" i="541" s="1"/>
  <c r="M89" i="541" s="1"/>
  <c r="J89" i="541" a="1"/>
  <c r="J89" i="541" s="1"/>
  <c r="H89" i="541"/>
  <c r="V88" i="541"/>
  <c r="W88" i="541" s="1"/>
  <c r="N88" i="541"/>
  <c r="K88" i="541" a="1"/>
  <c r="K88" i="541" s="1"/>
  <c r="M88" i="541" s="1"/>
  <c r="J88" i="541" a="1"/>
  <c r="J88" i="541" s="1"/>
  <c r="H88" i="541"/>
  <c r="V87" i="541"/>
  <c r="N87" i="541"/>
  <c r="K87" i="541" a="1"/>
  <c r="K87" i="541" s="1"/>
  <c r="J87" i="541" a="1"/>
  <c r="J87" i="541" s="1"/>
  <c r="H87" i="541"/>
  <c r="AA86" i="541"/>
  <c r="Z86" i="541"/>
  <c r="Y86" i="541"/>
  <c r="X86" i="541"/>
  <c r="U86" i="541"/>
  <c r="T86" i="541"/>
  <c r="S86" i="541"/>
  <c r="R86" i="541"/>
  <c r="Q86" i="541"/>
  <c r="P86" i="541"/>
  <c r="O86" i="541"/>
  <c r="I86" i="541"/>
  <c r="G86" i="541"/>
  <c r="C525" i="541" s="1"/>
  <c r="K85" i="541" a="1"/>
  <c r="K85" i="541" s="1"/>
  <c r="H85" i="541"/>
  <c r="K84" i="541" a="1"/>
  <c r="K84" i="541" s="1"/>
  <c r="H84" i="541"/>
  <c r="K83" i="541" a="1"/>
  <c r="K83" i="541" s="1"/>
  <c r="H83" i="541"/>
  <c r="K82" i="541" a="1"/>
  <c r="K82" i="541" s="1"/>
  <c r="H82" i="541"/>
  <c r="K81" i="541" a="1"/>
  <c r="K81" i="541" s="1"/>
  <c r="H81" i="541"/>
  <c r="K80" i="541"/>
  <c r="K80" i="541" a="1"/>
  <c r="H80" i="541"/>
  <c r="K79" i="541" a="1"/>
  <c r="K79" i="541" s="1"/>
  <c r="M79" i="541" s="1"/>
  <c r="H79" i="541"/>
  <c r="K78" i="541" a="1"/>
  <c r="K78" i="541" s="1"/>
  <c r="M78" i="541" s="1"/>
  <c r="H78" i="541"/>
  <c r="K77" i="541" a="1"/>
  <c r="K77" i="541" s="1"/>
  <c r="M77" i="541" s="1"/>
  <c r="H77" i="541"/>
  <c r="K76" i="541" a="1"/>
  <c r="K76" i="541" s="1"/>
  <c r="M76" i="541" s="1"/>
  <c r="H76" i="541"/>
  <c r="V75" i="541"/>
  <c r="W75" i="541" s="1"/>
  <c r="N75" i="541"/>
  <c r="K75" i="541" a="1"/>
  <c r="K75" i="541" s="1"/>
  <c r="M75" i="541" s="1"/>
  <c r="J75" i="541" a="1"/>
  <c r="J75" i="541" s="1"/>
  <c r="H75" i="541"/>
  <c r="V74" i="541"/>
  <c r="W74" i="541" s="1"/>
  <c r="N74" i="541"/>
  <c r="K74" i="541" a="1"/>
  <c r="K74" i="541" s="1"/>
  <c r="M74" i="541" s="1"/>
  <c r="J74" i="541" a="1"/>
  <c r="J74" i="541" s="1"/>
  <c r="H74" i="541"/>
  <c r="V73" i="541"/>
  <c r="W73" i="541" s="1"/>
  <c r="N73" i="541"/>
  <c r="K73" i="541" a="1"/>
  <c r="K73" i="541" s="1"/>
  <c r="M73" i="541" s="1"/>
  <c r="J73" i="541" a="1"/>
  <c r="J73" i="541" s="1"/>
  <c r="H73" i="541"/>
  <c r="V72" i="541"/>
  <c r="W72" i="541" s="1"/>
  <c r="N72" i="541"/>
  <c r="K72" i="541" a="1"/>
  <c r="K72" i="541" s="1"/>
  <c r="M72" i="541" s="1"/>
  <c r="J72" i="541" a="1"/>
  <c r="J72" i="541" s="1"/>
  <c r="H72" i="541"/>
  <c r="H71" i="541"/>
  <c r="V70" i="541"/>
  <c r="W70" i="541" s="1"/>
  <c r="N70" i="541"/>
  <c r="K70" i="541" a="1"/>
  <c r="K70" i="541" s="1"/>
  <c r="M70" i="541" s="1"/>
  <c r="J70" i="541" a="1"/>
  <c r="J70" i="541" s="1"/>
  <c r="H70" i="541"/>
  <c r="V69" i="541"/>
  <c r="W69" i="541" s="1"/>
  <c r="N69" i="541"/>
  <c r="K69" i="541" a="1"/>
  <c r="K69" i="541" s="1"/>
  <c r="M69" i="541" s="1"/>
  <c r="J69" i="541" a="1"/>
  <c r="J69" i="541" s="1"/>
  <c r="H69" i="541"/>
  <c r="K68" i="541" a="1"/>
  <c r="K68" i="541" s="1"/>
  <c r="H68" i="541"/>
  <c r="K67" i="541" a="1"/>
  <c r="K67" i="541" s="1"/>
  <c r="H67" i="541"/>
  <c r="V66" i="541"/>
  <c r="W66" i="541" s="1"/>
  <c r="N66" i="541"/>
  <c r="K66" i="541" a="1"/>
  <c r="K66" i="541" s="1"/>
  <c r="M66" i="541" s="1"/>
  <c r="J66" i="541" a="1"/>
  <c r="J66" i="541" s="1"/>
  <c r="H66" i="541"/>
  <c r="V65" i="541"/>
  <c r="W65" i="541" s="1"/>
  <c r="N65" i="541"/>
  <c r="K65" i="541" a="1"/>
  <c r="K65" i="541" s="1"/>
  <c r="M65" i="541" s="1"/>
  <c r="J65" i="541" a="1"/>
  <c r="J65" i="541" s="1"/>
  <c r="H65" i="541"/>
  <c r="V64" i="541"/>
  <c r="W64" i="541" s="1"/>
  <c r="N64" i="541"/>
  <c r="K64" i="541" a="1"/>
  <c r="K64" i="541" s="1"/>
  <c r="M64" i="541" s="1"/>
  <c r="J64" i="541" a="1"/>
  <c r="J64" i="541" s="1"/>
  <c r="H64" i="541"/>
  <c r="V63" i="541"/>
  <c r="W63" i="541" s="1"/>
  <c r="N63" i="541"/>
  <c r="K63" i="541" a="1"/>
  <c r="K63" i="541" s="1"/>
  <c r="M63" i="541" s="1"/>
  <c r="J63" i="541" a="1"/>
  <c r="J63" i="541" s="1"/>
  <c r="H63" i="541"/>
  <c r="V62" i="541"/>
  <c r="W62" i="541" s="1"/>
  <c r="N62" i="541"/>
  <c r="K62" i="541" a="1"/>
  <c r="K62" i="541" s="1"/>
  <c r="M62" i="541" s="1"/>
  <c r="J62" i="541" a="1"/>
  <c r="J62" i="541" s="1"/>
  <c r="H62" i="541"/>
  <c r="V61" i="541"/>
  <c r="W61" i="541" s="1"/>
  <c r="N61" i="541"/>
  <c r="K61" i="541" a="1"/>
  <c r="K61" i="541" s="1"/>
  <c r="M61" i="541" s="1"/>
  <c r="J61" i="541" a="1"/>
  <c r="J61" i="541" s="1"/>
  <c r="H61" i="541"/>
  <c r="V60" i="541"/>
  <c r="W60" i="541" s="1"/>
  <c r="N60" i="541"/>
  <c r="K60" i="541" a="1"/>
  <c r="K60" i="541" s="1"/>
  <c r="M60" i="541" s="1"/>
  <c r="J60" i="541" a="1"/>
  <c r="J60" i="541" s="1"/>
  <c r="H60" i="541"/>
  <c r="V59" i="541"/>
  <c r="W59" i="541" s="1"/>
  <c r="N59" i="541"/>
  <c r="K59" i="541" a="1"/>
  <c r="K59" i="541" s="1"/>
  <c r="M59" i="541" s="1"/>
  <c r="J59" i="541" a="1"/>
  <c r="J59" i="541" s="1"/>
  <c r="H59" i="541"/>
  <c r="V58" i="541"/>
  <c r="W58" i="541" s="1"/>
  <c r="N58" i="541"/>
  <c r="K58" i="541" a="1"/>
  <c r="K58" i="541" s="1"/>
  <c r="M58" i="541" s="1"/>
  <c r="J58" i="541" a="1"/>
  <c r="J58" i="541" s="1"/>
  <c r="H58" i="541"/>
  <c r="V57" i="541"/>
  <c r="W57" i="541" s="1"/>
  <c r="N57" i="541"/>
  <c r="K57" i="541" a="1"/>
  <c r="K57" i="541" s="1"/>
  <c r="M57" i="541" s="1"/>
  <c r="J57" i="541" a="1"/>
  <c r="J57" i="541" s="1"/>
  <c r="H57" i="541"/>
  <c r="K56" i="541" a="1"/>
  <c r="K56" i="541" s="1"/>
  <c r="M56" i="541" s="1"/>
  <c r="H56" i="541"/>
  <c r="K55" i="541" a="1"/>
  <c r="K55" i="541" s="1"/>
  <c r="M55" i="541" s="1"/>
  <c r="H55" i="541"/>
  <c r="K54" i="541" a="1"/>
  <c r="K54" i="541" s="1"/>
  <c r="M54" i="541" s="1"/>
  <c r="H54" i="541"/>
  <c r="K53" i="541" a="1"/>
  <c r="K53" i="541" s="1"/>
  <c r="M53" i="541" s="1"/>
  <c r="H53" i="541"/>
  <c r="N52" i="541"/>
  <c r="K52" i="541" a="1"/>
  <c r="K52" i="541" s="1"/>
  <c r="M52" i="541" s="1"/>
  <c r="H52" i="541"/>
  <c r="N51" i="541"/>
  <c r="K51" i="541" a="1"/>
  <c r="K51" i="541" s="1"/>
  <c r="M51" i="541" s="1"/>
  <c r="H51" i="541"/>
  <c r="N50" i="541"/>
  <c r="K50" i="541" a="1"/>
  <c r="K50" i="541" s="1"/>
  <c r="M50" i="541" s="1"/>
  <c r="H50" i="541"/>
  <c r="N49" i="541"/>
  <c r="K49" i="541" a="1"/>
  <c r="K49" i="541" s="1"/>
  <c r="M49" i="541" s="1"/>
  <c r="H49" i="541"/>
  <c r="V48" i="541"/>
  <c r="W48" i="541" s="1"/>
  <c r="N48" i="541"/>
  <c r="K48" i="541" a="1"/>
  <c r="K48" i="541" s="1"/>
  <c r="M48" i="541" s="1"/>
  <c r="J48" i="541" a="1"/>
  <c r="J48" i="541" s="1"/>
  <c r="H48" i="541"/>
  <c r="V47" i="541"/>
  <c r="W47" i="541" s="1"/>
  <c r="N47" i="541"/>
  <c r="K47" i="541" a="1"/>
  <c r="K47" i="541" s="1"/>
  <c r="M47" i="541" s="1"/>
  <c r="J47" i="541" a="1"/>
  <c r="J47" i="541" s="1"/>
  <c r="H47" i="541"/>
  <c r="V46" i="541"/>
  <c r="W46" i="541" s="1"/>
  <c r="N46" i="541"/>
  <c r="K46" i="541" a="1"/>
  <c r="K46" i="541" s="1"/>
  <c r="M46" i="541" s="1"/>
  <c r="J46" i="541" a="1"/>
  <c r="J46" i="541" s="1"/>
  <c r="H46" i="541"/>
  <c r="V45" i="541"/>
  <c r="W45" i="541" s="1"/>
  <c r="N45" i="541"/>
  <c r="K45" i="541" a="1"/>
  <c r="K45" i="541" s="1"/>
  <c r="M45" i="541" s="1"/>
  <c r="J45" i="541" a="1"/>
  <c r="J45" i="541" s="1"/>
  <c r="H45" i="541"/>
  <c r="V44" i="541"/>
  <c r="W44" i="541" s="1"/>
  <c r="N44" i="541"/>
  <c r="K44" i="541" a="1"/>
  <c r="K44" i="541" s="1"/>
  <c r="M44" i="541" s="1"/>
  <c r="J44" i="541" a="1"/>
  <c r="J44" i="541" s="1"/>
  <c r="H44" i="541"/>
  <c r="V43" i="541"/>
  <c r="W43" i="541" s="1"/>
  <c r="N43" i="541"/>
  <c r="K43" i="541" a="1"/>
  <c r="K43" i="541" s="1"/>
  <c r="M43" i="541" s="1"/>
  <c r="J43" i="541" a="1"/>
  <c r="J43" i="541" s="1"/>
  <c r="H43" i="541"/>
  <c r="V42" i="541"/>
  <c r="W42" i="541" s="1"/>
  <c r="N42" i="541"/>
  <c r="K42" i="541" a="1"/>
  <c r="K42" i="541" s="1"/>
  <c r="M42" i="541" s="1"/>
  <c r="J42" i="541" a="1"/>
  <c r="J42" i="541" s="1"/>
  <c r="H42" i="541"/>
  <c r="V41" i="541"/>
  <c r="W41" i="541" s="1"/>
  <c r="N41" i="541"/>
  <c r="K41" i="541" a="1"/>
  <c r="K41" i="541" s="1"/>
  <c r="M41" i="541" s="1"/>
  <c r="J41" i="541" a="1"/>
  <c r="J41" i="541" s="1"/>
  <c r="H41" i="541"/>
  <c r="V40" i="541"/>
  <c r="W40" i="541" s="1"/>
  <c r="N40" i="541"/>
  <c r="K40" i="541" a="1"/>
  <c r="K40" i="541" s="1"/>
  <c r="M40" i="541" s="1"/>
  <c r="J40" i="541" a="1"/>
  <c r="J40" i="541" s="1"/>
  <c r="H40" i="541"/>
  <c r="V39" i="541"/>
  <c r="W39" i="541" s="1"/>
  <c r="N39" i="541"/>
  <c r="K39" i="541" a="1"/>
  <c r="K39" i="541" s="1"/>
  <c r="M39" i="541" s="1"/>
  <c r="J39" i="541" a="1"/>
  <c r="J39" i="541" s="1"/>
  <c r="H39" i="541"/>
  <c r="V38" i="541"/>
  <c r="W38" i="541" s="1"/>
  <c r="N38" i="541"/>
  <c r="K38" i="541" a="1"/>
  <c r="K38" i="541" s="1"/>
  <c r="M38" i="541" s="1"/>
  <c r="J38" i="541" a="1"/>
  <c r="J38" i="541" s="1"/>
  <c r="H38" i="541"/>
  <c r="V37" i="541"/>
  <c r="W37" i="541" s="1"/>
  <c r="N37" i="541"/>
  <c r="K37" i="541" a="1"/>
  <c r="K37" i="541" s="1"/>
  <c r="M37" i="541" s="1"/>
  <c r="J37" i="541" a="1"/>
  <c r="J37" i="541" s="1"/>
  <c r="H37" i="541"/>
  <c r="H36" i="541"/>
  <c r="H35" i="541"/>
  <c r="H34" i="541"/>
  <c r="V33" i="541"/>
  <c r="W33" i="541" s="1"/>
  <c r="N33" i="541"/>
  <c r="K33" i="541" a="1"/>
  <c r="K33" i="541" s="1"/>
  <c r="M33" i="541" s="1"/>
  <c r="J33" i="541" a="1"/>
  <c r="J33" i="541" s="1"/>
  <c r="H33" i="541"/>
  <c r="V32" i="541"/>
  <c r="W32" i="541" s="1"/>
  <c r="N32" i="541"/>
  <c r="K32" i="541" a="1"/>
  <c r="K32" i="541" s="1"/>
  <c r="M32" i="541" s="1"/>
  <c r="J32" i="541" a="1"/>
  <c r="J32" i="541" s="1"/>
  <c r="H32" i="541"/>
  <c r="V31" i="541"/>
  <c r="W31" i="541" s="1"/>
  <c r="N31" i="541"/>
  <c r="K31" i="541" a="1"/>
  <c r="K31" i="541" s="1"/>
  <c r="M31" i="541" s="1"/>
  <c r="J31" i="541" a="1"/>
  <c r="J31" i="541" s="1"/>
  <c r="H31" i="541"/>
  <c r="K30" i="541" a="1"/>
  <c r="K30" i="541" s="1"/>
  <c r="H30" i="541"/>
  <c r="V29" i="541"/>
  <c r="N29" i="541"/>
  <c r="K29" i="541" a="1"/>
  <c r="K29" i="541" s="1"/>
  <c r="J29" i="541" a="1"/>
  <c r="J29" i="541" s="1"/>
  <c r="H29" i="541"/>
  <c r="AA28" i="541"/>
  <c r="AA164" i="541" s="1"/>
  <c r="Z28" i="541"/>
  <c r="Y28" i="541"/>
  <c r="Y164" i="541" s="1"/>
  <c r="X28" i="541"/>
  <c r="U28" i="541"/>
  <c r="U164" i="541" s="1"/>
  <c r="T28" i="541"/>
  <c r="S28" i="541"/>
  <c r="S164" i="541" s="1"/>
  <c r="R28" i="541"/>
  <c r="Q28" i="541"/>
  <c r="Q164" i="541" s="1"/>
  <c r="P28" i="541"/>
  <c r="O28" i="541"/>
  <c r="O164" i="541" s="1"/>
  <c r="I28" i="541"/>
  <c r="G28" i="541"/>
  <c r="C524" i="541" s="1"/>
  <c r="V27" i="541"/>
  <c r="W27" i="541" s="1"/>
  <c r="N27" i="541"/>
  <c r="K27" i="541" a="1"/>
  <c r="K27" i="541" s="1"/>
  <c r="M27" i="541" s="1"/>
  <c r="J27" i="541" a="1"/>
  <c r="J27" i="541" s="1"/>
  <c r="H27" i="541"/>
  <c r="V26" i="541"/>
  <c r="W26" i="541" s="1"/>
  <c r="N26" i="541"/>
  <c r="K26" i="541" a="1"/>
  <c r="K26" i="541" s="1"/>
  <c r="M26" i="541" s="1"/>
  <c r="J26" i="541" a="1"/>
  <c r="J26" i="541" s="1"/>
  <c r="H26" i="541"/>
  <c r="K25" i="541" a="1"/>
  <c r="K25" i="541" s="1"/>
  <c r="M25" i="541" s="1"/>
  <c r="J25" i="541" a="1"/>
  <c r="J25" i="541" s="1"/>
  <c r="H25" i="541"/>
  <c r="K24" i="541" a="1"/>
  <c r="K24" i="541" s="1"/>
  <c r="M24" i="541" s="1"/>
  <c r="J24" i="541" a="1"/>
  <c r="J24" i="541" s="1"/>
  <c r="H24" i="541"/>
  <c r="K23" i="541" a="1"/>
  <c r="K23" i="541" s="1"/>
  <c r="M23" i="541" s="1"/>
  <c r="J23" i="541" a="1"/>
  <c r="J23" i="541" s="1"/>
  <c r="H23" i="541"/>
  <c r="K22" i="541" a="1"/>
  <c r="K22" i="541" s="1"/>
  <c r="M22" i="541" s="1"/>
  <c r="J22" i="541" a="1"/>
  <c r="J22" i="541" s="1"/>
  <c r="H22" i="541"/>
  <c r="V21" i="541"/>
  <c r="W21" i="541" s="1"/>
  <c r="N21" i="541"/>
  <c r="K21" i="541" a="1"/>
  <c r="K21" i="541" s="1"/>
  <c r="M21" i="541" s="1"/>
  <c r="J21" i="541" a="1"/>
  <c r="J21" i="541" s="1"/>
  <c r="H21" i="541"/>
  <c r="V20" i="541"/>
  <c r="W20" i="541" s="1"/>
  <c r="N20" i="541"/>
  <c r="K20" i="541" a="1"/>
  <c r="K20" i="541" s="1"/>
  <c r="M20" i="541" s="1"/>
  <c r="J20" i="541" a="1"/>
  <c r="J20" i="541" s="1"/>
  <c r="H20" i="541"/>
  <c r="V19" i="541"/>
  <c r="W19" i="541" s="1"/>
  <c r="N19" i="541"/>
  <c r="K19" i="541" a="1"/>
  <c r="K19" i="541" s="1"/>
  <c r="M19" i="541" s="1"/>
  <c r="J19" i="541" a="1"/>
  <c r="J19" i="541" s="1"/>
  <c r="H19" i="541"/>
  <c r="N18" i="541"/>
  <c r="K18" i="541" a="1"/>
  <c r="K18" i="541" s="1"/>
  <c r="M18" i="541" s="1"/>
  <c r="J18" i="541" a="1"/>
  <c r="J18" i="541" s="1"/>
  <c r="H18" i="541"/>
  <c r="N17" i="541"/>
  <c r="K17" i="541" a="1"/>
  <c r="K17" i="541" s="1"/>
  <c r="M17" i="541" s="1"/>
  <c r="J17" i="541" a="1"/>
  <c r="J17" i="541" s="1"/>
  <c r="H17" i="541"/>
  <c r="V16" i="541"/>
  <c r="W16" i="541" s="1"/>
  <c r="N16" i="541"/>
  <c r="K16" i="541" a="1"/>
  <c r="K16" i="541" s="1"/>
  <c r="M16" i="541" s="1"/>
  <c r="J16" i="541" a="1"/>
  <c r="J16" i="541" s="1"/>
  <c r="H16" i="541"/>
  <c r="V15" i="541"/>
  <c r="W15" i="541" s="1"/>
  <c r="N15" i="541"/>
  <c r="K15" i="541" a="1"/>
  <c r="K15" i="541" s="1"/>
  <c r="M15" i="541" s="1"/>
  <c r="J15" i="541" a="1"/>
  <c r="J15" i="541" s="1"/>
  <c r="H15" i="541"/>
  <c r="N14" i="541"/>
  <c r="K14" i="541" a="1"/>
  <c r="K14" i="541" s="1"/>
  <c r="M14" i="541" s="1"/>
  <c r="H14" i="541"/>
  <c r="N13" i="541"/>
  <c r="K13" i="541" a="1"/>
  <c r="K13" i="541" s="1"/>
  <c r="M13" i="541" s="1"/>
  <c r="H13" i="541"/>
  <c r="V12" i="541"/>
  <c r="W12" i="541" s="1"/>
  <c r="N12" i="541"/>
  <c r="K12" i="541" a="1"/>
  <c r="K12" i="541" s="1"/>
  <c r="M12" i="541" s="1"/>
  <c r="J12" i="541" a="1"/>
  <c r="J12" i="541" s="1"/>
  <c r="H12" i="541"/>
  <c r="V11" i="541"/>
  <c r="W11" i="541" s="1"/>
  <c r="N11" i="541"/>
  <c r="K11" i="541" a="1"/>
  <c r="K11" i="541" s="1"/>
  <c r="M11" i="541" s="1"/>
  <c r="J11" i="541" a="1"/>
  <c r="J11" i="541" s="1"/>
  <c r="H11" i="541"/>
  <c r="V10" i="541"/>
  <c r="W10" i="541" s="1"/>
  <c r="N10" i="541"/>
  <c r="K10" i="541" a="1"/>
  <c r="K10" i="541" s="1"/>
  <c r="M10" i="541" s="1"/>
  <c r="J10" i="541" a="1"/>
  <c r="J10" i="541" s="1"/>
  <c r="H10" i="541"/>
  <c r="V9" i="541"/>
  <c r="W9" i="541" s="1"/>
  <c r="N9" i="541"/>
  <c r="K9" i="541" a="1"/>
  <c r="K9" i="541" s="1"/>
  <c r="M9" i="541" s="1"/>
  <c r="J9" i="541" a="1"/>
  <c r="J9" i="541" s="1"/>
  <c r="H9" i="541"/>
  <c r="V8" i="541"/>
  <c r="W8" i="541" s="1"/>
  <c r="N8" i="541"/>
  <c r="K8" i="541" a="1"/>
  <c r="K8" i="541" s="1"/>
  <c r="M8" i="541" s="1"/>
  <c r="J8" i="541" a="1"/>
  <c r="J8" i="541" s="1"/>
  <c r="H8" i="541"/>
  <c r="V7" i="541"/>
  <c r="W7" i="541" s="1"/>
  <c r="N7" i="541"/>
  <c r="K7" i="541" a="1"/>
  <c r="K7" i="541" s="1"/>
  <c r="J7" i="541" a="1"/>
  <c r="J7" i="541" s="1"/>
  <c r="H7" i="541"/>
  <c r="J506" i="541" l="1" a="1"/>
  <c r="J506" i="541" s="1"/>
  <c r="E170" i="541"/>
  <c r="R338" i="541"/>
  <c r="N292" i="541"/>
  <c r="R339" i="541"/>
  <c r="V319" i="541"/>
  <c r="N334" i="541"/>
  <c r="R342" i="541"/>
  <c r="I341" i="541"/>
  <c r="K338" i="541"/>
  <c r="M338" i="541" s="1"/>
  <c r="K339" i="541"/>
  <c r="M339" i="541" s="1"/>
  <c r="K340" i="541"/>
  <c r="M340" i="541" s="1"/>
  <c r="J428" i="541" a="1"/>
  <c r="J428" i="541" s="1"/>
  <c r="R510" i="541"/>
  <c r="R511" i="541"/>
  <c r="N490" i="541"/>
  <c r="J490" i="541" a="1"/>
  <c r="J490" i="541" s="1"/>
  <c r="H506" i="541"/>
  <c r="E513" i="541"/>
  <c r="K510" i="541"/>
  <c r="M510" i="541" s="1"/>
  <c r="K511" i="541"/>
  <c r="M511" i="541" s="1"/>
  <c r="R167" i="541"/>
  <c r="R511" i="542"/>
  <c r="S164" i="542"/>
  <c r="U164" i="542"/>
  <c r="Y164" i="542"/>
  <c r="AA164" i="542"/>
  <c r="R167" i="542"/>
  <c r="R171" i="542"/>
  <c r="I170" i="542"/>
  <c r="K167" i="542"/>
  <c r="M167" i="542" s="1"/>
  <c r="K168" i="542"/>
  <c r="M168" i="542" s="1"/>
  <c r="K169" i="542"/>
  <c r="M169" i="542" s="1"/>
  <c r="G335" i="542"/>
  <c r="Q335" i="542"/>
  <c r="S335" i="542"/>
  <c r="U335" i="542"/>
  <c r="Y335" i="542"/>
  <c r="AA335" i="542"/>
  <c r="G507" i="542"/>
  <c r="Q507" i="542"/>
  <c r="S507" i="542"/>
  <c r="U507" i="542"/>
  <c r="Y507" i="542"/>
  <c r="AA507" i="542"/>
  <c r="E170" i="542"/>
  <c r="V257" i="542"/>
  <c r="W257" i="542" s="1"/>
  <c r="N308" i="542"/>
  <c r="N319" i="542"/>
  <c r="R341" i="542"/>
  <c r="I341" i="542"/>
  <c r="K338" i="542"/>
  <c r="M338" i="542" s="1"/>
  <c r="K339" i="542"/>
  <c r="M339" i="542" s="1"/>
  <c r="K340" i="542"/>
  <c r="M340" i="542" s="1"/>
  <c r="H428" i="542"/>
  <c r="V428" i="542"/>
  <c r="W428" i="542" s="1"/>
  <c r="J428" i="542" a="1"/>
  <c r="J428" i="542" s="1"/>
  <c r="R510" i="542"/>
  <c r="N463" i="542"/>
  <c r="J479" i="542" a="1"/>
  <c r="J479" i="542" s="1"/>
  <c r="H490" i="542"/>
  <c r="V490" i="542"/>
  <c r="W490" i="542" s="1"/>
  <c r="J490" i="542" a="1"/>
  <c r="J490" i="542" s="1"/>
  <c r="H506" i="542"/>
  <c r="K509" i="542"/>
  <c r="K510" i="542"/>
  <c r="M510" i="542" s="1"/>
  <c r="K511" i="542"/>
  <c r="M511" i="542" s="1"/>
  <c r="R168" i="542"/>
  <c r="M148" i="542"/>
  <c r="N86" i="542"/>
  <c r="W480" i="541"/>
  <c r="H292" i="542"/>
  <c r="H334" i="541"/>
  <c r="N370" i="541"/>
  <c r="H428" i="541"/>
  <c r="V428" i="541"/>
  <c r="W428" i="541" s="1"/>
  <c r="M308" i="542"/>
  <c r="H479" i="542"/>
  <c r="H257" i="541"/>
  <c r="V257" i="541"/>
  <c r="W257" i="541" s="1"/>
  <c r="N121" i="542"/>
  <c r="H137" i="542"/>
  <c r="N148" i="542"/>
  <c r="N163" i="542"/>
  <c r="J534" i="542"/>
  <c r="Q534" i="542" s="1"/>
  <c r="W309" i="541"/>
  <c r="V199" i="542"/>
  <c r="J533" i="542"/>
  <c r="D533" i="541"/>
  <c r="J535" i="542"/>
  <c r="Q535" i="542" s="1"/>
  <c r="D535" i="541"/>
  <c r="J308" i="541" a="1"/>
  <c r="J308" i="541" s="1"/>
  <c r="J292" i="541" a="1"/>
  <c r="J292" i="541" s="1"/>
  <c r="J257" i="541" a="1"/>
  <c r="J257" i="541" s="1"/>
  <c r="J319" i="541" a="1"/>
  <c r="J319" i="541" s="1"/>
  <c r="H308" i="541"/>
  <c r="J148" i="541" a="1"/>
  <c r="J148" i="541" s="1"/>
  <c r="N163" i="541"/>
  <c r="H148" i="541"/>
  <c r="N148" i="541"/>
  <c r="W138" i="541"/>
  <c r="R170" i="541"/>
  <c r="H163" i="541"/>
  <c r="N137" i="541"/>
  <c r="H137" i="541"/>
  <c r="R169" i="541"/>
  <c r="I164" i="541"/>
  <c r="B172" i="541" s="1"/>
  <c r="X167" i="541"/>
  <c r="R164" i="541"/>
  <c r="T164" i="541"/>
  <c r="X164" i="541"/>
  <c r="Z164" i="541"/>
  <c r="R168" i="541"/>
  <c r="V121" i="541"/>
  <c r="W121" i="541" s="1"/>
  <c r="N121" i="541"/>
  <c r="H86" i="541"/>
  <c r="V86" i="541"/>
  <c r="W86" i="541" s="1"/>
  <c r="N86" i="541"/>
  <c r="N28" i="541"/>
  <c r="H28" i="541"/>
  <c r="V28" i="541"/>
  <c r="J163" i="541" a="1"/>
  <c r="J163" i="541" s="1"/>
  <c r="H121" i="541"/>
  <c r="N308" i="541"/>
  <c r="R340" i="541"/>
  <c r="H292" i="541"/>
  <c r="K292" i="541"/>
  <c r="V292" i="541"/>
  <c r="W292" i="541" s="1"/>
  <c r="N257" i="541"/>
  <c r="N199" i="541"/>
  <c r="H199" i="541"/>
  <c r="H319" i="541"/>
  <c r="W319" i="541"/>
  <c r="K28" i="541"/>
  <c r="M490" i="541"/>
  <c r="K479" i="541"/>
  <c r="M479" i="541"/>
  <c r="V506" i="541"/>
  <c r="V463" i="541"/>
  <c r="W463" i="541" s="1"/>
  <c r="H370" i="541"/>
  <c r="V370" i="541"/>
  <c r="N428" i="541"/>
  <c r="W371" i="541"/>
  <c r="J319" i="542" a="1"/>
  <c r="J319" i="542" s="1"/>
  <c r="J308" i="542" a="1"/>
  <c r="J308" i="542" s="1"/>
  <c r="J292" i="542" a="1"/>
  <c r="J292" i="542" s="1"/>
  <c r="J463" i="542" a="1"/>
  <c r="J463" i="542" s="1"/>
  <c r="M490" i="542"/>
  <c r="N479" i="542"/>
  <c r="K479" i="542"/>
  <c r="R512" i="542"/>
  <c r="V506" i="542"/>
  <c r="H463" i="542"/>
  <c r="M463" i="542"/>
  <c r="W370" i="542"/>
  <c r="K428" i="542"/>
  <c r="H370" i="542"/>
  <c r="H507" i="542" s="1"/>
  <c r="E514" i="542" s="1"/>
  <c r="V370" i="542"/>
  <c r="N428" i="542"/>
  <c r="N507" i="542" s="1"/>
  <c r="B516" i="542" s="1"/>
  <c r="E516" i="542" s="1"/>
  <c r="W371" i="542"/>
  <c r="I335" i="542"/>
  <c r="B343" i="542" s="1"/>
  <c r="R335" i="542"/>
  <c r="T335" i="542"/>
  <c r="X335" i="542"/>
  <c r="Z335" i="542"/>
  <c r="V334" i="542"/>
  <c r="R342" i="542"/>
  <c r="H334" i="542"/>
  <c r="K334" i="542"/>
  <c r="W320" i="542"/>
  <c r="W334" i="542" s="1"/>
  <c r="H308" i="542"/>
  <c r="V308" i="542"/>
  <c r="W308" i="542" s="1"/>
  <c r="N292" i="542"/>
  <c r="N257" i="542"/>
  <c r="J257" i="542" a="1"/>
  <c r="J257" i="542" s="1"/>
  <c r="R338" i="542"/>
  <c r="N199" i="542"/>
  <c r="H199" i="542"/>
  <c r="H319" i="542"/>
  <c r="J148" i="542" a="1"/>
  <c r="J148" i="542" s="1"/>
  <c r="J163" i="542" a="1"/>
  <c r="J163" i="542" s="1"/>
  <c r="H148" i="542"/>
  <c r="V148" i="542"/>
  <c r="W148" i="542" s="1"/>
  <c r="R170" i="542"/>
  <c r="H163" i="542"/>
  <c r="N137" i="542"/>
  <c r="R169" i="542"/>
  <c r="H121" i="542"/>
  <c r="V121" i="542"/>
  <c r="W121" i="542" s="1"/>
  <c r="H86" i="542"/>
  <c r="V86" i="542"/>
  <c r="W86" i="542" s="1"/>
  <c r="V28" i="542"/>
  <c r="K28" i="542"/>
  <c r="M7" i="542"/>
  <c r="M28" i="542" s="1"/>
  <c r="H28" i="542"/>
  <c r="H164" i="542" s="1"/>
  <c r="E171" i="542" s="1"/>
  <c r="N28" i="542"/>
  <c r="N164" i="542" s="1"/>
  <c r="B173" i="542" s="1"/>
  <c r="W7" i="542"/>
  <c r="K525" i="542"/>
  <c r="K526" i="542"/>
  <c r="K199" i="542"/>
  <c r="M178" i="542"/>
  <c r="M199" i="542" s="1"/>
  <c r="W28" i="542"/>
  <c r="C520" i="542"/>
  <c r="Q525" i="542"/>
  <c r="K86" i="542"/>
  <c r="M29" i="542"/>
  <c r="M86" i="542" s="1"/>
  <c r="K121" i="542"/>
  <c r="M87" i="542"/>
  <c r="M121" i="542" s="1"/>
  <c r="K137" i="542"/>
  <c r="M122" i="542"/>
  <c r="M137" i="542" s="1"/>
  <c r="K527" i="542"/>
  <c r="K528" i="542"/>
  <c r="K163" i="542"/>
  <c r="M149" i="542"/>
  <c r="M163" i="542" s="1"/>
  <c r="K529" i="542"/>
  <c r="K257" i="542"/>
  <c r="M200" i="542"/>
  <c r="M257" i="542" s="1"/>
  <c r="C530" i="542"/>
  <c r="E524" i="542" s="1"/>
  <c r="V137" i="542"/>
  <c r="W137" i="542" s="1"/>
  <c r="K148" i="542"/>
  <c r="V163" i="542"/>
  <c r="W163" i="542" s="1"/>
  <c r="G164" i="542"/>
  <c r="P164" i="542"/>
  <c r="X168" i="542" s="1"/>
  <c r="X173" i="542" s="1"/>
  <c r="K166" i="542"/>
  <c r="R166" i="542"/>
  <c r="J335" i="542" a="1"/>
  <c r="J335" i="542" s="1"/>
  <c r="M342" i="542" s="1"/>
  <c r="B342" i="542"/>
  <c r="O335" i="542"/>
  <c r="R337" i="542"/>
  <c r="J28" i="542" a="1"/>
  <c r="J28" i="542" s="1"/>
  <c r="W29" i="542"/>
  <c r="J86" i="542" a="1"/>
  <c r="J86" i="542" s="1"/>
  <c r="W87" i="542"/>
  <c r="J121" i="542" a="1"/>
  <c r="J121" i="542" s="1"/>
  <c r="J137" i="542" a="1"/>
  <c r="J137" i="542" s="1"/>
  <c r="W178" i="542"/>
  <c r="W199" i="542" s="1"/>
  <c r="J199" i="542" a="1"/>
  <c r="J199" i="542" s="1"/>
  <c r="X338" i="542"/>
  <c r="X344" i="542" s="1"/>
  <c r="P335" i="542"/>
  <c r="X339" i="542" s="1"/>
  <c r="H257" i="542"/>
  <c r="H335" i="542" s="1"/>
  <c r="E342" i="542" s="1"/>
  <c r="W200" i="542"/>
  <c r="K292" i="542"/>
  <c r="M258" i="542"/>
  <c r="M292" i="542" s="1"/>
  <c r="K319" i="542"/>
  <c r="M309" i="542"/>
  <c r="M319" i="542" s="1"/>
  <c r="V292" i="542"/>
  <c r="W292" i="542" s="1"/>
  <c r="K308" i="542"/>
  <c r="V319" i="542"/>
  <c r="W319" i="542" s="1"/>
  <c r="R339" i="542"/>
  <c r="R340" i="542"/>
  <c r="M320" i="542"/>
  <c r="M334" i="542" s="1"/>
  <c r="M370" i="542"/>
  <c r="K337" i="542"/>
  <c r="J370" i="542" a="1"/>
  <c r="J370" i="542" s="1"/>
  <c r="K370" i="542"/>
  <c r="V463" i="542"/>
  <c r="W463" i="542" s="1"/>
  <c r="M464" i="542"/>
  <c r="M479" i="542" s="1"/>
  <c r="W464" i="542"/>
  <c r="V479" i="542"/>
  <c r="W479" i="542" s="1"/>
  <c r="B514" i="542"/>
  <c r="J507" i="542" a="1"/>
  <c r="J507" i="542" s="1"/>
  <c r="M514" i="542" s="1"/>
  <c r="R509" i="542"/>
  <c r="X509" i="542"/>
  <c r="O507" i="542"/>
  <c r="X510" i="542" s="1"/>
  <c r="M371" i="542"/>
  <c r="M428" i="542" s="1"/>
  <c r="K463" i="542"/>
  <c r="K506" i="542"/>
  <c r="M491" i="542"/>
  <c r="M506" i="542" s="1"/>
  <c r="K490" i="542"/>
  <c r="R534" i="542"/>
  <c r="S534" i="542" a="1"/>
  <c r="S534" i="542" s="1"/>
  <c r="R513" i="542"/>
  <c r="W491" i="542"/>
  <c r="W506" i="542" s="1"/>
  <c r="K513" i="542"/>
  <c r="M509" i="542"/>
  <c r="J536" i="542"/>
  <c r="Q533" i="542"/>
  <c r="R535" i="542"/>
  <c r="S535" i="542" a="1"/>
  <c r="S535" i="542" s="1"/>
  <c r="E513" i="542"/>
  <c r="T533" i="542" a="1"/>
  <c r="T533" i="542" s="1"/>
  <c r="T534" i="542" a="1"/>
  <c r="T534" i="542" s="1"/>
  <c r="T535" i="542" a="1"/>
  <c r="T535" i="542" s="1"/>
  <c r="C536" i="542"/>
  <c r="T536" i="542" s="1" a="1"/>
  <c r="T536" i="542" s="1"/>
  <c r="K121" i="541"/>
  <c r="M87" i="541"/>
  <c r="M121" i="541" s="1"/>
  <c r="K137" i="541"/>
  <c r="M122" i="541"/>
  <c r="M137" i="541" s="1"/>
  <c r="K527" i="541"/>
  <c r="K528" i="541"/>
  <c r="K163" i="541"/>
  <c r="M149" i="541"/>
  <c r="M163" i="541" s="1"/>
  <c r="K529" i="541"/>
  <c r="K257" i="541"/>
  <c r="M200" i="541"/>
  <c r="M257" i="541" s="1"/>
  <c r="W28" i="541"/>
  <c r="C520" i="541"/>
  <c r="Q525" i="541"/>
  <c r="K86" i="541"/>
  <c r="M29" i="541"/>
  <c r="M86" i="541" s="1"/>
  <c r="K525" i="541"/>
  <c r="K526" i="541"/>
  <c r="M148" i="541"/>
  <c r="K199" i="541"/>
  <c r="M178" i="541"/>
  <c r="M199" i="541" s="1"/>
  <c r="M7" i="541"/>
  <c r="M28" i="541" s="1"/>
  <c r="M164" i="541" s="1"/>
  <c r="C530" i="541"/>
  <c r="E524" i="541" s="1"/>
  <c r="V137" i="541"/>
  <c r="W137" i="541" s="1"/>
  <c r="K148" i="541"/>
  <c r="V163" i="541"/>
  <c r="W163" i="541" s="1"/>
  <c r="G164" i="541"/>
  <c r="P164" i="541"/>
  <c r="X168" i="541" s="1"/>
  <c r="X173" i="541" s="1"/>
  <c r="K166" i="541"/>
  <c r="R166" i="541"/>
  <c r="J335" i="541" a="1"/>
  <c r="J335" i="541" s="1"/>
  <c r="M342" i="541" s="1"/>
  <c r="B342" i="541"/>
  <c r="O335" i="541"/>
  <c r="R337" i="541"/>
  <c r="K308" i="541"/>
  <c r="M293" i="541"/>
  <c r="M308" i="541" s="1"/>
  <c r="M319" i="541"/>
  <c r="K334" i="541"/>
  <c r="M320" i="541"/>
  <c r="M334" i="541" s="1"/>
  <c r="W334" i="541"/>
  <c r="J28" i="541" a="1"/>
  <c r="J28" i="541" s="1"/>
  <c r="W29" i="541"/>
  <c r="J86" i="541" a="1"/>
  <c r="J86" i="541" s="1"/>
  <c r="W87" i="541"/>
  <c r="J121" i="541" a="1"/>
  <c r="J121" i="541" s="1"/>
  <c r="J137" i="541" a="1"/>
  <c r="J137" i="541" s="1"/>
  <c r="W178" i="541"/>
  <c r="W199" i="541" s="1"/>
  <c r="J199" i="541" a="1"/>
  <c r="J199" i="541" s="1"/>
  <c r="X338" i="541"/>
  <c r="P335" i="541"/>
  <c r="X339" i="541" s="1"/>
  <c r="W200" i="541"/>
  <c r="V308" i="541"/>
  <c r="W308" i="541" s="1"/>
  <c r="K319" i="541"/>
  <c r="V334" i="541"/>
  <c r="K337" i="541"/>
  <c r="K370" i="541"/>
  <c r="M349" i="541"/>
  <c r="M370" i="541" s="1"/>
  <c r="M258" i="541"/>
  <c r="M292" i="541" s="1"/>
  <c r="K428" i="541"/>
  <c r="K463" i="541"/>
  <c r="M429" i="541"/>
  <c r="M463" i="541" s="1"/>
  <c r="B514" i="541"/>
  <c r="J507" i="541" a="1"/>
  <c r="J507" i="541" s="1"/>
  <c r="M514" i="541" s="1"/>
  <c r="X509" i="541"/>
  <c r="O507" i="541"/>
  <c r="X510" i="541" s="1"/>
  <c r="R509" i="541"/>
  <c r="M371" i="541"/>
  <c r="M428" i="541" s="1"/>
  <c r="H463" i="541"/>
  <c r="H507" i="541" s="1"/>
  <c r="E514" i="541" s="1"/>
  <c r="N463" i="541"/>
  <c r="W429" i="541"/>
  <c r="J463" i="541" a="1"/>
  <c r="J463" i="541" s="1"/>
  <c r="N479" i="541"/>
  <c r="W349" i="541"/>
  <c r="W370" i="541" s="1"/>
  <c r="J370" i="541" a="1"/>
  <c r="J370" i="541" s="1"/>
  <c r="W464" i="541"/>
  <c r="V479" i="541"/>
  <c r="W479" i="541" s="1"/>
  <c r="K506" i="541"/>
  <c r="M491" i="541"/>
  <c r="M506" i="541" s="1"/>
  <c r="K490" i="541"/>
  <c r="R513" i="541"/>
  <c r="W491" i="541"/>
  <c r="W506" i="541" s="1"/>
  <c r="K509" i="541"/>
  <c r="AC486" i="489"/>
  <c r="AC487" i="489"/>
  <c r="AC359" i="489"/>
  <c r="AC360" i="489"/>
  <c r="AC315" i="489"/>
  <c r="AC316" i="489"/>
  <c r="AC144" i="489"/>
  <c r="AC145" i="489"/>
  <c r="N335" i="542" l="1"/>
  <c r="B344" i="542" s="1"/>
  <c r="C533" i="541"/>
  <c r="D536" i="541"/>
  <c r="C534" i="541"/>
  <c r="C535" i="541"/>
  <c r="X344" i="541"/>
  <c r="Z341" i="541" s="1"/>
  <c r="N164" i="541"/>
  <c r="B173" i="541" s="1"/>
  <c r="E173" i="541" s="1"/>
  <c r="H164" i="541"/>
  <c r="E171" i="541" s="1"/>
  <c r="Z167" i="541"/>
  <c r="Z170" i="541"/>
  <c r="Z169" i="541"/>
  <c r="Z171" i="541"/>
  <c r="K164" i="541"/>
  <c r="E172" i="541" s="1"/>
  <c r="N335" i="541"/>
  <c r="B344" i="541" s="1"/>
  <c r="E344" i="541" s="1"/>
  <c r="H335" i="541"/>
  <c r="E342" i="541" s="1"/>
  <c r="N507" i="541"/>
  <c r="B516" i="541" s="1"/>
  <c r="E529" i="541"/>
  <c r="E527" i="541"/>
  <c r="E525" i="541"/>
  <c r="E528" i="541"/>
  <c r="E526" i="541"/>
  <c r="E344" i="542"/>
  <c r="Z337" i="542" a="1"/>
  <c r="Z337" i="542" s="1"/>
  <c r="Z343" i="542"/>
  <c r="Z340" i="542"/>
  <c r="Z341" i="542"/>
  <c r="Z342" i="542"/>
  <c r="Z169" i="542"/>
  <c r="Z171" i="542"/>
  <c r="Z170" i="542"/>
  <c r="E529" i="542"/>
  <c r="E528" i="542"/>
  <c r="E527" i="542"/>
  <c r="E525" i="542"/>
  <c r="E526" i="542"/>
  <c r="R533" i="542"/>
  <c r="R536" i="542" s="1"/>
  <c r="Q536" i="542"/>
  <c r="S536" i="542" s="1" a="1"/>
  <c r="S536" i="542" s="1"/>
  <c r="S533" i="542" a="1"/>
  <c r="S533" i="542" s="1"/>
  <c r="X516" i="542"/>
  <c r="Z509" i="542" s="1" a="1"/>
  <c r="Z509" i="542" s="1"/>
  <c r="V507" i="542"/>
  <c r="Z339" i="542"/>
  <c r="M166" i="542"/>
  <c r="K170" i="542"/>
  <c r="M170" i="542" s="1"/>
  <c r="J164" i="542" a="1"/>
  <c r="J164" i="542" s="1"/>
  <c r="M171" i="542" s="1"/>
  <c r="B171" i="542"/>
  <c r="C519" i="542" s="1"/>
  <c r="V164" i="542"/>
  <c r="I173" i="542" s="1"/>
  <c r="M335" i="542"/>
  <c r="C521" i="542"/>
  <c r="G521" i="542" s="1"/>
  <c r="E173" i="542"/>
  <c r="M164" i="542"/>
  <c r="M513" i="542"/>
  <c r="Z510" i="542"/>
  <c r="R516" i="542"/>
  <c r="T509" i="542" s="1" a="1"/>
  <c r="T509" i="542" s="1"/>
  <c r="K507" i="542"/>
  <c r="M337" i="542"/>
  <c r="K341" i="542"/>
  <c r="M341" i="542" s="1"/>
  <c r="M507" i="542"/>
  <c r="Z338" i="542"/>
  <c r="W335" i="542"/>
  <c r="R344" i="542"/>
  <c r="T337" i="542" s="1" a="1"/>
  <c r="T337" i="542" s="1"/>
  <c r="Z172" i="542"/>
  <c r="Z166" i="542" a="1"/>
  <c r="Z166" i="542" s="1"/>
  <c r="K524" i="542"/>
  <c r="R173" i="542"/>
  <c r="T166" i="542" s="1" a="1"/>
  <c r="T166" i="542" s="1"/>
  <c r="Q526" i="542"/>
  <c r="Z168" i="542"/>
  <c r="Z167" i="542"/>
  <c r="W164" i="542"/>
  <c r="V335" i="542"/>
  <c r="I344" i="542" s="1"/>
  <c r="M344" i="542" s="1" a="1"/>
  <c r="M344" i="542" s="1"/>
  <c r="K335" i="542"/>
  <c r="G519" i="542"/>
  <c r="K164" i="542"/>
  <c r="E172" i="542" s="1"/>
  <c r="I172" i="541"/>
  <c r="M172" i="541" s="1"/>
  <c r="E516" i="541"/>
  <c r="R516" i="541"/>
  <c r="T509" i="541" s="1" a="1"/>
  <c r="T509" i="541" s="1"/>
  <c r="X516" i="541"/>
  <c r="Z509" i="541" s="1" a="1"/>
  <c r="Z509" i="541" s="1"/>
  <c r="M507" i="541"/>
  <c r="M337" i="541"/>
  <c r="K341" i="541"/>
  <c r="M341" i="541" s="1"/>
  <c r="Z339" i="541"/>
  <c r="M166" i="541"/>
  <c r="K170" i="541"/>
  <c r="M170" i="541" s="1"/>
  <c r="J164" i="541" a="1"/>
  <c r="J164" i="541" s="1"/>
  <c r="M171" i="541" s="1"/>
  <c r="B171" i="541"/>
  <c r="C519" i="541" s="1"/>
  <c r="V335" i="541"/>
  <c r="I344" i="541" s="1"/>
  <c r="M344" i="541" s="1" a="1"/>
  <c r="M344" i="541" s="1"/>
  <c r="K335" i="541"/>
  <c r="W164" i="541"/>
  <c r="K513" i="541"/>
  <c r="M513" i="541" s="1"/>
  <c r="M509" i="541"/>
  <c r="Z510" i="541"/>
  <c r="Z342" i="541"/>
  <c r="Z337" i="541" a="1"/>
  <c r="Z337" i="541" s="1"/>
  <c r="V507" i="541"/>
  <c r="K507" i="541"/>
  <c r="Z343" i="541"/>
  <c r="Z338" i="541"/>
  <c r="W335" i="541"/>
  <c r="Z340" i="541"/>
  <c r="R344" i="541"/>
  <c r="T337" i="541" s="1" a="1"/>
  <c r="T337" i="541" s="1"/>
  <c r="Z172" i="541"/>
  <c r="Z166" i="541" a="1"/>
  <c r="Z166" i="541" s="1"/>
  <c r="K524" i="541"/>
  <c r="R173" i="541"/>
  <c r="Q526" i="541"/>
  <c r="Z168" i="541"/>
  <c r="M335" i="541"/>
  <c r="V164" i="541"/>
  <c r="I173" i="541" s="1"/>
  <c r="C521" i="541" l="1"/>
  <c r="G521" i="541" s="1"/>
  <c r="J533" i="541"/>
  <c r="T533" i="541" a="1"/>
  <c r="T533" i="541" s="1"/>
  <c r="C536" i="541"/>
  <c r="T536" i="541" s="1" a="1"/>
  <c r="T536" i="541" s="1"/>
  <c r="T535" i="541" a="1"/>
  <c r="T535" i="541" s="1"/>
  <c r="J535" i="541"/>
  <c r="Q535" i="541" s="1"/>
  <c r="J534" i="541"/>
  <c r="Q534" i="541" s="1"/>
  <c r="T534" i="541" a="1"/>
  <c r="T534" i="541" s="1"/>
  <c r="G519" i="541"/>
  <c r="L164" i="541"/>
  <c r="I171" i="541" s="1"/>
  <c r="E530" i="541"/>
  <c r="T513" i="541"/>
  <c r="E530" i="542"/>
  <c r="O519" i="542" a="1"/>
  <c r="O519" i="542" s="1"/>
  <c r="I516" i="542"/>
  <c r="M516" i="542" s="1" a="1"/>
  <c r="M516" i="542" s="1"/>
  <c r="W507" i="542"/>
  <c r="I172" i="542"/>
  <c r="M172" i="542" s="1"/>
  <c r="E343" i="542"/>
  <c r="I343" i="542" s="1"/>
  <c r="M343" i="542" s="1"/>
  <c r="L335" i="542"/>
  <c r="I342" i="542" s="1"/>
  <c r="Q530" i="542"/>
  <c r="S526" i="542" s="1"/>
  <c r="K530" i="542"/>
  <c r="T172" i="542"/>
  <c r="T167" i="542"/>
  <c r="T168" i="542"/>
  <c r="T169" i="542"/>
  <c r="T170" i="542"/>
  <c r="T171" i="542"/>
  <c r="T343" i="542"/>
  <c r="T338" i="542"/>
  <c r="T341" i="542"/>
  <c r="T342" i="542"/>
  <c r="T340" i="542"/>
  <c r="E515" i="542"/>
  <c r="I515" i="542" s="1"/>
  <c r="M515" i="542" s="1"/>
  <c r="L507" i="542"/>
  <c r="I514" i="542" s="1"/>
  <c r="T515" i="542"/>
  <c r="T512" i="542"/>
  <c r="T514" i="542"/>
  <c r="T510" i="542"/>
  <c r="T511" i="542"/>
  <c r="T513" i="542"/>
  <c r="K521" i="542"/>
  <c r="O521" i="542" s="1" a="1"/>
  <c r="O521" i="542" s="1"/>
  <c r="M173" i="542" a="1"/>
  <c r="M173" i="542" s="1"/>
  <c r="L164" i="542"/>
  <c r="I171" i="542" s="1"/>
  <c r="T339" i="542"/>
  <c r="Z515" i="542"/>
  <c r="Z514" i="542"/>
  <c r="Z511" i="542"/>
  <c r="Z512" i="542"/>
  <c r="Z513" i="542"/>
  <c r="M173" i="541" a="1"/>
  <c r="M173" i="541" s="1"/>
  <c r="Q530" i="541"/>
  <c r="K530" i="541"/>
  <c r="T172" i="541"/>
  <c r="T169" i="541"/>
  <c r="T170" i="541"/>
  <c r="T171" i="541"/>
  <c r="T167" i="541"/>
  <c r="T168" i="541"/>
  <c r="E515" i="541"/>
  <c r="I515" i="541" s="1"/>
  <c r="M515" i="541" s="1"/>
  <c r="L507" i="541"/>
  <c r="I514" i="541" s="1"/>
  <c r="O519" i="541" a="1"/>
  <c r="O519" i="541" s="1"/>
  <c r="T166" i="541" a="1"/>
  <c r="T166" i="541" s="1"/>
  <c r="M524" i="541" a="1"/>
  <c r="M524" i="541" s="1"/>
  <c r="T343" i="541"/>
  <c r="T339" i="541"/>
  <c r="T340" i="541"/>
  <c r="T341" i="541"/>
  <c r="T342" i="541"/>
  <c r="T338" i="541"/>
  <c r="I516" i="541"/>
  <c r="M516" i="541" s="1" a="1"/>
  <c r="M516" i="541" s="1"/>
  <c r="W507" i="541"/>
  <c r="E343" i="541"/>
  <c r="L335" i="541"/>
  <c r="I342" i="541" s="1"/>
  <c r="Z515" i="541"/>
  <c r="Z514" i="541"/>
  <c r="Z513" i="541"/>
  <c r="Z512" i="541"/>
  <c r="Z511" i="541"/>
  <c r="T515" i="541"/>
  <c r="T512" i="541"/>
  <c r="T514" i="541"/>
  <c r="T511" i="541"/>
  <c r="T510" i="541"/>
  <c r="S534" i="541" l="1" a="1"/>
  <c r="S534" i="541" s="1"/>
  <c r="R534" i="541"/>
  <c r="R535" i="541"/>
  <c r="S535" i="541" a="1"/>
  <c r="S535" i="541" s="1"/>
  <c r="J536" i="541"/>
  <c r="Q533" i="541"/>
  <c r="M528" i="542"/>
  <c r="M526" i="542"/>
  <c r="M529" i="542"/>
  <c r="M527" i="542"/>
  <c r="M525" i="542"/>
  <c r="G520" i="542"/>
  <c r="S528" i="542"/>
  <c r="S527" i="542"/>
  <c r="S529" i="542"/>
  <c r="S524" i="542" a="1"/>
  <c r="S524" i="542" s="1"/>
  <c r="S525" i="542"/>
  <c r="M524" i="542" a="1"/>
  <c r="M524" i="542" s="1"/>
  <c r="I343" i="541"/>
  <c r="M343" i="541" s="1"/>
  <c r="G520" i="541"/>
  <c r="S528" i="541"/>
  <c r="S527" i="541"/>
  <c r="S529" i="541"/>
  <c r="S524" i="541" a="1"/>
  <c r="S524" i="541" s="1"/>
  <c r="S525" i="541"/>
  <c r="M529" i="541"/>
  <c r="M527" i="541"/>
  <c r="M525" i="541"/>
  <c r="M528" i="541"/>
  <c r="M526" i="541"/>
  <c r="S526" i="541"/>
  <c r="K521" i="541"/>
  <c r="O521" i="541" s="1" a="1"/>
  <c r="O521" i="541" s="1"/>
  <c r="Q536" i="541" l="1"/>
  <c r="S536" i="541" s="1" a="1"/>
  <c r="S536" i="541" s="1"/>
  <c r="R533" i="541"/>
  <c r="R536" i="541" s="1"/>
  <c r="S533" i="541" a="1"/>
  <c r="S533" i="541" s="1"/>
  <c r="S530" i="542"/>
  <c r="K520" i="542"/>
  <c r="O520" i="542" s="1"/>
  <c r="K519" i="542"/>
  <c r="S530" i="541"/>
  <c r="K520" i="541"/>
  <c r="O520" i="541" s="1"/>
  <c r="K519" i="541"/>
  <c r="K10" i="534" l="1"/>
  <c r="I11" i="534"/>
  <c r="F11" i="534"/>
  <c r="C11" i="534"/>
  <c r="J10" i="534"/>
  <c r="G10" i="534"/>
  <c r="D10" i="534"/>
  <c r="H486" i="508" l="1"/>
  <c r="H487" i="508"/>
  <c r="H486" i="505"/>
  <c r="H487" i="505"/>
  <c r="H486" i="489"/>
  <c r="H487" i="489"/>
  <c r="H316" i="508"/>
  <c r="H316" i="505"/>
  <c r="H316" i="489"/>
  <c r="K144" i="508" a="1"/>
  <c r="K144" i="508" s="1"/>
  <c r="K145" i="508" a="1"/>
  <c r="K145" i="508" s="1"/>
  <c r="K145" i="505" a="1"/>
  <c r="K145" i="505" s="1"/>
  <c r="K144" i="489" a="1"/>
  <c r="K144" i="489" s="1"/>
  <c r="K145" i="489" a="1"/>
  <c r="K145" i="489" s="1"/>
  <c r="J315" i="505" l="1" a="1"/>
  <c r="J315" i="505" s="1"/>
  <c r="J314" i="505" a="1"/>
  <c r="J314" i="505" s="1"/>
  <c r="J312" i="505" a="1"/>
  <c r="J312" i="505" s="1"/>
  <c r="J142" i="505" a="1"/>
  <c r="J142" i="505" s="1"/>
  <c r="J141" i="505" l="1" a="1"/>
  <c r="J141" i="505" s="1"/>
  <c r="J143" i="505" a="1"/>
  <c r="J143" i="505" s="1"/>
  <c r="K143" i="505" a="1"/>
  <c r="K143" i="505" s="1"/>
  <c r="J144" i="505" a="1"/>
  <c r="J144" i="505" s="1"/>
  <c r="K144" i="505" a="1"/>
  <c r="K144" i="505" s="1"/>
  <c r="J313" i="505" a="1"/>
  <c r="J313" i="505" s="1"/>
  <c r="K318" i="505" l="1" a="1"/>
  <c r="K318" i="505" s="1"/>
  <c r="H315" i="508" l="1"/>
  <c r="H315" i="505"/>
  <c r="H315" i="489"/>
  <c r="H314" i="505" l="1"/>
  <c r="H314" i="489" l="1"/>
  <c r="K143" i="489" a="1"/>
  <c r="K143" i="489" s="1"/>
  <c r="H314" i="508"/>
  <c r="K143" i="508" a="1"/>
  <c r="K143" i="508" s="1"/>
  <c r="P536" i="508" l="1"/>
  <c r="O536" i="508"/>
  <c r="N536" i="508"/>
  <c r="M536" i="508"/>
  <c r="L536" i="508"/>
  <c r="K536" i="508"/>
  <c r="I536" i="508"/>
  <c r="H536" i="508"/>
  <c r="G536" i="508"/>
  <c r="F536" i="508"/>
  <c r="E536" i="508"/>
  <c r="D536" i="508"/>
  <c r="G517" i="508"/>
  <c r="N517" i="508" s="1"/>
  <c r="G513" i="508"/>
  <c r="E513" i="508"/>
  <c r="I512" i="508"/>
  <c r="E512" i="508"/>
  <c r="K512" i="508" s="1"/>
  <c r="M512" i="508" s="1"/>
  <c r="I511" i="508"/>
  <c r="E511" i="508"/>
  <c r="K511" i="508" s="1"/>
  <c r="M511" i="508" s="1"/>
  <c r="I510" i="508"/>
  <c r="E510" i="508"/>
  <c r="K510" i="508" s="1"/>
  <c r="M510" i="508" s="1"/>
  <c r="I509" i="508"/>
  <c r="I513" i="508" s="1"/>
  <c r="E509" i="508"/>
  <c r="K509" i="508" s="1"/>
  <c r="H505" i="508"/>
  <c r="H504" i="508"/>
  <c r="H503" i="508"/>
  <c r="D502" i="508"/>
  <c r="N501" i="508"/>
  <c r="K501" i="508" a="1"/>
  <c r="K501" i="508" s="1"/>
  <c r="H500" i="508"/>
  <c r="H499" i="508"/>
  <c r="V498" i="508"/>
  <c r="W498" i="508" s="1"/>
  <c r="K498" i="508" a="1"/>
  <c r="K498" i="508" s="1"/>
  <c r="V497" i="508"/>
  <c r="N497" i="508"/>
  <c r="K497" i="508" a="1"/>
  <c r="K497" i="508" s="1"/>
  <c r="H496" i="508"/>
  <c r="H495" i="508"/>
  <c r="V494" i="508"/>
  <c r="K494" i="508" a="1"/>
  <c r="K494" i="508" s="1"/>
  <c r="V493" i="508"/>
  <c r="N493" i="508"/>
  <c r="K493" i="508" a="1"/>
  <c r="K493" i="508" s="1"/>
  <c r="V492" i="508"/>
  <c r="W492" i="508" s="1"/>
  <c r="K492" i="508" a="1"/>
  <c r="K492" i="508" s="1"/>
  <c r="M492" i="508" s="1"/>
  <c r="AA506" i="508"/>
  <c r="Z506" i="508"/>
  <c r="Y506" i="508"/>
  <c r="X506" i="508"/>
  <c r="V491" i="508"/>
  <c r="U506" i="508"/>
  <c r="T506" i="508"/>
  <c r="S506" i="508"/>
  <c r="R506" i="508"/>
  <c r="Q506" i="508"/>
  <c r="P506" i="508"/>
  <c r="O506" i="508"/>
  <c r="N491" i="508"/>
  <c r="I506" i="508"/>
  <c r="G506" i="508"/>
  <c r="V489" i="508"/>
  <c r="N489" i="508"/>
  <c r="K489" i="508" a="1"/>
  <c r="K489" i="508" s="1"/>
  <c r="H485" i="508"/>
  <c r="V484" i="508"/>
  <c r="N484" i="508"/>
  <c r="K484" i="508" a="1"/>
  <c r="K484" i="508" s="1"/>
  <c r="M484" i="508" s="1"/>
  <c r="J483" i="508" a="1"/>
  <c r="J483" i="508" s="1"/>
  <c r="H483" i="508"/>
  <c r="K483" i="508" a="1"/>
  <c r="K483" i="508" s="1"/>
  <c r="M483" i="508" s="1"/>
  <c r="V482" i="508"/>
  <c r="N482" i="508"/>
  <c r="K482" i="508" a="1"/>
  <c r="K482" i="508" s="1"/>
  <c r="M482" i="508" s="1"/>
  <c r="J481" i="508" a="1"/>
  <c r="J481" i="508" s="1"/>
  <c r="H481" i="508"/>
  <c r="K481" i="508" a="1"/>
  <c r="K481" i="508" s="1"/>
  <c r="M481" i="508" s="1"/>
  <c r="AA490" i="508"/>
  <c r="Z490" i="508"/>
  <c r="Y490" i="508"/>
  <c r="X490" i="508"/>
  <c r="U490" i="508"/>
  <c r="T490" i="508"/>
  <c r="S490" i="508"/>
  <c r="Q490" i="508"/>
  <c r="P490" i="508"/>
  <c r="N480" i="508"/>
  <c r="I490" i="508"/>
  <c r="G490" i="508"/>
  <c r="V478" i="508"/>
  <c r="N478" i="508"/>
  <c r="K478" i="508" a="1"/>
  <c r="K478" i="508" s="1"/>
  <c r="N477" i="508"/>
  <c r="K477" i="508" a="1"/>
  <c r="K477" i="508" s="1"/>
  <c r="V476" i="508"/>
  <c r="N476" i="508"/>
  <c r="K476" i="508" a="1"/>
  <c r="K476" i="508" s="1"/>
  <c r="N475" i="508"/>
  <c r="K475" i="508" a="1"/>
  <c r="K475" i="508" s="1"/>
  <c r="V474" i="508"/>
  <c r="N474" i="508"/>
  <c r="K474" i="508" a="1"/>
  <c r="K474" i="508" s="1"/>
  <c r="N473" i="508"/>
  <c r="K473" i="508" a="1"/>
  <c r="K473" i="508" s="1"/>
  <c r="V472" i="508"/>
  <c r="N472" i="508"/>
  <c r="K472" i="508" a="1"/>
  <c r="K472" i="508" s="1"/>
  <c r="N471" i="508"/>
  <c r="K471" i="508" a="1"/>
  <c r="K471" i="508" s="1"/>
  <c r="V470" i="508"/>
  <c r="N470" i="508"/>
  <c r="K470" i="508" a="1"/>
  <c r="K470" i="508" s="1"/>
  <c r="V469" i="508"/>
  <c r="K469" i="508" a="1"/>
  <c r="K469" i="508" s="1"/>
  <c r="V468" i="508"/>
  <c r="N468" i="508"/>
  <c r="K468" i="508" a="1"/>
  <c r="K468" i="508" s="1"/>
  <c r="V467" i="508"/>
  <c r="K467" i="508" a="1"/>
  <c r="K467" i="508" s="1"/>
  <c r="M467" i="508" s="1"/>
  <c r="V466" i="508"/>
  <c r="N466" i="508"/>
  <c r="K466" i="508" a="1"/>
  <c r="K466" i="508" s="1"/>
  <c r="V465" i="508"/>
  <c r="K465" i="508" a="1"/>
  <c r="K465" i="508" s="1"/>
  <c r="M465" i="508" s="1"/>
  <c r="AA479" i="508"/>
  <c r="Y479" i="508"/>
  <c r="V464" i="508"/>
  <c r="T479" i="508"/>
  <c r="R479" i="508"/>
  <c r="P479" i="508"/>
  <c r="N464" i="508"/>
  <c r="K464" i="508" a="1"/>
  <c r="K464" i="508" s="1"/>
  <c r="K461" i="508" a="1"/>
  <c r="K461" i="508" s="1"/>
  <c r="M461" i="508" s="1"/>
  <c r="K460" i="508" a="1"/>
  <c r="K460" i="508" s="1"/>
  <c r="M460" i="508" s="1"/>
  <c r="K459" i="508" a="1"/>
  <c r="K459" i="508" s="1"/>
  <c r="K458" i="508" a="1"/>
  <c r="K458" i="508" s="1"/>
  <c r="M458" i="508" s="1"/>
  <c r="K457" i="508" a="1"/>
  <c r="K457" i="508" s="1"/>
  <c r="N455" i="508"/>
  <c r="K455" i="508" a="1"/>
  <c r="K455" i="508" s="1"/>
  <c r="K454" i="508" a="1"/>
  <c r="K454" i="508" s="1"/>
  <c r="N453" i="508"/>
  <c r="K453" i="508" a="1"/>
  <c r="K453" i="508" s="1"/>
  <c r="K452" i="508" a="1"/>
  <c r="K452" i="508" s="1"/>
  <c r="N451" i="508"/>
  <c r="K451" i="508" a="1"/>
  <c r="K451" i="508" s="1"/>
  <c r="K450" i="508" a="1"/>
  <c r="K450" i="508" s="1"/>
  <c r="N449" i="508"/>
  <c r="K449" i="508" a="1"/>
  <c r="K449" i="508" s="1"/>
  <c r="V448" i="508"/>
  <c r="N448" i="508"/>
  <c r="K448" i="508" a="1"/>
  <c r="K448" i="508" s="1"/>
  <c r="N447" i="508"/>
  <c r="K447" i="508" a="1"/>
  <c r="K447" i="508" s="1"/>
  <c r="V446" i="508"/>
  <c r="N446" i="508"/>
  <c r="K446" i="508" a="1"/>
  <c r="K446" i="508" s="1"/>
  <c r="N445" i="508"/>
  <c r="K445" i="508" a="1"/>
  <c r="K445" i="508" s="1"/>
  <c r="V444" i="508"/>
  <c r="N444" i="508"/>
  <c r="K444" i="508" a="1"/>
  <c r="K444" i="508" s="1"/>
  <c r="N443" i="508"/>
  <c r="K443" i="508" a="1"/>
  <c r="K443" i="508" s="1"/>
  <c r="V442" i="508"/>
  <c r="N442" i="508"/>
  <c r="K442" i="508" a="1"/>
  <c r="K442" i="508" s="1"/>
  <c r="N441" i="508"/>
  <c r="K441" i="508" a="1"/>
  <c r="K441" i="508" s="1"/>
  <c r="V440" i="508"/>
  <c r="N440" i="508"/>
  <c r="K440" i="508" a="1"/>
  <c r="K440" i="508" s="1"/>
  <c r="N439" i="508"/>
  <c r="K439" i="508" a="1"/>
  <c r="K439" i="508" s="1"/>
  <c r="V438" i="508"/>
  <c r="N438" i="508"/>
  <c r="K438" i="508" a="1"/>
  <c r="K438" i="508" s="1"/>
  <c r="N437" i="508"/>
  <c r="K437" i="508" a="1"/>
  <c r="K437" i="508" s="1"/>
  <c r="K436" i="508" a="1"/>
  <c r="K436" i="508" s="1"/>
  <c r="V435" i="508"/>
  <c r="N435" i="508"/>
  <c r="K435" i="508" a="1"/>
  <c r="K435" i="508" s="1"/>
  <c r="V434" i="508"/>
  <c r="W434" i="508" s="1"/>
  <c r="K434" i="508" a="1"/>
  <c r="K434" i="508" s="1"/>
  <c r="V433" i="508"/>
  <c r="X514" i="508"/>
  <c r="N433" i="508"/>
  <c r="K433" i="508" a="1"/>
  <c r="K433" i="508" s="1"/>
  <c r="V432" i="508"/>
  <c r="K432" i="508" a="1"/>
  <c r="K432" i="508" s="1"/>
  <c r="V431" i="508"/>
  <c r="N431" i="508"/>
  <c r="K431" i="508" a="1"/>
  <c r="K431" i="508" s="1"/>
  <c r="V430" i="508"/>
  <c r="K430" i="508" a="1"/>
  <c r="K430" i="508" s="1"/>
  <c r="AA463" i="508"/>
  <c r="Y463" i="508"/>
  <c r="V429" i="508"/>
  <c r="U463" i="508"/>
  <c r="T463" i="508"/>
  <c r="S463" i="508"/>
  <c r="R463" i="508"/>
  <c r="Q463" i="508"/>
  <c r="P463" i="508"/>
  <c r="O463" i="508"/>
  <c r="N429" i="508"/>
  <c r="G463" i="508"/>
  <c r="K427" i="508" a="1"/>
  <c r="K427" i="508" s="1"/>
  <c r="K426" i="508" a="1"/>
  <c r="K426" i="508" s="1"/>
  <c r="M426" i="508" s="1"/>
  <c r="K425" i="508" a="1"/>
  <c r="K425" i="508" s="1"/>
  <c r="K424" i="508" a="1"/>
  <c r="K424" i="508" s="1"/>
  <c r="K423" i="508" a="1"/>
  <c r="K423" i="508" s="1"/>
  <c r="K422" i="508" a="1"/>
  <c r="K422" i="508" s="1"/>
  <c r="K421" i="508" a="1"/>
  <c r="K421" i="508" s="1"/>
  <c r="K420" i="508" a="1"/>
  <c r="K420" i="508" s="1"/>
  <c r="K419" i="508" a="1"/>
  <c r="K419" i="508" s="1"/>
  <c r="K418" i="508" a="1"/>
  <c r="K418" i="508" s="1"/>
  <c r="V417" i="508"/>
  <c r="N417" i="508"/>
  <c r="K417" i="508" a="1"/>
  <c r="K417" i="508" s="1"/>
  <c r="V416" i="508"/>
  <c r="K416" i="508" a="1"/>
  <c r="K416" i="508" s="1"/>
  <c r="V415" i="508"/>
  <c r="N415" i="508"/>
  <c r="K415" i="508" a="1"/>
  <c r="K415" i="508" s="1"/>
  <c r="V414" i="508"/>
  <c r="K414" i="508" a="1"/>
  <c r="K414" i="508" s="1"/>
  <c r="H413" i="508"/>
  <c r="V412" i="508"/>
  <c r="K412" i="508" a="1"/>
  <c r="K412" i="508" s="1"/>
  <c r="V411" i="508"/>
  <c r="N411" i="508"/>
  <c r="K411" i="508" a="1"/>
  <c r="K411" i="508" s="1"/>
  <c r="H410" i="508"/>
  <c r="K409" i="508" a="1"/>
  <c r="K409" i="508" s="1"/>
  <c r="J407" i="508" a="1"/>
  <c r="J407" i="508" s="1"/>
  <c r="J405" i="508" a="1"/>
  <c r="J405" i="508" s="1"/>
  <c r="J403" i="508" a="1"/>
  <c r="J403" i="508" s="1"/>
  <c r="J401" i="508" a="1"/>
  <c r="J401" i="508" s="1"/>
  <c r="N399" i="508"/>
  <c r="J399" i="508" a="1"/>
  <c r="J399" i="508" s="1"/>
  <c r="K398" i="508" a="1"/>
  <c r="K398" i="508" s="1"/>
  <c r="K397" i="508" a="1"/>
  <c r="K397" i="508" s="1"/>
  <c r="M397" i="508" s="1"/>
  <c r="K396" i="508" a="1"/>
  <c r="K396" i="508" s="1"/>
  <c r="H395" i="508"/>
  <c r="K395" i="508" a="1"/>
  <c r="K395" i="508" s="1"/>
  <c r="M395" i="508" s="1"/>
  <c r="N394" i="508"/>
  <c r="K394" i="508" a="1"/>
  <c r="K394" i="508" s="1"/>
  <c r="M394" i="508" s="1"/>
  <c r="K393" i="508" a="1"/>
  <c r="K393" i="508" s="1"/>
  <c r="M393" i="508" s="1"/>
  <c r="K392" i="508" a="1"/>
  <c r="K392" i="508" s="1"/>
  <c r="H391" i="508"/>
  <c r="K391" i="508" a="1"/>
  <c r="K391" i="508" s="1"/>
  <c r="M391" i="508" s="1"/>
  <c r="V390" i="508"/>
  <c r="N390" i="508"/>
  <c r="K390" i="508" a="1"/>
  <c r="K390" i="508" s="1"/>
  <c r="M390" i="508" s="1"/>
  <c r="J389" i="508" a="1"/>
  <c r="J389" i="508" s="1"/>
  <c r="H389" i="508"/>
  <c r="K389" i="508" a="1"/>
  <c r="K389" i="508" s="1"/>
  <c r="M389" i="508" s="1"/>
  <c r="V388" i="508"/>
  <c r="N388" i="508"/>
  <c r="K388" i="508" a="1"/>
  <c r="K388" i="508" s="1"/>
  <c r="M388" i="508" s="1"/>
  <c r="J387" i="508" a="1"/>
  <c r="J387" i="508" s="1"/>
  <c r="H387" i="508"/>
  <c r="K387" i="508" a="1"/>
  <c r="K387" i="508" s="1"/>
  <c r="M387" i="508" s="1"/>
  <c r="V386" i="508"/>
  <c r="N386" i="508"/>
  <c r="K386" i="508" a="1"/>
  <c r="K386" i="508" s="1"/>
  <c r="M386" i="508" s="1"/>
  <c r="J385" i="508" a="1"/>
  <c r="J385" i="508" s="1"/>
  <c r="H385" i="508"/>
  <c r="K385" i="508" a="1"/>
  <c r="K385" i="508" s="1"/>
  <c r="M385" i="508" s="1"/>
  <c r="V384" i="508"/>
  <c r="N384" i="508"/>
  <c r="K384" i="508" a="1"/>
  <c r="K384" i="508" s="1"/>
  <c r="M384" i="508" s="1"/>
  <c r="J383" i="508" a="1"/>
  <c r="J383" i="508" s="1"/>
  <c r="H383" i="508"/>
  <c r="V382" i="508"/>
  <c r="N382" i="508"/>
  <c r="K382" i="508" a="1"/>
  <c r="K382" i="508" s="1"/>
  <c r="M382" i="508" s="1"/>
  <c r="J381" i="508" a="1"/>
  <c r="J381" i="508" s="1"/>
  <c r="H381" i="508"/>
  <c r="K381" i="508" a="1"/>
  <c r="K381" i="508" s="1"/>
  <c r="M381" i="508" s="1"/>
  <c r="V380" i="508"/>
  <c r="N380" i="508"/>
  <c r="K380" i="508" a="1"/>
  <c r="K380" i="508" s="1"/>
  <c r="M380" i="508" s="1"/>
  <c r="J379" i="508" a="1"/>
  <c r="J379" i="508" s="1"/>
  <c r="H379" i="508"/>
  <c r="K379" i="508" a="1"/>
  <c r="K379" i="508" s="1"/>
  <c r="M379" i="508" s="1"/>
  <c r="K378" i="508" a="1"/>
  <c r="K378" i="508" s="1"/>
  <c r="M378" i="508" s="1"/>
  <c r="H378" i="508"/>
  <c r="K377" i="508" a="1"/>
  <c r="K377" i="508" s="1"/>
  <c r="M377" i="508" s="1"/>
  <c r="H377" i="508"/>
  <c r="K376" i="508" a="1"/>
  <c r="K376" i="508" s="1"/>
  <c r="M376" i="508" s="1"/>
  <c r="H376" i="508"/>
  <c r="V375" i="508"/>
  <c r="X513" i="508"/>
  <c r="K375" i="508" a="1"/>
  <c r="K375" i="508" s="1"/>
  <c r="M375" i="508" s="1"/>
  <c r="X512" i="508"/>
  <c r="J374" i="508" a="1"/>
  <c r="J374" i="508" s="1"/>
  <c r="H374" i="508"/>
  <c r="K374" i="508" a="1"/>
  <c r="K374" i="508" s="1"/>
  <c r="M374" i="508" s="1"/>
  <c r="V373" i="508"/>
  <c r="X511" i="508"/>
  <c r="K373" i="508" a="1"/>
  <c r="K373" i="508" s="1"/>
  <c r="M373" i="508" s="1"/>
  <c r="K372" i="508" a="1"/>
  <c r="K372" i="508" s="1"/>
  <c r="Z428" i="508"/>
  <c r="X428" i="508"/>
  <c r="T428" i="508"/>
  <c r="R428" i="508"/>
  <c r="Q428" i="508"/>
  <c r="P428" i="508"/>
  <c r="J371" i="508" a="1"/>
  <c r="J371" i="508" s="1"/>
  <c r="I428" i="508"/>
  <c r="H371" i="508"/>
  <c r="G428" i="508"/>
  <c r="V369" i="508"/>
  <c r="N369" i="508"/>
  <c r="K369" i="508" a="1"/>
  <c r="K369" i="508" s="1"/>
  <c r="K368" i="508" a="1"/>
  <c r="K368" i="508" s="1"/>
  <c r="M368" i="508" s="1"/>
  <c r="H368" i="508"/>
  <c r="K367" i="508" a="1"/>
  <c r="K367" i="508" s="1"/>
  <c r="K366" i="508" a="1"/>
  <c r="K366" i="508" s="1"/>
  <c r="M366" i="508" s="1"/>
  <c r="H366" i="508"/>
  <c r="K365" i="508" a="1"/>
  <c r="K365" i="508" s="1"/>
  <c r="V364" i="508"/>
  <c r="W364" i="508" s="1"/>
  <c r="K364" i="508" a="1"/>
  <c r="K364" i="508" s="1"/>
  <c r="M364" i="508" s="1"/>
  <c r="V363" i="508"/>
  <c r="N363" i="508"/>
  <c r="K363" i="508" a="1"/>
  <c r="K363" i="508" s="1"/>
  <c r="V362" i="508"/>
  <c r="W362" i="508" s="1"/>
  <c r="K362" i="508" a="1"/>
  <c r="K362" i="508" s="1"/>
  <c r="M362" i="508" s="1"/>
  <c r="V361" i="508"/>
  <c r="N361" i="508"/>
  <c r="K361" i="508" a="1"/>
  <c r="K361" i="508" s="1"/>
  <c r="H360" i="508"/>
  <c r="H359" i="508"/>
  <c r="V358" i="508"/>
  <c r="W358" i="508" s="1"/>
  <c r="K358" i="508" a="1"/>
  <c r="K358" i="508" s="1"/>
  <c r="M358" i="508" s="1"/>
  <c r="V357" i="508"/>
  <c r="N357" i="508"/>
  <c r="K357" i="508" a="1"/>
  <c r="K357" i="508" s="1"/>
  <c r="V356" i="508"/>
  <c r="W356" i="508" s="1"/>
  <c r="K356" i="508" a="1"/>
  <c r="K356" i="508" s="1"/>
  <c r="M356" i="508" s="1"/>
  <c r="V355" i="508"/>
  <c r="N355" i="508"/>
  <c r="K355" i="508" a="1"/>
  <c r="K355" i="508" s="1"/>
  <c r="V354" i="508"/>
  <c r="W354" i="508" s="1"/>
  <c r="K354" i="508" a="1"/>
  <c r="K354" i="508" s="1"/>
  <c r="M354" i="508" s="1"/>
  <c r="V353" i="508"/>
  <c r="N353" i="508"/>
  <c r="K353" i="508" a="1"/>
  <c r="K353" i="508" s="1"/>
  <c r="V352" i="508"/>
  <c r="W352" i="508" s="1"/>
  <c r="K352" i="508" a="1"/>
  <c r="K352" i="508" s="1"/>
  <c r="M352" i="508" s="1"/>
  <c r="V351" i="508"/>
  <c r="N351" i="508"/>
  <c r="K351" i="508"/>
  <c r="K350" i="508"/>
  <c r="U370" i="508"/>
  <c r="S370" i="508"/>
  <c r="Q370" i="508"/>
  <c r="O370" i="508"/>
  <c r="E341" i="508"/>
  <c r="I340" i="508"/>
  <c r="K340" i="508" s="1"/>
  <c r="M340" i="508" s="1"/>
  <c r="E340" i="508"/>
  <c r="I339" i="508"/>
  <c r="K339" i="508" s="1"/>
  <c r="M339" i="508" s="1"/>
  <c r="E339" i="508"/>
  <c r="I338" i="508"/>
  <c r="K338" i="508" s="1"/>
  <c r="M338" i="508" s="1"/>
  <c r="E338" i="508"/>
  <c r="E337" i="508"/>
  <c r="K333" i="508" a="1"/>
  <c r="K333" i="508" s="1"/>
  <c r="K332" i="508" a="1"/>
  <c r="K332" i="508" s="1"/>
  <c r="M332" i="508" s="1"/>
  <c r="H332" i="508"/>
  <c r="K331" i="508" a="1"/>
  <c r="K331" i="508" s="1"/>
  <c r="J330" i="508" a="1"/>
  <c r="J330" i="508" s="1"/>
  <c r="D330" i="508"/>
  <c r="H329" i="508"/>
  <c r="K328" i="508" a="1"/>
  <c r="K328" i="508" s="1"/>
  <c r="H327" i="508"/>
  <c r="N326" i="508"/>
  <c r="K326" i="508" a="1"/>
  <c r="K326" i="508" s="1"/>
  <c r="V325" i="508"/>
  <c r="N325" i="508"/>
  <c r="K325" i="508" a="1"/>
  <c r="K325" i="508" s="1"/>
  <c r="H324" i="508"/>
  <c r="V323" i="508"/>
  <c r="N323" i="508"/>
  <c r="K323" i="508" a="1"/>
  <c r="K323" i="508" s="1"/>
  <c r="N322" i="508"/>
  <c r="K322" i="508" a="1"/>
  <c r="K322" i="508" s="1"/>
  <c r="V321" i="508"/>
  <c r="N321" i="508"/>
  <c r="K321" i="508" a="1"/>
  <c r="K321" i="508" s="1"/>
  <c r="AA334" i="508"/>
  <c r="Y334" i="508"/>
  <c r="U334" i="508"/>
  <c r="T334" i="508"/>
  <c r="S334" i="508"/>
  <c r="R334" i="508"/>
  <c r="Q334" i="508"/>
  <c r="P334" i="508"/>
  <c r="O334" i="508"/>
  <c r="G334" i="508"/>
  <c r="V318" i="508"/>
  <c r="N318" i="508"/>
  <c r="K318" i="508" a="1"/>
  <c r="K318" i="508" s="1"/>
  <c r="J313" i="508" a="1"/>
  <c r="J313" i="508" s="1"/>
  <c r="H313" i="508"/>
  <c r="K313" i="508" a="1"/>
  <c r="K313" i="508" s="1"/>
  <c r="M313" i="508" s="1"/>
  <c r="V312" i="508"/>
  <c r="N312" i="508"/>
  <c r="K312" i="508" a="1"/>
  <c r="K312" i="508" s="1"/>
  <c r="M312" i="508" s="1"/>
  <c r="J311" i="508" a="1"/>
  <c r="J311" i="508" s="1"/>
  <c r="H311" i="508"/>
  <c r="K311" i="508" a="1"/>
  <c r="K311" i="508" s="1"/>
  <c r="M311" i="508" s="1"/>
  <c r="V310" i="508"/>
  <c r="N310" i="508"/>
  <c r="K310" i="508" a="1"/>
  <c r="K310" i="508" s="1"/>
  <c r="M310" i="508" s="1"/>
  <c r="AA319" i="508"/>
  <c r="Z319" i="508"/>
  <c r="Y319" i="508"/>
  <c r="X319" i="508"/>
  <c r="U319" i="508"/>
  <c r="T319" i="508"/>
  <c r="S319" i="508"/>
  <c r="Q319" i="508"/>
  <c r="P319" i="508"/>
  <c r="O319" i="508"/>
  <c r="J309" i="508" a="1"/>
  <c r="J309" i="508" s="1"/>
  <c r="I319" i="508"/>
  <c r="H309" i="508"/>
  <c r="G319" i="508"/>
  <c r="J319" i="508" s="1" a="1"/>
  <c r="J319" i="508" s="1"/>
  <c r="V307" i="508"/>
  <c r="N307" i="508"/>
  <c r="K307" i="508" a="1"/>
  <c r="K307" i="508" s="1"/>
  <c r="V306" i="508"/>
  <c r="W306" i="508" s="1"/>
  <c r="K306" i="508" a="1"/>
  <c r="K306" i="508" s="1"/>
  <c r="V305" i="508"/>
  <c r="N305" i="508"/>
  <c r="V304" i="508"/>
  <c r="N303" i="508"/>
  <c r="V302" i="508"/>
  <c r="N302" i="508"/>
  <c r="N301" i="508"/>
  <c r="J300" i="508" a="1"/>
  <c r="J300" i="508" s="1"/>
  <c r="J298" i="508" a="1"/>
  <c r="J298" i="508" s="1"/>
  <c r="J296" i="508" a="1"/>
  <c r="J296" i="508" s="1"/>
  <c r="J294" i="508" a="1"/>
  <c r="J294" i="508" s="1"/>
  <c r="Z308" i="508"/>
  <c r="Y308" i="508"/>
  <c r="X308" i="508"/>
  <c r="U308" i="508"/>
  <c r="T308" i="508"/>
  <c r="S308" i="508"/>
  <c r="R308" i="508"/>
  <c r="Q308" i="508"/>
  <c r="P308" i="508"/>
  <c r="O308" i="508"/>
  <c r="I308" i="508"/>
  <c r="L562" i="508" s="1"/>
  <c r="G308" i="508"/>
  <c r="N291" i="508"/>
  <c r="K291" i="508" a="1"/>
  <c r="K291" i="508" s="1"/>
  <c r="V290" i="508"/>
  <c r="N290" i="508"/>
  <c r="K290" i="508" a="1"/>
  <c r="K290" i="508" s="1"/>
  <c r="N289" i="508"/>
  <c r="K289" i="508" a="1"/>
  <c r="K289" i="508" s="1"/>
  <c r="H288" i="508"/>
  <c r="H287" i="508"/>
  <c r="H286" i="508"/>
  <c r="V285" i="508"/>
  <c r="N285" i="508"/>
  <c r="K285" i="508" a="1"/>
  <c r="K285" i="508" s="1"/>
  <c r="N284" i="508"/>
  <c r="K284" i="508" a="1"/>
  <c r="K284" i="508" s="1"/>
  <c r="N283" i="508"/>
  <c r="K283" i="508" a="1"/>
  <c r="K283" i="508" s="1"/>
  <c r="N282" i="508"/>
  <c r="K282" i="508" a="1"/>
  <c r="K282" i="508" s="1"/>
  <c r="N281" i="508"/>
  <c r="K281" i="508" a="1"/>
  <c r="K281" i="508" s="1"/>
  <c r="N280" i="508"/>
  <c r="K280" i="508" a="1"/>
  <c r="K280" i="508" s="1"/>
  <c r="N279" i="508"/>
  <c r="K279" i="508" a="1"/>
  <c r="K279" i="508" s="1"/>
  <c r="N278" i="508"/>
  <c r="K278" i="508" a="1"/>
  <c r="K278" i="508" s="1"/>
  <c r="V277" i="508"/>
  <c r="W277" i="508" s="1"/>
  <c r="K277" i="508" a="1"/>
  <c r="K277" i="508" s="1"/>
  <c r="V276" i="508"/>
  <c r="N276" i="508"/>
  <c r="K276" i="508" a="1"/>
  <c r="K276" i="508" s="1"/>
  <c r="V275" i="508"/>
  <c r="W275" i="508" s="1"/>
  <c r="K275" i="508" a="1"/>
  <c r="K275" i="508" s="1"/>
  <c r="V274" i="508"/>
  <c r="N274" i="508"/>
  <c r="K274" i="508" a="1"/>
  <c r="K274" i="508" s="1"/>
  <c r="V273" i="508"/>
  <c r="W273" i="508" s="1"/>
  <c r="K273" i="508" a="1"/>
  <c r="K273" i="508" s="1"/>
  <c r="V272" i="508"/>
  <c r="N272" i="508"/>
  <c r="K272" i="508" a="1"/>
  <c r="K272" i="508" s="1"/>
  <c r="V271" i="508"/>
  <c r="N271" i="508"/>
  <c r="K271" i="508" a="1"/>
  <c r="K271" i="508" s="1"/>
  <c r="V270" i="508"/>
  <c r="W270" i="508" s="1"/>
  <c r="K270" i="508" a="1"/>
  <c r="K270" i="508" s="1"/>
  <c r="M270" i="508" s="1"/>
  <c r="V269" i="508"/>
  <c r="N269" i="508"/>
  <c r="K269" i="508" a="1"/>
  <c r="K269" i="508" s="1"/>
  <c r="V268" i="508"/>
  <c r="W268" i="508" s="1"/>
  <c r="K268" i="508" a="1"/>
  <c r="K268" i="508" s="1"/>
  <c r="M268" i="508" s="1"/>
  <c r="V267" i="508"/>
  <c r="N267" i="508"/>
  <c r="K267" i="508" a="1"/>
  <c r="K267" i="508" s="1"/>
  <c r="V266" i="508"/>
  <c r="W266" i="508" s="1"/>
  <c r="K266" i="508" a="1"/>
  <c r="K266" i="508" s="1"/>
  <c r="M266" i="508" s="1"/>
  <c r="N265" i="508"/>
  <c r="K265" i="508" a="1"/>
  <c r="K265" i="508" s="1"/>
  <c r="V264" i="508"/>
  <c r="N264" i="508"/>
  <c r="K264" i="508" a="1"/>
  <c r="K264" i="508" s="1"/>
  <c r="N263" i="508"/>
  <c r="K263" i="508" a="1"/>
  <c r="K263" i="508" s="1"/>
  <c r="V262" i="508"/>
  <c r="X343" i="508"/>
  <c r="N262" i="508"/>
  <c r="K262" i="508" a="1"/>
  <c r="K262" i="508" s="1"/>
  <c r="N261" i="508"/>
  <c r="K261" i="508" a="1"/>
  <c r="K261" i="508" s="1"/>
  <c r="V260" i="508"/>
  <c r="N260" i="508"/>
  <c r="K260" i="508" a="1"/>
  <c r="K260" i="508" s="1"/>
  <c r="N259" i="508"/>
  <c r="K259" i="508" a="1"/>
  <c r="K259" i="508" s="1"/>
  <c r="V258" i="508"/>
  <c r="T292" i="508"/>
  <c r="R292" i="508"/>
  <c r="P292" i="508"/>
  <c r="N258" i="508"/>
  <c r="G292" i="508"/>
  <c r="H256" i="508"/>
  <c r="H255" i="508"/>
  <c r="H254" i="508"/>
  <c r="H253" i="508"/>
  <c r="H252" i="508"/>
  <c r="H251" i="508"/>
  <c r="K250" i="508" a="1"/>
  <c r="K250" i="508" s="1"/>
  <c r="K249" i="508" a="1"/>
  <c r="K249" i="508" s="1"/>
  <c r="K248" i="508" a="1"/>
  <c r="K248" i="508" s="1"/>
  <c r="K247" i="508" a="1"/>
  <c r="K247" i="508" s="1"/>
  <c r="K246" i="508" a="1"/>
  <c r="K246" i="508" s="1"/>
  <c r="V245" i="508"/>
  <c r="W245" i="508" s="1"/>
  <c r="K245" i="508" a="1"/>
  <c r="K245" i="508" s="1"/>
  <c r="K244" i="508" a="1"/>
  <c r="K244" i="508" s="1"/>
  <c r="V243" i="508"/>
  <c r="W243" i="508" s="1"/>
  <c r="K243" i="508" a="1"/>
  <c r="K243" i="508" s="1"/>
  <c r="M242" i="508"/>
  <c r="H242" i="508"/>
  <c r="V241" i="508"/>
  <c r="K241" i="508" a="1"/>
  <c r="K241" i="508" s="1"/>
  <c r="V240" i="508"/>
  <c r="K240" i="508" a="1"/>
  <c r="K240" i="508" s="1"/>
  <c r="K239" i="508" a="1"/>
  <c r="K239" i="508" s="1"/>
  <c r="H238" i="508"/>
  <c r="K237" i="508" a="1"/>
  <c r="K237" i="508" s="1"/>
  <c r="V236" i="508"/>
  <c r="K236" i="508" a="1"/>
  <c r="K236" i="508" s="1"/>
  <c r="V235" i="508"/>
  <c r="K235" i="508" a="1"/>
  <c r="K235" i="508" s="1"/>
  <c r="V234" i="508"/>
  <c r="K234" i="508" a="1"/>
  <c r="K234" i="508" s="1"/>
  <c r="V233" i="508"/>
  <c r="K233" i="508" a="1"/>
  <c r="K233" i="508" s="1"/>
  <c r="V232" i="508"/>
  <c r="K232" i="508" a="1"/>
  <c r="K232" i="508" s="1"/>
  <c r="V231" i="508"/>
  <c r="K231" i="508" a="1"/>
  <c r="K231" i="508" s="1"/>
  <c r="V230" i="508"/>
  <c r="K230" i="508" a="1"/>
  <c r="K230" i="508" s="1"/>
  <c r="V229" i="508"/>
  <c r="K229" i="508" a="1"/>
  <c r="K229" i="508" s="1"/>
  <c r="V228" i="508"/>
  <c r="K228" i="508" a="1"/>
  <c r="K228" i="508" s="1"/>
  <c r="K227" i="508" a="1"/>
  <c r="K227" i="508" s="1"/>
  <c r="K226" i="508" a="1"/>
  <c r="K226" i="508" s="1"/>
  <c r="K225" i="508" a="1"/>
  <c r="K225" i="508" s="1"/>
  <c r="K224" i="508" a="1"/>
  <c r="K224" i="508" s="1"/>
  <c r="K223" i="508" a="1"/>
  <c r="K223" i="508" s="1"/>
  <c r="K222" i="508" a="1"/>
  <c r="K222" i="508" s="1"/>
  <c r="K221" i="508" a="1"/>
  <c r="K221" i="508" s="1"/>
  <c r="K220" i="508" a="1"/>
  <c r="K220" i="508" s="1"/>
  <c r="V219" i="508"/>
  <c r="K219" i="508" a="1"/>
  <c r="K219" i="508" s="1"/>
  <c r="V218" i="508"/>
  <c r="K218" i="508" a="1"/>
  <c r="K218" i="508" s="1"/>
  <c r="V217" i="508"/>
  <c r="K217" i="508" a="1"/>
  <c r="K217" i="508" s="1"/>
  <c r="V216" i="508"/>
  <c r="H216" i="508"/>
  <c r="K216" i="508" a="1"/>
  <c r="K216" i="508" s="1"/>
  <c r="V215" i="508"/>
  <c r="K215" i="508" a="1"/>
  <c r="K215" i="508" s="1"/>
  <c r="M215" i="508" s="1"/>
  <c r="J214" i="508" a="1"/>
  <c r="J214" i="508" s="1"/>
  <c r="H214" i="508"/>
  <c r="K214" i="508" a="1"/>
  <c r="K214" i="508" s="1"/>
  <c r="M214" i="508" s="1"/>
  <c r="V213" i="508"/>
  <c r="K213" i="508" a="1"/>
  <c r="K213" i="508" s="1"/>
  <c r="V212" i="508"/>
  <c r="K212" i="508" a="1"/>
  <c r="K212" i="508" s="1"/>
  <c r="M212" i="508" s="1"/>
  <c r="V211" i="508"/>
  <c r="K211" i="508" a="1"/>
  <c r="K211" i="508" s="1"/>
  <c r="M211" i="508" s="1"/>
  <c r="K210" i="508" a="1"/>
  <c r="K210" i="508" s="1"/>
  <c r="M210" i="508" s="1"/>
  <c r="K208" i="508" a="1"/>
  <c r="K208" i="508" s="1"/>
  <c r="M208" i="508" s="1"/>
  <c r="H207" i="508"/>
  <c r="H206" i="508"/>
  <c r="H205" i="508"/>
  <c r="V204" i="508"/>
  <c r="W204" i="508" s="1"/>
  <c r="X342" i="508"/>
  <c r="K204" i="508" a="1"/>
  <c r="K204" i="508" s="1"/>
  <c r="V203" i="508"/>
  <c r="X341" i="508"/>
  <c r="K203" i="508" a="1"/>
  <c r="K203" i="508" s="1"/>
  <c r="X340" i="508"/>
  <c r="K202" i="508" a="1"/>
  <c r="K202" i="508" s="1"/>
  <c r="H201" i="508"/>
  <c r="AA257" i="508"/>
  <c r="Z257" i="508"/>
  <c r="Y257" i="508"/>
  <c r="X257" i="508"/>
  <c r="U257" i="508"/>
  <c r="T257" i="508"/>
  <c r="S257" i="508"/>
  <c r="R257" i="508"/>
  <c r="Q257" i="508"/>
  <c r="P257" i="508"/>
  <c r="O257" i="508"/>
  <c r="I257" i="508"/>
  <c r="L560" i="508" s="1"/>
  <c r="K200" i="508" a="1"/>
  <c r="K200" i="508" s="1"/>
  <c r="X337" i="508"/>
  <c r="K198" i="508" a="1"/>
  <c r="K198" i="508" s="1"/>
  <c r="J194" i="508" a="1"/>
  <c r="J194" i="508" s="1"/>
  <c r="H194" i="508"/>
  <c r="K194" i="508" a="1"/>
  <c r="K194" i="508" s="1"/>
  <c r="M194" i="508" s="1"/>
  <c r="V193" i="508"/>
  <c r="K193" i="508" a="1"/>
  <c r="K193" i="508" s="1"/>
  <c r="K192" i="508" a="1"/>
  <c r="K192" i="508" s="1"/>
  <c r="M192" i="508" s="1"/>
  <c r="K191" i="508" a="1"/>
  <c r="K191" i="508" s="1"/>
  <c r="M191" i="508" s="1"/>
  <c r="K190" i="508" a="1"/>
  <c r="K190" i="508" s="1"/>
  <c r="M190" i="508" s="1"/>
  <c r="K189" i="508" a="1"/>
  <c r="K189" i="508" s="1"/>
  <c r="M189" i="508" s="1"/>
  <c r="J188" i="508" a="1"/>
  <c r="J188" i="508" s="1"/>
  <c r="H188" i="508"/>
  <c r="K188" i="508" a="1"/>
  <c r="K188" i="508" s="1"/>
  <c r="M188" i="508" s="1"/>
  <c r="V187" i="508"/>
  <c r="K187" i="508" a="1"/>
  <c r="K187" i="508" s="1"/>
  <c r="M187" i="508" s="1"/>
  <c r="K186" i="508" a="1"/>
  <c r="K186" i="508" s="1"/>
  <c r="M186" i="508" s="1"/>
  <c r="H184" i="508"/>
  <c r="K184" i="508" a="1"/>
  <c r="K184" i="508" s="1"/>
  <c r="M184" i="508" s="1"/>
  <c r="J183" i="508" a="1"/>
  <c r="J183" i="508" s="1"/>
  <c r="J182" i="508" a="1"/>
  <c r="J182" i="508" s="1"/>
  <c r="H182" i="508"/>
  <c r="K182" i="508" a="1"/>
  <c r="K182" i="508" s="1"/>
  <c r="M182" i="508" s="1"/>
  <c r="V181" i="508"/>
  <c r="J181" i="508" a="1"/>
  <c r="J181" i="508" s="1"/>
  <c r="J180" i="508" a="1"/>
  <c r="J180" i="508" s="1"/>
  <c r="H180" i="508"/>
  <c r="K180" i="508" a="1"/>
  <c r="K180" i="508" s="1"/>
  <c r="M180" i="508" s="1"/>
  <c r="V179" i="508"/>
  <c r="J179" i="508" a="1"/>
  <c r="J179" i="508" s="1"/>
  <c r="E170" i="508"/>
  <c r="I169" i="508"/>
  <c r="K169" i="508" s="1"/>
  <c r="M169" i="508" s="1"/>
  <c r="E169" i="508"/>
  <c r="I168" i="508"/>
  <c r="K168" i="508" s="1"/>
  <c r="M168" i="508" s="1"/>
  <c r="E168" i="508"/>
  <c r="I167" i="508"/>
  <c r="K167" i="508" s="1"/>
  <c r="M167" i="508" s="1"/>
  <c r="E167" i="508"/>
  <c r="E166" i="508"/>
  <c r="K161" i="508" a="1"/>
  <c r="K161" i="508" s="1"/>
  <c r="K160" i="508" a="1"/>
  <c r="K160" i="508" s="1"/>
  <c r="V159" i="508"/>
  <c r="W159" i="508" s="1"/>
  <c r="K159" i="508" a="1"/>
  <c r="K159" i="508" s="1"/>
  <c r="D159" i="508"/>
  <c r="K158" i="508" a="1"/>
  <c r="K158" i="508" s="1"/>
  <c r="M158" i="508" s="1"/>
  <c r="K155" i="508" a="1"/>
  <c r="K155" i="508" s="1"/>
  <c r="V154" i="508"/>
  <c r="W154" i="508" s="1"/>
  <c r="K154" i="508" a="1"/>
  <c r="K154" i="508" s="1"/>
  <c r="V152" i="508"/>
  <c r="K152" i="508" a="1"/>
  <c r="K152" i="508" s="1"/>
  <c r="M152" i="508" s="1"/>
  <c r="K151" i="508" a="1"/>
  <c r="K151" i="508" s="1"/>
  <c r="M151" i="508" s="1"/>
  <c r="K150" i="508" a="1"/>
  <c r="K150" i="508" s="1"/>
  <c r="J149" i="508" a="1"/>
  <c r="J149" i="508" s="1"/>
  <c r="V147" i="508"/>
  <c r="K147" i="508" a="1"/>
  <c r="K147" i="508" s="1"/>
  <c r="M147" i="508" s="1"/>
  <c r="V142" i="508"/>
  <c r="W142" i="508" s="1"/>
  <c r="K142" i="508" a="1"/>
  <c r="K142" i="508" s="1"/>
  <c r="V141" i="508"/>
  <c r="W141" i="508" s="1"/>
  <c r="K141" i="508" a="1"/>
  <c r="K141" i="508" s="1"/>
  <c r="V140" i="508"/>
  <c r="W140" i="508" s="1"/>
  <c r="K140" i="508" a="1"/>
  <c r="K140" i="508" s="1"/>
  <c r="V139" i="508"/>
  <c r="W139" i="508" s="1"/>
  <c r="K139" i="508" a="1"/>
  <c r="K139" i="508" s="1"/>
  <c r="Z148" i="508"/>
  <c r="X148" i="508"/>
  <c r="U148" i="508"/>
  <c r="T148" i="508"/>
  <c r="S148" i="508"/>
  <c r="Q148" i="508"/>
  <c r="P148" i="508"/>
  <c r="O148" i="508"/>
  <c r="I148" i="508"/>
  <c r="G148" i="508"/>
  <c r="K136" i="508" a="1"/>
  <c r="K136" i="508" s="1"/>
  <c r="V135" i="508"/>
  <c r="K135" i="508" a="1"/>
  <c r="K135" i="508" s="1"/>
  <c r="M135" i="508" s="1"/>
  <c r="K134" i="508" a="1"/>
  <c r="K134" i="508" s="1"/>
  <c r="M134" i="508" s="1"/>
  <c r="K132" i="508" a="1"/>
  <c r="K132" i="508" s="1"/>
  <c r="M132" i="508" s="1"/>
  <c r="K131" i="508" a="1"/>
  <c r="K131" i="508" s="1"/>
  <c r="M131" i="508" s="1"/>
  <c r="K130" i="508" a="1"/>
  <c r="K130" i="508" s="1"/>
  <c r="K129" i="508" a="1"/>
  <c r="K129" i="508" s="1"/>
  <c r="V128" i="508"/>
  <c r="K128" i="508" a="1"/>
  <c r="K128" i="508" s="1"/>
  <c r="M128" i="508" s="1"/>
  <c r="K127" i="508" a="1"/>
  <c r="K127" i="508" s="1"/>
  <c r="M127" i="508" s="1"/>
  <c r="K126" i="508" a="1"/>
  <c r="K126" i="508" s="1"/>
  <c r="K125" i="508" a="1"/>
  <c r="K125" i="508" s="1"/>
  <c r="V124" i="508"/>
  <c r="K124" i="508" a="1"/>
  <c r="K124" i="508" s="1"/>
  <c r="M124" i="508" s="1"/>
  <c r="K123" i="508" a="1"/>
  <c r="K123" i="508" s="1"/>
  <c r="M123" i="508" s="1"/>
  <c r="I137" i="508"/>
  <c r="L555" i="508" s="1"/>
  <c r="V120" i="508"/>
  <c r="W120" i="508" s="1"/>
  <c r="K120" i="508" a="1"/>
  <c r="K120" i="508" s="1"/>
  <c r="V119" i="508"/>
  <c r="W119" i="508" s="1"/>
  <c r="K119" i="508" a="1"/>
  <c r="K119" i="508" s="1"/>
  <c r="V118" i="508"/>
  <c r="W118" i="508" s="1"/>
  <c r="K118" i="508" a="1"/>
  <c r="K118" i="508" s="1"/>
  <c r="K117" i="508" a="1"/>
  <c r="K117" i="508" s="1"/>
  <c r="K116" i="508" a="1"/>
  <c r="K116" i="508" s="1"/>
  <c r="K115" i="508" a="1"/>
  <c r="K115" i="508" s="1"/>
  <c r="K114" i="508" a="1"/>
  <c r="K114" i="508" s="1"/>
  <c r="M114" i="508" s="1"/>
  <c r="K113" i="508" a="1"/>
  <c r="K113" i="508" s="1"/>
  <c r="K112" i="508" a="1"/>
  <c r="K112" i="508" s="1"/>
  <c r="M112" i="508" s="1"/>
  <c r="K111" i="508" a="1"/>
  <c r="K111" i="508" s="1"/>
  <c r="K110" i="508" a="1"/>
  <c r="K110" i="508" s="1"/>
  <c r="M110" i="508" s="1"/>
  <c r="K109" i="508" a="1"/>
  <c r="K109" i="508" s="1"/>
  <c r="K108" i="508" a="1"/>
  <c r="K108" i="508" s="1"/>
  <c r="M108" i="508" s="1"/>
  <c r="K107" i="508" a="1"/>
  <c r="K107" i="508" s="1"/>
  <c r="K106" i="508" a="1"/>
  <c r="K106" i="508" s="1"/>
  <c r="V105" i="508"/>
  <c r="K105" i="508" a="1"/>
  <c r="K105" i="508" s="1"/>
  <c r="M105" i="508" s="1"/>
  <c r="K104" i="508" a="1"/>
  <c r="K104" i="508" s="1"/>
  <c r="M104" i="508" s="1"/>
  <c r="K103" i="508" a="1"/>
  <c r="K103" i="508" s="1"/>
  <c r="K102" i="508" a="1"/>
  <c r="K102" i="508" s="1"/>
  <c r="V101" i="508"/>
  <c r="K101" i="508" a="1"/>
  <c r="K101" i="508" s="1"/>
  <c r="M101" i="508" s="1"/>
  <c r="K100" i="508" a="1"/>
  <c r="K100" i="508" s="1"/>
  <c r="M100" i="508" s="1"/>
  <c r="K99" i="508" a="1"/>
  <c r="K99" i="508" s="1"/>
  <c r="K98" i="508" a="1"/>
  <c r="K98" i="508" s="1"/>
  <c r="V97" i="508"/>
  <c r="K97" i="508" a="1"/>
  <c r="K97" i="508" s="1"/>
  <c r="M97" i="508" s="1"/>
  <c r="K96" i="508" a="1"/>
  <c r="K96" i="508" s="1"/>
  <c r="M96" i="508" s="1"/>
  <c r="K94" i="508" a="1"/>
  <c r="K94" i="508" s="1"/>
  <c r="K93" i="508" a="1"/>
  <c r="K93" i="508" s="1"/>
  <c r="M93" i="508" s="1"/>
  <c r="K91" i="508" a="1"/>
  <c r="K91" i="508" s="1"/>
  <c r="M91" i="508" s="1"/>
  <c r="K89" i="508" a="1"/>
  <c r="K89" i="508" s="1"/>
  <c r="M89" i="508" s="1"/>
  <c r="AA121" i="508"/>
  <c r="Y121" i="508"/>
  <c r="U121" i="508"/>
  <c r="S121" i="508"/>
  <c r="Q121" i="508"/>
  <c r="O121" i="508"/>
  <c r="G121" i="508"/>
  <c r="H85" i="508"/>
  <c r="H84" i="508"/>
  <c r="H83" i="508"/>
  <c r="H82" i="508"/>
  <c r="H81" i="508"/>
  <c r="H80" i="508"/>
  <c r="K79" i="508" a="1"/>
  <c r="K79" i="508" s="1"/>
  <c r="K78" i="508" a="1"/>
  <c r="K78" i="508" s="1"/>
  <c r="K77" i="508" a="1"/>
  <c r="K77" i="508" s="1"/>
  <c r="K76" i="508" a="1"/>
  <c r="K76" i="508" s="1"/>
  <c r="V75" i="508"/>
  <c r="W75" i="508" s="1"/>
  <c r="K75" i="508" a="1"/>
  <c r="K75" i="508" s="1"/>
  <c r="M75" i="508" s="1"/>
  <c r="V74" i="508"/>
  <c r="K74" i="508" a="1"/>
  <c r="K74" i="508" s="1"/>
  <c r="K73" i="508" a="1"/>
  <c r="K73" i="508" s="1"/>
  <c r="V72" i="508"/>
  <c r="K72" i="508" a="1"/>
  <c r="K72" i="508" s="1"/>
  <c r="H71" i="508"/>
  <c r="V70" i="508"/>
  <c r="J70" i="508" a="1"/>
  <c r="J70" i="508" s="1"/>
  <c r="J69" i="508" a="1"/>
  <c r="J69" i="508" s="1"/>
  <c r="H69" i="508"/>
  <c r="K69" i="508" a="1"/>
  <c r="K69" i="508" s="1"/>
  <c r="M69" i="508" s="1"/>
  <c r="K68" i="508" a="1"/>
  <c r="K68" i="508" s="1"/>
  <c r="K67" i="508" a="1"/>
  <c r="K67" i="508" s="1"/>
  <c r="H67" i="508"/>
  <c r="V66" i="508"/>
  <c r="J66" i="508" a="1"/>
  <c r="J66" i="508" s="1"/>
  <c r="J65" i="508" a="1"/>
  <c r="J65" i="508" s="1"/>
  <c r="H65" i="508"/>
  <c r="K65" i="508" a="1"/>
  <c r="K65" i="508" s="1"/>
  <c r="M65" i="508" s="1"/>
  <c r="V64" i="508"/>
  <c r="J64" i="508" a="1"/>
  <c r="J64" i="508" s="1"/>
  <c r="J63" i="508" a="1"/>
  <c r="J63" i="508" s="1"/>
  <c r="H63" i="508"/>
  <c r="K63" i="508" a="1"/>
  <c r="K63" i="508" s="1"/>
  <c r="M63" i="508" s="1"/>
  <c r="V62" i="508"/>
  <c r="J62" i="508" a="1"/>
  <c r="J62" i="508" s="1"/>
  <c r="J61" i="508" a="1"/>
  <c r="J61" i="508" s="1"/>
  <c r="H61" i="508"/>
  <c r="K61" i="508" a="1"/>
  <c r="K61" i="508" s="1"/>
  <c r="M61" i="508" s="1"/>
  <c r="V60" i="508"/>
  <c r="J60" i="508" a="1"/>
  <c r="J60" i="508" s="1"/>
  <c r="J59" i="508" a="1"/>
  <c r="J59" i="508" s="1"/>
  <c r="H59" i="508"/>
  <c r="K59" i="508" a="1"/>
  <c r="K59" i="508" s="1"/>
  <c r="M59" i="508" s="1"/>
  <c r="V58" i="508"/>
  <c r="J58" i="508" a="1"/>
  <c r="J58" i="508" s="1"/>
  <c r="J57" i="508" a="1"/>
  <c r="J57" i="508" s="1"/>
  <c r="H57" i="508"/>
  <c r="K57" i="508" a="1"/>
  <c r="K57" i="508" s="1"/>
  <c r="M57" i="508" s="1"/>
  <c r="K56" i="508" a="1"/>
  <c r="K56" i="508" s="1"/>
  <c r="M56" i="508" s="1"/>
  <c r="H56" i="508"/>
  <c r="K55" i="508" a="1"/>
  <c r="K55" i="508" s="1"/>
  <c r="M55" i="508" s="1"/>
  <c r="H55" i="508"/>
  <c r="K54" i="508" a="1"/>
  <c r="K54" i="508" s="1"/>
  <c r="M54" i="508" s="1"/>
  <c r="H54" i="508"/>
  <c r="K53" i="508" a="1"/>
  <c r="K53" i="508" s="1"/>
  <c r="M53" i="508" s="1"/>
  <c r="H53" i="508"/>
  <c r="K52" i="508" a="1"/>
  <c r="K52" i="508" s="1"/>
  <c r="M52" i="508" s="1"/>
  <c r="K51" i="508" a="1"/>
  <c r="K51" i="508" s="1"/>
  <c r="M51" i="508" s="1"/>
  <c r="H51" i="508"/>
  <c r="K50" i="508" a="1"/>
  <c r="K50" i="508" s="1"/>
  <c r="M50" i="508" s="1"/>
  <c r="K49" i="508" a="1"/>
  <c r="K49" i="508" s="1"/>
  <c r="M49" i="508" s="1"/>
  <c r="H49" i="508"/>
  <c r="V48" i="508"/>
  <c r="J47" i="508" a="1"/>
  <c r="J47" i="508" s="1"/>
  <c r="H47" i="508"/>
  <c r="K47" i="508" a="1"/>
  <c r="K47" i="508" s="1"/>
  <c r="M47" i="508" s="1"/>
  <c r="V46" i="508"/>
  <c r="J45" i="508" a="1"/>
  <c r="J45" i="508" s="1"/>
  <c r="H45" i="508"/>
  <c r="K45" i="508" a="1"/>
  <c r="K45" i="508" s="1"/>
  <c r="M45" i="508" s="1"/>
  <c r="V44" i="508"/>
  <c r="J43" i="508" a="1"/>
  <c r="J43" i="508" s="1"/>
  <c r="H43" i="508"/>
  <c r="K43" i="508" a="1"/>
  <c r="K43" i="508" s="1"/>
  <c r="M43" i="508" s="1"/>
  <c r="V42" i="508"/>
  <c r="J41" i="508" a="1"/>
  <c r="J41" i="508" s="1"/>
  <c r="H41" i="508"/>
  <c r="K41" i="508" a="1"/>
  <c r="K41" i="508" s="1"/>
  <c r="M41" i="508" s="1"/>
  <c r="V40" i="508"/>
  <c r="K40" i="508" a="1"/>
  <c r="K40" i="508" s="1"/>
  <c r="M40" i="508" s="1"/>
  <c r="V38" i="508"/>
  <c r="W38" i="508" s="1"/>
  <c r="K38" i="508" a="1"/>
  <c r="K38" i="508" s="1"/>
  <c r="H38" i="508"/>
  <c r="V37" i="508"/>
  <c r="K37" i="508" a="1"/>
  <c r="K37" i="508" s="1"/>
  <c r="M37" i="508" s="1"/>
  <c r="H36" i="508"/>
  <c r="H35" i="508"/>
  <c r="H34" i="508"/>
  <c r="V33" i="508"/>
  <c r="X171" i="508"/>
  <c r="K33" i="508" a="1"/>
  <c r="K33" i="508" s="1"/>
  <c r="X170" i="508"/>
  <c r="K32" i="508" a="1"/>
  <c r="K32" i="508" s="1"/>
  <c r="V31" i="508"/>
  <c r="X169" i="508"/>
  <c r="K31" i="508" a="1"/>
  <c r="K31" i="508" s="1"/>
  <c r="K30" i="508" a="1"/>
  <c r="K30" i="508" s="1"/>
  <c r="Z86" i="508"/>
  <c r="X86" i="508"/>
  <c r="T86" i="508"/>
  <c r="R86" i="508"/>
  <c r="I86" i="508"/>
  <c r="L553" i="508" s="1"/>
  <c r="V27" i="508"/>
  <c r="X166" i="508"/>
  <c r="K27" i="508" a="1"/>
  <c r="K27" i="508" s="1"/>
  <c r="K26" i="508" a="1"/>
  <c r="K26" i="508" s="1"/>
  <c r="K25" i="508" a="1"/>
  <c r="K25" i="508" s="1"/>
  <c r="M25" i="508" s="1"/>
  <c r="V24" i="508"/>
  <c r="K24" i="508" a="1"/>
  <c r="K24" i="508" s="1"/>
  <c r="K23" i="508" a="1"/>
  <c r="K23" i="508" s="1"/>
  <c r="K22" i="508" a="1"/>
  <c r="K22" i="508" s="1"/>
  <c r="V21" i="508"/>
  <c r="K21" i="508" a="1"/>
  <c r="K21" i="508" s="1"/>
  <c r="K20" i="508" a="1"/>
  <c r="K20" i="508" s="1"/>
  <c r="V19" i="508"/>
  <c r="K19" i="508" a="1"/>
  <c r="K19" i="508" s="1"/>
  <c r="V18" i="508"/>
  <c r="W18" i="508" s="1"/>
  <c r="K18" i="508" a="1"/>
  <c r="K18" i="508" s="1"/>
  <c r="V17" i="508"/>
  <c r="K17" i="508" a="1"/>
  <c r="K17" i="508" s="1"/>
  <c r="K16" i="508" a="1"/>
  <c r="K16" i="508" s="1"/>
  <c r="V15" i="508"/>
  <c r="K15" i="508" a="1"/>
  <c r="K15" i="508" s="1"/>
  <c r="V14" i="508"/>
  <c r="W14" i="508" s="1"/>
  <c r="K14" i="508" a="1"/>
  <c r="K14" i="508" s="1"/>
  <c r="V13" i="508"/>
  <c r="K13" i="508" a="1"/>
  <c r="K13" i="508" s="1"/>
  <c r="K12" i="508" a="1"/>
  <c r="K12" i="508" s="1"/>
  <c r="V11" i="508"/>
  <c r="K11" i="508" a="1"/>
  <c r="K11" i="508" s="1"/>
  <c r="V10" i="508"/>
  <c r="W10" i="508" s="1"/>
  <c r="K10" i="508" a="1"/>
  <c r="K10" i="508" s="1"/>
  <c r="K9" i="508" a="1"/>
  <c r="K9" i="508" s="1"/>
  <c r="V8" i="508"/>
  <c r="K8" i="508" a="1"/>
  <c r="K8" i="508" s="1"/>
  <c r="Z28" i="508"/>
  <c r="X28" i="508"/>
  <c r="U28" i="508"/>
  <c r="S28" i="508"/>
  <c r="Q28" i="508"/>
  <c r="O28" i="508"/>
  <c r="J7" i="508"/>
  <c r="H7" i="508"/>
  <c r="K479" i="508" l="1"/>
  <c r="J490" i="508" a="1"/>
  <c r="J490" i="508" s="1"/>
  <c r="G28" i="508"/>
  <c r="I28" i="508"/>
  <c r="P28" i="508"/>
  <c r="R28" i="508"/>
  <c r="T28" i="508"/>
  <c r="V7" i="508"/>
  <c r="Y28" i="508"/>
  <c r="AA28" i="508"/>
  <c r="V9" i="508"/>
  <c r="W9" i="508" s="1"/>
  <c r="V12" i="508"/>
  <c r="W12" i="508" s="1"/>
  <c r="V16" i="508"/>
  <c r="W16" i="508" s="1"/>
  <c r="V20" i="508"/>
  <c r="W20" i="508" s="1"/>
  <c r="V22" i="508"/>
  <c r="M23" i="508"/>
  <c r="V23" i="508"/>
  <c r="H25" i="508"/>
  <c r="V26" i="508"/>
  <c r="W26" i="508" s="1"/>
  <c r="G86" i="508"/>
  <c r="O86" i="508"/>
  <c r="V32" i="508"/>
  <c r="W32" i="508" s="1"/>
  <c r="H37" i="508"/>
  <c r="J38" i="508" a="1"/>
  <c r="J38" i="508" s="1"/>
  <c r="J39" i="508" a="1"/>
  <c r="J39" i="508" s="1"/>
  <c r="V39" i="508"/>
  <c r="H40" i="508"/>
  <c r="H50" i="508"/>
  <c r="H52" i="508"/>
  <c r="M73" i="508"/>
  <c r="V73" i="508"/>
  <c r="W73" i="508" s="1"/>
  <c r="I121" i="508"/>
  <c r="L554" i="508" s="1"/>
  <c r="P121" i="508"/>
  <c r="R121" i="508"/>
  <c r="T121" i="508"/>
  <c r="X121" i="508"/>
  <c r="Z121" i="508"/>
  <c r="J88" i="508" a="1"/>
  <c r="J88" i="508" s="1"/>
  <c r="V88" i="508"/>
  <c r="J90" i="508" a="1"/>
  <c r="J90" i="508" s="1"/>
  <c r="V90" i="508"/>
  <c r="J92" i="508" a="1"/>
  <c r="J92" i="508" s="1"/>
  <c r="V92" i="508"/>
  <c r="V95" i="508"/>
  <c r="W95" i="508" s="1"/>
  <c r="M98" i="508"/>
  <c r="J98" i="508" a="1"/>
  <c r="J98" i="508" s="1"/>
  <c r="M99" i="508"/>
  <c r="V99" i="508"/>
  <c r="M102" i="508"/>
  <c r="J102" i="508" a="1"/>
  <c r="J102" i="508" s="1"/>
  <c r="M103" i="508"/>
  <c r="V103" i="508"/>
  <c r="M106" i="508"/>
  <c r="J106" i="508" a="1"/>
  <c r="J106" i="508" s="1"/>
  <c r="M107" i="508"/>
  <c r="M109" i="508"/>
  <c r="M111" i="508"/>
  <c r="M113" i="508"/>
  <c r="V113" i="508"/>
  <c r="G137" i="508"/>
  <c r="V122" i="508"/>
  <c r="M125" i="508"/>
  <c r="J125" i="508" a="1"/>
  <c r="J125" i="508" s="1"/>
  <c r="M126" i="508"/>
  <c r="V126" i="508"/>
  <c r="M129" i="508"/>
  <c r="J129" i="508" a="1"/>
  <c r="J129" i="508" s="1"/>
  <c r="M130" i="508"/>
  <c r="V130" i="508"/>
  <c r="J133" i="508" a="1"/>
  <c r="J133" i="508" s="1"/>
  <c r="V133" i="508"/>
  <c r="M136" i="508"/>
  <c r="J136" i="508" a="1"/>
  <c r="J136" i="508" s="1"/>
  <c r="V138" i="508"/>
  <c r="V148" i="508" s="1"/>
  <c r="Y148" i="508"/>
  <c r="AA148" i="508"/>
  <c r="P163" i="508"/>
  <c r="R163" i="508"/>
  <c r="T163" i="508"/>
  <c r="X163" i="508"/>
  <c r="Z163" i="508"/>
  <c r="M150" i="508"/>
  <c r="V150" i="508"/>
  <c r="V155" i="508"/>
  <c r="W155" i="508" s="1"/>
  <c r="C170" i="508"/>
  <c r="G170" i="508"/>
  <c r="J185" i="508" a="1"/>
  <c r="J185" i="508" s="1"/>
  <c r="V185" i="508"/>
  <c r="V186" i="508"/>
  <c r="V210" i="508"/>
  <c r="W216" i="508"/>
  <c r="W219" i="508"/>
  <c r="W231" i="508"/>
  <c r="W235" i="508"/>
  <c r="V237" i="508"/>
  <c r="W237" i="508" s="1"/>
  <c r="V244" i="508"/>
  <c r="W244" i="508" s="1"/>
  <c r="V246" i="508"/>
  <c r="W246" i="508" s="1"/>
  <c r="Y292" i="508"/>
  <c r="AA292" i="508"/>
  <c r="M259" i="508"/>
  <c r="V259" i="508"/>
  <c r="W259" i="508" s="1"/>
  <c r="M261" i="508"/>
  <c r="V261" i="508"/>
  <c r="W261" i="508" s="1"/>
  <c r="M263" i="508"/>
  <c r="V263" i="508"/>
  <c r="W263" i="508" s="1"/>
  <c r="M265" i="508"/>
  <c r="N266" i="508"/>
  <c r="N268" i="508"/>
  <c r="N270" i="508"/>
  <c r="N273" i="508"/>
  <c r="N275" i="508"/>
  <c r="N277" i="508"/>
  <c r="V284" i="508"/>
  <c r="W284" i="508" s="1"/>
  <c r="V289" i="508"/>
  <c r="W289" i="508" s="1"/>
  <c r="V291" i="508"/>
  <c r="W291" i="508" s="1"/>
  <c r="AA308" i="508"/>
  <c r="J295" i="508" a="1"/>
  <c r="J295" i="508" s="1"/>
  <c r="J297" i="508" a="1"/>
  <c r="J297" i="508" s="1"/>
  <c r="J299" i="508" a="1"/>
  <c r="J299" i="508" s="1"/>
  <c r="V301" i="508"/>
  <c r="N304" i="508"/>
  <c r="N306" i="508"/>
  <c r="H310" i="508"/>
  <c r="J310" i="508" a="1"/>
  <c r="J310" i="508" s="1"/>
  <c r="N311" i="508"/>
  <c r="V311" i="508"/>
  <c r="W311" i="508" s="1"/>
  <c r="H312" i="508"/>
  <c r="J312" i="508" a="1"/>
  <c r="J312" i="508" s="1"/>
  <c r="N313" i="508"/>
  <c r="V313" i="508"/>
  <c r="W313" i="508" s="1"/>
  <c r="I334" i="508"/>
  <c r="L563" i="508" s="1"/>
  <c r="X334" i="508"/>
  <c r="Z334" i="508"/>
  <c r="V322" i="508"/>
  <c r="W322" i="508" s="1"/>
  <c r="V326" i="508"/>
  <c r="W326" i="508" s="1"/>
  <c r="H330" i="508"/>
  <c r="C341" i="508"/>
  <c r="G341" i="508"/>
  <c r="I370" i="508"/>
  <c r="X370" i="508"/>
  <c r="Z370" i="508"/>
  <c r="N350" i="508"/>
  <c r="V350" i="508"/>
  <c r="W350" i="508" s="1"/>
  <c r="H351" i="508"/>
  <c r="J351" i="508" a="1"/>
  <c r="J351" i="508" s="1"/>
  <c r="N352" i="508"/>
  <c r="N354" i="508"/>
  <c r="N356" i="508"/>
  <c r="N358" i="508"/>
  <c r="N362" i="508"/>
  <c r="N364" i="508"/>
  <c r="N371" i="508"/>
  <c r="S428" i="508"/>
  <c r="U428" i="508"/>
  <c r="Y428" i="508"/>
  <c r="AA428" i="508"/>
  <c r="H372" i="508"/>
  <c r="H373" i="508"/>
  <c r="J373" i="508" a="1"/>
  <c r="J373" i="508" s="1"/>
  <c r="V374" i="508"/>
  <c r="W374" i="508" s="1"/>
  <c r="H375" i="508"/>
  <c r="J375" i="508" a="1"/>
  <c r="J375" i="508" s="1"/>
  <c r="N379" i="508"/>
  <c r="V379" i="508"/>
  <c r="W379" i="508" s="1"/>
  <c r="H380" i="508"/>
  <c r="J380" i="508" a="1"/>
  <c r="J380" i="508" s="1"/>
  <c r="N381" i="508"/>
  <c r="V381" i="508"/>
  <c r="W381" i="508" s="1"/>
  <c r="H382" i="508"/>
  <c r="J382" i="508" a="1"/>
  <c r="J382" i="508" s="1"/>
  <c r="N383" i="508"/>
  <c r="V383" i="508"/>
  <c r="H384" i="508"/>
  <c r="J384" i="508" a="1"/>
  <c r="J384" i="508" s="1"/>
  <c r="N385" i="508"/>
  <c r="V385" i="508"/>
  <c r="W385" i="508" s="1"/>
  <c r="H386" i="508"/>
  <c r="J386" i="508" a="1"/>
  <c r="J386" i="508" s="1"/>
  <c r="N387" i="508"/>
  <c r="V387" i="508"/>
  <c r="W387" i="508" s="1"/>
  <c r="H388" i="508"/>
  <c r="J388" i="508" a="1"/>
  <c r="J388" i="508" s="1"/>
  <c r="N389" i="508"/>
  <c r="V389" i="508"/>
  <c r="W389" i="508" s="1"/>
  <c r="H390" i="508"/>
  <c r="J390" i="508" a="1"/>
  <c r="J390" i="508" s="1"/>
  <c r="M392" i="508"/>
  <c r="N392" i="508"/>
  <c r="H393" i="508"/>
  <c r="J400" i="508" a="1"/>
  <c r="J400" i="508" s="1"/>
  <c r="J402" i="508" a="1"/>
  <c r="J402" i="508" s="1"/>
  <c r="J404" i="508" a="1"/>
  <c r="J404" i="508" s="1"/>
  <c r="J406" i="508" a="1"/>
  <c r="J406" i="508" s="1"/>
  <c r="J408" i="508" a="1"/>
  <c r="J408" i="508" s="1"/>
  <c r="N412" i="508"/>
  <c r="N414" i="508"/>
  <c r="N416" i="508"/>
  <c r="N430" i="508"/>
  <c r="N432" i="508"/>
  <c r="N436" i="508"/>
  <c r="V437" i="508"/>
  <c r="W437" i="508" s="1"/>
  <c r="V439" i="508"/>
  <c r="W439" i="508" s="1"/>
  <c r="V441" i="508"/>
  <c r="W441" i="508" s="1"/>
  <c r="V443" i="508"/>
  <c r="W443" i="508" s="1"/>
  <c r="V445" i="508"/>
  <c r="W445" i="508" s="1"/>
  <c r="V447" i="508"/>
  <c r="W447" i="508" s="1"/>
  <c r="N450" i="508"/>
  <c r="N452" i="508"/>
  <c r="N454" i="508"/>
  <c r="V455" i="508"/>
  <c r="W455" i="508" s="1"/>
  <c r="N456" i="508"/>
  <c r="V456" i="508"/>
  <c r="W456" i="508" s="1"/>
  <c r="H457" i="508"/>
  <c r="H460" i="508"/>
  <c r="J460" i="508" a="1"/>
  <c r="J460" i="508" s="1"/>
  <c r="V460" i="508"/>
  <c r="W460" i="508" s="1"/>
  <c r="H461" i="508"/>
  <c r="J461" i="508" a="1"/>
  <c r="J461" i="508" s="1"/>
  <c r="J462" i="508" a="1"/>
  <c r="J462" i="508" s="1"/>
  <c r="N465" i="508"/>
  <c r="N467" i="508"/>
  <c r="N469" i="508"/>
  <c r="W482" i="508"/>
  <c r="N492" i="508"/>
  <c r="N494" i="508"/>
  <c r="N498" i="508"/>
  <c r="V501" i="508"/>
  <c r="W501" i="508" s="1"/>
  <c r="H502" i="508"/>
  <c r="J96" i="508" a="1"/>
  <c r="J96" i="508" s="1"/>
  <c r="J100" i="508" a="1"/>
  <c r="J100" i="508" s="1"/>
  <c r="J104" i="508" a="1"/>
  <c r="J104" i="508" s="1"/>
  <c r="J114" i="508" a="1"/>
  <c r="J114" i="508" s="1"/>
  <c r="J123" i="508" a="1"/>
  <c r="J123" i="508" s="1"/>
  <c r="J127" i="508" a="1"/>
  <c r="J127" i="508" s="1"/>
  <c r="J131" i="508" a="1"/>
  <c r="J131" i="508" s="1"/>
  <c r="J134" i="508" a="1"/>
  <c r="J134" i="508" s="1"/>
  <c r="J151" i="508" a="1"/>
  <c r="J151" i="508" s="1"/>
  <c r="J158" i="508" a="1"/>
  <c r="J158" i="508" s="1"/>
  <c r="V183" i="508"/>
  <c r="V189" i="508"/>
  <c r="W189" i="508" s="1"/>
  <c r="H190" i="508"/>
  <c r="J190" i="508" a="1"/>
  <c r="J190" i="508" s="1"/>
  <c r="V191" i="508"/>
  <c r="W191" i="508" s="1"/>
  <c r="H192" i="508"/>
  <c r="J192" i="508" a="1"/>
  <c r="J192" i="508" s="1"/>
  <c r="M193" i="508"/>
  <c r="R338" i="508"/>
  <c r="V202" i="508"/>
  <c r="W202" i="508" s="1"/>
  <c r="H208" i="508"/>
  <c r="J208" i="508" a="1"/>
  <c r="J208" i="508" s="1"/>
  <c r="J209" i="508" a="1"/>
  <c r="J209" i="508" s="1"/>
  <c r="V209" i="508"/>
  <c r="M213" i="508"/>
  <c r="W229" i="508"/>
  <c r="W233" i="508"/>
  <c r="W310" i="508"/>
  <c r="W312" i="508"/>
  <c r="K330" i="508" a="1"/>
  <c r="K330" i="508" s="1"/>
  <c r="W351" i="508"/>
  <c r="W373" i="508"/>
  <c r="W375" i="508"/>
  <c r="W380" i="508"/>
  <c r="W382" i="508"/>
  <c r="W384" i="508"/>
  <c r="W386" i="508"/>
  <c r="W388" i="508"/>
  <c r="W412" i="508"/>
  <c r="W414" i="508"/>
  <c r="W416" i="508"/>
  <c r="M419" i="508"/>
  <c r="M421" i="508"/>
  <c r="W430" i="508"/>
  <c r="W432" i="508"/>
  <c r="M457" i="508"/>
  <c r="W465" i="508"/>
  <c r="W467" i="508"/>
  <c r="M469" i="508"/>
  <c r="W469" i="508"/>
  <c r="M471" i="508"/>
  <c r="V471" i="508"/>
  <c r="W471" i="508" s="1"/>
  <c r="M473" i="508"/>
  <c r="V473" i="508"/>
  <c r="W473" i="508" s="1"/>
  <c r="M475" i="508"/>
  <c r="V475" i="508"/>
  <c r="W475" i="508" s="1"/>
  <c r="M477" i="508"/>
  <c r="V477" i="508"/>
  <c r="W477" i="508" s="1"/>
  <c r="H480" i="508"/>
  <c r="J480" i="508" a="1"/>
  <c r="J480" i="508" s="1"/>
  <c r="N481" i="508"/>
  <c r="V481" i="508"/>
  <c r="W481" i="508" s="1"/>
  <c r="H482" i="508"/>
  <c r="J482" i="508" a="1"/>
  <c r="J482" i="508" s="1"/>
  <c r="N483" i="508"/>
  <c r="V483" i="508"/>
  <c r="W483" i="508" s="1"/>
  <c r="H484" i="508"/>
  <c r="J484" i="508" a="1"/>
  <c r="J484" i="508" s="1"/>
  <c r="C513" i="508"/>
  <c r="G370" i="508"/>
  <c r="N349" i="508"/>
  <c r="P370" i="508"/>
  <c r="P507" i="508" s="1"/>
  <c r="R370" i="508"/>
  <c r="R507" i="508" s="1"/>
  <c r="T370" i="508"/>
  <c r="T507" i="508" s="1"/>
  <c r="V349" i="508"/>
  <c r="Y370" i="508"/>
  <c r="AA370" i="508"/>
  <c r="M351" i="508"/>
  <c r="K371" i="508" a="1"/>
  <c r="K371" i="508" s="1"/>
  <c r="W383" i="508"/>
  <c r="K383" i="508" a="1"/>
  <c r="K383" i="508" s="1"/>
  <c r="M383" i="508" s="1"/>
  <c r="N391" i="508"/>
  <c r="H392" i="508"/>
  <c r="N393" i="508"/>
  <c r="H394" i="508"/>
  <c r="K399" i="508" a="1"/>
  <c r="K399" i="508" s="1"/>
  <c r="M399" i="508" s="1"/>
  <c r="K400" i="508" a="1"/>
  <c r="K400" i="508" s="1"/>
  <c r="M400" i="508" s="1"/>
  <c r="K401" i="508" a="1"/>
  <c r="K401" i="508" s="1"/>
  <c r="M401" i="508" s="1"/>
  <c r="K402" i="508" a="1"/>
  <c r="K402" i="508" s="1"/>
  <c r="M402" i="508" s="1"/>
  <c r="K403" i="508" a="1"/>
  <c r="K403" i="508" s="1"/>
  <c r="M403" i="508" s="1"/>
  <c r="K404" i="508" a="1"/>
  <c r="K404" i="508" s="1"/>
  <c r="M404" i="508" s="1"/>
  <c r="K405" i="508" a="1"/>
  <c r="K405" i="508" s="1"/>
  <c r="M405" i="508" s="1"/>
  <c r="K406" i="508" a="1"/>
  <c r="K406" i="508" s="1"/>
  <c r="M406" i="508" s="1"/>
  <c r="K407" i="508" a="1"/>
  <c r="K407" i="508" s="1"/>
  <c r="M407" i="508" s="1"/>
  <c r="K408" i="508" a="1"/>
  <c r="K408" i="508" s="1"/>
  <c r="M408" i="508" s="1"/>
  <c r="W411" i="508"/>
  <c r="W415" i="508"/>
  <c r="W417" i="508"/>
  <c r="W431" i="508"/>
  <c r="W433" i="508"/>
  <c r="W435" i="508"/>
  <c r="W353" i="508"/>
  <c r="W355" i="508"/>
  <c r="W357" i="508"/>
  <c r="W361" i="508"/>
  <c r="W363" i="508"/>
  <c r="W369" i="508"/>
  <c r="W390" i="508"/>
  <c r="H397" i="508"/>
  <c r="H399" i="508"/>
  <c r="V399" i="508"/>
  <c r="W399" i="508" s="1"/>
  <c r="H400" i="508"/>
  <c r="N400" i="508"/>
  <c r="V400" i="508"/>
  <c r="W400" i="508" s="1"/>
  <c r="H401" i="508"/>
  <c r="N401" i="508"/>
  <c r="V401" i="508"/>
  <c r="W401" i="508" s="1"/>
  <c r="H402" i="508"/>
  <c r="N402" i="508"/>
  <c r="V402" i="508"/>
  <c r="W402" i="508" s="1"/>
  <c r="H403" i="508"/>
  <c r="N403" i="508"/>
  <c r="V403" i="508"/>
  <c r="W403" i="508" s="1"/>
  <c r="H404" i="508"/>
  <c r="N404" i="508"/>
  <c r="V404" i="508"/>
  <c r="W404" i="508" s="1"/>
  <c r="H405" i="508"/>
  <c r="N405" i="508"/>
  <c r="V405" i="508"/>
  <c r="W405" i="508" s="1"/>
  <c r="H406" i="508"/>
  <c r="N406" i="508"/>
  <c r="V406" i="508"/>
  <c r="W406" i="508" s="1"/>
  <c r="H407" i="508"/>
  <c r="N407" i="508"/>
  <c r="V407" i="508"/>
  <c r="W407" i="508" s="1"/>
  <c r="H408" i="508"/>
  <c r="N408" i="508"/>
  <c r="V408" i="508"/>
  <c r="W408" i="508" s="1"/>
  <c r="H409" i="508"/>
  <c r="M411" i="508"/>
  <c r="M415" i="508"/>
  <c r="M417" i="508"/>
  <c r="H419" i="508"/>
  <c r="H421" i="508"/>
  <c r="H426" i="508"/>
  <c r="I463" i="508"/>
  <c r="X515" i="508"/>
  <c r="N434" i="508"/>
  <c r="W438" i="508"/>
  <c r="M459" i="508"/>
  <c r="W440" i="508"/>
  <c r="W442" i="508"/>
  <c r="W444" i="508"/>
  <c r="W446" i="508"/>
  <c r="W448" i="508"/>
  <c r="K462" i="508" a="1"/>
  <c r="K462" i="508" s="1"/>
  <c r="M462" i="508" s="1"/>
  <c r="W466" i="508"/>
  <c r="W468" i="508"/>
  <c r="W470" i="508"/>
  <c r="W472" i="508"/>
  <c r="W474" i="508"/>
  <c r="W476" i="508"/>
  <c r="W478" i="508"/>
  <c r="W484" i="508"/>
  <c r="W489" i="508"/>
  <c r="M497" i="508"/>
  <c r="M501" i="508"/>
  <c r="X463" i="508"/>
  <c r="Z463" i="508"/>
  <c r="M431" i="508"/>
  <c r="M433" i="508"/>
  <c r="M435" i="508"/>
  <c r="M438" i="508"/>
  <c r="M440" i="508"/>
  <c r="M442" i="508"/>
  <c r="M444" i="508"/>
  <c r="M446" i="508"/>
  <c r="M448" i="508"/>
  <c r="H458" i="508"/>
  <c r="H459" i="508"/>
  <c r="N460" i="508"/>
  <c r="N461" i="508"/>
  <c r="V461" i="508"/>
  <c r="W461" i="508" s="1"/>
  <c r="H462" i="508"/>
  <c r="N462" i="508"/>
  <c r="V462" i="508"/>
  <c r="W462" i="508" s="1"/>
  <c r="O479" i="508"/>
  <c r="Q479" i="508"/>
  <c r="Q507" i="508" s="1"/>
  <c r="S479" i="508"/>
  <c r="S507" i="508" s="1"/>
  <c r="U479" i="508"/>
  <c r="U507" i="508" s="1"/>
  <c r="X479" i="508"/>
  <c r="Z479" i="508"/>
  <c r="K480" i="508" a="1"/>
  <c r="K480" i="508" s="1"/>
  <c r="M489" i="508"/>
  <c r="V506" i="508"/>
  <c r="W493" i="508"/>
  <c r="W497" i="508"/>
  <c r="K179" i="508" a="1"/>
  <c r="K179" i="508" s="1"/>
  <c r="M179" i="508" s="1"/>
  <c r="W179" i="508"/>
  <c r="K181" i="508" a="1"/>
  <c r="K181" i="508" s="1"/>
  <c r="M181" i="508" s="1"/>
  <c r="W181" i="508"/>
  <c r="K183" i="508" a="1"/>
  <c r="K183" i="508" s="1"/>
  <c r="M183" i="508" s="1"/>
  <c r="W183" i="508"/>
  <c r="J184" i="508" a="1"/>
  <c r="J184" i="508" s="1"/>
  <c r="K185" i="508" a="1"/>
  <c r="K185" i="508" s="1"/>
  <c r="M185" i="508" s="1"/>
  <c r="W185" i="508"/>
  <c r="I199" i="508"/>
  <c r="O199" i="508"/>
  <c r="Q199" i="508"/>
  <c r="S199" i="508"/>
  <c r="U199" i="508"/>
  <c r="Y199" i="508"/>
  <c r="Y335" i="508" s="1"/>
  <c r="AA199" i="508"/>
  <c r="AA335" i="508" s="1"/>
  <c r="H179" i="508"/>
  <c r="V180" i="508"/>
  <c r="W180" i="508" s="1"/>
  <c r="H181" i="508"/>
  <c r="V182" i="508"/>
  <c r="W182" i="508" s="1"/>
  <c r="H183" i="508"/>
  <c r="V184" i="508"/>
  <c r="W184" i="508" s="1"/>
  <c r="H185" i="508"/>
  <c r="G199" i="508"/>
  <c r="C524" i="508" s="1"/>
  <c r="P199" i="508"/>
  <c r="R199" i="508"/>
  <c r="R335" i="508" s="1"/>
  <c r="T199" i="508"/>
  <c r="T335" i="508" s="1"/>
  <c r="X199" i="508"/>
  <c r="Z199" i="508"/>
  <c r="H187" i="508"/>
  <c r="J187" i="508" a="1"/>
  <c r="J187" i="508" s="1"/>
  <c r="V188" i="508"/>
  <c r="W188" i="508" s="1"/>
  <c r="H189" i="508"/>
  <c r="J189" i="508" a="1"/>
  <c r="J189" i="508" s="1"/>
  <c r="V190" i="508"/>
  <c r="W190" i="508" s="1"/>
  <c r="H191" i="508"/>
  <c r="J191" i="508" a="1"/>
  <c r="J191" i="508" s="1"/>
  <c r="V192" i="508"/>
  <c r="W192" i="508" s="1"/>
  <c r="H193" i="508"/>
  <c r="J193" i="508" a="1"/>
  <c r="J193" i="508" s="1"/>
  <c r="V194" i="508"/>
  <c r="W194" i="508" s="1"/>
  <c r="W187" i="508"/>
  <c r="W193" i="508"/>
  <c r="H200" i="508"/>
  <c r="J200" i="508" a="1"/>
  <c r="J200" i="508" s="1"/>
  <c r="W203" i="508"/>
  <c r="K209" i="508" a="1"/>
  <c r="K209" i="508" s="1"/>
  <c r="M209" i="508" s="1"/>
  <c r="W209" i="508"/>
  <c r="H210" i="508"/>
  <c r="J210" i="508" a="1"/>
  <c r="J210" i="508" s="1"/>
  <c r="M203" i="508"/>
  <c r="V208" i="508"/>
  <c r="W208" i="508" s="1"/>
  <c r="H209" i="508"/>
  <c r="W210" i="508"/>
  <c r="W258" i="508"/>
  <c r="W260" i="508"/>
  <c r="W262" i="508"/>
  <c r="W264" i="508"/>
  <c r="W267" i="508"/>
  <c r="W269" i="508"/>
  <c r="W271" i="508"/>
  <c r="W272" i="508"/>
  <c r="I292" i="508"/>
  <c r="L561" i="508" s="1"/>
  <c r="O292" i="508"/>
  <c r="Q292" i="508"/>
  <c r="S292" i="508"/>
  <c r="S335" i="508" s="1"/>
  <c r="U292" i="508"/>
  <c r="X292" i="508"/>
  <c r="Z292" i="508"/>
  <c r="W274" i="508"/>
  <c r="W276" i="508"/>
  <c r="W285" i="508"/>
  <c r="W290" i="508"/>
  <c r="K293" i="508" a="1"/>
  <c r="K293" i="508" s="1"/>
  <c r="K294" i="508" a="1"/>
  <c r="K294" i="508" s="1"/>
  <c r="M294" i="508" s="1"/>
  <c r="K295" i="508" a="1"/>
  <c r="K295" i="508" s="1"/>
  <c r="M295" i="508" s="1"/>
  <c r="K296" i="508" a="1"/>
  <c r="K296" i="508" s="1"/>
  <c r="M296" i="508" s="1"/>
  <c r="K297" i="508" a="1"/>
  <c r="K297" i="508" s="1"/>
  <c r="M297" i="508" s="1"/>
  <c r="K298" i="508" a="1"/>
  <c r="K298" i="508" s="1"/>
  <c r="M298" i="508" s="1"/>
  <c r="K299" i="508" a="1"/>
  <c r="K299" i="508" s="1"/>
  <c r="M299" i="508" s="1"/>
  <c r="K300" i="508" a="1"/>
  <c r="K300" i="508" s="1"/>
  <c r="M300" i="508" s="1"/>
  <c r="W301" i="508"/>
  <c r="W307" i="508"/>
  <c r="W318" i="508"/>
  <c r="W321" i="508"/>
  <c r="W323" i="508"/>
  <c r="W325" i="508"/>
  <c r="M330" i="508"/>
  <c r="M272" i="508"/>
  <c r="M274" i="508"/>
  <c r="M276" i="508"/>
  <c r="M278" i="508"/>
  <c r="M279" i="508"/>
  <c r="M280" i="508"/>
  <c r="M281" i="508"/>
  <c r="M282" i="508"/>
  <c r="M283" i="508"/>
  <c r="M284" i="508"/>
  <c r="M285" i="508"/>
  <c r="M290" i="508"/>
  <c r="H293" i="508"/>
  <c r="J293" i="508" a="1"/>
  <c r="J293" i="508" s="1"/>
  <c r="R340" i="508"/>
  <c r="H294" i="508"/>
  <c r="N294" i="508"/>
  <c r="V294" i="508"/>
  <c r="W294" i="508" s="1"/>
  <c r="H295" i="508"/>
  <c r="N295" i="508"/>
  <c r="V295" i="508"/>
  <c r="W295" i="508" s="1"/>
  <c r="H296" i="508"/>
  <c r="N296" i="508"/>
  <c r="V296" i="508"/>
  <c r="W296" i="508" s="1"/>
  <c r="H297" i="508"/>
  <c r="N297" i="508"/>
  <c r="V297" i="508"/>
  <c r="W297" i="508" s="1"/>
  <c r="H298" i="508"/>
  <c r="N298" i="508"/>
  <c r="V298" i="508"/>
  <c r="W298" i="508" s="1"/>
  <c r="H299" i="508"/>
  <c r="N299" i="508"/>
  <c r="V299" i="508"/>
  <c r="W299" i="508" s="1"/>
  <c r="H300" i="508"/>
  <c r="N300" i="508"/>
  <c r="V300" i="508"/>
  <c r="W300" i="508" s="1"/>
  <c r="V303" i="508"/>
  <c r="W303" i="508" s="1"/>
  <c r="M307" i="508"/>
  <c r="K309" i="508" a="1"/>
  <c r="K309" i="508" s="1"/>
  <c r="M318" i="508"/>
  <c r="N320" i="508"/>
  <c r="V320" i="508"/>
  <c r="M321" i="508"/>
  <c r="M323" i="508"/>
  <c r="M325" i="508"/>
  <c r="H328" i="508"/>
  <c r="N330" i="508"/>
  <c r="V330" i="508"/>
  <c r="W330" i="508" s="1"/>
  <c r="H331" i="508"/>
  <c r="M333" i="508"/>
  <c r="M243" i="508"/>
  <c r="M245" i="508"/>
  <c r="M247" i="508"/>
  <c r="M248" i="508"/>
  <c r="M249" i="508"/>
  <c r="M250" i="508"/>
  <c r="M239" i="508"/>
  <c r="M220" i="508"/>
  <c r="M221" i="508"/>
  <c r="M222" i="508"/>
  <c r="M223" i="508"/>
  <c r="M224" i="508"/>
  <c r="M225" i="508"/>
  <c r="M226" i="508"/>
  <c r="M227" i="508"/>
  <c r="M228" i="508"/>
  <c r="M230" i="508"/>
  <c r="M232" i="508"/>
  <c r="M234" i="508"/>
  <c r="M236" i="508"/>
  <c r="W228" i="508"/>
  <c r="W230" i="508"/>
  <c r="W232" i="508"/>
  <c r="W234" i="508"/>
  <c r="W236" i="508"/>
  <c r="V214" i="508"/>
  <c r="W214" i="508" s="1"/>
  <c r="H215" i="508"/>
  <c r="J215" i="508" a="1"/>
  <c r="J215" i="508" s="1"/>
  <c r="W215" i="508"/>
  <c r="M218" i="508"/>
  <c r="W218" i="508"/>
  <c r="W217" i="508"/>
  <c r="H178" i="508"/>
  <c r="J178" i="508" a="1"/>
  <c r="J178" i="508" s="1"/>
  <c r="K178" i="508" a="1"/>
  <c r="K178" i="508" s="1"/>
  <c r="M178" i="508" s="1"/>
  <c r="H212" i="508"/>
  <c r="J212" i="508" a="1"/>
  <c r="J212" i="508" s="1"/>
  <c r="W212" i="508"/>
  <c r="H213" i="508"/>
  <c r="J213" i="508" a="1"/>
  <c r="J213" i="508" s="1"/>
  <c r="W213" i="508"/>
  <c r="H211" i="508"/>
  <c r="J211" i="508" a="1"/>
  <c r="J211" i="508" s="1"/>
  <c r="W211" i="508"/>
  <c r="H186" i="508"/>
  <c r="J186" i="508" a="1"/>
  <c r="J186" i="508" s="1"/>
  <c r="W186" i="508"/>
  <c r="W240" i="508"/>
  <c r="G257" i="508"/>
  <c r="J257" i="508" s="1" a="1"/>
  <c r="J257" i="508" s="1"/>
  <c r="M240" i="508"/>
  <c r="W241" i="508"/>
  <c r="J122" i="508" a="1"/>
  <c r="J122" i="508" s="1"/>
  <c r="V123" i="508"/>
  <c r="W123" i="508" s="1"/>
  <c r="J124" i="508" a="1"/>
  <c r="J124" i="508" s="1"/>
  <c r="V125" i="508"/>
  <c r="W125" i="508" s="1"/>
  <c r="J126" i="508" a="1"/>
  <c r="J126" i="508" s="1"/>
  <c r="V127" i="508"/>
  <c r="W127" i="508" s="1"/>
  <c r="J128" i="508" a="1"/>
  <c r="J128" i="508" s="1"/>
  <c r="V129" i="508"/>
  <c r="W129" i="508" s="1"/>
  <c r="J130" i="508" a="1"/>
  <c r="J130" i="508" s="1"/>
  <c r="V131" i="508"/>
  <c r="W131" i="508" s="1"/>
  <c r="J132" i="508" a="1"/>
  <c r="J132" i="508" s="1"/>
  <c r="W133" i="508"/>
  <c r="K122" i="508" a="1"/>
  <c r="K122" i="508" s="1"/>
  <c r="M122" i="508" s="1"/>
  <c r="W124" i="508"/>
  <c r="W126" i="508"/>
  <c r="W128" i="508"/>
  <c r="W130" i="508"/>
  <c r="K133" i="508" a="1"/>
  <c r="K133" i="508" s="1"/>
  <c r="M133" i="508" s="1"/>
  <c r="V132" i="508"/>
  <c r="W132" i="508" s="1"/>
  <c r="V134" i="508"/>
  <c r="W134" i="508" s="1"/>
  <c r="J135" i="508" a="1"/>
  <c r="J135" i="508" s="1"/>
  <c r="V136" i="508"/>
  <c r="W136" i="508" s="1"/>
  <c r="R170" i="508"/>
  <c r="K528" i="508" s="1"/>
  <c r="J147" i="508" a="1"/>
  <c r="J147" i="508" s="1"/>
  <c r="G163" i="508"/>
  <c r="C529" i="508" s="1"/>
  <c r="I163" i="508"/>
  <c r="L556" i="508" s="1"/>
  <c r="K149" i="508" a="1"/>
  <c r="K149" i="508" s="1"/>
  <c r="K163" i="508" s="1"/>
  <c r="O163" i="508"/>
  <c r="Q163" i="508"/>
  <c r="S163" i="508"/>
  <c r="U163" i="508"/>
  <c r="Y163" i="508"/>
  <c r="AA163" i="508"/>
  <c r="J150" i="508" a="1"/>
  <c r="J150" i="508" s="1"/>
  <c r="V151" i="508"/>
  <c r="W151" i="508" s="1"/>
  <c r="J152" i="508" a="1"/>
  <c r="J152" i="508" s="1"/>
  <c r="V158" i="508"/>
  <c r="W158" i="508" s="1"/>
  <c r="W135" i="508"/>
  <c r="W147" i="508"/>
  <c r="W150" i="508"/>
  <c r="W152" i="508"/>
  <c r="K88" i="508" a="1"/>
  <c r="K88" i="508" s="1"/>
  <c r="M88" i="508" s="1"/>
  <c r="W88" i="508"/>
  <c r="J89" i="508" a="1"/>
  <c r="J89" i="508" s="1"/>
  <c r="K90" i="508" a="1"/>
  <c r="K90" i="508" s="1"/>
  <c r="M90" i="508" s="1"/>
  <c r="W90" i="508"/>
  <c r="J91" i="508" a="1"/>
  <c r="J91" i="508" s="1"/>
  <c r="K92" i="508" a="1"/>
  <c r="K92" i="508" s="1"/>
  <c r="M92" i="508" s="1"/>
  <c r="W92" i="508"/>
  <c r="J93" i="508" a="1"/>
  <c r="J93" i="508" s="1"/>
  <c r="M94" i="508"/>
  <c r="J95" i="508" a="1"/>
  <c r="J95" i="508" s="1"/>
  <c r="K95" i="508" a="1"/>
  <c r="K95" i="508" s="1"/>
  <c r="M95" i="508" s="1"/>
  <c r="V89" i="508"/>
  <c r="W89" i="508" s="1"/>
  <c r="V91" i="508"/>
  <c r="W91" i="508" s="1"/>
  <c r="V93" i="508"/>
  <c r="W93" i="508" s="1"/>
  <c r="V96" i="508"/>
  <c r="W96" i="508" s="1"/>
  <c r="J97" i="508" a="1"/>
  <c r="J97" i="508" s="1"/>
  <c r="V98" i="508"/>
  <c r="W98" i="508" s="1"/>
  <c r="J99" i="508" a="1"/>
  <c r="J99" i="508" s="1"/>
  <c r="V100" i="508"/>
  <c r="W100" i="508" s="1"/>
  <c r="J101" i="508" a="1"/>
  <c r="J101" i="508" s="1"/>
  <c r="V102" i="508"/>
  <c r="W102" i="508" s="1"/>
  <c r="J103" i="508" a="1"/>
  <c r="J103" i="508" s="1"/>
  <c r="V104" i="508"/>
  <c r="W104" i="508" s="1"/>
  <c r="J105" i="508" a="1"/>
  <c r="J105" i="508" s="1"/>
  <c r="V106" i="508"/>
  <c r="W106" i="508" s="1"/>
  <c r="J113" i="508" a="1"/>
  <c r="J113" i="508" s="1"/>
  <c r="V114" i="508"/>
  <c r="W114" i="508" s="1"/>
  <c r="W97" i="508"/>
  <c r="W99" i="508"/>
  <c r="W101" i="508"/>
  <c r="W103" i="508"/>
  <c r="W105" i="508"/>
  <c r="W113" i="508"/>
  <c r="W42" i="508"/>
  <c r="W44" i="508"/>
  <c r="W46" i="508"/>
  <c r="W48" i="508"/>
  <c r="J42" i="508" a="1"/>
  <c r="J42" i="508" s="1"/>
  <c r="H42" i="508"/>
  <c r="K42" i="508" a="1"/>
  <c r="K42" i="508" s="1"/>
  <c r="M42" i="508" s="1"/>
  <c r="J44" i="508" a="1"/>
  <c r="J44" i="508" s="1"/>
  <c r="H44" i="508"/>
  <c r="K44" i="508" a="1"/>
  <c r="K44" i="508" s="1"/>
  <c r="M44" i="508" s="1"/>
  <c r="J46" i="508" a="1"/>
  <c r="J46" i="508" s="1"/>
  <c r="H46" i="508"/>
  <c r="K46" i="508" a="1"/>
  <c r="K46" i="508" s="1"/>
  <c r="M46" i="508" s="1"/>
  <c r="J48" i="508" a="1"/>
  <c r="J48" i="508" s="1"/>
  <c r="H48" i="508"/>
  <c r="K48" i="508" a="1"/>
  <c r="K48" i="508" s="1"/>
  <c r="M48" i="508" s="1"/>
  <c r="K58" i="508" a="1"/>
  <c r="K58" i="508" s="1"/>
  <c r="M58" i="508" s="1"/>
  <c r="W58" i="508"/>
  <c r="K60" i="508" a="1"/>
  <c r="K60" i="508" s="1"/>
  <c r="M60" i="508" s="1"/>
  <c r="W60" i="508"/>
  <c r="K62" i="508" a="1"/>
  <c r="K62" i="508" s="1"/>
  <c r="M62" i="508" s="1"/>
  <c r="W62" i="508"/>
  <c r="K64" i="508" a="1"/>
  <c r="K64" i="508" s="1"/>
  <c r="M64" i="508" s="1"/>
  <c r="W64" i="508"/>
  <c r="K66" i="508" a="1"/>
  <c r="K66" i="508" s="1"/>
  <c r="M66" i="508" s="1"/>
  <c r="W66" i="508"/>
  <c r="K70" i="508" a="1"/>
  <c r="K70" i="508" s="1"/>
  <c r="M70" i="508" s="1"/>
  <c r="W70" i="508"/>
  <c r="W72" i="508"/>
  <c r="W74" i="508"/>
  <c r="Q86" i="508"/>
  <c r="S86" i="508"/>
  <c r="U86" i="508"/>
  <c r="Y86" i="508"/>
  <c r="AA86" i="508"/>
  <c r="V41" i="508"/>
  <c r="W41" i="508" s="1"/>
  <c r="V43" i="508"/>
  <c r="W43" i="508" s="1"/>
  <c r="V45" i="508"/>
  <c r="W45" i="508" s="1"/>
  <c r="V47" i="508"/>
  <c r="W47" i="508" s="1"/>
  <c r="V57" i="508"/>
  <c r="W57" i="508" s="1"/>
  <c r="H58" i="508"/>
  <c r="V59" i="508"/>
  <c r="W59" i="508" s="1"/>
  <c r="H60" i="508"/>
  <c r="V61" i="508"/>
  <c r="W61" i="508" s="1"/>
  <c r="H62" i="508"/>
  <c r="V63" i="508"/>
  <c r="W63" i="508" s="1"/>
  <c r="H64" i="508"/>
  <c r="V65" i="508"/>
  <c r="W65" i="508" s="1"/>
  <c r="H66" i="508"/>
  <c r="V69" i="508"/>
  <c r="W69" i="508" s="1"/>
  <c r="H70" i="508"/>
  <c r="K39" i="508" a="1"/>
  <c r="K39" i="508" s="1"/>
  <c r="M39" i="508" s="1"/>
  <c r="W39" i="508"/>
  <c r="H39" i="508"/>
  <c r="K29" i="508" a="1"/>
  <c r="K29" i="508" s="1"/>
  <c r="H30" i="508"/>
  <c r="M31" i="508"/>
  <c r="M33" i="508"/>
  <c r="H29" i="508"/>
  <c r="J29" i="508" a="1"/>
  <c r="J29" i="508" s="1"/>
  <c r="W31" i="508"/>
  <c r="W33" i="508"/>
  <c r="W8" i="508"/>
  <c r="M9" i="508"/>
  <c r="M11" i="508"/>
  <c r="M13" i="508"/>
  <c r="M15" i="508"/>
  <c r="M17" i="508"/>
  <c r="M19" i="508"/>
  <c r="M21" i="508"/>
  <c r="H23" i="508"/>
  <c r="M24" i="508"/>
  <c r="V25" i="508"/>
  <c r="V28" i="508" s="1"/>
  <c r="M27" i="508"/>
  <c r="W11" i="508"/>
  <c r="W13" i="508"/>
  <c r="W15" i="508"/>
  <c r="W17" i="508"/>
  <c r="W19" i="508"/>
  <c r="W21" i="508"/>
  <c r="W27" i="508"/>
  <c r="J40" i="508" a="1"/>
  <c r="J40" i="508" s="1"/>
  <c r="W40" i="508"/>
  <c r="J37" i="508" a="1"/>
  <c r="J37" i="508" s="1"/>
  <c r="W37" i="508"/>
  <c r="M38" i="508"/>
  <c r="R166" i="508"/>
  <c r="J553" i="508"/>
  <c r="M553" i="508" s="1"/>
  <c r="C525" i="508"/>
  <c r="J86" i="508" a="1"/>
  <c r="J86" i="508" s="1"/>
  <c r="M29" i="508"/>
  <c r="Q528" i="508"/>
  <c r="J554" i="508"/>
  <c r="C526" i="508"/>
  <c r="M118" i="508"/>
  <c r="M119" i="508"/>
  <c r="M120" i="508"/>
  <c r="J555" i="508"/>
  <c r="M555" i="508" s="1"/>
  <c r="J137" i="508" a="1"/>
  <c r="J137" i="508" s="1"/>
  <c r="W122" i="508"/>
  <c r="C528" i="508"/>
  <c r="J148" i="508" a="1"/>
  <c r="J148" i="508" s="1"/>
  <c r="M139" i="508"/>
  <c r="M140" i="508"/>
  <c r="M141" i="508"/>
  <c r="M142" i="508"/>
  <c r="M149" i="508"/>
  <c r="M159" i="508"/>
  <c r="M160" i="508"/>
  <c r="J552" i="508"/>
  <c r="J544" i="508"/>
  <c r="M8" i="508"/>
  <c r="M10" i="508"/>
  <c r="M12" i="508"/>
  <c r="M14" i="508"/>
  <c r="M16" i="508"/>
  <c r="M18" i="508"/>
  <c r="M20" i="508"/>
  <c r="M22" i="508"/>
  <c r="M26" i="508"/>
  <c r="Q524" i="508"/>
  <c r="Q527" i="508"/>
  <c r="M32" i="508"/>
  <c r="Q529" i="508"/>
  <c r="M72" i="508"/>
  <c r="M74" i="508"/>
  <c r="M76" i="508"/>
  <c r="M77" i="508"/>
  <c r="M78" i="508"/>
  <c r="M79" i="508"/>
  <c r="W148" i="508"/>
  <c r="M154" i="508"/>
  <c r="M155" i="508"/>
  <c r="M161" i="508"/>
  <c r="K7" i="508" a="1"/>
  <c r="K7" i="508" s="1"/>
  <c r="K28" i="508" s="1"/>
  <c r="W7" i="508"/>
  <c r="H8" i="508"/>
  <c r="J8" i="508" a="1"/>
  <c r="J8" i="508" s="1"/>
  <c r="H9" i="508"/>
  <c r="J9" i="508" a="1"/>
  <c r="J9" i="508" s="1"/>
  <c r="H10" i="508"/>
  <c r="J10" i="508" a="1"/>
  <c r="J10" i="508" s="1"/>
  <c r="H11" i="508"/>
  <c r="J11" i="508" a="1"/>
  <c r="J11" i="508" s="1"/>
  <c r="H12" i="508"/>
  <c r="J12" i="508" a="1"/>
  <c r="J12" i="508" s="1"/>
  <c r="H13" i="508"/>
  <c r="J13" i="508" a="1"/>
  <c r="J13" i="508" s="1"/>
  <c r="H14" i="508"/>
  <c r="J14" i="508" a="1"/>
  <c r="J14" i="508" s="1"/>
  <c r="H15" i="508"/>
  <c r="J15" i="508" a="1"/>
  <c r="J15" i="508" s="1"/>
  <c r="H16" i="508"/>
  <c r="J16" i="508" a="1"/>
  <c r="J16" i="508" s="1"/>
  <c r="H17" i="508"/>
  <c r="J17" i="508" a="1"/>
  <c r="J17" i="508" s="1"/>
  <c r="H18" i="508"/>
  <c r="J18" i="508" a="1"/>
  <c r="J18" i="508" s="1"/>
  <c r="H19" i="508"/>
  <c r="J19" i="508" a="1"/>
  <c r="J19" i="508" s="1"/>
  <c r="H20" i="508"/>
  <c r="J20" i="508" a="1"/>
  <c r="J20" i="508" s="1"/>
  <c r="H21" i="508"/>
  <c r="J21" i="508" a="1"/>
  <c r="J21" i="508" s="1"/>
  <c r="H22" i="508"/>
  <c r="H24" i="508"/>
  <c r="H26" i="508"/>
  <c r="J26" i="508" a="1"/>
  <c r="J26" i="508" s="1"/>
  <c r="H27" i="508"/>
  <c r="J27" i="508" a="1"/>
  <c r="J27" i="508" s="1"/>
  <c r="V29" i="508"/>
  <c r="H31" i="508"/>
  <c r="J31" i="508" a="1"/>
  <c r="J31" i="508" s="1"/>
  <c r="H32" i="508"/>
  <c r="J32" i="508" a="1"/>
  <c r="J32" i="508" s="1"/>
  <c r="H33" i="508"/>
  <c r="J33" i="508" a="1"/>
  <c r="J33" i="508" s="1"/>
  <c r="H68" i="508"/>
  <c r="H72" i="508"/>
  <c r="J72" i="508" a="1"/>
  <c r="J72" i="508" s="1"/>
  <c r="H73" i="508"/>
  <c r="J73" i="508" a="1"/>
  <c r="J73" i="508" s="1"/>
  <c r="H74" i="508"/>
  <c r="J74" i="508" a="1"/>
  <c r="J74" i="508" s="1"/>
  <c r="H75" i="508"/>
  <c r="J75" i="508" a="1"/>
  <c r="J75" i="508" s="1"/>
  <c r="H76" i="508"/>
  <c r="H77" i="508"/>
  <c r="H78" i="508"/>
  <c r="H79" i="508"/>
  <c r="J87" i="508"/>
  <c r="V87" i="508"/>
  <c r="J118" i="508" a="1"/>
  <c r="J118" i="508" s="1"/>
  <c r="J119" i="508" a="1"/>
  <c r="J119" i="508" s="1"/>
  <c r="J120" i="508" a="1"/>
  <c r="J120" i="508" s="1"/>
  <c r="J138" i="508" a="1"/>
  <c r="J138" i="508" s="1"/>
  <c r="K138" i="508" a="1"/>
  <c r="K138" i="508" s="1"/>
  <c r="K148" i="508" s="1"/>
  <c r="W138" i="508"/>
  <c r="J139" i="508" a="1"/>
  <c r="J139" i="508" s="1"/>
  <c r="J140" i="508" a="1"/>
  <c r="J140" i="508" s="1"/>
  <c r="J141" i="508" a="1"/>
  <c r="J141" i="508" s="1"/>
  <c r="J142" i="508" a="1"/>
  <c r="J142" i="508" s="1"/>
  <c r="V149" i="508"/>
  <c r="J154" i="508" a="1"/>
  <c r="J154" i="508" s="1"/>
  <c r="J155" i="508" a="1"/>
  <c r="J155" i="508" s="1"/>
  <c r="J159" i="508" a="1"/>
  <c r="J159" i="508" s="1"/>
  <c r="I166" i="508"/>
  <c r="J559" i="508"/>
  <c r="J199" i="508" a="1"/>
  <c r="J199" i="508" s="1"/>
  <c r="L559" i="508"/>
  <c r="X338" i="508"/>
  <c r="P335" i="508"/>
  <c r="X339" i="508" s="1"/>
  <c r="V178" i="508"/>
  <c r="K195" i="508" a="1"/>
  <c r="K195" i="508" s="1"/>
  <c r="H195" i="508"/>
  <c r="K197" i="508" a="1"/>
  <c r="K197" i="508" s="1"/>
  <c r="M197" i="508" s="1"/>
  <c r="H197" i="508"/>
  <c r="M198" i="508"/>
  <c r="M202" i="508"/>
  <c r="M204" i="508"/>
  <c r="M217" i="508"/>
  <c r="M219" i="508"/>
  <c r="M229" i="508"/>
  <c r="M231" i="508"/>
  <c r="M233" i="508"/>
  <c r="M235" i="508"/>
  <c r="M237" i="508"/>
  <c r="M241" i="508"/>
  <c r="M244" i="508"/>
  <c r="M246" i="508"/>
  <c r="R339" i="508"/>
  <c r="M260" i="508"/>
  <c r="M262" i="508"/>
  <c r="M264" i="508"/>
  <c r="M267" i="508"/>
  <c r="M269" i="508"/>
  <c r="M271" i="508"/>
  <c r="M273" i="508"/>
  <c r="M275" i="508"/>
  <c r="M277" i="508"/>
  <c r="M289" i="508"/>
  <c r="M291" i="508"/>
  <c r="M293" i="508"/>
  <c r="P86" i="508"/>
  <c r="K87" i="508" a="1"/>
  <c r="K87" i="508" s="1"/>
  <c r="R337" i="508"/>
  <c r="O335" i="508"/>
  <c r="M195" i="508"/>
  <c r="K196" i="508" a="1"/>
  <c r="K196" i="508" s="1"/>
  <c r="M196" i="508" s="1"/>
  <c r="H196" i="508"/>
  <c r="J560" i="508"/>
  <c r="M560" i="508" s="1"/>
  <c r="K257" i="508"/>
  <c r="M200" i="508"/>
  <c r="M216" i="508"/>
  <c r="J561" i="508"/>
  <c r="M561" i="508" s="1"/>
  <c r="J292" i="508" a="1"/>
  <c r="J292" i="508" s="1"/>
  <c r="J216" i="508" a="1"/>
  <c r="J216" i="508" s="1"/>
  <c r="H217" i="508"/>
  <c r="J217" i="508" a="1"/>
  <c r="J217" i="508" s="1"/>
  <c r="H218" i="508"/>
  <c r="J218" i="508" a="1"/>
  <c r="J218" i="508" s="1"/>
  <c r="H219" i="508"/>
  <c r="J219" i="508" a="1"/>
  <c r="J219" i="508" s="1"/>
  <c r="H220" i="508"/>
  <c r="H221" i="508"/>
  <c r="H222" i="508"/>
  <c r="H223" i="508"/>
  <c r="H224" i="508"/>
  <c r="H225" i="508"/>
  <c r="H226" i="508"/>
  <c r="H227" i="508"/>
  <c r="H228" i="508"/>
  <c r="J228" i="508" a="1"/>
  <c r="J228" i="508" s="1"/>
  <c r="H229" i="508"/>
  <c r="J229" i="508" a="1"/>
  <c r="J229" i="508" s="1"/>
  <c r="H230" i="508"/>
  <c r="J230" i="508" a="1"/>
  <c r="J230" i="508" s="1"/>
  <c r="H231" i="508"/>
  <c r="J231" i="508" a="1"/>
  <c r="J231" i="508" s="1"/>
  <c r="H232" i="508"/>
  <c r="J232" i="508" a="1"/>
  <c r="J232" i="508" s="1"/>
  <c r="H233" i="508"/>
  <c r="J233" i="508" a="1"/>
  <c r="J233" i="508" s="1"/>
  <c r="H234" i="508"/>
  <c r="J234" i="508" a="1"/>
  <c r="J234" i="508" s="1"/>
  <c r="H235" i="508"/>
  <c r="J235" i="508" a="1"/>
  <c r="J235" i="508" s="1"/>
  <c r="H236" i="508"/>
  <c r="J236" i="508" a="1"/>
  <c r="J236" i="508" s="1"/>
  <c r="H237" i="508"/>
  <c r="J237" i="508" a="1"/>
  <c r="J237" i="508" s="1"/>
  <c r="H289" i="508"/>
  <c r="J289" i="508" a="1"/>
  <c r="J289" i="508" s="1"/>
  <c r="H290" i="508"/>
  <c r="J290" i="508" a="1"/>
  <c r="J290" i="508" s="1"/>
  <c r="H291" i="508"/>
  <c r="J291" i="508" a="1"/>
  <c r="J291" i="508" s="1"/>
  <c r="V292" i="508"/>
  <c r="W292" i="508" s="1"/>
  <c r="J562" i="508"/>
  <c r="M562" i="508" s="1"/>
  <c r="J308" i="508" a="1"/>
  <c r="J308" i="508" s="1"/>
  <c r="N293" i="508"/>
  <c r="N308" i="508" s="1"/>
  <c r="V293" i="508"/>
  <c r="K301" i="508" a="1"/>
  <c r="K301" i="508" s="1"/>
  <c r="M301" i="508" s="1"/>
  <c r="J301" i="508" a="1"/>
  <c r="J301" i="508" s="1"/>
  <c r="H301" i="508"/>
  <c r="K303" i="508" a="1"/>
  <c r="K303" i="508" s="1"/>
  <c r="J303" i="508" a="1"/>
  <c r="J303" i="508" s="1"/>
  <c r="H303" i="508"/>
  <c r="K305" i="508" a="1"/>
  <c r="K305" i="508" s="1"/>
  <c r="M305" i="508" s="1"/>
  <c r="J305" i="508" a="1"/>
  <c r="J305" i="508" s="1"/>
  <c r="H305" i="508"/>
  <c r="W305" i="508"/>
  <c r="M306" i="508"/>
  <c r="R341" i="508"/>
  <c r="R342" i="508"/>
  <c r="M322" i="508"/>
  <c r="M326" i="508"/>
  <c r="J565" i="508"/>
  <c r="J370" i="508" a="1"/>
  <c r="J370" i="508" s="1"/>
  <c r="N370" i="508"/>
  <c r="V370" i="508"/>
  <c r="M350" i="508"/>
  <c r="M353" i="508"/>
  <c r="M355" i="508"/>
  <c r="M357" i="508"/>
  <c r="M361" i="508"/>
  <c r="M363" i="508"/>
  <c r="M365" i="508"/>
  <c r="M367" i="508"/>
  <c r="M369" i="508"/>
  <c r="K428" i="508"/>
  <c r="M371" i="508"/>
  <c r="H198" i="508"/>
  <c r="V200" i="508"/>
  <c r="H202" i="508"/>
  <c r="J202" i="508" a="1"/>
  <c r="J202" i="508" s="1"/>
  <c r="H203" i="508"/>
  <c r="J203" i="508" a="1"/>
  <c r="J203" i="508" s="1"/>
  <c r="H204" i="508"/>
  <c r="J204" i="508" a="1"/>
  <c r="J204" i="508" s="1"/>
  <c r="H239" i="508"/>
  <c r="H240" i="508"/>
  <c r="J240" i="508" a="1"/>
  <c r="J240" i="508" s="1"/>
  <c r="H241" i="508"/>
  <c r="J241" i="508" a="1"/>
  <c r="J241" i="508" s="1"/>
  <c r="H243" i="508"/>
  <c r="J243" i="508" a="1"/>
  <c r="J243" i="508" s="1"/>
  <c r="H244" i="508"/>
  <c r="J244" i="508" a="1"/>
  <c r="J244" i="508" s="1"/>
  <c r="H245" i="508"/>
  <c r="J245" i="508" a="1"/>
  <c r="J245" i="508" s="1"/>
  <c r="H246" i="508"/>
  <c r="J246" i="508" a="1"/>
  <c r="J246" i="508" s="1"/>
  <c r="H247" i="508"/>
  <c r="H248" i="508"/>
  <c r="H249" i="508"/>
  <c r="H250" i="508"/>
  <c r="H258" i="508"/>
  <c r="J258" i="508" a="1"/>
  <c r="J258" i="508" s="1"/>
  <c r="K258" i="508" a="1"/>
  <c r="K258" i="508" s="1"/>
  <c r="K292" i="508" s="1"/>
  <c r="H259" i="508"/>
  <c r="J259" i="508" a="1"/>
  <c r="J259" i="508" s="1"/>
  <c r="H260" i="508"/>
  <c r="J260" i="508" a="1"/>
  <c r="J260" i="508" s="1"/>
  <c r="H261" i="508"/>
  <c r="J261" i="508" a="1"/>
  <c r="J261" i="508" s="1"/>
  <c r="H262" i="508"/>
  <c r="J262" i="508" a="1"/>
  <c r="J262" i="508" s="1"/>
  <c r="H263" i="508"/>
  <c r="J263" i="508" a="1"/>
  <c r="J263" i="508" s="1"/>
  <c r="H264" i="508"/>
  <c r="J264" i="508" a="1"/>
  <c r="J264" i="508" s="1"/>
  <c r="H265" i="508"/>
  <c r="H266" i="508"/>
  <c r="J266" i="508" a="1"/>
  <c r="J266" i="508" s="1"/>
  <c r="H267" i="508"/>
  <c r="J267" i="508" a="1"/>
  <c r="J267" i="508" s="1"/>
  <c r="H268" i="508"/>
  <c r="J268" i="508" a="1"/>
  <c r="J268" i="508" s="1"/>
  <c r="H269" i="508"/>
  <c r="J269" i="508" a="1"/>
  <c r="J269" i="508" s="1"/>
  <c r="H270" i="508"/>
  <c r="J270" i="508" a="1"/>
  <c r="J270" i="508" s="1"/>
  <c r="H271" i="508"/>
  <c r="J271" i="508" a="1"/>
  <c r="J271" i="508" s="1"/>
  <c r="H272" i="508"/>
  <c r="J272" i="508" a="1"/>
  <c r="J272" i="508" s="1"/>
  <c r="H273" i="508"/>
  <c r="J273" i="508" a="1"/>
  <c r="J273" i="508" s="1"/>
  <c r="H274" i="508"/>
  <c r="J274" i="508" a="1"/>
  <c r="J274" i="508" s="1"/>
  <c r="H275" i="508"/>
  <c r="J275" i="508" a="1"/>
  <c r="J275" i="508" s="1"/>
  <c r="H276" i="508"/>
  <c r="J276" i="508" a="1"/>
  <c r="J276" i="508" s="1"/>
  <c r="H277" i="508"/>
  <c r="J277" i="508" a="1"/>
  <c r="J277" i="508" s="1"/>
  <c r="H278" i="508"/>
  <c r="H279" i="508"/>
  <c r="H280" i="508"/>
  <c r="H281" i="508"/>
  <c r="H282" i="508"/>
  <c r="H283" i="508"/>
  <c r="H284" i="508"/>
  <c r="J284" i="508" a="1"/>
  <c r="J284" i="508" s="1"/>
  <c r="H285" i="508"/>
  <c r="J285" i="508" a="1"/>
  <c r="J285" i="508" s="1"/>
  <c r="K302" i="508" a="1"/>
  <c r="K302" i="508" s="1"/>
  <c r="M302" i="508" s="1"/>
  <c r="J302" i="508" a="1"/>
  <c r="J302" i="508" s="1"/>
  <c r="H302" i="508"/>
  <c r="W302" i="508"/>
  <c r="M303" i="508"/>
  <c r="K304" i="508" a="1"/>
  <c r="K304" i="508" s="1"/>
  <c r="M304" i="508" s="1"/>
  <c r="J304" i="508" a="1"/>
  <c r="J304" i="508" s="1"/>
  <c r="H304" i="508"/>
  <c r="W304" i="508"/>
  <c r="M309" i="508"/>
  <c r="M319" i="508" s="1"/>
  <c r="K319" i="508"/>
  <c r="J563" i="508"/>
  <c r="M563" i="508" s="1"/>
  <c r="J334" i="508" a="1"/>
  <c r="J334" i="508" s="1"/>
  <c r="L565" i="508"/>
  <c r="R509" i="508"/>
  <c r="H306" i="508"/>
  <c r="J306" i="508" a="1"/>
  <c r="J306" i="508" s="1"/>
  <c r="H307" i="508"/>
  <c r="J307" i="508" a="1"/>
  <c r="J307" i="508" s="1"/>
  <c r="N309" i="508"/>
  <c r="N319" i="508" s="1"/>
  <c r="V309" i="508"/>
  <c r="H318" i="508"/>
  <c r="H319" i="508" s="1"/>
  <c r="J318" i="508" a="1"/>
  <c r="J318" i="508" s="1"/>
  <c r="H320" i="508"/>
  <c r="J320" i="508" a="1"/>
  <c r="J320" i="508" s="1"/>
  <c r="K320" i="508" a="1"/>
  <c r="K320" i="508" s="1"/>
  <c r="K334" i="508" s="1"/>
  <c r="W320" i="508"/>
  <c r="H321" i="508"/>
  <c r="J321" i="508" a="1"/>
  <c r="J321" i="508" s="1"/>
  <c r="H322" i="508"/>
  <c r="J322" i="508" a="1"/>
  <c r="J322" i="508" s="1"/>
  <c r="H323" i="508"/>
  <c r="J323" i="508" a="1"/>
  <c r="J323" i="508" s="1"/>
  <c r="H325" i="508"/>
  <c r="J325" i="508" a="1"/>
  <c r="J325" i="508" s="1"/>
  <c r="H326" i="508"/>
  <c r="J326" i="508" a="1"/>
  <c r="J326" i="508" s="1"/>
  <c r="H333" i="508"/>
  <c r="I337" i="508"/>
  <c r="H349" i="508"/>
  <c r="J349" i="508" a="1"/>
  <c r="J349" i="508" s="1"/>
  <c r="K349" i="508" a="1"/>
  <c r="K349" i="508" s="1"/>
  <c r="K370" i="508" s="1"/>
  <c r="W349" i="508"/>
  <c r="H350" i="508"/>
  <c r="J350" i="508" a="1"/>
  <c r="J350" i="508" s="1"/>
  <c r="H352" i="508"/>
  <c r="J352" i="508" a="1"/>
  <c r="J352" i="508" s="1"/>
  <c r="H353" i="508"/>
  <c r="J353" i="508" a="1"/>
  <c r="J353" i="508" s="1"/>
  <c r="H354" i="508"/>
  <c r="J354" i="508" a="1"/>
  <c r="J354" i="508" s="1"/>
  <c r="H355" i="508"/>
  <c r="J355" i="508" a="1"/>
  <c r="J355" i="508" s="1"/>
  <c r="H356" i="508"/>
  <c r="J356" i="508" a="1"/>
  <c r="J356" i="508" s="1"/>
  <c r="H357" i="508"/>
  <c r="J357" i="508" a="1"/>
  <c r="J357" i="508" s="1"/>
  <c r="H358" i="508"/>
  <c r="J358" i="508" a="1"/>
  <c r="J358" i="508" s="1"/>
  <c r="H361" i="508"/>
  <c r="J361" i="508" a="1"/>
  <c r="J361" i="508" s="1"/>
  <c r="H362" i="508"/>
  <c r="J362" i="508" a="1"/>
  <c r="J362" i="508" s="1"/>
  <c r="H363" i="508"/>
  <c r="J363" i="508" a="1"/>
  <c r="J363" i="508" s="1"/>
  <c r="H364" i="508"/>
  <c r="J364" i="508" a="1"/>
  <c r="J364" i="508" s="1"/>
  <c r="H365" i="508"/>
  <c r="H367" i="508"/>
  <c r="H369" i="508"/>
  <c r="J369" i="508" a="1"/>
  <c r="J369" i="508" s="1"/>
  <c r="J566" i="508"/>
  <c r="J545" i="508"/>
  <c r="J428" i="508" a="1"/>
  <c r="J428" i="508" s="1"/>
  <c r="L566" i="508"/>
  <c r="L545" i="508"/>
  <c r="V371" i="508"/>
  <c r="N373" i="508"/>
  <c r="N374" i="508"/>
  <c r="N375" i="508"/>
  <c r="M396" i="508"/>
  <c r="M398" i="508"/>
  <c r="M412" i="508"/>
  <c r="M414" i="508"/>
  <c r="M416" i="508"/>
  <c r="M418" i="508"/>
  <c r="M420" i="508"/>
  <c r="M422" i="508"/>
  <c r="M423" i="508"/>
  <c r="M424" i="508"/>
  <c r="M425" i="508"/>
  <c r="M427" i="508"/>
  <c r="M430" i="508"/>
  <c r="M432" i="508"/>
  <c r="M434" i="508"/>
  <c r="M436" i="508"/>
  <c r="M437" i="508"/>
  <c r="M439" i="508"/>
  <c r="M441" i="508"/>
  <c r="M443" i="508"/>
  <c r="M445" i="508"/>
  <c r="M447" i="508"/>
  <c r="M449" i="508"/>
  <c r="M450" i="508"/>
  <c r="M451" i="508"/>
  <c r="M452" i="508"/>
  <c r="M453" i="508"/>
  <c r="M454" i="508"/>
  <c r="M455" i="508"/>
  <c r="O428" i="508"/>
  <c r="R510" i="508" s="1"/>
  <c r="H396" i="508"/>
  <c r="H398" i="508"/>
  <c r="J567" i="508"/>
  <c r="J546" i="508"/>
  <c r="J463" i="508" a="1"/>
  <c r="J463" i="508" s="1"/>
  <c r="L567" i="508"/>
  <c r="L546" i="508"/>
  <c r="K456" i="508" a="1"/>
  <c r="K456" i="508" s="1"/>
  <c r="M456" i="508" s="1"/>
  <c r="M493" i="508"/>
  <c r="H411" i="508"/>
  <c r="J411" i="508" a="1"/>
  <c r="J411" i="508" s="1"/>
  <c r="H412" i="508"/>
  <c r="J412" i="508" a="1"/>
  <c r="J412" i="508" s="1"/>
  <c r="H414" i="508"/>
  <c r="J414" i="508" a="1"/>
  <c r="J414" i="508" s="1"/>
  <c r="H415" i="508"/>
  <c r="J415" i="508" a="1"/>
  <c r="J415" i="508" s="1"/>
  <c r="H416" i="508"/>
  <c r="J416" i="508" a="1"/>
  <c r="J416" i="508" s="1"/>
  <c r="H417" i="508"/>
  <c r="J417" i="508" a="1"/>
  <c r="J417" i="508" s="1"/>
  <c r="H418" i="508"/>
  <c r="H420" i="508"/>
  <c r="H422" i="508"/>
  <c r="H423" i="508"/>
  <c r="H424" i="508"/>
  <c r="H425" i="508"/>
  <c r="H427" i="508"/>
  <c r="H429" i="508"/>
  <c r="J429" i="508" a="1"/>
  <c r="J429" i="508" s="1"/>
  <c r="K429" i="508" a="1"/>
  <c r="K429" i="508" s="1"/>
  <c r="R511" i="508"/>
  <c r="W429" i="508"/>
  <c r="H430" i="508"/>
  <c r="J430" i="508" a="1"/>
  <c r="J430" i="508" s="1"/>
  <c r="H431" i="508"/>
  <c r="J431" i="508" a="1"/>
  <c r="J431" i="508" s="1"/>
  <c r="H432" i="508"/>
  <c r="J432" i="508" a="1"/>
  <c r="J432" i="508" s="1"/>
  <c r="H433" i="508"/>
  <c r="J433" i="508" a="1"/>
  <c r="J433" i="508" s="1"/>
  <c r="H434" i="508"/>
  <c r="J434" i="508" a="1"/>
  <c r="J434" i="508" s="1"/>
  <c r="H435" i="508"/>
  <c r="J435" i="508" a="1"/>
  <c r="J435" i="508" s="1"/>
  <c r="H436" i="508"/>
  <c r="H437" i="508"/>
  <c r="J437" i="508" a="1"/>
  <c r="J437" i="508" s="1"/>
  <c r="H438" i="508"/>
  <c r="J438" i="508" a="1"/>
  <c r="J438" i="508" s="1"/>
  <c r="H439" i="508"/>
  <c r="J439" i="508" a="1"/>
  <c r="J439" i="508" s="1"/>
  <c r="H440" i="508"/>
  <c r="J440" i="508" a="1"/>
  <c r="J440" i="508" s="1"/>
  <c r="H441" i="508"/>
  <c r="J441" i="508" a="1"/>
  <c r="J441" i="508" s="1"/>
  <c r="H442" i="508"/>
  <c r="J442" i="508" a="1"/>
  <c r="J442" i="508" s="1"/>
  <c r="H443" i="508"/>
  <c r="J443" i="508" a="1"/>
  <c r="J443" i="508" s="1"/>
  <c r="H444" i="508"/>
  <c r="J444" i="508" a="1"/>
  <c r="J444" i="508" s="1"/>
  <c r="H445" i="508"/>
  <c r="J445" i="508" a="1"/>
  <c r="J445" i="508" s="1"/>
  <c r="H446" i="508"/>
  <c r="J446" i="508" a="1"/>
  <c r="J446" i="508" s="1"/>
  <c r="H447" i="508"/>
  <c r="J447" i="508" a="1"/>
  <c r="J447" i="508" s="1"/>
  <c r="H448" i="508"/>
  <c r="J448" i="508" a="1"/>
  <c r="J448" i="508" s="1"/>
  <c r="H449" i="508"/>
  <c r="H450" i="508"/>
  <c r="H451" i="508"/>
  <c r="H452" i="508"/>
  <c r="H453" i="508"/>
  <c r="H454" i="508"/>
  <c r="H455" i="508"/>
  <c r="J455" i="508" a="1"/>
  <c r="J455" i="508" s="1"/>
  <c r="H456" i="508"/>
  <c r="J456" i="508" a="1"/>
  <c r="J456" i="508" s="1"/>
  <c r="M464" i="508"/>
  <c r="R512" i="508"/>
  <c r="M466" i="508"/>
  <c r="M468" i="508"/>
  <c r="M470" i="508"/>
  <c r="M472" i="508"/>
  <c r="M474" i="508"/>
  <c r="M476" i="508"/>
  <c r="M478" i="508"/>
  <c r="K490" i="508"/>
  <c r="M480" i="508"/>
  <c r="M490" i="508" s="1"/>
  <c r="G479" i="508"/>
  <c r="I479" i="508"/>
  <c r="O490" i="508"/>
  <c r="R513" i="508" s="1"/>
  <c r="J569" i="508"/>
  <c r="J506" i="508" a="1"/>
  <c r="J506" i="508" s="1"/>
  <c r="L569" i="508"/>
  <c r="L548" i="508"/>
  <c r="W506" i="508"/>
  <c r="M494" i="508"/>
  <c r="W494" i="508"/>
  <c r="M509" i="508"/>
  <c r="K513" i="508"/>
  <c r="M513" i="508" s="1"/>
  <c r="H464" i="508"/>
  <c r="J464" i="508" a="1"/>
  <c r="J464" i="508" s="1"/>
  <c r="W464" i="508"/>
  <c r="H465" i="508"/>
  <c r="J465" i="508" a="1"/>
  <c r="J465" i="508" s="1"/>
  <c r="H466" i="508"/>
  <c r="J466" i="508" a="1"/>
  <c r="J466" i="508" s="1"/>
  <c r="H467" i="508"/>
  <c r="J467" i="508" a="1"/>
  <c r="J467" i="508" s="1"/>
  <c r="H468" i="508"/>
  <c r="J468" i="508" a="1"/>
  <c r="J468" i="508" s="1"/>
  <c r="H469" i="508"/>
  <c r="J469" i="508" a="1"/>
  <c r="J469" i="508" s="1"/>
  <c r="H470" i="508"/>
  <c r="J470" i="508" a="1"/>
  <c r="J470" i="508" s="1"/>
  <c r="H471" i="508"/>
  <c r="J471" i="508" a="1"/>
  <c r="J471" i="508" s="1"/>
  <c r="H472" i="508"/>
  <c r="J472" i="508" a="1"/>
  <c r="J472" i="508" s="1"/>
  <c r="H473" i="508"/>
  <c r="J473" i="508" a="1"/>
  <c r="J473" i="508" s="1"/>
  <c r="H474" i="508"/>
  <c r="J474" i="508" a="1"/>
  <c r="J474" i="508" s="1"/>
  <c r="H475" i="508"/>
  <c r="J475" i="508" a="1"/>
  <c r="J475" i="508" s="1"/>
  <c r="H476" i="508"/>
  <c r="J476" i="508" a="1"/>
  <c r="J476" i="508" s="1"/>
  <c r="H477" i="508"/>
  <c r="J477" i="508" a="1"/>
  <c r="J477" i="508" s="1"/>
  <c r="H478" i="508"/>
  <c r="J478" i="508" a="1"/>
  <c r="J478" i="508" s="1"/>
  <c r="V480" i="508"/>
  <c r="H489" i="508"/>
  <c r="H490" i="508" s="1"/>
  <c r="J489" i="508" a="1"/>
  <c r="J489" i="508" s="1"/>
  <c r="H491" i="508"/>
  <c r="J491" i="508" a="1"/>
  <c r="J491" i="508" s="1"/>
  <c r="K491" i="508" a="1"/>
  <c r="K491" i="508" s="1"/>
  <c r="K506" i="508" s="1"/>
  <c r="R514" i="508"/>
  <c r="W491" i="508"/>
  <c r="H492" i="508"/>
  <c r="J492" i="508" a="1"/>
  <c r="J492" i="508" s="1"/>
  <c r="H493" i="508"/>
  <c r="J493" i="508" a="1"/>
  <c r="J493" i="508" s="1"/>
  <c r="H494" i="508"/>
  <c r="J494" i="508" a="1"/>
  <c r="J494" i="508" s="1"/>
  <c r="M498" i="508"/>
  <c r="H497" i="508"/>
  <c r="J497" i="508" a="1"/>
  <c r="J497" i="508" s="1"/>
  <c r="H498" i="508"/>
  <c r="J498" i="508" a="1"/>
  <c r="J498" i="508" s="1"/>
  <c r="H501" i="508"/>
  <c r="J501" i="508" a="1"/>
  <c r="J501" i="508" s="1"/>
  <c r="N292" i="508" l="1"/>
  <c r="I335" i="508"/>
  <c r="B343" i="508" s="1"/>
  <c r="J28" i="508" a="1"/>
  <c r="J28" i="508" s="1"/>
  <c r="L552" i="508"/>
  <c r="L544" i="508"/>
  <c r="M544" i="508" s="1"/>
  <c r="I164" i="508"/>
  <c r="B172" i="508" s="1"/>
  <c r="J121" i="508" a="1"/>
  <c r="J121" i="508" s="1"/>
  <c r="M554" i="508"/>
  <c r="M137" i="508"/>
  <c r="N479" i="508"/>
  <c r="W370" i="508"/>
  <c r="R167" i="508"/>
  <c r="J556" i="508"/>
  <c r="M556" i="508" s="1"/>
  <c r="G335" i="508"/>
  <c r="J335" i="508" s="1" a="1"/>
  <c r="J335" i="508" s="1"/>
  <c r="M342" i="508" s="1"/>
  <c r="U335" i="508"/>
  <c r="Q335" i="508"/>
  <c r="Y507" i="508"/>
  <c r="R168" i="508"/>
  <c r="K526" i="508" s="1"/>
  <c r="N506" i="508"/>
  <c r="J163" i="508" a="1"/>
  <c r="J163" i="508" s="1"/>
  <c r="X335" i="508"/>
  <c r="V479" i="508"/>
  <c r="M138" i="508"/>
  <c r="M148" i="508" s="1"/>
  <c r="K137" i="508"/>
  <c r="J548" i="508"/>
  <c r="M548" i="508" s="1"/>
  <c r="K121" i="508"/>
  <c r="G164" i="508"/>
  <c r="V137" i="508"/>
  <c r="W137" i="508" s="1"/>
  <c r="H199" i="508"/>
  <c r="K559" i="508" s="1"/>
  <c r="K86" i="508"/>
  <c r="Z335" i="508"/>
  <c r="AA507" i="508"/>
  <c r="K463" i="508"/>
  <c r="K507" i="508" s="1"/>
  <c r="E515" i="508" s="1"/>
  <c r="W28" i="508"/>
  <c r="N490" i="508"/>
  <c r="M258" i="508"/>
  <c r="M292" i="508" s="1"/>
  <c r="X507" i="508"/>
  <c r="N463" i="508"/>
  <c r="R164" i="508"/>
  <c r="Z507" i="508"/>
  <c r="H428" i="508"/>
  <c r="K566" i="508" s="1"/>
  <c r="M491" i="508"/>
  <c r="M506" i="508" s="1"/>
  <c r="N428" i="508"/>
  <c r="M566" i="508"/>
  <c r="M349" i="508"/>
  <c r="M370" i="508" s="1"/>
  <c r="V463" i="508"/>
  <c r="W463" i="508" s="1"/>
  <c r="K199" i="508"/>
  <c r="K308" i="508"/>
  <c r="V334" i="508"/>
  <c r="W334" i="508" s="1"/>
  <c r="H334" i="508"/>
  <c r="K563" i="508" s="1"/>
  <c r="H308" i="508"/>
  <c r="K562" i="508" s="1"/>
  <c r="N334" i="508"/>
  <c r="H257" i="508"/>
  <c r="K560" i="508" s="1"/>
  <c r="Y164" i="508"/>
  <c r="S164" i="508"/>
  <c r="T164" i="508"/>
  <c r="X164" i="508"/>
  <c r="Z164" i="508"/>
  <c r="AA164" i="508"/>
  <c r="U164" i="508"/>
  <c r="Q164" i="508"/>
  <c r="R171" i="508"/>
  <c r="K529" i="508" s="1"/>
  <c r="M546" i="508"/>
  <c r="H86" i="508"/>
  <c r="K553" i="508" s="1"/>
  <c r="H28" i="508"/>
  <c r="K552" i="508" s="1"/>
  <c r="K525" i="508"/>
  <c r="V490" i="508"/>
  <c r="W490" i="508" s="1"/>
  <c r="W480" i="508"/>
  <c r="J568" i="508"/>
  <c r="J547" i="508"/>
  <c r="J549" i="508" s="1"/>
  <c r="J479" i="508" a="1"/>
  <c r="J479" i="508" s="1"/>
  <c r="H463" i="508"/>
  <c r="W479" i="508"/>
  <c r="K337" i="508"/>
  <c r="I341" i="508"/>
  <c r="O507" i="508"/>
  <c r="X510" i="508" s="1"/>
  <c r="X509" i="508"/>
  <c r="M428" i="508"/>
  <c r="G507" i="508"/>
  <c r="V308" i="508"/>
  <c r="W308" i="508" s="1"/>
  <c r="W293" i="508"/>
  <c r="M257" i="508"/>
  <c r="M308" i="508"/>
  <c r="B342" i="508"/>
  <c r="J564" i="508" s="1"/>
  <c r="K166" i="508"/>
  <c r="I170" i="508"/>
  <c r="V163" i="508"/>
  <c r="W163" i="508" s="1"/>
  <c r="W149" i="508"/>
  <c r="W87" i="508"/>
  <c r="V121" i="508"/>
  <c r="W121" i="508" s="1"/>
  <c r="K164" i="508"/>
  <c r="X167" i="508"/>
  <c r="M552" i="508"/>
  <c r="M86" i="508"/>
  <c r="K524" i="508"/>
  <c r="H506" i="508"/>
  <c r="H479" i="508"/>
  <c r="M569" i="508"/>
  <c r="L568" i="508"/>
  <c r="L547" i="508"/>
  <c r="M479" i="508"/>
  <c r="M429" i="508"/>
  <c r="M463" i="508" s="1"/>
  <c r="M567" i="508"/>
  <c r="V428" i="508"/>
  <c r="W428" i="508" s="1"/>
  <c r="W371" i="508"/>
  <c r="M545" i="508"/>
  <c r="H370" i="508"/>
  <c r="M320" i="508"/>
  <c r="M334" i="508" s="1"/>
  <c r="V319" i="508"/>
  <c r="W319" i="508" s="1"/>
  <c r="W309" i="508"/>
  <c r="R516" i="508"/>
  <c r="T515" i="508" s="1"/>
  <c r="I507" i="508"/>
  <c r="B515" i="508" s="1"/>
  <c r="H292" i="508"/>
  <c r="K561" i="508" s="1"/>
  <c r="V257" i="508"/>
  <c r="W257" i="508" s="1"/>
  <c r="W200" i="508"/>
  <c r="M565" i="508"/>
  <c r="X344" i="508"/>
  <c r="Z338" i="508" s="1"/>
  <c r="R344" i="508"/>
  <c r="M87" i="508"/>
  <c r="M121" i="508" s="1"/>
  <c r="V199" i="508"/>
  <c r="W178" i="508"/>
  <c r="W199" i="508" s="1"/>
  <c r="M559" i="508"/>
  <c r="V86" i="508"/>
  <c r="W29" i="508"/>
  <c r="M7" i="508"/>
  <c r="M28" i="508" s="1"/>
  <c r="P164" i="508"/>
  <c r="X168" i="508" s="1"/>
  <c r="M199" i="508"/>
  <c r="M163" i="508"/>
  <c r="C527" i="508"/>
  <c r="J164" i="508" l="1" a="1"/>
  <c r="J164" i="508" s="1"/>
  <c r="M171" i="508" s="1"/>
  <c r="I515" i="508"/>
  <c r="M515" i="508" s="1"/>
  <c r="B171" i="508"/>
  <c r="J557" i="508" s="1"/>
  <c r="V507" i="508"/>
  <c r="E172" i="508"/>
  <c r="I172" i="508" s="1"/>
  <c r="M172" i="508" s="1"/>
  <c r="K335" i="508"/>
  <c r="L335" i="508" s="1"/>
  <c r="I342" i="508" s="1"/>
  <c r="M335" i="508"/>
  <c r="N507" i="508"/>
  <c r="B516" i="508" s="1"/>
  <c r="T509" i="508" a="1"/>
  <c r="T509" i="508" s="1"/>
  <c r="C520" i="508"/>
  <c r="J535" i="508"/>
  <c r="Q535" i="508" s="1"/>
  <c r="T535" i="508" a="1"/>
  <c r="T535" i="508" s="1"/>
  <c r="J534" i="508"/>
  <c r="Q534" i="508" s="1"/>
  <c r="T534" i="508" a="1"/>
  <c r="T534" i="508" s="1"/>
  <c r="C536" i="508"/>
  <c r="T536" i="508" s="1" a="1"/>
  <c r="T536" i="508" s="1"/>
  <c r="J533" i="508"/>
  <c r="T533" i="508" a="1"/>
  <c r="T533" i="508" s="1"/>
  <c r="M507" i="508"/>
  <c r="N199" i="508"/>
  <c r="N257" i="508"/>
  <c r="V335" i="508"/>
  <c r="I344" i="508" s="1"/>
  <c r="M344" i="508" s="1" a="1"/>
  <c r="M344" i="508" s="1"/>
  <c r="H148" i="508"/>
  <c r="H137" i="508"/>
  <c r="K555" i="508" s="1"/>
  <c r="N148" i="508"/>
  <c r="N163" i="508"/>
  <c r="R169" i="508"/>
  <c r="O164" i="508"/>
  <c r="H163" i="508"/>
  <c r="K556" i="508" s="1"/>
  <c r="N137" i="508"/>
  <c r="H121" i="508"/>
  <c r="K546" i="508" s="1"/>
  <c r="N121" i="508"/>
  <c r="K545" i="508"/>
  <c r="N86" i="508"/>
  <c r="N28" i="508"/>
  <c r="L164" i="508"/>
  <c r="I171" i="508" s="1"/>
  <c r="T343" i="508"/>
  <c r="T338" i="508"/>
  <c r="T340" i="508"/>
  <c r="T341" i="508"/>
  <c r="I516" i="508"/>
  <c r="W507" i="508"/>
  <c r="K565" i="508"/>
  <c r="H507" i="508"/>
  <c r="E514" i="508" s="1"/>
  <c r="K569" i="508"/>
  <c r="Q525" i="508"/>
  <c r="X173" i="508"/>
  <c r="Z167" i="508" s="1"/>
  <c r="L507" i="508"/>
  <c r="I514" i="508" s="1"/>
  <c r="B514" i="508"/>
  <c r="J570" i="508" s="1"/>
  <c r="J507" i="508" a="1"/>
  <c r="J507" i="508" s="1"/>
  <c r="M514" i="508" s="1"/>
  <c r="X516" i="508"/>
  <c r="Z509" i="508" s="1" a="1"/>
  <c r="Z509" i="508" s="1"/>
  <c r="T511" i="508"/>
  <c r="M568" i="508"/>
  <c r="K544" i="508"/>
  <c r="H335" i="508"/>
  <c r="E342" i="508" s="1"/>
  <c r="Q526" i="508"/>
  <c r="Z168" i="508"/>
  <c r="M164" i="508"/>
  <c r="W86" i="508"/>
  <c r="W164" i="508" s="1"/>
  <c r="V164" i="508"/>
  <c r="I173" i="508" s="1"/>
  <c r="W335" i="508"/>
  <c r="T339" i="508"/>
  <c r="T337" i="508" a="1"/>
  <c r="T337" i="508" s="1"/>
  <c r="Z340" i="508"/>
  <c r="Z342" i="508"/>
  <c r="Z343" i="508"/>
  <c r="Z337" i="508" a="1"/>
  <c r="Z337" i="508" s="1"/>
  <c r="Z341" i="508"/>
  <c r="K568" i="508"/>
  <c r="T514" i="508"/>
  <c r="C530" i="508"/>
  <c r="E527" i="508" s="1"/>
  <c r="K170" i="508"/>
  <c r="M170" i="508" s="1"/>
  <c r="M166" i="508"/>
  <c r="T342" i="508"/>
  <c r="E516" i="508"/>
  <c r="Z339" i="508"/>
  <c r="K341" i="508"/>
  <c r="M341" i="508" s="1"/>
  <c r="M337" i="508"/>
  <c r="T510" i="508"/>
  <c r="K567" i="508"/>
  <c r="T512" i="508"/>
  <c r="M547" i="508"/>
  <c r="T513" i="508"/>
  <c r="K547" i="508" l="1"/>
  <c r="E343" i="508"/>
  <c r="I343" i="508" s="1"/>
  <c r="M343" i="508" s="1"/>
  <c r="Z510" i="508"/>
  <c r="K548" i="508"/>
  <c r="N164" i="508"/>
  <c r="B173" i="508" s="1"/>
  <c r="E173" i="508" s="1"/>
  <c r="N335" i="508"/>
  <c r="B344" i="508" s="1"/>
  <c r="S535" i="508" a="1"/>
  <c r="S535" i="508" s="1"/>
  <c r="R535" i="508"/>
  <c r="S534" i="508" a="1"/>
  <c r="S534" i="508" s="1"/>
  <c r="R534" i="508"/>
  <c r="J536" i="508"/>
  <c r="Q533" i="508"/>
  <c r="T516" i="508"/>
  <c r="K527" i="508"/>
  <c r="R173" i="508"/>
  <c r="K554" i="508"/>
  <c r="H164" i="508"/>
  <c r="E171" i="508" s="1"/>
  <c r="G519" i="508" s="1"/>
  <c r="Z344" i="508"/>
  <c r="T344" i="508"/>
  <c r="Z511" i="508"/>
  <c r="Z513" i="508"/>
  <c r="Z515" i="508"/>
  <c r="Z512" i="508"/>
  <c r="Z514" i="508"/>
  <c r="G520" i="508"/>
  <c r="K520" i="508" s="1"/>
  <c r="O520" i="508" s="1"/>
  <c r="M516" i="508" a="1"/>
  <c r="M516" i="508" s="1"/>
  <c r="C519" i="508"/>
  <c r="E529" i="508"/>
  <c r="E526" i="508"/>
  <c r="E524" i="508"/>
  <c r="E528" i="508"/>
  <c r="E525" i="508"/>
  <c r="K521" i="508"/>
  <c r="O521" i="508" s="1" a="1"/>
  <c r="O521" i="508" s="1"/>
  <c r="M173" i="508" a="1"/>
  <c r="M173" i="508" s="1"/>
  <c r="Z516" i="508"/>
  <c r="Q530" i="508"/>
  <c r="Z172" i="508"/>
  <c r="Z170" i="508"/>
  <c r="Z166" i="508" a="1"/>
  <c r="Z166" i="508" s="1"/>
  <c r="Z171" i="508"/>
  <c r="Z169" i="508"/>
  <c r="S525" i="508"/>
  <c r="P536" i="505"/>
  <c r="O536" i="505"/>
  <c r="N536" i="505"/>
  <c r="M536" i="505"/>
  <c r="L536" i="505"/>
  <c r="K536" i="505"/>
  <c r="I536" i="505"/>
  <c r="H536" i="505"/>
  <c r="G536" i="505"/>
  <c r="F536" i="505"/>
  <c r="E536" i="505"/>
  <c r="D536" i="505"/>
  <c r="G517" i="505"/>
  <c r="N517" i="505" s="1"/>
  <c r="G513" i="505"/>
  <c r="E513" i="505"/>
  <c r="I512" i="505"/>
  <c r="E512" i="505"/>
  <c r="K512" i="505" s="1"/>
  <c r="M512" i="505" s="1"/>
  <c r="I511" i="505"/>
  <c r="E511" i="505"/>
  <c r="K511" i="505" s="1"/>
  <c r="M511" i="505" s="1"/>
  <c r="I510" i="505"/>
  <c r="E510" i="505"/>
  <c r="K510" i="505" s="1"/>
  <c r="M510" i="505" s="1"/>
  <c r="I509" i="505"/>
  <c r="I513" i="505" s="1"/>
  <c r="E509" i="505"/>
  <c r="K509" i="505" s="1"/>
  <c r="C513" i="505"/>
  <c r="H505" i="505"/>
  <c r="H504" i="505"/>
  <c r="H503" i="505"/>
  <c r="D502" i="505"/>
  <c r="H502" i="505" s="1"/>
  <c r="V501" i="505"/>
  <c r="W501" i="505" s="1"/>
  <c r="N501" i="505"/>
  <c r="K501" i="505" a="1"/>
  <c r="K501" i="505" s="1"/>
  <c r="M501" i="505" s="1"/>
  <c r="H500" i="505"/>
  <c r="H499" i="505"/>
  <c r="V498" i="505"/>
  <c r="W498" i="505" s="1"/>
  <c r="N498" i="505"/>
  <c r="K498" i="505" a="1"/>
  <c r="K498" i="505" s="1"/>
  <c r="V497" i="505"/>
  <c r="W497" i="505" s="1"/>
  <c r="N497" i="505"/>
  <c r="K497" i="505" a="1"/>
  <c r="K497" i="505" s="1"/>
  <c r="M497" i="505" s="1"/>
  <c r="H496" i="505"/>
  <c r="H495" i="505"/>
  <c r="V494" i="505"/>
  <c r="W494" i="505" s="1"/>
  <c r="N494" i="505"/>
  <c r="K494" i="505" a="1"/>
  <c r="K494" i="505" s="1"/>
  <c r="V493" i="505"/>
  <c r="W493" i="505" s="1"/>
  <c r="N493" i="505"/>
  <c r="K493" i="505" a="1"/>
  <c r="K493" i="505" s="1"/>
  <c r="M493" i="505" s="1"/>
  <c r="V492" i="505"/>
  <c r="W492" i="505" s="1"/>
  <c r="N492" i="505"/>
  <c r="K492" i="505" a="1"/>
  <c r="K492" i="505" s="1"/>
  <c r="AA506" i="505"/>
  <c r="Z506" i="505"/>
  <c r="Y506" i="505"/>
  <c r="X506" i="505"/>
  <c r="V491" i="505"/>
  <c r="U506" i="505"/>
  <c r="T506" i="505"/>
  <c r="S506" i="505"/>
  <c r="R506" i="505"/>
  <c r="Q506" i="505"/>
  <c r="P506" i="505"/>
  <c r="O506" i="505"/>
  <c r="N491" i="505"/>
  <c r="I506" i="505"/>
  <c r="G506" i="505"/>
  <c r="H9" i="534" s="1"/>
  <c r="J9" i="534" s="1"/>
  <c r="V489" i="505"/>
  <c r="W489" i="505" s="1"/>
  <c r="N489" i="505"/>
  <c r="K489" i="505" a="1"/>
  <c r="K489" i="505" s="1"/>
  <c r="M489" i="505" s="1"/>
  <c r="J489" i="505" a="1"/>
  <c r="J489" i="505" s="1"/>
  <c r="H489" i="505"/>
  <c r="H485" i="505"/>
  <c r="V484" i="505"/>
  <c r="W484" i="505" s="1"/>
  <c r="N484" i="505"/>
  <c r="K484" i="505" a="1"/>
  <c r="K484" i="505" s="1"/>
  <c r="V483" i="505"/>
  <c r="W483" i="505" s="1"/>
  <c r="N483" i="505"/>
  <c r="K483" i="505" a="1"/>
  <c r="K483" i="505" s="1"/>
  <c r="V482" i="505"/>
  <c r="W482" i="505" s="1"/>
  <c r="N482" i="505"/>
  <c r="K482" i="505" a="1"/>
  <c r="K482" i="505" s="1"/>
  <c r="V481" i="505"/>
  <c r="W481" i="505" s="1"/>
  <c r="N481" i="505"/>
  <c r="K481" i="505" a="1"/>
  <c r="K481" i="505" s="1"/>
  <c r="AA490" i="505"/>
  <c r="Z490" i="505"/>
  <c r="Y490" i="505"/>
  <c r="X490" i="505"/>
  <c r="V480" i="505"/>
  <c r="U490" i="505"/>
  <c r="T490" i="505"/>
  <c r="S490" i="505"/>
  <c r="Q490" i="505"/>
  <c r="P490" i="505"/>
  <c r="O490" i="505"/>
  <c r="N480" i="505"/>
  <c r="G490" i="505"/>
  <c r="H8" i="534" s="1"/>
  <c r="J8" i="534" s="1"/>
  <c r="V478" i="505"/>
  <c r="W478" i="505" s="1"/>
  <c r="N478" i="505"/>
  <c r="K478" i="505" a="1"/>
  <c r="K478" i="505" s="1"/>
  <c r="M478" i="505" s="1"/>
  <c r="J478" i="505" a="1"/>
  <c r="J478" i="505" s="1"/>
  <c r="H478" i="505"/>
  <c r="V477" i="505"/>
  <c r="W477" i="505" s="1"/>
  <c r="N477" i="505"/>
  <c r="K477" i="505" a="1"/>
  <c r="K477" i="505" s="1"/>
  <c r="M477" i="505" s="1"/>
  <c r="J477" i="505" a="1"/>
  <c r="J477" i="505" s="1"/>
  <c r="H477" i="505"/>
  <c r="V476" i="505"/>
  <c r="W476" i="505" s="1"/>
  <c r="N476" i="505"/>
  <c r="K476" i="505" a="1"/>
  <c r="K476" i="505" s="1"/>
  <c r="M476" i="505" s="1"/>
  <c r="J476" i="505" a="1"/>
  <c r="J476" i="505" s="1"/>
  <c r="H476" i="505"/>
  <c r="V475" i="505"/>
  <c r="W475" i="505" s="1"/>
  <c r="N475" i="505"/>
  <c r="K475" i="505" a="1"/>
  <c r="K475" i="505" s="1"/>
  <c r="M475" i="505" s="1"/>
  <c r="J475" i="505" a="1"/>
  <c r="J475" i="505" s="1"/>
  <c r="H475" i="505"/>
  <c r="V474" i="505"/>
  <c r="W474" i="505" s="1"/>
  <c r="N474" i="505"/>
  <c r="K474" i="505" a="1"/>
  <c r="K474" i="505" s="1"/>
  <c r="M474" i="505" s="1"/>
  <c r="J474" i="505" a="1"/>
  <c r="J474" i="505" s="1"/>
  <c r="H474" i="505"/>
  <c r="V473" i="505"/>
  <c r="W473" i="505" s="1"/>
  <c r="N473" i="505"/>
  <c r="K473" i="505" a="1"/>
  <c r="K473" i="505" s="1"/>
  <c r="M473" i="505" s="1"/>
  <c r="J473" i="505" a="1"/>
  <c r="J473" i="505" s="1"/>
  <c r="H473" i="505"/>
  <c r="V472" i="505"/>
  <c r="W472" i="505" s="1"/>
  <c r="N472" i="505"/>
  <c r="K472" i="505" a="1"/>
  <c r="K472" i="505" s="1"/>
  <c r="M472" i="505" s="1"/>
  <c r="J472" i="505" a="1"/>
  <c r="J472" i="505" s="1"/>
  <c r="H472" i="505"/>
  <c r="V471" i="505"/>
  <c r="W471" i="505" s="1"/>
  <c r="N471" i="505"/>
  <c r="K471" i="505" a="1"/>
  <c r="K471" i="505" s="1"/>
  <c r="M471" i="505" s="1"/>
  <c r="J471" i="505" a="1"/>
  <c r="J471" i="505" s="1"/>
  <c r="H471" i="505"/>
  <c r="V470" i="505"/>
  <c r="W470" i="505" s="1"/>
  <c r="N470" i="505"/>
  <c r="K470" i="505" a="1"/>
  <c r="K470" i="505" s="1"/>
  <c r="V469" i="505"/>
  <c r="W469" i="505" s="1"/>
  <c r="N469" i="505"/>
  <c r="K469" i="505" a="1"/>
  <c r="K469" i="505" s="1"/>
  <c r="V468" i="505"/>
  <c r="W468" i="505" s="1"/>
  <c r="N468" i="505"/>
  <c r="K468" i="505" a="1"/>
  <c r="K468" i="505" s="1"/>
  <c r="M468" i="505" s="1"/>
  <c r="V467" i="505"/>
  <c r="W467" i="505" s="1"/>
  <c r="N467" i="505"/>
  <c r="K467" i="505" a="1"/>
  <c r="K467" i="505" s="1"/>
  <c r="V466" i="505"/>
  <c r="W466" i="505" s="1"/>
  <c r="N466" i="505"/>
  <c r="K466" i="505" a="1"/>
  <c r="K466" i="505" s="1"/>
  <c r="M466" i="505" s="1"/>
  <c r="V465" i="505"/>
  <c r="W465" i="505" s="1"/>
  <c r="N465" i="505"/>
  <c r="K465" i="505" a="1"/>
  <c r="K465" i="505" s="1"/>
  <c r="M465" i="505" s="1"/>
  <c r="AA479" i="505"/>
  <c r="Z479" i="505"/>
  <c r="Y479" i="505"/>
  <c r="X479" i="505"/>
  <c r="V464" i="505"/>
  <c r="U479" i="505"/>
  <c r="T479" i="505"/>
  <c r="S479" i="505"/>
  <c r="R479" i="505"/>
  <c r="Q479" i="505"/>
  <c r="P479" i="505"/>
  <c r="O479" i="505"/>
  <c r="N464" i="505"/>
  <c r="I479" i="505"/>
  <c r="G479" i="505"/>
  <c r="H7" i="534" s="1"/>
  <c r="J7" i="534" s="1"/>
  <c r="V462" i="505"/>
  <c r="W462" i="505" s="1"/>
  <c r="N462" i="505"/>
  <c r="K462" i="505" a="1"/>
  <c r="K462" i="505" s="1"/>
  <c r="V461" i="505"/>
  <c r="W461" i="505" s="1"/>
  <c r="N461" i="505"/>
  <c r="K461" i="505" a="1"/>
  <c r="K461" i="505" s="1"/>
  <c r="M461" i="505" s="1"/>
  <c r="V460" i="505"/>
  <c r="W460" i="505" s="1"/>
  <c r="N460" i="505"/>
  <c r="K460" i="505" a="1"/>
  <c r="K460" i="505" s="1"/>
  <c r="K459" i="505" a="1"/>
  <c r="K459" i="505" s="1"/>
  <c r="K458" i="505" a="1"/>
  <c r="K458" i="505" s="1"/>
  <c r="K457" i="505" a="1"/>
  <c r="K457" i="505" s="1"/>
  <c r="V456" i="505"/>
  <c r="W456" i="505" s="1"/>
  <c r="N456" i="505"/>
  <c r="K456" i="505" a="1"/>
  <c r="K456" i="505" s="1"/>
  <c r="M456" i="505" s="1"/>
  <c r="V455" i="505"/>
  <c r="W455" i="505" s="1"/>
  <c r="N455" i="505"/>
  <c r="K455" i="505" a="1"/>
  <c r="K455" i="505" s="1"/>
  <c r="N454" i="505"/>
  <c r="K454" i="505" a="1"/>
  <c r="K454" i="505" s="1"/>
  <c r="N453" i="505"/>
  <c r="K453" i="505" a="1"/>
  <c r="K453" i="505" s="1"/>
  <c r="N452" i="505"/>
  <c r="K452" i="505" a="1"/>
  <c r="K452" i="505" s="1"/>
  <c r="N451" i="505"/>
  <c r="K451" i="505" a="1"/>
  <c r="K451" i="505" s="1"/>
  <c r="N450" i="505"/>
  <c r="K450" i="505" a="1"/>
  <c r="K450" i="505" s="1"/>
  <c r="N449" i="505"/>
  <c r="K449" i="505" a="1"/>
  <c r="K449" i="505" s="1"/>
  <c r="V448" i="505"/>
  <c r="W448" i="505" s="1"/>
  <c r="N448" i="505"/>
  <c r="K448" i="505" a="1"/>
  <c r="K448" i="505" s="1"/>
  <c r="M448" i="505" s="1"/>
  <c r="V447" i="505"/>
  <c r="W447" i="505" s="1"/>
  <c r="N447" i="505"/>
  <c r="K447" i="505" a="1"/>
  <c r="K447" i="505" s="1"/>
  <c r="V446" i="505"/>
  <c r="W446" i="505" s="1"/>
  <c r="N446" i="505"/>
  <c r="K446" i="505" a="1"/>
  <c r="K446" i="505" s="1"/>
  <c r="M446" i="505" s="1"/>
  <c r="J446" i="505" a="1"/>
  <c r="J446" i="505" s="1"/>
  <c r="H446" i="505"/>
  <c r="V445" i="505"/>
  <c r="W445" i="505" s="1"/>
  <c r="N445" i="505"/>
  <c r="K445" i="505" a="1"/>
  <c r="K445" i="505" s="1"/>
  <c r="M445" i="505" s="1"/>
  <c r="J445" i="505" a="1"/>
  <c r="J445" i="505" s="1"/>
  <c r="H445" i="505"/>
  <c r="V444" i="505"/>
  <c r="W444" i="505" s="1"/>
  <c r="N444" i="505"/>
  <c r="K444" i="505" a="1"/>
  <c r="K444" i="505" s="1"/>
  <c r="M444" i="505" s="1"/>
  <c r="J444" i="505" a="1"/>
  <c r="J444" i="505" s="1"/>
  <c r="H444" i="505"/>
  <c r="V443" i="505"/>
  <c r="W443" i="505" s="1"/>
  <c r="N443" i="505"/>
  <c r="K443" i="505" a="1"/>
  <c r="K443" i="505" s="1"/>
  <c r="M443" i="505" s="1"/>
  <c r="J443" i="505" a="1"/>
  <c r="J443" i="505" s="1"/>
  <c r="H443" i="505"/>
  <c r="V442" i="505"/>
  <c r="W442" i="505" s="1"/>
  <c r="N442" i="505"/>
  <c r="K442" i="505" a="1"/>
  <c r="K442" i="505" s="1"/>
  <c r="M442" i="505" s="1"/>
  <c r="J442" i="505" a="1"/>
  <c r="J442" i="505" s="1"/>
  <c r="H442" i="505"/>
  <c r="V441" i="505"/>
  <c r="W441" i="505" s="1"/>
  <c r="N441" i="505"/>
  <c r="K441" i="505" a="1"/>
  <c r="K441" i="505" s="1"/>
  <c r="M441" i="505" s="1"/>
  <c r="J441" i="505" a="1"/>
  <c r="J441" i="505" s="1"/>
  <c r="H441" i="505"/>
  <c r="V440" i="505"/>
  <c r="W440" i="505" s="1"/>
  <c r="N440" i="505"/>
  <c r="K440" i="505" a="1"/>
  <c r="K440" i="505" s="1"/>
  <c r="M440" i="505" s="1"/>
  <c r="J440" i="505" a="1"/>
  <c r="J440" i="505" s="1"/>
  <c r="H440" i="505"/>
  <c r="V439" i="505"/>
  <c r="W439" i="505" s="1"/>
  <c r="N439" i="505"/>
  <c r="H439" i="505"/>
  <c r="K439" i="505" a="1"/>
  <c r="K439" i="505" s="1"/>
  <c r="M439" i="505" s="1"/>
  <c r="V438" i="505"/>
  <c r="W438" i="505" s="1"/>
  <c r="N438" i="505"/>
  <c r="K438" i="505" a="1"/>
  <c r="K438" i="505" s="1"/>
  <c r="V437" i="505"/>
  <c r="W437" i="505" s="1"/>
  <c r="N437" i="505"/>
  <c r="K437" i="505" a="1"/>
  <c r="K437" i="505" s="1"/>
  <c r="M437" i="505" s="1"/>
  <c r="N436" i="505"/>
  <c r="K436" i="505" a="1"/>
  <c r="K436" i="505" s="1"/>
  <c r="M436" i="505" s="1"/>
  <c r="V435" i="505"/>
  <c r="W435" i="505" s="1"/>
  <c r="N435" i="505"/>
  <c r="K435" i="505" a="1"/>
  <c r="K435" i="505" s="1"/>
  <c r="V434" i="505"/>
  <c r="W434" i="505" s="1"/>
  <c r="X515" i="505"/>
  <c r="K434" i="505" a="1"/>
  <c r="K434" i="505" s="1"/>
  <c r="V433" i="505"/>
  <c r="W433" i="505" s="1"/>
  <c r="X514" i="505"/>
  <c r="N433" i="505"/>
  <c r="K433" i="505" a="1"/>
  <c r="K433" i="505" s="1"/>
  <c r="M433" i="505" s="1"/>
  <c r="V432" i="505"/>
  <c r="W432" i="505" s="1"/>
  <c r="N432" i="505"/>
  <c r="K432" i="505" a="1"/>
  <c r="K432" i="505" s="1"/>
  <c r="V431" i="505"/>
  <c r="W431" i="505" s="1"/>
  <c r="N431" i="505"/>
  <c r="K431" i="505" a="1"/>
  <c r="K431" i="505" s="1"/>
  <c r="M431" i="505" s="1"/>
  <c r="V430" i="505"/>
  <c r="W430" i="505" s="1"/>
  <c r="N430" i="505"/>
  <c r="K430" i="505" a="1"/>
  <c r="K430" i="505" s="1"/>
  <c r="AA463" i="505"/>
  <c r="Z463" i="505"/>
  <c r="Y463" i="505"/>
  <c r="X463" i="505"/>
  <c r="V429" i="505"/>
  <c r="W429" i="505" s="1"/>
  <c r="U463" i="505"/>
  <c r="T463" i="505"/>
  <c r="S463" i="505"/>
  <c r="R463" i="505"/>
  <c r="Q463" i="505"/>
  <c r="P463" i="505"/>
  <c r="O463" i="505"/>
  <c r="N429" i="505"/>
  <c r="I463" i="505"/>
  <c r="G463" i="505"/>
  <c r="H6" i="534" s="1"/>
  <c r="J6" i="534" s="1"/>
  <c r="K427" i="505" a="1"/>
  <c r="K427" i="505" s="1"/>
  <c r="K426" i="505" a="1"/>
  <c r="K426" i="505" s="1"/>
  <c r="M426" i="505" s="1"/>
  <c r="K425" i="505" a="1"/>
  <c r="K425" i="505" s="1"/>
  <c r="K424" i="505" a="1"/>
  <c r="K424" i="505" s="1"/>
  <c r="K423" i="505" a="1"/>
  <c r="K423" i="505" s="1"/>
  <c r="K422" i="505" a="1"/>
  <c r="K422" i="505" s="1"/>
  <c r="K421" i="505" a="1"/>
  <c r="K421" i="505" s="1"/>
  <c r="M421" i="505" s="1"/>
  <c r="H421" i="505"/>
  <c r="K420" i="505" a="1"/>
  <c r="K420" i="505" s="1"/>
  <c r="K419" i="505" a="1"/>
  <c r="K419" i="505" s="1"/>
  <c r="M419" i="505" s="1"/>
  <c r="H419" i="505"/>
  <c r="K418" i="505" a="1"/>
  <c r="K418" i="505" s="1"/>
  <c r="V417" i="505"/>
  <c r="W417" i="505" s="1"/>
  <c r="N417" i="505"/>
  <c r="K417" i="505" a="1"/>
  <c r="K417" i="505" s="1"/>
  <c r="M417" i="505" s="1"/>
  <c r="V416" i="505"/>
  <c r="W416" i="505" s="1"/>
  <c r="N416" i="505"/>
  <c r="K416" i="505" a="1"/>
  <c r="K416" i="505" s="1"/>
  <c r="V415" i="505"/>
  <c r="W415" i="505" s="1"/>
  <c r="N415" i="505"/>
  <c r="K415" i="505" a="1"/>
  <c r="K415" i="505" s="1"/>
  <c r="M415" i="505" s="1"/>
  <c r="V414" i="505"/>
  <c r="W414" i="505" s="1"/>
  <c r="N414" i="505"/>
  <c r="K414" i="505" a="1"/>
  <c r="K414" i="505" s="1"/>
  <c r="H413" i="505"/>
  <c r="V412" i="505"/>
  <c r="W412" i="505" s="1"/>
  <c r="N412" i="505"/>
  <c r="K412" i="505" a="1"/>
  <c r="K412" i="505" s="1"/>
  <c r="V411" i="505"/>
  <c r="W411" i="505" s="1"/>
  <c r="N411" i="505"/>
  <c r="K411" i="505" a="1"/>
  <c r="K411" i="505" s="1"/>
  <c r="M411" i="505" s="1"/>
  <c r="H410" i="505"/>
  <c r="K409" i="505" a="1"/>
  <c r="K409" i="505" s="1"/>
  <c r="V408" i="505"/>
  <c r="W408" i="505" s="1"/>
  <c r="N408" i="505"/>
  <c r="K408" i="505" a="1"/>
  <c r="K408" i="505" s="1"/>
  <c r="V407" i="505"/>
  <c r="W407" i="505" s="1"/>
  <c r="N407" i="505"/>
  <c r="K407" i="505" a="1"/>
  <c r="K407" i="505" s="1"/>
  <c r="M407" i="505" s="1"/>
  <c r="V406" i="505"/>
  <c r="W406" i="505" s="1"/>
  <c r="N406" i="505"/>
  <c r="K406" i="505" a="1"/>
  <c r="K406" i="505" s="1"/>
  <c r="V405" i="505"/>
  <c r="W405" i="505" s="1"/>
  <c r="N405" i="505"/>
  <c r="K405" i="505" a="1"/>
  <c r="K405" i="505" s="1"/>
  <c r="M405" i="505" s="1"/>
  <c r="V404" i="505"/>
  <c r="W404" i="505" s="1"/>
  <c r="N404" i="505"/>
  <c r="K404" i="505" a="1"/>
  <c r="K404" i="505" s="1"/>
  <c r="V403" i="505"/>
  <c r="N403" i="505"/>
  <c r="V402" i="505"/>
  <c r="W402" i="505" s="1"/>
  <c r="N402" i="505"/>
  <c r="K402" i="505" a="1"/>
  <c r="K402" i="505" s="1"/>
  <c r="V401" i="505"/>
  <c r="W401" i="505" s="1"/>
  <c r="N401" i="505"/>
  <c r="K401" i="505" a="1"/>
  <c r="K401" i="505" s="1"/>
  <c r="M401" i="505" s="1"/>
  <c r="V400" i="505"/>
  <c r="W400" i="505" s="1"/>
  <c r="N400" i="505"/>
  <c r="K400" i="505" a="1"/>
  <c r="K400" i="505" s="1"/>
  <c r="V399" i="505"/>
  <c r="W399" i="505" s="1"/>
  <c r="N399" i="505"/>
  <c r="K399" i="505" a="1"/>
  <c r="K399" i="505" s="1"/>
  <c r="M399" i="505" s="1"/>
  <c r="K398" i="505" a="1"/>
  <c r="K398" i="505" s="1"/>
  <c r="M398" i="505" s="1"/>
  <c r="H398" i="505"/>
  <c r="K397" i="505" a="1"/>
  <c r="K397" i="505" s="1"/>
  <c r="K396" i="505" a="1"/>
  <c r="K396" i="505" s="1"/>
  <c r="M396" i="505" s="1"/>
  <c r="H396" i="505"/>
  <c r="K395" i="505" a="1"/>
  <c r="K395" i="505" s="1"/>
  <c r="N394" i="505"/>
  <c r="K394" i="505" a="1"/>
  <c r="K394" i="505" s="1"/>
  <c r="N393" i="505"/>
  <c r="K393" i="505" a="1"/>
  <c r="K393" i="505" s="1"/>
  <c r="N392" i="505"/>
  <c r="K392" i="505" a="1"/>
  <c r="K392" i="505" s="1"/>
  <c r="N391" i="505"/>
  <c r="K391" i="505" a="1"/>
  <c r="K391" i="505" s="1"/>
  <c r="V390" i="505"/>
  <c r="W390" i="505" s="1"/>
  <c r="N390" i="505"/>
  <c r="K390" i="505" a="1"/>
  <c r="K390" i="505" s="1"/>
  <c r="M390" i="505" s="1"/>
  <c r="V389" i="505"/>
  <c r="W389" i="505" s="1"/>
  <c r="N389" i="505"/>
  <c r="K389" i="505" a="1"/>
  <c r="K389" i="505" s="1"/>
  <c r="V388" i="505"/>
  <c r="W388" i="505" s="1"/>
  <c r="N388" i="505"/>
  <c r="K388" i="505" a="1"/>
  <c r="K388" i="505" s="1"/>
  <c r="M388" i="505" s="1"/>
  <c r="V387" i="505"/>
  <c r="W387" i="505" s="1"/>
  <c r="N387" i="505"/>
  <c r="K387" i="505" a="1"/>
  <c r="K387" i="505" s="1"/>
  <c r="V386" i="505"/>
  <c r="W386" i="505" s="1"/>
  <c r="N386" i="505"/>
  <c r="K386" i="505" a="1"/>
  <c r="K386" i="505" s="1"/>
  <c r="M386" i="505" s="1"/>
  <c r="V385" i="505"/>
  <c r="W385" i="505" s="1"/>
  <c r="N385" i="505"/>
  <c r="K385" i="505" a="1"/>
  <c r="K385" i="505" s="1"/>
  <c r="V384" i="505"/>
  <c r="W384" i="505" s="1"/>
  <c r="N384" i="505"/>
  <c r="K384" i="505" a="1"/>
  <c r="K384" i="505" s="1"/>
  <c r="M384" i="505" s="1"/>
  <c r="V383" i="505"/>
  <c r="W383" i="505" s="1"/>
  <c r="N383" i="505"/>
  <c r="K383" i="505" a="1"/>
  <c r="K383" i="505" s="1"/>
  <c r="V382" i="505"/>
  <c r="W382" i="505" s="1"/>
  <c r="N382" i="505"/>
  <c r="K382" i="505" a="1"/>
  <c r="K382" i="505" s="1"/>
  <c r="M382" i="505" s="1"/>
  <c r="V381" i="505"/>
  <c r="W381" i="505" s="1"/>
  <c r="N381" i="505"/>
  <c r="K381" i="505" a="1"/>
  <c r="K381" i="505" s="1"/>
  <c r="V380" i="505"/>
  <c r="W380" i="505" s="1"/>
  <c r="N380" i="505"/>
  <c r="K380" i="505" a="1"/>
  <c r="K380" i="505" s="1"/>
  <c r="M380" i="505" s="1"/>
  <c r="V379" i="505"/>
  <c r="W379" i="505" s="1"/>
  <c r="N379" i="505"/>
  <c r="K379" i="505" a="1"/>
  <c r="K379" i="505" s="1"/>
  <c r="K378" i="505" a="1"/>
  <c r="K378" i="505" s="1"/>
  <c r="K377" i="505" a="1"/>
  <c r="K377" i="505" s="1"/>
  <c r="K376" i="505" a="1"/>
  <c r="K376" i="505" s="1"/>
  <c r="V375" i="505"/>
  <c r="W375" i="505" s="1"/>
  <c r="X513" i="505"/>
  <c r="N375" i="505"/>
  <c r="K375" i="505" a="1"/>
  <c r="K375" i="505" s="1"/>
  <c r="M375" i="505" s="1"/>
  <c r="V374" i="505"/>
  <c r="W374" i="505" s="1"/>
  <c r="X512" i="505"/>
  <c r="N374" i="505"/>
  <c r="K374" i="505" a="1"/>
  <c r="K374" i="505" s="1"/>
  <c r="V373" i="505"/>
  <c r="W373" i="505" s="1"/>
  <c r="X511" i="505"/>
  <c r="N373" i="505"/>
  <c r="K373" i="505" a="1"/>
  <c r="K373" i="505" s="1"/>
  <c r="M373" i="505" s="1"/>
  <c r="H372" i="505"/>
  <c r="AA428" i="505"/>
  <c r="Z428" i="505"/>
  <c r="Y428" i="505"/>
  <c r="X428" i="505"/>
  <c r="V371" i="505"/>
  <c r="U428" i="505"/>
  <c r="T428" i="505"/>
  <c r="S428" i="505"/>
  <c r="R428" i="505"/>
  <c r="Q428" i="505"/>
  <c r="P428" i="505"/>
  <c r="N371" i="505"/>
  <c r="I428" i="505"/>
  <c r="G428" i="505"/>
  <c r="H5" i="534" s="1"/>
  <c r="J5" i="534" s="1"/>
  <c r="V369" i="505"/>
  <c r="W369" i="505" s="1"/>
  <c r="N369" i="505"/>
  <c r="K369" i="505" a="1"/>
  <c r="K369" i="505" s="1"/>
  <c r="M369" i="505" s="1"/>
  <c r="J369" i="505" a="1"/>
  <c r="J369" i="505" s="1"/>
  <c r="H369" i="505"/>
  <c r="K368" i="505" a="1"/>
  <c r="K368" i="505" s="1"/>
  <c r="K367" i="505" a="1"/>
  <c r="K367" i="505" s="1"/>
  <c r="M367" i="505" s="1"/>
  <c r="H367" i="505"/>
  <c r="K366" i="505" a="1"/>
  <c r="K366" i="505" s="1"/>
  <c r="K365" i="505" a="1"/>
  <c r="K365" i="505" s="1"/>
  <c r="M365" i="505" s="1"/>
  <c r="V364" i="505"/>
  <c r="W364" i="505" s="1"/>
  <c r="N364" i="505"/>
  <c r="K364" i="505" a="1"/>
  <c r="K364" i="505" s="1"/>
  <c r="V363" i="505"/>
  <c r="W363" i="505" s="1"/>
  <c r="N363" i="505"/>
  <c r="K363" i="505" a="1"/>
  <c r="K363" i="505" s="1"/>
  <c r="M363" i="505" s="1"/>
  <c r="V362" i="505"/>
  <c r="W362" i="505" s="1"/>
  <c r="N362" i="505"/>
  <c r="K362" i="505" a="1"/>
  <c r="K362" i="505" s="1"/>
  <c r="V361" i="505"/>
  <c r="W361" i="505" s="1"/>
  <c r="N361" i="505"/>
  <c r="K361" i="505" a="1"/>
  <c r="K361" i="505" s="1"/>
  <c r="M361" i="505" s="1"/>
  <c r="H360" i="505"/>
  <c r="H359" i="505"/>
  <c r="V358" i="505"/>
  <c r="W358" i="505" s="1"/>
  <c r="N358" i="505"/>
  <c r="K358" i="505" a="1"/>
  <c r="K358" i="505" s="1"/>
  <c r="V357" i="505"/>
  <c r="W357" i="505" s="1"/>
  <c r="N357" i="505"/>
  <c r="K357" i="505" a="1"/>
  <c r="K357" i="505" s="1"/>
  <c r="M357" i="505" s="1"/>
  <c r="V356" i="505"/>
  <c r="W356" i="505" s="1"/>
  <c r="N356" i="505"/>
  <c r="K356" i="505" a="1"/>
  <c r="K356" i="505" s="1"/>
  <c r="V355" i="505"/>
  <c r="W355" i="505" s="1"/>
  <c r="N355" i="505"/>
  <c r="K355" i="505" a="1"/>
  <c r="K355" i="505" s="1"/>
  <c r="M355" i="505" s="1"/>
  <c r="V354" i="505"/>
  <c r="W354" i="505" s="1"/>
  <c r="N354" i="505"/>
  <c r="K354" i="505" a="1"/>
  <c r="K354" i="505" s="1"/>
  <c r="V353" i="505"/>
  <c r="W353" i="505" s="1"/>
  <c r="N353" i="505"/>
  <c r="K353" i="505" a="1"/>
  <c r="K353" i="505" s="1"/>
  <c r="M353" i="505" s="1"/>
  <c r="V352" i="505"/>
  <c r="W352" i="505" s="1"/>
  <c r="N352" i="505"/>
  <c r="K352" i="505" a="1"/>
  <c r="K352" i="505" s="1"/>
  <c r="V351" i="505"/>
  <c r="W351" i="505" s="1"/>
  <c r="N351" i="505"/>
  <c r="K351" i="505"/>
  <c r="M351" i="505" s="1"/>
  <c r="V350" i="505"/>
  <c r="W350" i="505" s="1"/>
  <c r="N350" i="505"/>
  <c r="K350" i="505"/>
  <c r="AA370" i="505"/>
  <c r="Z370" i="505"/>
  <c r="Y370" i="505"/>
  <c r="X370" i="505"/>
  <c r="V349" i="505"/>
  <c r="U370" i="505"/>
  <c r="T370" i="505"/>
  <c r="S370" i="505"/>
  <c r="R370" i="505"/>
  <c r="Q370" i="505"/>
  <c r="P370" i="505"/>
  <c r="O370" i="505"/>
  <c r="N349" i="505"/>
  <c r="I370" i="505"/>
  <c r="G370" i="505"/>
  <c r="H4" i="534" s="1"/>
  <c r="E341" i="505"/>
  <c r="I340" i="505"/>
  <c r="K340" i="505" s="1"/>
  <c r="M340" i="505" s="1"/>
  <c r="E340" i="505"/>
  <c r="I339" i="505"/>
  <c r="K339" i="505" s="1"/>
  <c r="M339" i="505" s="1"/>
  <c r="E339" i="505"/>
  <c r="I338" i="505"/>
  <c r="K338" i="505" s="1"/>
  <c r="M338" i="505" s="1"/>
  <c r="E338" i="505"/>
  <c r="G341" i="505"/>
  <c r="E337" i="505"/>
  <c r="C341" i="505"/>
  <c r="K333" i="505" a="1"/>
  <c r="K333" i="505" s="1"/>
  <c r="M333" i="505" s="1"/>
  <c r="K332" i="505" a="1"/>
  <c r="K332" i="505" s="1"/>
  <c r="M332" i="505" s="1"/>
  <c r="H332" i="505"/>
  <c r="K331" i="505" a="1"/>
  <c r="K331" i="505" s="1"/>
  <c r="H331" i="505"/>
  <c r="V330" i="505"/>
  <c r="W330" i="505" s="1"/>
  <c r="N330" i="505"/>
  <c r="K330" i="505" a="1"/>
  <c r="K330" i="505" s="1"/>
  <c r="M330" i="505" s="1"/>
  <c r="J330" i="505" a="1"/>
  <c r="J330" i="505" s="1"/>
  <c r="D330" i="505"/>
  <c r="H330" i="505" s="1"/>
  <c r="H329" i="505"/>
  <c r="K328" i="505" a="1"/>
  <c r="K328" i="505" s="1"/>
  <c r="H328" i="505"/>
  <c r="H327" i="505"/>
  <c r="V326" i="505"/>
  <c r="W326" i="505" s="1"/>
  <c r="N326" i="505"/>
  <c r="K326" i="505" a="1"/>
  <c r="K326" i="505" s="1"/>
  <c r="V325" i="505"/>
  <c r="W325" i="505" s="1"/>
  <c r="N325" i="505"/>
  <c r="K325" i="505" a="1"/>
  <c r="K325" i="505" s="1"/>
  <c r="M325" i="505" s="1"/>
  <c r="H324" i="505"/>
  <c r="V323" i="505"/>
  <c r="W323" i="505" s="1"/>
  <c r="N323" i="505"/>
  <c r="K323" i="505" a="1"/>
  <c r="K323" i="505" s="1"/>
  <c r="M323" i="505" s="1"/>
  <c r="V322" i="505"/>
  <c r="W322" i="505" s="1"/>
  <c r="N322" i="505"/>
  <c r="K322" i="505" a="1"/>
  <c r="K322" i="505" s="1"/>
  <c r="V321" i="505"/>
  <c r="W321" i="505" s="1"/>
  <c r="N321" i="505"/>
  <c r="K321" i="505" a="1"/>
  <c r="K321" i="505" s="1"/>
  <c r="M321" i="505" s="1"/>
  <c r="AA334" i="505"/>
  <c r="Z334" i="505"/>
  <c r="Y334" i="505"/>
  <c r="X334" i="505"/>
  <c r="V320" i="505"/>
  <c r="U334" i="505"/>
  <c r="T334" i="505"/>
  <c r="S334" i="505"/>
  <c r="R334" i="505"/>
  <c r="Q334" i="505"/>
  <c r="P334" i="505"/>
  <c r="O334" i="505"/>
  <c r="N320" i="505"/>
  <c r="I334" i="505"/>
  <c r="L563" i="505" s="1"/>
  <c r="G334" i="505"/>
  <c r="E9" i="534" s="1"/>
  <c r="G9" i="534" s="1"/>
  <c r="V318" i="505"/>
  <c r="W318" i="505" s="1"/>
  <c r="N318" i="505"/>
  <c r="M318" i="505"/>
  <c r="V313" i="505"/>
  <c r="W313" i="505" s="1"/>
  <c r="N313" i="505"/>
  <c r="K313" i="505" a="1"/>
  <c r="K313" i="505" s="1"/>
  <c r="M313" i="505" s="1"/>
  <c r="V312" i="505"/>
  <c r="W312" i="505" s="1"/>
  <c r="N312" i="505"/>
  <c r="K312" i="505" a="1"/>
  <c r="K312" i="505" s="1"/>
  <c r="V311" i="505"/>
  <c r="W311" i="505" s="1"/>
  <c r="N311" i="505"/>
  <c r="K311" i="505" a="1"/>
  <c r="K311" i="505" s="1"/>
  <c r="M311" i="505" s="1"/>
  <c r="V310" i="505"/>
  <c r="W310" i="505" s="1"/>
  <c r="N310" i="505"/>
  <c r="K310" i="505" a="1"/>
  <c r="K310" i="505" s="1"/>
  <c r="AA319" i="505"/>
  <c r="Z319" i="505"/>
  <c r="Y319" i="505"/>
  <c r="X319" i="505"/>
  <c r="V309" i="505"/>
  <c r="U319" i="505"/>
  <c r="T319" i="505"/>
  <c r="S319" i="505"/>
  <c r="Q319" i="505"/>
  <c r="P319" i="505"/>
  <c r="O319" i="505"/>
  <c r="N309" i="505"/>
  <c r="I319" i="505"/>
  <c r="G319" i="505"/>
  <c r="E8" i="534" s="1"/>
  <c r="G8" i="534" s="1"/>
  <c r="V307" i="505"/>
  <c r="W307" i="505" s="1"/>
  <c r="N307" i="505"/>
  <c r="K307" i="505" a="1"/>
  <c r="K307" i="505" s="1"/>
  <c r="M307" i="505" s="1"/>
  <c r="V306" i="505"/>
  <c r="W306" i="505" s="1"/>
  <c r="N306" i="505"/>
  <c r="K306" i="505" a="1"/>
  <c r="K306" i="505" s="1"/>
  <c r="V305" i="505"/>
  <c r="W305" i="505" s="1"/>
  <c r="N305" i="505"/>
  <c r="K305" i="505" a="1"/>
  <c r="K305" i="505" s="1"/>
  <c r="M305" i="505" s="1"/>
  <c r="V304" i="505"/>
  <c r="W304" i="505" s="1"/>
  <c r="N304" i="505"/>
  <c r="K304" i="505" a="1"/>
  <c r="K304" i="505" s="1"/>
  <c r="V303" i="505"/>
  <c r="W303" i="505" s="1"/>
  <c r="N303" i="505"/>
  <c r="K303" i="505" a="1"/>
  <c r="K303" i="505" s="1"/>
  <c r="M303" i="505" s="1"/>
  <c r="V302" i="505"/>
  <c r="W302" i="505" s="1"/>
  <c r="N302" i="505"/>
  <c r="K302" i="505" a="1"/>
  <c r="K302" i="505" s="1"/>
  <c r="V301" i="505"/>
  <c r="W301" i="505" s="1"/>
  <c r="N301" i="505"/>
  <c r="K301" i="505" a="1"/>
  <c r="K301" i="505" s="1"/>
  <c r="M301" i="505" s="1"/>
  <c r="V300" i="505"/>
  <c r="W300" i="505" s="1"/>
  <c r="N300" i="505"/>
  <c r="H300" i="505"/>
  <c r="V299" i="505"/>
  <c r="W299" i="505" s="1"/>
  <c r="N299" i="505"/>
  <c r="K299" i="505" a="1"/>
  <c r="K299" i="505" s="1"/>
  <c r="M299" i="505" s="1"/>
  <c r="J299" i="505" a="1"/>
  <c r="J299" i="505" s="1"/>
  <c r="H299" i="505"/>
  <c r="V298" i="505"/>
  <c r="W298" i="505" s="1"/>
  <c r="N298" i="505"/>
  <c r="K298" i="505" a="1"/>
  <c r="K298" i="505" s="1"/>
  <c r="M298" i="505" s="1"/>
  <c r="J298" i="505" a="1"/>
  <c r="J298" i="505" s="1"/>
  <c r="H298" i="505"/>
  <c r="V297" i="505"/>
  <c r="W297" i="505" s="1"/>
  <c r="N297" i="505"/>
  <c r="K297" i="505" a="1"/>
  <c r="K297" i="505" s="1"/>
  <c r="M297" i="505" s="1"/>
  <c r="J297" i="505" a="1"/>
  <c r="J297" i="505" s="1"/>
  <c r="H297" i="505"/>
  <c r="V296" i="505"/>
  <c r="W296" i="505" s="1"/>
  <c r="N296" i="505"/>
  <c r="K296" i="505" a="1"/>
  <c r="K296" i="505" s="1"/>
  <c r="M296" i="505" s="1"/>
  <c r="J296" i="505" a="1"/>
  <c r="J296" i="505" s="1"/>
  <c r="H296" i="505"/>
  <c r="V295" i="505"/>
  <c r="W295" i="505" s="1"/>
  <c r="N295" i="505"/>
  <c r="K295" i="505" a="1"/>
  <c r="K295" i="505" s="1"/>
  <c r="M295" i="505" s="1"/>
  <c r="J295" i="505" a="1"/>
  <c r="J295" i="505" s="1"/>
  <c r="H295" i="505"/>
  <c r="V294" i="505"/>
  <c r="W294" i="505" s="1"/>
  <c r="N294" i="505"/>
  <c r="K294" i="505" a="1"/>
  <c r="K294" i="505" s="1"/>
  <c r="M294" i="505" s="1"/>
  <c r="AA308" i="505"/>
  <c r="Z308" i="505"/>
  <c r="Y308" i="505"/>
  <c r="X308" i="505"/>
  <c r="V293" i="505"/>
  <c r="U308" i="505"/>
  <c r="T308" i="505"/>
  <c r="S308" i="505"/>
  <c r="R308" i="505"/>
  <c r="Q308" i="505"/>
  <c r="P308" i="505"/>
  <c r="O308" i="505"/>
  <c r="N293" i="505"/>
  <c r="I308" i="505"/>
  <c r="L562" i="505" s="1"/>
  <c r="G308" i="505"/>
  <c r="E7" i="534" s="1"/>
  <c r="G7" i="534" s="1"/>
  <c r="V291" i="505"/>
  <c r="W291" i="505" s="1"/>
  <c r="N291" i="505"/>
  <c r="K291" i="505" a="1"/>
  <c r="K291" i="505" s="1"/>
  <c r="V290" i="505"/>
  <c r="W290" i="505" s="1"/>
  <c r="N290" i="505"/>
  <c r="K290" i="505" a="1"/>
  <c r="K290" i="505" s="1"/>
  <c r="M290" i="505" s="1"/>
  <c r="V289" i="505"/>
  <c r="W289" i="505" s="1"/>
  <c r="N289" i="505"/>
  <c r="K289" i="505" a="1"/>
  <c r="K289" i="505" s="1"/>
  <c r="H288" i="505"/>
  <c r="H287" i="505"/>
  <c r="H286" i="505"/>
  <c r="V285" i="505"/>
  <c r="W285" i="505" s="1"/>
  <c r="N285" i="505"/>
  <c r="K285" i="505" a="1"/>
  <c r="K285" i="505" s="1"/>
  <c r="M285" i="505" s="1"/>
  <c r="V284" i="505"/>
  <c r="W284" i="505" s="1"/>
  <c r="N284" i="505"/>
  <c r="K284" i="505" a="1"/>
  <c r="K284" i="505" s="1"/>
  <c r="N283" i="505"/>
  <c r="K283" i="505" a="1"/>
  <c r="K283" i="505" s="1"/>
  <c r="N282" i="505"/>
  <c r="K282" i="505" a="1"/>
  <c r="K282" i="505" s="1"/>
  <c r="N281" i="505"/>
  <c r="K281" i="505" a="1"/>
  <c r="K281" i="505" s="1"/>
  <c r="N280" i="505"/>
  <c r="K280" i="505" a="1"/>
  <c r="K280" i="505" s="1"/>
  <c r="N279" i="505"/>
  <c r="K279" i="505" a="1"/>
  <c r="K279" i="505" s="1"/>
  <c r="N278" i="505"/>
  <c r="K278" i="505" a="1"/>
  <c r="K278" i="505" s="1"/>
  <c r="V277" i="505"/>
  <c r="W277" i="505" s="1"/>
  <c r="N277" i="505"/>
  <c r="K277" i="505" a="1"/>
  <c r="K277" i="505" s="1"/>
  <c r="M277" i="505" s="1"/>
  <c r="V276" i="505"/>
  <c r="W276" i="505" s="1"/>
  <c r="N276" i="505"/>
  <c r="K276" i="505" a="1"/>
  <c r="K276" i="505" s="1"/>
  <c r="V275" i="505"/>
  <c r="W275" i="505" s="1"/>
  <c r="N275" i="505"/>
  <c r="K275" i="505" a="1"/>
  <c r="K275" i="505" s="1"/>
  <c r="M275" i="505" s="1"/>
  <c r="V274" i="505"/>
  <c r="W274" i="505" s="1"/>
  <c r="N274" i="505"/>
  <c r="K274" i="505" a="1"/>
  <c r="K274" i="505" s="1"/>
  <c r="V273" i="505"/>
  <c r="W273" i="505" s="1"/>
  <c r="N273" i="505"/>
  <c r="K273" i="505" a="1"/>
  <c r="K273" i="505" s="1"/>
  <c r="M273" i="505" s="1"/>
  <c r="V272" i="505"/>
  <c r="W272" i="505" s="1"/>
  <c r="N272" i="505"/>
  <c r="K272" i="505" a="1"/>
  <c r="K272" i="505" s="1"/>
  <c r="V271" i="505"/>
  <c r="W271" i="505" s="1"/>
  <c r="N271" i="505"/>
  <c r="K271" i="505" a="1"/>
  <c r="K271" i="505" s="1"/>
  <c r="M271" i="505" s="1"/>
  <c r="V270" i="505"/>
  <c r="W270" i="505" s="1"/>
  <c r="N270" i="505"/>
  <c r="K270" i="505" a="1"/>
  <c r="K270" i="505" s="1"/>
  <c r="V269" i="505"/>
  <c r="W269" i="505" s="1"/>
  <c r="N269" i="505"/>
  <c r="K269" i="505" a="1"/>
  <c r="K269" i="505" s="1"/>
  <c r="M269" i="505" s="1"/>
  <c r="V268" i="505"/>
  <c r="W268" i="505" s="1"/>
  <c r="N268" i="505"/>
  <c r="K268" i="505" a="1"/>
  <c r="K268" i="505" s="1"/>
  <c r="V267" i="505"/>
  <c r="W267" i="505" s="1"/>
  <c r="N267" i="505"/>
  <c r="K267" i="505" a="1"/>
  <c r="K267" i="505" s="1"/>
  <c r="M267" i="505" s="1"/>
  <c r="V266" i="505"/>
  <c r="W266" i="505" s="1"/>
  <c r="N266" i="505"/>
  <c r="K266" i="505" a="1"/>
  <c r="K266" i="505" s="1"/>
  <c r="N265" i="505"/>
  <c r="K265" i="505" a="1"/>
  <c r="K265" i="505" s="1"/>
  <c r="V264" i="505"/>
  <c r="W264" i="505" s="1"/>
  <c r="N264" i="505"/>
  <c r="K264" i="505" a="1"/>
  <c r="K264" i="505" s="1"/>
  <c r="M264" i="505" s="1"/>
  <c r="V263" i="505"/>
  <c r="W263" i="505" s="1"/>
  <c r="N263" i="505"/>
  <c r="K263" i="505" a="1"/>
  <c r="K263" i="505" s="1"/>
  <c r="V262" i="505"/>
  <c r="W262" i="505" s="1"/>
  <c r="X343" i="505"/>
  <c r="N262" i="505"/>
  <c r="K262" i="505" a="1"/>
  <c r="K262" i="505" s="1"/>
  <c r="M262" i="505" s="1"/>
  <c r="V261" i="505"/>
  <c r="W261" i="505" s="1"/>
  <c r="N261" i="505"/>
  <c r="K261" i="505" a="1"/>
  <c r="K261" i="505" s="1"/>
  <c r="V260" i="505"/>
  <c r="W260" i="505" s="1"/>
  <c r="N260" i="505"/>
  <c r="K260" i="505" a="1"/>
  <c r="K260" i="505" s="1"/>
  <c r="M260" i="505" s="1"/>
  <c r="V259" i="505"/>
  <c r="W259" i="505" s="1"/>
  <c r="N259" i="505"/>
  <c r="K259" i="505" a="1"/>
  <c r="K259" i="505" s="1"/>
  <c r="AA292" i="505"/>
  <c r="Z292" i="505"/>
  <c r="Y292" i="505"/>
  <c r="X292" i="505"/>
  <c r="V258" i="505"/>
  <c r="W258" i="505" s="1"/>
  <c r="U292" i="505"/>
  <c r="T292" i="505"/>
  <c r="S292" i="505"/>
  <c r="R292" i="505"/>
  <c r="Q292" i="505"/>
  <c r="P292" i="505"/>
  <c r="O292" i="505"/>
  <c r="N258" i="505"/>
  <c r="I292" i="505"/>
  <c r="L561" i="505" s="1"/>
  <c r="G292" i="505"/>
  <c r="E6" i="534" s="1"/>
  <c r="G6" i="534" s="1"/>
  <c r="H256" i="505"/>
  <c r="H255" i="505"/>
  <c r="H254" i="505"/>
  <c r="H253" i="505"/>
  <c r="H252" i="505"/>
  <c r="H251" i="505"/>
  <c r="K250" i="505" a="1"/>
  <c r="K250" i="505" s="1"/>
  <c r="K249" i="505" a="1"/>
  <c r="K249" i="505" s="1"/>
  <c r="K248" i="505" a="1"/>
  <c r="K248" i="505" s="1"/>
  <c r="K247" i="505" a="1"/>
  <c r="K247" i="505" s="1"/>
  <c r="V246" i="505"/>
  <c r="W246" i="505" s="1"/>
  <c r="K246" i="505" a="1"/>
  <c r="K246" i="505" s="1"/>
  <c r="M246" i="505" s="1"/>
  <c r="V245" i="505"/>
  <c r="W245" i="505" s="1"/>
  <c r="K245" i="505" a="1"/>
  <c r="K245" i="505" s="1"/>
  <c r="V244" i="505"/>
  <c r="W244" i="505" s="1"/>
  <c r="K244" i="505" a="1"/>
  <c r="K244" i="505" s="1"/>
  <c r="M244" i="505" s="1"/>
  <c r="V243" i="505"/>
  <c r="W243" i="505" s="1"/>
  <c r="K243" i="505" a="1"/>
  <c r="K243" i="505" s="1"/>
  <c r="M242" i="505"/>
  <c r="H242" i="505"/>
  <c r="V241" i="505"/>
  <c r="W241" i="505" s="1"/>
  <c r="K241" i="505" a="1"/>
  <c r="K241" i="505" s="1"/>
  <c r="M241" i="505" s="1"/>
  <c r="V240" i="505"/>
  <c r="W240" i="505" s="1"/>
  <c r="K240" i="505" a="1"/>
  <c r="K240" i="505" s="1"/>
  <c r="K239" i="505" a="1"/>
  <c r="K239" i="505" s="1"/>
  <c r="H238" i="505"/>
  <c r="V237" i="505"/>
  <c r="W237" i="505" s="1"/>
  <c r="K237" i="505" a="1"/>
  <c r="K237" i="505" s="1"/>
  <c r="M237" i="505" s="1"/>
  <c r="J237" i="505" a="1"/>
  <c r="J237" i="505" s="1"/>
  <c r="H237" i="505"/>
  <c r="V236" i="505"/>
  <c r="W236" i="505" s="1"/>
  <c r="K236" i="505" a="1"/>
  <c r="K236" i="505" s="1"/>
  <c r="V235" i="505"/>
  <c r="W235" i="505" s="1"/>
  <c r="K235" i="505" a="1"/>
  <c r="K235" i="505" s="1"/>
  <c r="M235" i="505" s="1"/>
  <c r="V234" i="505"/>
  <c r="W234" i="505" s="1"/>
  <c r="K234" i="505" a="1"/>
  <c r="K234" i="505" s="1"/>
  <c r="V233" i="505"/>
  <c r="W233" i="505" s="1"/>
  <c r="K233" i="505" a="1"/>
  <c r="K233" i="505" s="1"/>
  <c r="M233" i="505" s="1"/>
  <c r="V232" i="505"/>
  <c r="W232" i="505" s="1"/>
  <c r="K232" i="505" a="1"/>
  <c r="K232" i="505" s="1"/>
  <c r="V231" i="505"/>
  <c r="W231" i="505" s="1"/>
  <c r="K231" i="505" a="1"/>
  <c r="K231" i="505" s="1"/>
  <c r="M231" i="505" s="1"/>
  <c r="V230" i="505"/>
  <c r="W230" i="505" s="1"/>
  <c r="K230" i="505" a="1"/>
  <c r="K230" i="505" s="1"/>
  <c r="V229" i="505"/>
  <c r="W229" i="505" s="1"/>
  <c r="K229" i="505" a="1"/>
  <c r="K229" i="505" s="1"/>
  <c r="M229" i="505" s="1"/>
  <c r="V228" i="505"/>
  <c r="W228" i="505" s="1"/>
  <c r="K228" i="505" a="1"/>
  <c r="K228" i="505" s="1"/>
  <c r="K227" i="505" a="1"/>
  <c r="K227" i="505" s="1"/>
  <c r="K226" i="505" a="1"/>
  <c r="K226" i="505" s="1"/>
  <c r="K225" i="505" a="1"/>
  <c r="K225" i="505" s="1"/>
  <c r="K224" i="505" a="1"/>
  <c r="K224" i="505" s="1"/>
  <c r="K223" i="505" a="1"/>
  <c r="K223" i="505" s="1"/>
  <c r="K222" i="505" a="1"/>
  <c r="K222" i="505" s="1"/>
  <c r="K221" i="505" a="1"/>
  <c r="K221" i="505" s="1"/>
  <c r="K220" i="505" a="1"/>
  <c r="K220" i="505" s="1"/>
  <c r="V219" i="505"/>
  <c r="W219" i="505" s="1"/>
  <c r="K219" i="505" a="1"/>
  <c r="K219" i="505" s="1"/>
  <c r="M219" i="505" s="1"/>
  <c r="V218" i="505"/>
  <c r="W218" i="505" s="1"/>
  <c r="K218" i="505" a="1"/>
  <c r="K218" i="505" s="1"/>
  <c r="V217" i="505"/>
  <c r="W217" i="505" s="1"/>
  <c r="K217" i="505" a="1"/>
  <c r="K217" i="505" s="1"/>
  <c r="M217" i="505" s="1"/>
  <c r="V216" i="505"/>
  <c r="W216" i="505" s="1"/>
  <c r="K216" i="505" a="1"/>
  <c r="K216" i="505" s="1"/>
  <c r="V215" i="505"/>
  <c r="W215" i="505" s="1"/>
  <c r="K215" i="505" a="1"/>
  <c r="K215" i="505" s="1"/>
  <c r="M215" i="505" s="1"/>
  <c r="V214" i="505"/>
  <c r="W214" i="505" s="1"/>
  <c r="K214" i="505" a="1"/>
  <c r="K214" i="505" s="1"/>
  <c r="V213" i="505"/>
  <c r="W213" i="505" s="1"/>
  <c r="K213" i="505" a="1"/>
  <c r="K213" i="505" s="1"/>
  <c r="M213" i="505" s="1"/>
  <c r="V212" i="505"/>
  <c r="W212" i="505" s="1"/>
  <c r="K212" i="505" a="1"/>
  <c r="K212" i="505" s="1"/>
  <c r="V211" i="505"/>
  <c r="W211" i="505" s="1"/>
  <c r="K211" i="505" a="1"/>
  <c r="K211" i="505" s="1"/>
  <c r="M211" i="505" s="1"/>
  <c r="V210" i="505"/>
  <c r="W210" i="505" s="1"/>
  <c r="K210" i="505" a="1"/>
  <c r="K210" i="505" s="1"/>
  <c r="V209" i="505"/>
  <c r="W209" i="505" s="1"/>
  <c r="K209" i="505" a="1"/>
  <c r="K209" i="505" s="1"/>
  <c r="M209" i="505" s="1"/>
  <c r="V208" i="505"/>
  <c r="W208" i="505" s="1"/>
  <c r="K208" i="505" a="1"/>
  <c r="K208" i="505" s="1"/>
  <c r="H207" i="505"/>
  <c r="H206" i="505"/>
  <c r="H205" i="505"/>
  <c r="V204" i="505"/>
  <c r="W204" i="505" s="1"/>
  <c r="X342" i="505"/>
  <c r="K204" i="505" a="1"/>
  <c r="K204" i="505" s="1"/>
  <c r="M204" i="505" s="1"/>
  <c r="J204" i="505" a="1"/>
  <c r="J204" i="505" s="1"/>
  <c r="H204" i="505"/>
  <c r="V203" i="505"/>
  <c r="W203" i="505" s="1"/>
  <c r="X341" i="505"/>
  <c r="K203" i="505" a="1"/>
  <c r="K203" i="505" s="1"/>
  <c r="M203" i="505" s="1"/>
  <c r="J203" i="505" a="1"/>
  <c r="J203" i="505" s="1"/>
  <c r="H203" i="505"/>
  <c r="V202" i="505"/>
  <c r="W202" i="505" s="1"/>
  <c r="X340" i="505"/>
  <c r="K202" i="505" a="1"/>
  <c r="K202" i="505" s="1"/>
  <c r="M202" i="505" s="1"/>
  <c r="J202" i="505" a="1"/>
  <c r="J202" i="505" s="1"/>
  <c r="H202" i="505"/>
  <c r="H201" i="505"/>
  <c r="AA257" i="505"/>
  <c r="Z257" i="505"/>
  <c r="Y257" i="505"/>
  <c r="X257" i="505"/>
  <c r="V200" i="505"/>
  <c r="U257" i="505"/>
  <c r="T257" i="505"/>
  <c r="S257" i="505"/>
  <c r="R257" i="505"/>
  <c r="Q257" i="505"/>
  <c r="P257" i="505"/>
  <c r="O257" i="505"/>
  <c r="I257" i="505"/>
  <c r="L560" i="505" s="1"/>
  <c r="G257" i="505"/>
  <c r="E5" i="534" s="1"/>
  <c r="G5" i="534" s="1"/>
  <c r="X337" i="505"/>
  <c r="K198" i="505" a="1"/>
  <c r="K198" i="505" s="1"/>
  <c r="M198" i="505" s="1"/>
  <c r="H198" i="505"/>
  <c r="K197" i="505" a="1"/>
  <c r="K197" i="505" s="1"/>
  <c r="M197" i="505" s="1"/>
  <c r="H197" i="505"/>
  <c r="K196" i="505" a="1"/>
  <c r="K196" i="505" s="1"/>
  <c r="M196" i="505" s="1"/>
  <c r="H196" i="505"/>
  <c r="K195" i="505" a="1"/>
  <c r="K195" i="505" s="1"/>
  <c r="V194" i="505"/>
  <c r="V193" i="505"/>
  <c r="W193" i="505" s="1"/>
  <c r="K193" i="505" a="1"/>
  <c r="K193" i="505" s="1"/>
  <c r="M193" i="505" s="1"/>
  <c r="J193" i="505" a="1"/>
  <c r="J193" i="505" s="1"/>
  <c r="H193" i="505"/>
  <c r="V192" i="505"/>
  <c r="W192" i="505" s="1"/>
  <c r="K192" i="505" a="1"/>
  <c r="K192" i="505" s="1"/>
  <c r="M192" i="505" s="1"/>
  <c r="J192" i="505" a="1"/>
  <c r="J192" i="505" s="1"/>
  <c r="H192" i="505"/>
  <c r="V191" i="505"/>
  <c r="W191" i="505" s="1"/>
  <c r="K191" i="505" a="1"/>
  <c r="K191" i="505" s="1"/>
  <c r="M191" i="505" s="1"/>
  <c r="J191" i="505" a="1"/>
  <c r="J191" i="505" s="1"/>
  <c r="H191" i="505"/>
  <c r="V190" i="505"/>
  <c r="W190" i="505" s="1"/>
  <c r="K190" i="505" a="1"/>
  <c r="K190" i="505" s="1"/>
  <c r="M190" i="505" s="1"/>
  <c r="J190" i="505" a="1"/>
  <c r="J190" i="505" s="1"/>
  <c r="H190" i="505"/>
  <c r="V189" i="505"/>
  <c r="W189" i="505" s="1"/>
  <c r="K189" i="505" a="1"/>
  <c r="K189" i="505" s="1"/>
  <c r="M189" i="505" s="1"/>
  <c r="J189" i="505" a="1"/>
  <c r="J189" i="505" s="1"/>
  <c r="H189" i="505"/>
  <c r="V188" i="505"/>
  <c r="W188" i="505" s="1"/>
  <c r="J188" i="505" a="1"/>
  <c r="J188" i="505" s="1"/>
  <c r="H188" i="505"/>
  <c r="K188" i="505" a="1"/>
  <c r="K188" i="505" s="1"/>
  <c r="M188" i="505" s="1"/>
  <c r="V187" i="505"/>
  <c r="W187" i="505" s="1"/>
  <c r="K187" i="505" a="1"/>
  <c r="K187" i="505" s="1"/>
  <c r="V186" i="505"/>
  <c r="W186" i="505" s="1"/>
  <c r="K186" i="505" a="1"/>
  <c r="K186" i="505" s="1"/>
  <c r="M186" i="505" s="1"/>
  <c r="V185" i="505"/>
  <c r="W185" i="505" s="1"/>
  <c r="K185" i="505" a="1"/>
  <c r="K185" i="505" s="1"/>
  <c r="V184" i="505"/>
  <c r="W184" i="505" s="1"/>
  <c r="K184" i="505" a="1"/>
  <c r="K184" i="505" s="1"/>
  <c r="M184" i="505" s="1"/>
  <c r="V183" i="505"/>
  <c r="W183" i="505" s="1"/>
  <c r="K183" i="505" a="1"/>
  <c r="K183" i="505" s="1"/>
  <c r="V182" i="505"/>
  <c r="W182" i="505" s="1"/>
  <c r="K182" i="505" a="1"/>
  <c r="K182" i="505" s="1"/>
  <c r="M182" i="505" s="1"/>
  <c r="V181" i="505"/>
  <c r="W181" i="505" s="1"/>
  <c r="K181" i="505" a="1"/>
  <c r="K181" i="505" s="1"/>
  <c r="V180" i="505"/>
  <c r="W180" i="505" s="1"/>
  <c r="K180" i="505" a="1"/>
  <c r="K180" i="505" s="1"/>
  <c r="M180" i="505" s="1"/>
  <c r="V179" i="505"/>
  <c r="W179" i="505" s="1"/>
  <c r="K179" i="505" a="1"/>
  <c r="K179" i="505" s="1"/>
  <c r="AA199" i="505"/>
  <c r="Z199" i="505"/>
  <c r="Y199" i="505"/>
  <c r="X199" i="505"/>
  <c r="V178" i="505"/>
  <c r="U199" i="505"/>
  <c r="T199" i="505"/>
  <c r="S199" i="505"/>
  <c r="R199" i="505"/>
  <c r="Q199" i="505"/>
  <c r="P199" i="505"/>
  <c r="O199" i="505"/>
  <c r="I199" i="505"/>
  <c r="G199" i="505"/>
  <c r="E4" i="534" s="1"/>
  <c r="E170" i="505"/>
  <c r="I169" i="505"/>
  <c r="E169" i="505"/>
  <c r="I168" i="505"/>
  <c r="E168" i="505"/>
  <c r="I167" i="505"/>
  <c r="E167" i="505"/>
  <c r="G170" i="505"/>
  <c r="E166" i="505"/>
  <c r="C170" i="505"/>
  <c r="K161" i="505" a="1"/>
  <c r="K161" i="505" s="1"/>
  <c r="K160" i="505" a="1"/>
  <c r="K160" i="505" s="1"/>
  <c r="V159" i="505"/>
  <c r="W159" i="505" s="1"/>
  <c r="K159" i="505" a="1"/>
  <c r="K159" i="505" s="1"/>
  <c r="D159" i="505"/>
  <c r="V158" i="505"/>
  <c r="W158" i="505" s="1"/>
  <c r="K158" i="505" a="1"/>
  <c r="K158" i="505" s="1"/>
  <c r="V155" i="505"/>
  <c r="W155" i="505" s="1"/>
  <c r="K155" i="505" a="1"/>
  <c r="K155" i="505" s="1"/>
  <c r="V154" i="505"/>
  <c r="W154" i="505" s="1"/>
  <c r="K154" i="505" a="1"/>
  <c r="K154" i="505" s="1"/>
  <c r="V152" i="505"/>
  <c r="W152" i="505" s="1"/>
  <c r="K152" i="505" a="1"/>
  <c r="K152" i="505" s="1"/>
  <c r="V151" i="505"/>
  <c r="W151" i="505" s="1"/>
  <c r="K151" i="505" a="1"/>
  <c r="K151" i="505" s="1"/>
  <c r="V150" i="505"/>
  <c r="W150" i="505" s="1"/>
  <c r="K150" i="505" a="1"/>
  <c r="K150" i="505" s="1"/>
  <c r="AA163" i="505"/>
  <c r="Z163" i="505"/>
  <c r="Y163" i="505"/>
  <c r="X163" i="505"/>
  <c r="V149" i="505"/>
  <c r="U163" i="505"/>
  <c r="T163" i="505"/>
  <c r="S163" i="505"/>
  <c r="R163" i="505"/>
  <c r="Q163" i="505"/>
  <c r="P163" i="505"/>
  <c r="O163" i="505"/>
  <c r="K149" i="505" a="1"/>
  <c r="K149" i="505" s="1"/>
  <c r="V147" i="505"/>
  <c r="W147" i="505" s="1"/>
  <c r="K147" i="505" a="1"/>
  <c r="K147" i="505" s="1"/>
  <c r="V142" i="505"/>
  <c r="W142" i="505" s="1"/>
  <c r="K142" i="505" a="1"/>
  <c r="K142" i="505" s="1"/>
  <c r="V141" i="505"/>
  <c r="W141" i="505" s="1"/>
  <c r="K141" i="505" a="1"/>
  <c r="K141" i="505" s="1"/>
  <c r="V140" i="505"/>
  <c r="W140" i="505" s="1"/>
  <c r="K140" i="505" a="1"/>
  <c r="K140" i="505" s="1"/>
  <c r="V139" i="505"/>
  <c r="W139" i="505" s="1"/>
  <c r="K139" i="505" a="1"/>
  <c r="K139" i="505" s="1"/>
  <c r="AA148" i="505"/>
  <c r="Z148" i="505"/>
  <c r="Y148" i="505"/>
  <c r="X148" i="505"/>
  <c r="V138" i="505"/>
  <c r="V148" i="505" s="1"/>
  <c r="U148" i="505"/>
  <c r="T148" i="505"/>
  <c r="S148" i="505"/>
  <c r="Q148" i="505"/>
  <c r="P148" i="505"/>
  <c r="O148" i="505"/>
  <c r="I148" i="505"/>
  <c r="G148" i="505"/>
  <c r="B8" i="534" s="1"/>
  <c r="V136" i="505"/>
  <c r="W136" i="505" s="1"/>
  <c r="K136" i="505" a="1"/>
  <c r="K136" i="505" s="1"/>
  <c r="V135" i="505"/>
  <c r="W135" i="505" s="1"/>
  <c r="K135" i="505" a="1"/>
  <c r="K135" i="505" s="1"/>
  <c r="V134" i="505"/>
  <c r="W134" i="505" s="1"/>
  <c r="K134" i="505" a="1"/>
  <c r="K134" i="505" s="1"/>
  <c r="V133" i="505"/>
  <c r="W133" i="505" s="1"/>
  <c r="K133" i="505" a="1"/>
  <c r="K133" i="505" s="1"/>
  <c r="V132" i="505"/>
  <c r="W132" i="505" s="1"/>
  <c r="K132" i="505" a="1"/>
  <c r="K132" i="505" s="1"/>
  <c r="V131" i="505"/>
  <c r="W131" i="505" s="1"/>
  <c r="K131" i="505" a="1"/>
  <c r="K131" i="505" s="1"/>
  <c r="V130" i="505"/>
  <c r="W130" i="505" s="1"/>
  <c r="K130" i="505" a="1"/>
  <c r="K130" i="505" s="1"/>
  <c r="V129" i="505"/>
  <c r="W129" i="505" s="1"/>
  <c r="K129" i="505" a="1"/>
  <c r="K129" i="505" s="1"/>
  <c r="V128" i="505"/>
  <c r="W128" i="505" s="1"/>
  <c r="K128" i="505" a="1"/>
  <c r="K128" i="505" s="1"/>
  <c r="V127" i="505"/>
  <c r="W127" i="505" s="1"/>
  <c r="K127" i="505" a="1"/>
  <c r="K127" i="505" s="1"/>
  <c r="V126" i="505"/>
  <c r="W126" i="505" s="1"/>
  <c r="K126" i="505" a="1"/>
  <c r="K126" i="505" s="1"/>
  <c r="V125" i="505"/>
  <c r="W125" i="505" s="1"/>
  <c r="K125" i="505" a="1"/>
  <c r="K125" i="505" s="1"/>
  <c r="V124" i="505"/>
  <c r="W124" i="505" s="1"/>
  <c r="K124" i="505" a="1"/>
  <c r="K124" i="505" s="1"/>
  <c r="V123" i="505"/>
  <c r="W123" i="505" s="1"/>
  <c r="K123" i="505" a="1"/>
  <c r="K123" i="505" s="1"/>
  <c r="V122" i="505"/>
  <c r="V137" i="505" s="1"/>
  <c r="K122" i="505" a="1"/>
  <c r="K122" i="505" s="1"/>
  <c r="K137" i="505" s="1"/>
  <c r="V120" i="505"/>
  <c r="W120" i="505" s="1"/>
  <c r="K120" i="505" a="1"/>
  <c r="K120" i="505" s="1"/>
  <c r="V119" i="505"/>
  <c r="W119" i="505" s="1"/>
  <c r="K119" i="505" a="1"/>
  <c r="K119" i="505" s="1"/>
  <c r="V118" i="505"/>
  <c r="W118" i="505" s="1"/>
  <c r="K117" i="505" a="1"/>
  <c r="K117" i="505" s="1"/>
  <c r="K116" i="505" a="1"/>
  <c r="K116" i="505" s="1"/>
  <c r="K115" i="505" a="1"/>
  <c r="K115" i="505" s="1"/>
  <c r="V114" i="505"/>
  <c r="W114" i="505" s="1"/>
  <c r="K114" i="505" a="1"/>
  <c r="K114" i="505" s="1"/>
  <c r="V113" i="505"/>
  <c r="W113" i="505" s="1"/>
  <c r="K113" i="505" a="1"/>
  <c r="K113" i="505" s="1"/>
  <c r="K112" i="505" a="1"/>
  <c r="K112" i="505" s="1"/>
  <c r="K111" i="505" a="1"/>
  <c r="K111" i="505" s="1"/>
  <c r="K110" i="505" a="1"/>
  <c r="K110" i="505" s="1"/>
  <c r="K109" i="505" a="1"/>
  <c r="K109" i="505" s="1"/>
  <c r="K108" i="505" a="1"/>
  <c r="K108" i="505" s="1"/>
  <c r="K107" i="505" a="1"/>
  <c r="K107" i="505" s="1"/>
  <c r="V106" i="505"/>
  <c r="W106" i="505" s="1"/>
  <c r="K106" i="505" a="1"/>
  <c r="K106" i="505" s="1"/>
  <c r="V105" i="505"/>
  <c r="W105" i="505" s="1"/>
  <c r="K105" i="505" a="1"/>
  <c r="K105" i="505" s="1"/>
  <c r="V104" i="505"/>
  <c r="W104" i="505" s="1"/>
  <c r="K104" i="505" a="1"/>
  <c r="K104" i="505" s="1"/>
  <c r="V103" i="505"/>
  <c r="W103" i="505" s="1"/>
  <c r="K103" i="505" a="1"/>
  <c r="K103" i="505" s="1"/>
  <c r="V102" i="505"/>
  <c r="W102" i="505" s="1"/>
  <c r="K102" i="505" a="1"/>
  <c r="K102" i="505" s="1"/>
  <c r="V101" i="505"/>
  <c r="W101" i="505" s="1"/>
  <c r="K101" i="505" a="1"/>
  <c r="K101" i="505" s="1"/>
  <c r="V100" i="505"/>
  <c r="W100" i="505" s="1"/>
  <c r="K100" i="505" a="1"/>
  <c r="K100" i="505" s="1"/>
  <c r="V99" i="505"/>
  <c r="W99" i="505" s="1"/>
  <c r="K99" i="505" a="1"/>
  <c r="K99" i="505" s="1"/>
  <c r="V98" i="505"/>
  <c r="W98" i="505" s="1"/>
  <c r="K98" i="505" a="1"/>
  <c r="K98" i="505" s="1"/>
  <c r="V97" i="505"/>
  <c r="W97" i="505" s="1"/>
  <c r="K97" i="505" a="1"/>
  <c r="K97" i="505" s="1"/>
  <c r="V96" i="505"/>
  <c r="W96" i="505" s="1"/>
  <c r="K96" i="505" a="1"/>
  <c r="K96" i="505" s="1"/>
  <c r="V95" i="505"/>
  <c r="W95" i="505" s="1"/>
  <c r="K95" i="505" a="1"/>
  <c r="K95" i="505" s="1"/>
  <c r="K94" i="505" a="1"/>
  <c r="K94" i="505" s="1"/>
  <c r="V93" i="505"/>
  <c r="W93" i="505" s="1"/>
  <c r="K93" i="505" a="1"/>
  <c r="K93" i="505" s="1"/>
  <c r="V92" i="505"/>
  <c r="W92" i="505" s="1"/>
  <c r="K92" i="505" a="1"/>
  <c r="K92" i="505" s="1"/>
  <c r="V91" i="505"/>
  <c r="W91" i="505" s="1"/>
  <c r="K91" i="505" a="1"/>
  <c r="K91" i="505" s="1"/>
  <c r="V90" i="505"/>
  <c r="W90" i="505" s="1"/>
  <c r="K90" i="505" a="1"/>
  <c r="K90" i="505" s="1"/>
  <c r="V89" i="505"/>
  <c r="W89" i="505" s="1"/>
  <c r="K89" i="505" a="1"/>
  <c r="K89" i="505" s="1"/>
  <c r="V88" i="505"/>
  <c r="W88" i="505" s="1"/>
  <c r="K88" i="505" a="1"/>
  <c r="K88" i="505" s="1"/>
  <c r="AA121" i="505"/>
  <c r="Z121" i="505"/>
  <c r="Y121" i="505"/>
  <c r="X121" i="505"/>
  <c r="V87" i="505"/>
  <c r="W87" i="505" s="1"/>
  <c r="U121" i="505"/>
  <c r="T121" i="505"/>
  <c r="S121" i="505"/>
  <c r="R121" i="505"/>
  <c r="Q121" i="505"/>
  <c r="P121" i="505"/>
  <c r="O121" i="505"/>
  <c r="I121" i="505"/>
  <c r="L554" i="505" s="1"/>
  <c r="G121" i="505"/>
  <c r="B6" i="534" s="1"/>
  <c r="H85" i="505"/>
  <c r="H84" i="505"/>
  <c r="H83" i="505"/>
  <c r="H82" i="505"/>
  <c r="H81" i="505"/>
  <c r="H80" i="505"/>
  <c r="K79" i="505" a="1"/>
  <c r="K79" i="505" s="1"/>
  <c r="M79" i="505" s="1"/>
  <c r="K78" i="505" a="1"/>
  <c r="K78" i="505" s="1"/>
  <c r="K77" i="505" a="1"/>
  <c r="K77" i="505" s="1"/>
  <c r="K76" i="505" a="1"/>
  <c r="K76" i="505" s="1"/>
  <c r="V75" i="505"/>
  <c r="W75" i="505" s="1"/>
  <c r="K75" i="505" a="1"/>
  <c r="K75" i="505" s="1"/>
  <c r="V74" i="505"/>
  <c r="W74" i="505" s="1"/>
  <c r="K74" i="505" a="1"/>
  <c r="K74" i="505" s="1"/>
  <c r="V73" i="505"/>
  <c r="W73" i="505" s="1"/>
  <c r="K73" i="505" a="1"/>
  <c r="K73" i="505" s="1"/>
  <c r="V72" i="505"/>
  <c r="W72" i="505" s="1"/>
  <c r="K72" i="505" a="1"/>
  <c r="K72" i="505" s="1"/>
  <c r="H71" i="505"/>
  <c r="V70" i="505"/>
  <c r="W70" i="505" s="1"/>
  <c r="K70" i="505" a="1"/>
  <c r="K70" i="505" s="1"/>
  <c r="M70" i="505" s="1"/>
  <c r="V69" i="505"/>
  <c r="W69" i="505" s="1"/>
  <c r="K69" i="505" a="1"/>
  <c r="K69" i="505" s="1"/>
  <c r="K68" i="505" a="1"/>
  <c r="K68" i="505" s="1"/>
  <c r="H68" i="505"/>
  <c r="K67" i="505" a="1"/>
  <c r="K67" i="505" s="1"/>
  <c r="V66" i="505"/>
  <c r="W66" i="505" s="1"/>
  <c r="K66" i="505" a="1"/>
  <c r="K66" i="505" s="1"/>
  <c r="M66" i="505" s="1"/>
  <c r="V65" i="505"/>
  <c r="W65" i="505" s="1"/>
  <c r="K65" i="505" a="1"/>
  <c r="K65" i="505" s="1"/>
  <c r="V64" i="505"/>
  <c r="W64" i="505" s="1"/>
  <c r="K64" i="505" a="1"/>
  <c r="K64" i="505" s="1"/>
  <c r="M64" i="505" s="1"/>
  <c r="V63" i="505"/>
  <c r="W63" i="505" s="1"/>
  <c r="K63" i="505" a="1"/>
  <c r="K63" i="505" s="1"/>
  <c r="V62" i="505"/>
  <c r="W62" i="505" s="1"/>
  <c r="K62" i="505" a="1"/>
  <c r="K62" i="505" s="1"/>
  <c r="M62" i="505" s="1"/>
  <c r="V61" i="505"/>
  <c r="W61" i="505" s="1"/>
  <c r="K61" i="505" a="1"/>
  <c r="K61" i="505" s="1"/>
  <c r="V60" i="505"/>
  <c r="W60" i="505" s="1"/>
  <c r="K60" i="505" a="1"/>
  <c r="K60" i="505" s="1"/>
  <c r="M60" i="505" s="1"/>
  <c r="V59" i="505"/>
  <c r="W59" i="505" s="1"/>
  <c r="K59" i="505" a="1"/>
  <c r="K59" i="505" s="1"/>
  <c r="V58" i="505"/>
  <c r="W58" i="505" s="1"/>
  <c r="K58" i="505" a="1"/>
  <c r="K58" i="505" s="1"/>
  <c r="M58" i="505" s="1"/>
  <c r="V57" i="505"/>
  <c r="W57" i="505" s="1"/>
  <c r="K57" i="505" a="1"/>
  <c r="K57" i="505" s="1"/>
  <c r="K56" i="505" a="1"/>
  <c r="K56" i="505" s="1"/>
  <c r="K55" i="505" a="1"/>
  <c r="K55" i="505" s="1"/>
  <c r="K54" i="505" a="1"/>
  <c r="K54" i="505" s="1"/>
  <c r="K53" i="505" a="1"/>
  <c r="K53" i="505" s="1"/>
  <c r="K52" i="505" a="1"/>
  <c r="K52" i="505" s="1"/>
  <c r="K51" i="505" a="1"/>
  <c r="K51" i="505" s="1"/>
  <c r="K50" i="505" a="1"/>
  <c r="K50" i="505" s="1"/>
  <c r="K49" i="505" a="1"/>
  <c r="K49" i="505" s="1"/>
  <c r="V48" i="505"/>
  <c r="W48" i="505" s="1"/>
  <c r="K48" i="505" a="1"/>
  <c r="K48" i="505" s="1"/>
  <c r="M48" i="505" s="1"/>
  <c r="V47" i="505"/>
  <c r="W47" i="505" s="1"/>
  <c r="K47" i="505" a="1"/>
  <c r="K47" i="505" s="1"/>
  <c r="V46" i="505"/>
  <c r="W46" i="505" s="1"/>
  <c r="K46" i="505" a="1"/>
  <c r="K46" i="505" s="1"/>
  <c r="M46" i="505" s="1"/>
  <c r="V45" i="505"/>
  <c r="W45" i="505" s="1"/>
  <c r="K45" i="505" a="1"/>
  <c r="K45" i="505" s="1"/>
  <c r="V44" i="505"/>
  <c r="W44" i="505" s="1"/>
  <c r="K44" i="505" a="1"/>
  <c r="K44" i="505" s="1"/>
  <c r="M44" i="505" s="1"/>
  <c r="V43" i="505"/>
  <c r="W43" i="505" s="1"/>
  <c r="K43" i="505" a="1"/>
  <c r="K43" i="505" s="1"/>
  <c r="V42" i="505"/>
  <c r="W42" i="505" s="1"/>
  <c r="K42" i="505" a="1"/>
  <c r="K42" i="505" s="1"/>
  <c r="M42" i="505" s="1"/>
  <c r="V41" i="505"/>
  <c r="W41" i="505" s="1"/>
  <c r="K41" i="505" a="1"/>
  <c r="K41" i="505" s="1"/>
  <c r="V40" i="505"/>
  <c r="W40" i="505" s="1"/>
  <c r="K40" i="505" a="1"/>
  <c r="K40" i="505" s="1"/>
  <c r="M40" i="505" s="1"/>
  <c r="V39" i="505"/>
  <c r="W39" i="505" s="1"/>
  <c r="K39" i="505" a="1"/>
  <c r="K39" i="505" s="1"/>
  <c r="V38" i="505"/>
  <c r="W38" i="505" s="1"/>
  <c r="K38" i="505" a="1"/>
  <c r="K38" i="505" s="1"/>
  <c r="M38" i="505" s="1"/>
  <c r="V37" i="505"/>
  <c r="W37" i="505" s="1"/>
  <c r="K37" i="505" a="1"/>
  <c r="K37" i="505" s="1"/>
  <c r="H36" i="505"/>
  <c r="H35" i="505"/>
  <c r="H34" i="505"/>
  <c r="V33" i="505"/>
  <c r="W33" i="505" s="1"/>
  <c r="X171" i="505"/>
  <c r="K33" i="505" a="1"/>
  <c r="K33" i="505" s="1"/>
  <c r="M33" i="505" s="1"/>
  <c r="J33" i="505" a="1"/>
  <c r="J33" i="505" s="1"/>
  <c r="H33" i="505"/>
  <c r="V32" i="505"/>
  <c r="W32" i="505" s="1"/>
  <c r="X170" i="505"/>
  <c r="K32" i="505" a="1"/>
  <c r="K32" i="505" s="1"/>
  <c r="M32" i="505" s="1"/>
  <c r="J32" i="505" a="1"/>
  <c r="J32" i="505" s="1"/>
  <c r="H32" i="505"/>
  <c r="V31" i="505"/>
  <c r="W31" i="505" s="1"/>
  <c r="X169" i="505"/>
  <c r="K31" i="505" a="1"/>
  <c r="K31" i="505" s="1"/>
  <c r="M31" i="505" s="1"/>
  <c r="J31" i="505" a="1"/>
  <c r="J31" i="505" s="1"/>
  <c r="H31" i="505"/>
  <c r="K30" i="505" a="1"/>
  <c r="K30" i="505" s="1"/>
  <c r="AA86" i="505"/>
  <c r="Z86" i="505"/>
  <c r="Y86" i="505"/>
  <c r="X86" i="505"/>
  <c r="V29" i="505"/>
  <c r="U86" i="505"/>
  <c r="T86" i="505"/>
  <c r="S86" i="505"/>
  <c r="R86" i="505"/>
  <c r="Q86" i="505"/>
  <c r="O86" i="505"/>
  <c r="K29" i="505" a="1"/>
  <c r="K29" i="505" s="1"/>
  <c r="V27" i="505"/>
  <c r="W27" i="505" s="1"/>
  <c r="X166" i="505"/>
  <c r="K27" i="505" a="1"/>
  <c r="K27" i="505" s="1"/>
  <c r="M27" i="505" s="1"/>
  <c r="J27" i="505" a="1"/>
  <c r="J27" i="505" s="1"/>
  <c r="H27" i="505"/>
  <c r="V26" i="505"/>
  <c r="W26" i="505" s="1"/>
  <c r="K26" i="505" a="1"/>
  <c r="K26" i="505" s="1"/>
  <c r="M26" i="505" s="1"/>
  <c r="J26" i="505" a="1"/>
  <c r="J26" i="505" s="1"/>
  <c r="H26" i="505"/>
  <c r="V25" i="505"/>
  <c r="K25" i="505" a="1"/>
  <c r="K25" i="505" s="1"/>
  <c r="M25" i="505" s="1"/>
  <c r="V24" i="505"/>
  <c r="K24" i="505" a="1"/>
  <c r="K24" i="505" s="1"/>
  <c r="M24" i="505" s="1"/>
  <c r="H24" i="505"/>
  <c r="V23" i="505"/>
  <c r="K23" i="505" a="1"/>
  <c r="K23" i="505" s="1"/>
  <c r="V22" i="505"/>
  <c r="K22" i="505" a="1"/>
  <c r="K22" i="505" s="1"/>
  <c r="M22" i="505" s="1"/>
  <c r="H22" i="505"/>
  <c r="V21" i="505"/>
  <c r="W21" i="505" s="1"/>
  <c r="K21" i="505" a="1"/>
  <c r="K21" i="505" s="1"/>
  <c r="M21" i="505" s="1"/>
  <c r="J21" i="505" a="1"/>
  <c r="J21" i="505" s="1"/>
  <c r="H21" i="505"/>
  <c r="V20" i="505"/>
  <c r="W20" i="505" s="1"/>
  <c r="K20" i="505" a="1"/>
  <c r="K20" i="505" s="1"/>
  <c r="M20" i="505" s="1"/>
  <c r="J20" i="505" a="1"/>
  <c r="J20" i="505" s="1"/>
  <c r="H20" i="505"/>
  <c r="V19" i="505"/>
  <c r="W19" i="505" s="1"/>
  <c r="K19" i="505" a="1"/>
  <c r="K19" i="505" s="1"/>
  <c r="M19" i="505" s="1"/>
  <c r="J19" i="505" a="1"/>
  <c r="J19" i="505" s="1"/>
  <c r="H19" i="505"/>
  <c r="V18" i="505"/>
  <c r="W18" i="505" s="1"/>
  <c r="K18" i="505" a="1"/>
  <c r="K18" i="505" s="1"/>
  <c r="M18" i="505" s="1"/>
  <c r="V17" i="505"/>
  <c r="W17" i="505" s="1"/>
  <c r="K17" i="505" a="1"/>
  <c r="K17" i="505" s="1"/>
  <c r="V16" i="505"/>
  <c r="W16" i="505" s="1"/>
  <c r="K16" i="505" a="1"/>
  <c r="K16" i="505" s="1"/>
  <c r="M16" i="505" s="1"/>
  <c r="V15" i="505"/>
  <c r="W15" i="505" s="1"/>
  <c r="K15" i="505" a="1"/>
  <c r="K15" i="505" s="1"/>
  <c r="V14" i="505"/>
  <c r="W14" i="505" s="1"/>
  <c r="K14" i="505" a="1"/>
  <c r="K14" i="505" s="1"/>
  <c r="M14" i="505" s="1"/>
  <c r="V13" i="505"/>
  <c r="W13" i="505" s="1"/>
  <c r="K13" i="505" a="1"/>
  <c r="K13" i="505" s="1"/>
  <c r="V12" i="505"/>
  <c r="W12" i="505" s="1"/>
  <c r="K12" i="505" a="1"/>
  <c r="K12" i="505" s="1"/>
  <c r="M12" i="505" s="1"/>
  <c r="V11" i="505"/>
  <c r="W11" i="505" s="1"/>
  <c r="K11" i="505" a="1"/>
  <c r="K11" i="505" s="1"/>
  <c r="V10" i="505"/>
  <c r="W10" i="505" s="1"/>
  <c r="K10" i="505" a="1"/>
  <c r="K10" i="505" s="1"/>
  <c r="M10" i="505" s="1"/>
  <c r="V9" i="505"/>
  <c r="W9" i="505" s="1"/>
  <c r="K9" i="505" a="1"/>
  <c r="K9" i="505" s="1"/>
  <c r="V8" i="505"/>
  <c r="W8" i="505" s="1"/>
  <c r="K8" i="505" a="1"/>
  <c r="K8" i="505" s="1"/>
  <c r="M8" i="505" s="1"/>
  <c r="AA28" i="505"/>
  <c r="Z28" i="505"/>
  <c r="Y28" i="505"/>
  <c r="X28" i="505"/>
  <c r="U28" i="505"/>
  <c r="T28" i="505"/>
  <c r="S28" i="505"/>
  <c r="R28" i="505"/>
  <c r="Q28" i="505"/>
  <c r="P28" i="505"/>
  <c r="O28" i="505"/>
  <c r="J7" i="505"/>
  <c r="I28" i="505"/>
  <c r="H7" i="505"/>
  <c r="G28" i="505"/>
  <c r="B4" i="534" s="1"/>
  <c r="R335" i="505" l="1"/>
  <c r="T335" i="505"/>
  <c r="Y335" i="505"/>
  <c r="AA335" i="505"/>
  <c r="R170" i="505"/>
  <c r="D4" i="534"/>
  <c r="K4" i="534"/>
  <c r="D6" i="534"/>
  <c r="K6" i="534"/>
  <c r="G4" i="534"/>
  <c r="E11" i="534"/>
  <c r="G11" i="534" s="1"/>
  <c r="D8" i="534"/>
  <c r="K8" i="534"/>
  <c r="J4" i="534"/>
  <c r="H11" i="534"/>
  <c r="J11" i="534" s="1"/>
  <c r="E344" i="508"/>
  <c r="C521" i="508"/>
  <c r="G521" i="508" s="1"/>
  <c r="S533" i="508"/>
  <c r="Q536" i="508"/>
  <c r="S536" i="508" s="1" a="1"/>
  <c r="S536" i="508" s="1"/>
  <c r="R533" i="508"/>
  <c r="R536" i="508" s="1"/>
  <c r="T167" i="508"/>
  <c r="T166" i="508" a="1"/>
  <c r="T166" i="508" s="1"/>
  <c r="K530" i="508"/>
  <c r="T171" i="508"/>
  <c r="T168" i="508"/>
  <c r="T172" i="508"/>
  <c r="T169" i="508"/>
  <c r="T170" i="508"/>
  <c r="Z173" i="508"/>
  <c r="E530" i="508"/>
  <c r="N479" i="505"/>
  <c r="S524" i="508" a="1"/>
  <c r="S524" i="508" s="1"/>
  <c r="S529" i="508"/>
  <c r="S528" i="508"/>
  <c r="S527" i="508"/>
  <c r="S526" i="508"/>
  <c r="O519" i="508" a="1"/>
  <c r="O519" i="508" s="1"/>
  <c r="K519" i="508"/>
  <c r="R164" i="505"/>
  <c r="Q335" i="505"/>
  <c r="S335" i="505"/>
  <c r="U335" i="505"/>
  <c r="X335" i="505"/>
  <c r="Z335" i="505"/>
  <c r="R513" i="505"/>
  <c r="R514" i="505"/>
  <c r="R171" i="505"/>
  <c r="N319" i="505"/>
  <c r="N334" i="505"/>
  <c r="V334" i="505"/>
  <c r="N370" i="505"/>
  <c r="P507" i="505"/>
  <c r="R507" i="505"/>
  <c r="T507" i="505"/>
  <c r="V370" i="505"/>
  <c r="Y507" i="505"/>
  <c r="AA507" i="505"/>
  <c r="N428" i="505"/>
  <c r="N506" i="505"/>
  <c r="V506" i="505"/>
  <c r="W506" i="505" s="1"/>
  <c r="V86" i="505"/>
  <c r="R168" i="505"/>
  <c r="K163" i="505"/>
  <c r="V163" i="505"/>
  <c r="V479" i="505"/>
  <c r="K86" i="505"/>
  <c r="V257" i="505"/>
  <c r="N292" i="505"/>
  <c r="R341" i="505"/>
  <c r="V319" i="505"/>
  <c r="Q507" i="505"/>
  <c r="S507" i="505"/>
  <c r="U507" i="505"/>
  <c r="X507" i="505"/>
  <c r="Z507" i="505"/>
  <c r="V428" i="505"/>
  <c r="W428" i="505" s="1"/>
  <c r="K167" i="505"/>
  <c r="M167" i="505" s="1"/>
  <c r="R339" i="505"/>
  <c r="R340" i="505"/>
  <c r="R511" i="505"/>
  <c r="K168" i="505"/>
  <c r="M168" i="505" s="1"/>
  <c r="K169" i="505"/>
  <c r="M169" i="505" s="1"/>
  <c r="Q524" i="505"/>
  <c r="Q527" i="505"/>
  <c r="Q529" i="505"/>
  <c r="M73" i="505"/>
  <c r="M75" i="505"/>
  <c r="M95" i="505"/>
  <c r="M96" i="505"/>
  <c r="M97" i="505"/>
  <c r="M98" i="505"/>
  <c r="M99" i="505"/>
  <c r="M100" i="505"/>
  <c r="M101" i="505"/>
  <c r="M102" i="505"/>
  <c r="M103" i="505"/>
  <c r="M104" i="505"/>
  <c r="M105" i="505"/>
  <c r="M106" i="505"/>
  <c r="M107" i="505"/>
  <c r="M109" i="505"/>
  <c r="M111" i="505"/>
  <c r="M113" i="505"/>
  <c r="M114" i="505"/>
  <c r="C528" i="505"/>
  <c r="J148" i="505" a="1"/>
  <c r="J148" i="505" s="1"/>
  <c r="K528" i="505"/>
  <c r="M139" i="505"/>
  <c r="M140" i="505"/>
  <c r="M141" i="505"/>
  <c r="M142" i="505"/>
  <c r="M154" i="505"/>
  <c r="M155" i="505"/>
  <c r="M159" i="505"/>
  <c r="M160" i="505"/>
  <c r="M179" i="505"/>
  <c r="M181" i="505"/>
  <c r="M183" i="505"/>
  <c r="M185" i="505"/>
  <c r="M187" i="505"/>
  <c r="R166" i="505"/>
  <c r="J552" i="505"/>
  <c r="J544" i="505"/>
  <c r="C524" i="505"/>
  <c r="J28" i="505" a="1"/>
  <c r="J28" i="505" s="1"/>
  <c r="L552" i="505"/>
  <c r="L544" i="505"/>
  <c r="M9" i="505"/>
  <c r="M11" i="505"/>
  <c r="M13" i="505"/>
  <c r="M15" i="505"/>
  <c r="M17" i="505"/>
  <c r="M23" i="505"/>
  <c r="M29" i="505"/>
  <c r="Q528" i="505"/>
  <c r="M37" i="505"/>
  <c r="M39" i="505"/>
  <c r="M41" i="505"/>
  <c r="M43" i="505"/>
  <c r="M45" i="505"/>
  <c r="M47" i="505"/>
  <c r="M49" i="505"/>
  <c r="M50" i="505"/>
  <c r="M51" i="505"/>
  <c r="M52" i="505"/>
  <c r="M53" i="505"/>
  <c r="M54" i="505"/>
  <c r="M55" i="505"/>
  <c r="M56" i="505"/>
  <c r="M57" i="505"/>
  <c r="M59" i="505"/>
  <c r="M61" i="505"/>
  <c r="M63" i="505"/>
  <c r="M65" i="505"/>
  <c r="M69" i="505"/>
  <c r="M72" i="505"/>
  <c r="M74" i="505"/>
  <c r="M76" i="505"/>
  <c r="M77" i="505"/>
  <c r="M78" i="505"/>
  <c r="J554" i="505"/>
  <c r="M554" i="505" s="1"/>
  <c r="C526" i="505"/>
  <c r="J121" i="505" a="1"/>
  <c r="J121" i="505" s="1"/>
  <c r="K526" i="505"/>
  <c r="M88" i="505"/>
  <c r="M89" i="505"/>
  <c r="M90" i="505"/>
  <c r="M91" i="505"/>
  <c r="M92" i="505"/>
  <c r="M93" i="505"/>
  <c r="M94" i="505"/>
  <c r="M108" i="505"/>
  <c r="M110" i="505"/>
  <c r="M112" i="505"/>
  <c r="M119" i="505"/>
  <c r="M120" i="505"/>
  <c r="M122" i="505"/>
  <c r="M123" i="505"/>
  <c r="M124" i="505"/>
  <c r="M125" i="505"/>
  <c r="M126" i="505"/>
  <c r="M127" i="505"/>
  <c r="M128" i="505"/>
  <c r="M129" i="505"/>
  <c r="M130" i="505"/>
  <c r="M131" i="505"/>
  <c r="M132" i="505"/>
  <c r="M133" i="505"/>
  <c r="M134" i="505"/>
  <c r="M135" i="505"/>
  <c r="M136" i="505"/>
  <c r="W148" i="505"/>
  <c r="M147" i="505"/>
  <c r="M149" i="505"/>
  <c r="K529" i="505"/>
  <c r="M150" i="505"/>
  <c r="M151" i="505"/>
  <c r="M152" i="505"/>
  <c r="M158" i="505"/>
  <c r="M161" i="505"/>
  <c r="V7" i="505"/>
  <c r="K7" i="505" a="1"/>
  <c r="K7" i="505" s="1"/>
  <c r="K28" i="505" s="1"/>
  <c r="H8" i="505"/>
  <c r="J8" i="505" a="1"/>
  <c r="J8" i="505" s="1"/>
  <c r="H9" i="505"/>
  <c r="J9" i="505" a="1"/>
  <c r="J9" i="505" s="1"/>
  <c r="H10" i="505"/>
  <c r="J10" i="505" a="1"/>
  <c r="J10" i="505" s="1"/>
  <c r="H11" i="505"/>
  <c r="J11" i="505" a="1"/>
  <c r="J11" i="505" s="1"/>
  <c r="H12" i="505"/>
  <c r="J12" i="505" a="1"/>
  <c r="J12" i="505" s="1"/>
  <c r="H13" i="505"/>
  <c r="J13" i="505" a="1"/>
  <c r="J13" i="505" s="1"/>
  <c r="H14" i="505"/>
  <c r="J14" i="505" a="1"/>
  <c r="J14" i="505" s="1"/>
  <c r="H15" i="505"/>
  <c r="J15" i="505" a="1"/>
  <c r="J15" i="505" s="1"/>
  <c r="H16" i="505"/>
  <c r="J16" i="505" a="1"/>
  <c r="J16" i="505" s="1"/>
  <c r="H17" i="505"/>
  <c r="J17" i="505" a="1"/>
  <c r="J17" i="505" s="1"/>
  <c r="H18" i="505"/>
  <c r="J18" i="505" a="1"/>
  <c r="J18" i="505" s="1"/>
  <c r="H72" i="505"/>
  <c r="J72" i="505" a="1"/>
  <c r="J72" i="505" s="1"/>
  <c r="H73" i="505"/>
  <c r="J73" i="505" a="1"/>
  <c r="J73" i="505" s="1"/>
  <c r="H74" i="505"/>
  <c r="J74" i="505" a="1"/>
  <c r="J74" i="505" s="1"/>
  <c r="H75" i="505"/>
  <c r="J75" i="505" a="1"/>
  <c r="J75" i="505" s="1"/>
  <c r="H76" i="505"/>
  <c r="H77" i="505"/>
  <c r="H78" i="505"/>
  <c r="H79" i="505"/>
  <c r="G86" i="505"/>
  <c r="B5" i="534" s="1"/>
  <c r="I86" i="505"/>
  <c r="L553" i="505" s="1"/>
  <c r="J87" i="505"/>
  <c r="J118" i="505" a="1"/>
  <c r="J118" i="505" s="1"/>
  <c r="K118" i="505" a="1"/>
  <c r="K118" i="505" s="1"/>
  <c r="M118" i="505" s="1"/>
  <c r="J119" i="505" a="1"/>
  <c r="J119" i="505" s="1"/>
  <c r="J120" i="505" a="1"/>
  <c r="J120" i="505" s="1"/>
  <c r="V121" i="505"/>
  <c r="W121" i="505" s="1"/>
  <c r="G137" i="505"/>
  <c r="B7" i="534" s="1"/>
  <c r="I137" i="505"/>
  <c r="L555" i="505" s="1"/>
  <c r="J138" i="505" a="1"/>
  <c r="J138" i="505" s="1"/>
  <c r="K138" i="505" a="1"/>
  <c r="K138" i="505" s="1"/>
  <c r="K148" i="505" s="1"/>
  <c r="W138" i="505"/>
  <c r="J139" i="505" a="1"/>
  <c r="J139" i="505" s="1"/>
  <c r="J140" i="505" a="1"/>
  <c r="J140" i="505" s="1"/>
  <c r="J154" i="505" a="1"/>
  <c r="J154" i="505" s="1"/>
  <c r="J155" i="505" a="1"/>
  <c r="J155" i="505" s="1"/>
  <c r="J159" i="505" a="1"/>
  <c r="J159" i="505" s="1"/>
  <c r="G163" i="505"/>
  <c r="B9" i="534" s="1"/>
  <c r="I163" i="505"/>
  <c r="L556" i="505" s="1"/>
  <c r="I166" i="505"/>
  <c r="J559" i="505"/>
  <c r="G335" i="505"/>
  <c r="J199" i="505" a="1"/>
  <c r="J199" i="505" s="1"/>
  <c r="L559" i="505"/>
  <c r="I335" i="505"/>
  <c r="B343" i="505" s="1"/>
  <c r="X338" i="505"/>
  <c r="P335" i="505"/>
  <c r="X339" i="505" s="1"/>
  <c r="V199" i="505"/>
  <c r="K194" i="505" a="1"/>
  <c r="K194" i="505" s="1"/>
  <c r="J194" i="505" a="1"/>
  <c r="J194" i="505" s="1"/>
  <c r="H194" i="505"/>
  <c r="W194" i="505"/>
  <c r="M195" i="505"/>
  <c r="R338" i="505"/>
  <c r="M208" i="505"/>
  <c r="M210" i="505"/>
  <c r="M212" i="505"/>
  <c r="M214" i="505"/>
  <c r="M216" i="505"/>
  <c r="M218" i="505"/>
  <c r="M220" i="505"/>
  <c r="M221" i="505"/>
  <c r="M222" i="505"/>
  <c r="M223" i="505"/>
  <c r="M224" i="505"/>
  <c r="M225" i="505"/>
  <c r="M226" i="505"/>
  <c r="M227" i="505"/>
  <c r="M228" i="505"/>
  <c r="M230" i="505"/>
  <c r="M232" i="505"/>
  <c r="M234" i="505"/>
  <c r="M236" i="505"/>
  <c r="M239" i="505"/>
  <c r="M240" i="505"/>
  <c r="M243" i="505"/>
  <c r="M245" i="505"/>
  <c r="M247" i="505"/>
  <c r="M248" i="505"/>
  <c r="M249" i="505"/>
  <c r="M250" i="505"/>
  <c r="J561" i="505"/>
  <c r="M561" i="505" s="1"/>
  <c r="J292" i="505" a="1"/>
  <c r="J292" i="505" s="1"/>
  <c r="M259" i="505"/>
  <c r="M261" i="505"/>
  <c r="M263" i="505"/>
  <c r="M265" i="505"/>
  <c r="M266" i="505"/>
  <c r="M268" i="505"/>
  <c r="M270" i="505"/>
  <c r="M272" i="505"/>
  <c r="M274" i="505"/>
  <c r="M276" i="505"/>
  <c r="M278" i="505"/>
  <c r="M279" i="505"/>
  <c r="M280" i="505"/>
  <c r="M281" i="505"/>
  <c r="M282" i="505"/>
  <c r="M283" i="505"/>
  <c r="M284" i="505"/>
  <c r="M289" i="505"/>
  <c r="M291" i="505"/>
  <c r="H23" i="505"/>
  <c r="H25" i="505"/>
  <c r="H29" i="505"/>
  <c r="J29" i="505" a="1"/>
  <c r="J29" i="505" s="1"/>
  <c r="W29" i="505"/>
  <c r="H30" i="505"/>
  <c r="H37" i="505"/>
  <c r="J37" i="505" a="1"/>
  <c r="J37" i="505" s="1"/>
  <c r="H38" i="505"/>
  <c r="J38" i="505" a="1"/>
  <c r="J38" i="505" s="1"/>
  <c r="H39" i="505"/>
  <c r="J39" i="505" a="1"/>
  <c r="J39" i="505" s="1"/>
  <c r="H40" i="505"/>
  <c r="J40" i="505" a="1"/>
  <c r="J40" i="505" s="1"/>
  <c r="H41" i="505"/>
  <c r="J41" i="505" a="1"/>
  <c r="J41" i="505" s="1"/>
  <c r="H42" i="505"/>
  <c r="J42" i="505" a="1"/>
  <c r="J42" i="505" s="1"/>
  <c r="H43" i="505"/>
  <c r="J43" i="505" a="1"/>
  <c r="J43" i="505" s="1"/>
  <c r="H44" i="505"/>
  <c r="J44" i="505" a="1"/>
  <c r="J44" i="505" s="1"/>
  <c r="H45" i="505"/>
  <c r="J45" i="505" a="1"/>
  <c r="J45" i="505" s="1"/>
  <c r="H46" i="505"/>
  <c r="J46" i="505" a="1"/>
  <c r="J46" i="505" s="1"/>
  <c r="H47" i="505"/>
  <c r="J47" i="505" a="1"/>
  <c r="J47" i="505" s="1"/>
  <c r="H48" i="505"/>
  <c r="J48" i="505" a="1"/>
  <c r="J48" i="505" s="1"/>
  <c r="H49" i="505"/>
  <c r="H50" i="505"/>
  <c r="H51" i="505"/>
  <c r="H52" i="505"/>
  <c r="H53" i="505"/>
  <c r="H54" i="505"/>
  <c r="H55" i="505"/>
  <c r="H56" i="505"/>
  <c r="H57" i="505"/>
  <c r="J57" i="505" a="1"/>
  <c r="J57" i="505" s="1"/>
  <c r="H58" i="505"/>
  <c r="J58" i="505" a="1"/>
  <c r="J58" i="505" s="1"/>
  <c r="H59" i="505"/>
  <c r="J59" i="505" a="1"/>
  <c r="J59" i="505" s="1"/>
  <c r="H60" i="505"/>
  <c r="J60" i="505" a="1"/>
  <c r="J60" i="505" s="1"/>
  <c r="H61" i="505"/>
  <c r="J61" i="505" a="1"/>
  <c r="J61" i="505" s="1"/>
  <c r="H62" i="505"/>
  <c r="J62" i="505" a="1"/>
  <c r="J62" i="505" s="1"/>
  <c r="H63" i="505"/>
  <c r="J63" i="505" a="1"/>
  <c r="J63" i="505" s="1"/>
  <c r="H64" i="505"/>
  <c r="J64" i="505" a="1"/>
  <c r="J64" i="505" s="1"/>
  <c r="H65" i="505"/>
  <c r="J65" i="505" a="1"/>
  <c r="J65" i="505" s="1"/>
  <c r="H66" i="505"/>
  <c r="J66" i="505" a="1"/>
  <c r="J66" i="505" s="1"/>
  <c r="H67" i="505"/>
  <c r="H69" i="505"/>
  <c r="J69" i="505" a="1"/>
  <c r="J69" i="505" s="1"/>
  <c r="H70" i="505"/>
  <c r="J70" i="505" a="1"/>
  <c r="J70" i="505" s="1"/>
  <c r="P86" i="505"/>
  <c r="K87" i="505" a="1"/>
  <c r="K87" i="505" s="1"/>
  <c r="J88" i="505" a="1"/>
  <c r="J88" i="505" s="1"/>
  <c r="J89" i="505" a="1"/>
  <c r="J89" i="505" s="1"/>
  <c r="J90" i="505" a="1"/>
  <c r="J90" i="505" s="1"/>
  <c r="J91" i="505" a="1"/>
  <c r="J91" i="505" s="1"/>
  <c r="J92" i="505" a="1"/>
  <c r="J92" i="505" s="1"/>
  <c r="J93" i="505" a="1"/>
  <c r="J93" i="505" s="1"/>
  <c r="J95" i="505" a="1"/>
  <c r="J95" i="505" s="1"/>
  <c r="J96" i="505" a="1"/>
  <c r="J96" i="505" s="1"/>
  <c r="J97" i="505" a="1"/>
  <c r="J97" i="505" s="1"/>
  <c r="J98" i="505" a="1"/>
  <c r="J98" i="505" s="1"/>
  <c r="J99" i="505" a="1"/>
  <c r="J99" i="505" s="1"/>
  <c r="J100" i="505" a="1"/>
  <c r="J100" i="505" s="1"/>
  <c r="J101" i="505" a="1"/>
  <c r="J101" i="505" s="1"/>
  <c r="J102" i="505" a="1"/>
  <c r="J102" i="505" s="1"/>
  <c r="J103" i="505" a="1"/>
  <c r="J103" i="505" s="1"/>
  <c r="J104" i="505" a="1"/>
  <c r="J104" i="505" s="1"/>
  <c r="J105" i="505" a="1"/>
  <c r="J105" i="505" s="1"/>
  <c r="J106" i="505" a="1"/>
  <c r="J106" i="505" s="1"/>
  <c r="J113" i="505" a="1"/>
  <c r="J113" i="505" s="1"/>
  <c r="J114" i="505" a="1"/>
  <c r="J114" i="505" s="1"/>
  <c r="J122" i="505" a="1"/>
  <c r="J122" i="505" s="1"/>
  <c r="W122" i="505"/>
  <c r="J123" i="505" a="1"/>
  <c r="J123" i="505" s="1"/>
  <c r="J124" i="505" a="1"/>
  <c r="J124" i="505" s="1"/>
  <c r="J125" i="505" a="1"/>
  <c r="J125" i="505" s="1"/>
  <c r="J126" i="505" a="1"/>
  <c r="J126" i="505" s="1"/>
  <c r="J127" i="505" a="1"/>
  <c r="J127" i="505" s="1"/>
  <c r="J128" i="505" a="1"/>
  <c r="J128" i="505" s="1"/>
  <c r="J129" i="505" a="1"/>
  <c r="J129" i="505" s="1"/>
  <c r="J130" i="505" a="1"/>
  <c r="J130" i="505" s="1"/>
  <c r="J131" i="505" a="1"/>
  <c r="J131" i="505" s="1"/>
  <c r="J132" i="505" a="1"/>
  <c r="J132" i="505" s="1"/>
  <c r="J133" i="505" a="1"/>
  <c r="J133" i="505" s="1"/>
  <c r="J134" i="505" a="1"/>
  <c r="J134" i="505" s="1"/>
  <c r="J135" i="505" a="1"/>
  <c r="J135" i="505" s="1"/>
  <c r="J136" i="505" a="1"/>
  <c r="J136" i="505" s="1"/>
  <c r="J147" i="505" a="1"/>
  <c r="J147" i="505" s="1"/>
  <c r="J149" i="505" a="1"/>
  <c r="J149" i="505" s="1"/>
  <c r="W149" i="505"/>
  <c r="J150" i="505" a="1"/>
  <c r="J150" i="505" s="1"/>
  <c r="J151" i="505" a="1"/>
  <c r="J151" i="505" s="1"/>
  <c r="J152" i="505" a="1"/>
  <c r="J152" i="505" s="1"/>
  <c r="J158" i="505" a="1"/>
  <c r="J158" i="505" s="1"/>
  <c r="H178" i="505"/>
  <c r="J178" i="505" a="1"/>
  <c r="J178" i="505" s="1"/>
  <c r="K178" i="505" a="1"/>
  <c r="K178" i="505" s="1"/>
  <c r="K199" i="505" s="1"/>
  <c r="R337" i="505"/>
  <c r="O335" i="505"/>
  <c r="W178" i="505"/>
  <c r="W199" i="505" s="1"/>
  <c r="H179" i="505"/>
  <c r="J179" i="505" a="1"/>
  <c r="J179" i="505" s="1"/>
  <c r="H180" i="505"/>
  <c r="J180" i="505" a="1"/>
  <c r="J180" i="505" s="1"/>
  <c r="H181" i="505"/>
  <c r="J181" i="505" a="1"/>
  <c r="J181" i="505" s="1"/>
  <c r="H182" i="505"/>
  <c r="J182" i="505" a="1"/>
  <c r="J182" i="505" s="1"/>
  <c r="H183" i="505"/>
  <c r="J183" i="505" a="1"/>
  <c r="J183" i="505" s="1"/>
  <c r="H184" i="505"/>
  <c r="J184" i="505" a="1"/>
  <c r="J184" i="505" s="1"/>
  <c r="H185" i="505"/>
  <c r="J185" i="505" a="1"/>
  <c r="J185" i="505" s="1"/>
  <c r="H186" i="505"/>
  <c r="J186" i="505" a="1"/>
  <c r="J186" i="505" s="1"/>
  <c r="H187" i="505"/>
  <c r="J187" i="505" a="1"/>
  <c r="J187" i="505" s="1"/>
  <c r="M194" i="505"/>
  <c r="J560" i="505"/>
  <c r="M560" i="505" s="1"/>
  <c r="J257" i="505" a="1"/>
  <c r="J257" i="505" s="1"/>
  <c r="W257" i="505"/>
  <c r="H200" i="505"/>
  <c r="J200" i="505" a="1"/>
  <c r="J200" i="505" s="1"/>
  <c r="K200" i="505" a="1"/>
  <c r="K200" i="505" s="1"/>
  <c r="K257" i="505" s="1"/>
  <c r="W200" i="505"/>
  <c r="H208" i="505"/>
  <c r="J208" i="505" a="1"/>
  <c r="J208" i="505" s="1"/>
  <c r="H209" i="505"/>
  <c r="J209" i="505" a="1"/>
  <c r="J209" i="505" s="1"/>
  <c r="H210" i="505"/>
  <c r="J210" i="505" a="1"/>
  <c r="J210" i="505" s="1"/>
  <c r="H211" i="505"/>
  <c r="J211" i="505" a="1"/>
  <c r="J211" i="505" s="1"/>
  <c r="H212" i="505"/>
  <c r="J212" i="505" a="1"/>
  <c r="J212" i="505" s="1"/>
  <c r="H213" i="505"/>
  <c r="J213" i="505" a="1"/>
  <c r="J213" i="505" s="1"/>
  <c r="H214" i="505"/>
  <c r="J214" i="505" a="1"/>
  <c r="J214" i="505" s="1"/>
  <c r="H215" i="505"/>
  <c r="J215" i="505" a="1"/>
  <c r="J215" i="505" s="1"/>
  <c r="H216" i="505"/>
  <c r="J216" i="505" a="1"/>
  <c r="J216" i="505" s="1"/>
  <c r="H217" i="505"/>
  <c r="J217" i="505" a="1"/>
  <c r="J217" i="505" s="1"/>
  <c r="H218" i="505"/>
  <c r="J218" i="505" a="1"/>
  <c r="J218" i="505" s="1"/>
  <c r="H219" i="505"/>
  <c r="J219" i="505" a="1"/>
  <c r="J219" i="505" s="1"/>
  <c r="H220" i="505"/>
  <c r="H221" i="505"/>
  <c r="H222" i="505"/>
  <c r="H223" i="505"/>
  <c r="H224" i="505"/>
  <c r="H225" i="505"/>
  <c r="H226" i="505"/>
  <c r="H227" i="505"/>
  <c r="H228" i="505"/>
  <c r="J228" i="505" a="1"/>
  <c r="J228" i="505" s="1"/>
  <c r="H229" i="505"/>
  <c r="J229" i="505" a="1"/>
  <c r="J229" i="505" s="1"/>
  <c r="H230" i="505"/>
  <c r="J230" i="505" a="1"/>
  <c r="J230" i="505" s="1"/>
  <c r="H231" i="505"/>
  <c r="J231" i="505" a="1"/>
  <c r="J231" i="505" s="1"/>
  <c r="H232" i="505"/>
  <c r="J232" i="505" a="1"/>
  <c r="J232" i="505" s="1"/>
  <c r="H233" i="505"/>
  <c r="J233" i="505" a="1"/>
  <c r="J233" i="505" s="1"/>
  <c r="H234" i="505"/>
  <c r="J234" i="505" a="1"/>
  <c r="J234" i="505" s="1"/>
  <c r="H235" i="505"/>
  <c r="J235" i="505" a="1"/>
  <c r="J235" i="505" s="1"/>
  <c r="H236" i="505"/>
  <c r="J236" i="505" a="1"/>
  <c r="J236" i="505" s="1"/>
  <c r="H289" i="505"/>
  <c r="J289" i="505" a="1"/>
  <c r="J289" i="505" s="1"/>
  <c r="H290" i="505"/>
  <c r="J290" i="505" a="1"/>
  <c r="J290" i="505" s="1"/>
  <c r="H291" i="505"/>
  <c r="J291" i="505" a="1"/>
  <c r="J291" i="505" s="1"/>
  <c r="V292" i="505"/>
  <c r="W292" i="505" s="1"/>
  <c r="J562" i="505"/>
  <c r="M562" i="505" s="1"/>
  <c r="J308" i="505" a="1"/>
  <c r="J308" i="505" s="1"/>
  <c r="N308" i="505"/>
  <c r="V308" i="505"/>
  <c r="W308" i="505" s="1"/>
  <c r="K300" i="505" a="1"/>
  <c r="K300" i="505" s="1"/>
  <c r="J300" i="505" a="1"/>
  <c r="J300" i="505" s="1"/>
  <c r="M300" i="505"/>
  <c r="M302" i="505"/>
  <c r="M304" i="505"/>
  <c r="M306" i="505"/>
  <c r="J319" i="505" a="1"/>
  <c r="J319" i="505" s="1"/>
  <c r="W319" i="505"/>
  <c r="M310" i="505"/>
  <c r="M312" i="505"/>
  <c r="R342" i="505"/>
  <c r="M322" i="505"/>
  <c r="M326" i="505"/>
  <c r="J565" i="505"/>
  <c r="G507" i="505"/>
  <c r="J370" i="505" a="1"/>
  <c r="J370" i="505" s="1"/>
  <c r="M350" i="505"/>
  <c r="M352" i="505"/>
  <c r="M354" i="505"/>
  <c r="M356" i="505"/>
  <c r="M358" i="505"/>
  <c r="M362" i="505"/>
  <c r="M364" i="505"/>
  <c r="M366" i="505"/>
  <c r="M368" i="505"/>
  <c r="M374" i="505"/>
  <c r="M376" i="505"/>
  <c r="M377" i="505"/>
  <c r="M378" i="505"/>
  <c r="M379" i="505"/>
  <c r="M381" i="505"/>
  <c r="M383" i="505"/>
  <c r="M385" i="505"/>
  <c r="M387" i="505"/>
  <c r="M389" i="505"/>
  <c r="M391" i="505"/>
  <c r="M392" i="505"/>
  <c r="M393" i="505"/>
  <c r="M394" i="505"/>
  <c r="M395" i="505"/>
  <c r="M397" i="505"/>
  <c r="H195" i="505"/>
  <c r="H239" i="505"/>
  <c r="H240" i="505"/>
  <c r="J240" i="505" a="1"/>
  <c r="J240" i="505" s="1"/>
  <c r="H241" i="505"/>
  <c r="J241" i="505" a="1"/>
  <c r="J241" i="505" s="1"/>
  <c r="H243" i="505"/>
  <c r="J243" i="505" a="1"/>
  <c r="J243" i="505" s="1"/>
  <c r="H244" i="505"/>
  <c r="J244" i="505" a="1"/>
  <c r="J244" i="505" s="1"/>
  <c r="H245" i="505"/>
  <c r="J245" i="505" a="1"/>
  <c r="J245" i="505" s="1"/>
  <c r="H246" i="505"/>
  <c r="J246" i="505" a="1"/>
  <c r="J246" i="505" s="1"/>
  <c r="H247" i="505"/>
  <c r="H248" i="505"/>
  <c r="H249" i="505"/>
  <c r="H250" i="505"/>
  <c r="H258" i="505"/>
  <c r="J258" i="505" a="1"/>
  <c r="J258" i="505" s="1"/>
  <c r="K258" i="505" a="1"/>
  <c r="K258" i="505" s="1"/>
  <c r="K292" i="505" s="1"/>
  <c r="H259" i="505"/>
  <c r="J259" i="505" a="1"/>
  <c r="J259" i="505" s="1"/>
  <c r="H260" i="505"/>
  <c r="J260" i="505" a="1"/>
  <c r="J260" i="505" s="1"/>
  <c r="H261" i="505"/>
  <c r="J261" i="505" a="1"/>
  <c r="J261" i="505" s="1"/>
  <c r="H262" i="505"/>
  <c r="J262" i="505" a="1"/>
  <c r="J262" i="505" s="1"/>
  <c r="H263" i="505"/>
  <c r="J263" i="505" a="1"/>
  <c r="J263" i="505" s="1"/>
  <c r="H264" i="505"/>
  <c r="J264" i="505" a="1"/>
  <c r="J264" i="505" s="1"/>
  <c r="H265" i="505"/>
  <c r="H266" i="505"/>
  <c r="J266" i="505" a="1"/>
  <c r="J266" i="505" s="1"/>
  <c r="H267" i="505"/>
  <c r="J267" i="505" a="1"/>
  <c r="J267" i="505" s="1"/>
  <c r="H268" i="505"/>
  <c r="J268" i="505" a="1"/>
  <c r="J268" i="505" s="1"/>
  <c r="H269" i="505"/>
  <c r="J269" i="505" a="1"/>
  <c r="J269" i="505" s="1"/>
  <c r="H270" i="505"/>
  <c r="J270" i="505" a="1"/>
  <c r="J270" i="505" s="1"/>
  <c r="H271" i="505"/>
  <c r="J271" i="505" a="1"/>
  <c r="J271" i="505" s="1"/>
  <c r="H272" i="505"/>
  <c r="J272" i="505" a="1"/>
  <c r="J272" i="505" s="1"/>
  <c r="H273" i="505"/>
  <c r="J273" i="505" a="1"/>
  <c r="J273" i="505" s="1"/>
  <c r="H274" i="505"/>
  <c r="J274" i="505" a="1"/>
  <c r="J274" i="505" s="1"/>
  <c r="H275" i="505"/>
  <c r="J275" i="505" a="1"/>
  <c r="J275" i="505" s="1"/>
  <c r="H276" i="505"/>
  <c r="J276" i="505" a="1"/>
  <c r="J276" i="505" s="1"/>
  <c r="H277" i="505"/>
  <c r="J277" i="505" a="1"/>
  <c r="J277" i="505" s="1"/>
  <c r="H278" i="505"/>
  <c r="H279" i="505"/>
  <c r="H280" i="505"/>
  <c r="H281" i="505"/>
  <c r="H282" i="505"/>
  <c r="H283" i="505"/>
  <c r="H284" i="505"/>
  <c r="J284" i="505" a="1"/>
  <c r="J284" i="505" s="1"/>
  <c r="H285" i="505"/>
  <c r="J285" i="505" a="1"/>
  <c r="J285" i="505" s="1"/>
  <c r="H293" i="505"/>
  <c r="J293" i="505" a="1"/>
  <c r="J293" i="505" s="1"/>
  <c r="K293" i="505" a="1"/>
  <c r="K293" i="505" s="1"/>
  <c r="W293" i="505"/>
  <c r="H294" i="505"/>
  <c r="J294" i="505" a="1"/>
  <c r="J294" i="505" s="1"/>
  <c r="J563" i="505"/>
  <c r="M563" i="505" s="1"/>
  <c r="J334" i="505" a="1"/>
  <c r="J334" i="505" s="1"/>
  <c r="W334" i="505"/>
  <c r="L565" i="505"/>
  <c r="R509" i="505"/>
  <c r="M400" i="505"/>
  <c r="M402" i="505"/>
  <c r="H301" i="505"/>
  <c r="J301" i="505" a="1"/>
  <c r="J301" i="505" s="1"/>
  <c r="H302" i="505"/>
  <c r="J302" i="505" a="1"/>
  <c r="J302" i="505" s="1"/>
  <c r="H303" i="505"/>
  <c r="J303" i="505" a="1"/>
  <c r="J303" i="505" s="1"/>
  <c r="H304" i="505"/>
  <c r="J304" i="505" a="1"/>
  <c r="J304" i="505" s="1"/>
  <c r="H305" i="505"/>
  <c r="J305" i="505" a="1"/>
  <c r="J305" i="505" s="1"/>
  <c r="H306" i="505"/>
  <c r="J306" i="505" a="1"/>
  <c r="J306" i="505" s="1"/>
  <c r="H307" i="505"/>
  <c r="J307" i="505" a="1"/>
  <c r="J307" i="505" s="1"/>
  <c r="H318" i="505"/>
  <c r="J318" i="505" a="1"/>
  <c r="J318" i="505" s="1"/>
  <c r="H320" i="505"/>
  <c r="J320" i="505" a="1"/>
  <c r="J320" i="505" s="1"/>
  <c r="K320" i="505" a="1"/>
  <c r="K320" i="505" s="1"/>
  <c r="K334" i="505" s="1"/>
  <c r="W320" i="505"/>
  <c r="H321" i="505"/>
  <c r="J321" i="505" a="1"/>
  <c r="J321" i="505" s="1"/>
  <c r="H322" i="505"/>
  <c r="J322" i="505" a="1"/>
  <c r="J322" i="505" s="1"/>
  <c r="H323" i="505"/>
  <c r="J323" i="505" a="1"/>
  <c r="J323" i="505" s="1"/>
  <c r="H325" i="505"/>
  <c r="J325" i="505" a="1"/>
  <c r="J325" i="505" s="1"/>
  <c r="H326" i="505"/>
  <c r="J326" i="505" a="1"/>
  <c r="J326" i="505" s="1"/>
  <c r="H333" i="505"/>
  <c r="I337" i="505"/>
  <c r="H349" i="505"/>
  <c r="J349" i="505" a="1"/>
  <c r="J349" i="505" s="1"/>
  <c r="K349" i="505" a="1"/>
  <c r="K349" i="505" s="1"/>
  <c r="K370" i="505" s="1"/>
  <c r="W349" i="505"/>
  <c r="W370" i="505" s="1"/>
  <c r="H350" i="505"/>
  <c r="J350" i="505" a="1"/>
  <c r="J350" i="505" s="1"/>
  <c r="H352" i="505"/>
  <c r="J352" i="505" a="1"/>
  <c r="J352" i="505" s="1"/>
  <c r="H353" i="505"/>
  <c r="J353" i="505" a="1"/>
  <c r="J353" i="505" s="1"/>
  <c r="H354" i="505"/>
  <c r="J354" i="505" a="1"/>
  <c r="J354" i="505" s="1"/>
  <c r="H355" i="505"/>
  <c r="J355" i="505" a="1"/>
  <c r="J355" i="505" s="1"/>
  <c r="H356" i="505"/>
  <c r="J356" i="505" a="1"/>
  <c r="J356" i="505" s="1"/>
  <c r="H357" i="505"/>
  <c r="J357" i="505" a="1"/>
  <c r="J357" i="505" s="1"/>
  <c r="H358" i="505"/>
  <c r="J358" i="505" a="1"/>
  <c r="J358" i="505" s="1"/>
  <c r="H361" i="505"/>
  <c r="J361" i="505" a="1"/>
  <c r="J361" i="505" s="1"/>
  <c r="H362" i="505"/>
  <c r="J362" i="505" a="1"/>
  <c r="J362" i="505" s="1"/>
  <c r="H363" i="505"/>
  <c r="J363" i="505" a="1"/>
  <c r="J363" i="505" s="1"/>
  <c r="H364" i="505"/>
  <c r="J364" i="505" a="1"/>
  <c r="J364" i="505" s="1"/>
  <c r="H365" i="505"/>
  <c r="J566" i="505"/>
  <c r="J545" i="505"/>
  <c r="J428" i="505" a="1"/>
  <c r="J428" i="505" s="1"/>
  <c r="L566" i="505"/>
  <c r="K372" i="505" a="1"/>
  <c r="K372" i="505" s="1"/>
  <c r="K403" i="505" a="1"/>
  <c r="K403" i="505" s="1"/>
  <c r="M403" i="505" s="1"/>
  <c r="J403" i="505" a="1"/>
  <c r="J403" i="505" s="1"/>
  <c r="H309" i="505"/>
  <c r="J309" i="505" a="1"/>
  <c r="J309" i="505" s="1"/>
  <c r="K309" i="505" a="1"/>
  <c r="K309" i="505" s="1"/>
  <c r="K319" i="505" s="1"/>
  <c r="W309" i="505"/>
  <c r="H310" i="505"/>
  <c r="J310" i="505" a="1"/>
  <c r="J310" i="505" s="1"/>
  <c r="H311" i="505"/>
  <c r="J311" i="505" a="1"/>
  <c r="J311" i="505" s="1"/>
  <c r="H312" i="505"/>
  <c r="H313" i="505"/>
  <c r="H351" i="505"/>
  <c r="J351" i="505" a="1"/>
  <c r="J351" i="505" s="1"/>
  <c r="H366" i="505"/>
  <c r="H368" i="505"/>
  <c r="H371" i="505"/>
  <c r="J371" i="505" a="1"/>
  <c r="J371" i="505" s="1"/>
  <c r="K371" i="505" a="1"/>
  <c r="K371" i="505" s="1"/>
  <c r="O428" i="505"/>
  <c r="R510" i="505" s="1"/>
  <c r="W371" i="505"/>
  <c r="H373" i="505"/>
  <c r="J373" i="505" a="1"/>
  <c r="J373" i="505" s="1"/>
  <c r="H374" i="505"/>
  <c r="J374" i="505" a="1"/>
  <c r="J374" i="505" s="1"/>
  <c r="H375" i="505"/>
  <c r="J375" i="505" a="1"/>
  <c r="J375" i="505" s="1"/>
  <c r="H376" i="505"/>
  <c r="H377" i="505"/>
  <c r="H378" i="505"/>
  <c r="H379" i="505"/>
  <c r="J379" i="505" a="1"/>
  <c r="J379" i="505" s="1"/>
  <c r="H380" i="505"/>
  <c r="J380" i="505" a="1"/>
  <c r="J380" i="505" s="1"/>
  <c r="H381" i="505"/>
  <c r="J381" i="505" a="1"/>
  <c r="J381" i="505" s="1"/>
  <c r="H382" i="505"/>
  <c r="J382" i="505" a="1"/>
  <c r="J382" i="505" s="1"/>
  <c r="H383" i="505"/>
  <c r="J383" i="505" a="1"/>
  <c r="J383" i="505" s="1"/>
  <c r="H384" i="505"/>
  <c r="J384" i="505" a="1"/>
  <c r="J384" i="505" s="1"/>
  <c r="H385" i="505"/>
  <c r="J385" i="505" a="1"/>
  <c r="J385" i="505" s="1"/>
  <c r="H386" i="505"/>
  <c r="J386" i="505" a="1"/>
  <c r="J386" i="505" s="1"/>
  <c r="H387" i="505"/>
  <c r="J387" i="505" a="1"/>
  <c r="J387" i="505" s="1"/>
  <c r="H388" i="505"/>
  <c r="J388" i="505" a="1"/>
  <c r="J388" i="505" s="1"/>
  <c r="H389" i="505"/>
  <c r="J389" i="505" a="1"/>
  <c r="J389" i="505" s="1"/>
  <c r="H390" i="505"/>
  <c r="J390" i="505" a="1"/>
  <c r="J390" i="505" s="1"/>
  <c r="H391" i="505"/>
  <c r="H392" i="505"/>
  <c r="H393" i="505"/>
  <c r="H394" i="505"/>
  <c r="H395" i="505"/>
  <c r="H397" i="505"/>
  <c r="H399" i="505"/>
  <c r="J399" i="505" a="1"/>
  <c r="J399" i="505" s="1"/>
  <c r="H400" i="505"/>
  <c r="J400" i="505" a="1"/>
  <c r="J400" i="505" s="1"/>
  <c r="H401" i="505"/>
  <c r="J401" i="505" a="1"/>
  <c r="J401" i="505" s="1"/>
  <c r="H402" i="505"/>
  <c r="J402" i="505" a="1"/>
  <c r="J402" i="505" s="1"/>
  <c r="H403" i="505"/>
  <c r="W403" i="505"/>
  <c r="M404" i="505"/>
  <c r="M406" i="505"/>
  <c r="M408" i="505"/>
  <c r="M412" i="505"/>
  <c r="M414" i="505"/>
  <c r="M416" i="505"/>
  <c r="M418" i="505"/>
  <c r="M420" i="505"/>
  <c r="M422" i="505"/>
  <c r="M423" i="505"/>
  <c r="M424" i="505"/>
  <c r="M425" i="505"/>
  <c r="M427" i="505"/>
  <c r="M430" i="505"/>
  <c r="M432" i="505"/>
  <c r="M434" i="505"/>
  <c r="M435" i="505"/>
  <c r="M438" i="505"/>
  <c r="H404" i="505"/>
  <c r="J404" i="505" a="1"/>
  <c r="J404" i="505" s="1"/>
  <c r="H405" i="505"/>
  <c r="J405" i="505" a="1"/>
  <c r="J405" i="505" s="1"/>
  <c r="H406" i="505"/>
  <c r="J406" i="505" a="1"/>
  <c r="J406" i="505" s="1"/>
  <c r="H407" i="505"/>
  <c r="J407" i="505" a="1"/>
  <c r="J407" i="505" s="1"/>
  <c r="H408" i="505"/>
  <c r="J408" i="505" a="1"/>
  <c r="J408" i="505" s="1"/>
  <c r="H409" i="505"/>
  <c r="H411" i="505"/>
  <c r="J411" i="505" a="1"/>
  <c r="J411" i="505" s="1"/>
  <c r="H412" i="505"/>
  <c r="J412" i="505" a="1"/>
  <c r="J412" i="505" s="1"/>
  <c r="H414" i="505"/>
  <c r="J414" i="505" a="1"/>
  <c r="J414" i="505" s="1"/>
  <c r="H415" i="505"/>
  <c r="J415" i="505" a="1"/>
  <c r="J415" i="505" s="1"/>
  <c r="H416" i="505"/>
  <c r="J416" i="505" a="1"/>
  <c r="J416" i="505" s="1"/>
  <c r="H417" i="505"/>
  <c r="J417" i="505" a="1"/>
  <c r="J417" i="505" s="1"/>
  <c r="H418" i="505"/>
  <c r="H420" i="505"/>
  <c r="H422" i="505"/>
  <c r="H423" i="505"/>
  <c r="H424" i="505"/>
  <c r="H425" i="505"/>
  <c r="H427" i="505"/>
  <c r="H429" i="505"/>
  <c r="J429" i="505" a="1"/>
  <c r="J429" i="505" s="1"/>
  <c r="K429" i="505" a="1"/>
  <c r="K429" i="505" s="1"/>
  <c r="K463" i="505" s="1"/>
  <c r="H430" i="505"/>
  <c r="J430" i="505" a="1"/>
  <c r="J430" i="505" s="1"/>
  <c r="H431" i="505"/>
  <c r="J431" i="505" a="1"/>
  <c r="J431" i="505" s="1"/>
  <c r="H432" i="505"/>
  <c r="J432" i="505" a="1"/>
  <c r="J432" i="505" s="1"/>
  <c r="H433" i="505"/>
  <c r="J433" i="505" a="1"/>
  <c r="J433" i="505" s="1"/>
  <c r="H434" i="505"/>
  <c r="J434" i="505" a="1"/>
  <c r="J434" i="505" s="1"/>
  <c r="H435" i="505"/>
  <c r="J435" i="505" a="1"/>
  <c r="J435" i="505" s="1"/>
  <c r="H436" i="505"/>
  <c r="H437" i="505"/>
  <c r="J437" i="505" a="1"/>
  <c r="J437" i="505" s="1"/>
  <c r="H438" i="505"/>
  <c r="J438" i="505" a="1"/>
  <c r="J438" i="505" s="1"/>
  <c r="J439" i="505" a="1"/>
  <c r="J439" i="505" s="1"/>
  <c r="J568" i="505"/>
  <c r="J547" i="505"/>
  <c r="J479" i="505" a="1"/>
  <c r="J479" i="505" s="1"/>
  <c r="W479" i="505"/>
  <c r="M481" i="505"/>
  <c r="M483" i="505"/>
  <c r="H426" i="505"/>
  <c r="J567" i="505"/>
  <c r="J546" i="505"/>
  <c r="J463" i="505" a="1"/>
  <c r="J463" i="505" s="1"/>
  <c r="L567" i="505"/>
  <c r="L546" i="505"/>
  <c r="V463" i="505"/>
  <c r="W463" i="505" s="1"/>
  <c r="N434" i="505"/>
  <c r="N463" i="505" s="1"/>
  <c r="M447" i="505"/>
  <c r="M449" i="505"/>
  <c r="M450" i="505"/>
  <c r="M451" i="505"/>
  <c r="M452" i="505"/>
  <c r="M453" i="505"/>
  <c r="M454" i="505"/>
  <c r="M455" i="505"/>
  <c r="M457" i="505"/>
  <c r="M458" i="505"/>
  <c r="M459" i="505"/>
  <c r="M460" i="505"/>
  <c r="M462" i="505"/>
  <c r="L568" i="505"/>
  <c r="R512" i="505"/>
  <c r="M467" i="505"/>
  <c r="M469" i="505"/>
  <c r="M470" i="505"/>
  <c r="M482" i="505"/>
  <c r="M484" i="505"/>
  <c r="H464" i="505"/>
  <c r="J464" i="505" a="1"/>
  <c r="J464" i="505" s="1"/>
  <c r="K464" i="505" a="1"/>
  <c r="K464" i="505" s="1"/>
  <c r="K479" i="505" s="1"/>
  <c r="W464" i="505"/>
  <c r="H465" i="505"/>
  <c r="J465" i="505" a="1"/>
  <c r="J465" i="505" s="1"/>
  <c r="H466" i="505"/>
  <c r="J466" i="505" a="1"/>
  <c r="J466" i="505" s="1"/>
  <c r="H467" i="505"/>
  <c r="J467" i="505" a="1"/>
  <c r="J467" i="505" s="1"/>
  <c r="H468" i="505"/>
  <c r="J468" i="505" a="1"/>
  <c r="J468" i="505" s="1"/>
  <c r="H469" i="505"/>
  <c r="J469" i="505" a="1"/>
  <c r="J469" i="505" s="1"/>
  <c r="H470" i="505"/>
  <c r="J470" i="505" a="1"/>
  <c r="J470" i="505" s="1"/>
  <c r="N490" i="505"/>
  <c r="V490" i="505"/>
  <c r="W490" i="505" s="1"/>
  <c r="I490" i="505"/>
  <c r="I507" i="505" s="1"/>
  <c r="B515" i="505" s="1"/>
  <c r="L569" i="505"/>
  <c r="L548" i="505"/>
  <c r="K513" i="505"/>
  <c r="M513" i="505" s="1"/>
  <c r="M509" i="505"/>
  <c r="H447" i="505"/>
  <c r="J447" i="505" a="1"/>
  <c r="J447" i="505" s="1"/>
  <c r="H448" i="505"/>
  <c r="J448" i="505" a="1"/>
  <c r="J448" i="505" s="1"/>
  <c r="H449" i="505"/>
  <c r="H450" i="505"/>
  <c r="H451" i="505"/>
  <c r="H452" i="505"/>
  <c r="H453" i="505"/>
  <c r="H454" i="505"/>
  <c r="H455" i="505"/>
  <c r="J455" i="505" a="1"/>
  <c r="J455" i="505" s="1"/>
  <c r="H456" i="505"/>
  <c r="J456" i="505" a="1"/>
  <c r="J456" i="505" s="1"/>
  <c r="H457" i="505"/>
  <c r="H458" i="505"/>
  <c r="H459" i="505"/>
  <c r="H460" i="505"/>
  <c r="J460" i="505" a="1"/>
  <c r="J460" i="505" s="1"/>
  <c r="H461" i="505"/>
  <c r="J461" i="505" a="1"/>
  <c r="J461" i="505" s="1"/>
  <c r="H462" i="505"/>
  <c r="J462" i="505" a="1"/>
  <c r="J462" i="505" s="1"/>
  <c r="H480" i="505"/>
  <c r="J480" i="505" a="1"/>
  <c r="J480" i="505" s="1"/>
  <c r="K480" i="505" a="1"/>
  <c r="K480" i="505" s="1"/>
  <c r="K490" i="505" s="1"/>
  <c r="W480" i="505"/>
  <c r="H481" i="505"/>
  <c r="J481" i="505" a="1"/>
  <c r="J481" i="505" s="1"/>
  <c r="H482" i="505"/>
  <c r="J482" i="505" a="1"/>
  <c r="J482" i="505" s="1"/>
  <c r="H483" i="505"/>
  <c r="J483" i="505" a="1"/>
  <c r="J483" i="505" s="1"/>
  <c r="H484" i="505"/>
  <c r="J484" i="505" a="1"/>
  <c r="J484" i="505" s="1"/>
  <c r="J569" i="505"/>
  <c r="J548" i="505"/>
  <c r="J506" i="505" a="1"/>
  <c r="J506" i="505" s="1"/>
  <c r="M492" i="505"/>
  <c r="M494" i="505"/>
  <c r="M498" i="505"/>
  <c r="H491" i="505"/>
  <c r="J491" i="505" a="1"/>
  <c r="J491" i="505" s="1"/>
  <c r="K491" i="505" a="1"/>
  <c r="K491" i="505" s="1"/>
  <c r="K506" i="505" s="1"/>
  <c r="W491" i="505"/>
  <c r="H492" i="505"/>
  <c r="J492" i="505" a="1"/>
  <c r="J492" i="505" s="1"/>
  <c r="H493" i="505"/>
  <c r="J493" i="505" a="1"/>
  <c r="J493" i="505" s="1"/>
  <c r="H494" i="505"/>
  <c r="J494" i="505" a="1"/>
  <c r="J494" i="505" s="1"/>
  <c r="H497" i="505"/>
  <c r="J497" i="505" a="1"/>
  <c r="J497" i="505" s="1"/>
  <c r="H498" i="505"/>
  <c r="J498" i="505" a="1"/>
  <c r="J498" i="505" s="1"/>
  <c r="H501" i="505"/>
  <c r="J501" i="505" a="1"/>
  <c r="J501" i="505" s="1"/>
  <c r="L545" i="505" l="1"/>
  <c r="M545" i="505" s="1"/>
  <c r="B11" i="534"/>
  <c r="D11" i="534" s="1"/>
  <c r="K9" i="534"/>
  <c r="D9" i="534"/>
  <c r="K7" i="534"/>
  <c r="D7" i="534"/>
  <c r="K5" i="534"/>
  <c r="D5" i="534"/>
  <c r="K121" i="505"/>
  <c r="K164" i="505" s="1"/>
  <c r="L547" i="505"/>
  <c r="M547" i="505" s="1"/>
  <c r="W163" i="505"/>
  <c r="T173" i="508"/>
  <c r="M524" i="508" a="1"/>
  <c r="M524" i="508" s="1"/>
  <c r="M525" i="508"/>
  <c r="M528" i="508"/>
  <c r="M526" i="508"/>
  <c r="M527" i="508"/>
  <c r="M529" i="508"/>
  <c r="S530" i="508"/>
  <c r="M569" i="505"/>
  <c r="K428" i="505"/>
  <c r="K308" i="505"/>
  <c r="M548" i="505"/>
  <c r="M349" i="505"/>
  <c r="M370" i="505" s="1"/>
  <c r="M429" i="505"/>
  <c r="M87" i="505"/>
  <c r="M371" i="505"/>
  <c r="M428" i="505" s="1"/>
  <c r="M293" i="505"/>
  <c r="M308" i="505" s="1"/>
  <c r="M464" i="505"/>
  <c r="M479" i="505" s="1"/>
  <c r="M7" i="505"/>
  <c r="M28" i="505" s="1"/>
  <c r="M552" i="505"/>
  <c r="N507" i="505"/>
  <c r="B516" i="505" s="1"/>
  <c r="E516" i="505" s="1"/>
  <c r="H319" i="505"/>
  <c r="M566" i="505"/>
  <c r="M258" i="505"/>
  <c r="M292" i="505" s="1"/>
  <c r="H28" i="505"/>
  <c r="K552" i="505" s="1"/>
  <c r="H506" i="505"/>
  <c r="M567" i="505"/>
  <c r="J490" i="505" a="1"/>
  <c r="J490" i="505" s="1"/>
  <c r="M568" i="505"/>
  <c r="M463" i="505"/>
  <c r="H428" i="505"/>
  <c r="M309" i="505"/>
  <c r="M319" i="505" s="1"/>
  <c r="K337" i="505"/>
  <c r="I341" i="505"/>
  <c r="H334" i="505"/>
  <c r="K563" i="505" s="1"/>
  <c r="O507" i="505"/>
  <c r="X510" i="505" s="1"/>
  <c r="H292" i="505"/>
  <c r="K561" i="505" s="1"/>
  <c r="B514" i="505"/>
  <c r="J570" i="505" s="1"/>
  <c r="J507" i="505" a="1"/>
  <c r="J507" i="505" s="1"/>
  <c r="M514" i="505" s="1"/>
  <c r="H257" i="505"/>
  <c r="K560" i="505" s="1"/>
  <c r="X344" i="505"/>
  <c r="W335" i="505"/>
  <c r="R344" i="505"/>
  <c r="T337" i="505" s="1" a="1"/>
  <c r="T337" i="505" s="1"/>
  <c r="K335" i="505"/>
  <c r="E343" i="505" s="1"/>
  <c r="I343" i="505" s="1"/>
  <c r="M343" i="505" s="1"/>
  <c r="H199" i="505"/>
  <c r="M121" i="505"/>
  <c r="T338" i="505"/>
  <c r="V335" i="505"/>
  <c r="I344" i="505" s="1"/>
  <c r="Z338" i="505"/>
  <c r="M559" i="505"/>
  <c r="M138" i="505"/>
  <c r="M148" i="505" s="1"/>
  <c r="J555" i="505"/>
  <c r="M555" i="505" s="1"/>
  <c r="C527" i="505"/>
  <c r="J137" i="505" a="1"/>
  <c r="J137" i="505" s="1"/>
  <c r="J553" i="505"/>
  <c r="M553" i="505" s="1"/>
  <c r="C525" i="505"/>
  <c r="J86" i="505" a="1"/>
  <c r="J86" i="505" s="1"/>
  <c r="M137" i="505"/>
  <c r="R167" i="505"/>
  <c r="I164" i="505"/>
  <c r="B172" i="505" s="1"/>
  <c r="G164" i="505"/>
  <c r="M544" i="505"/>
  <c r="J549" i="505"/>
  <c r="M491" i="505"/>
  <c r="M506" i="505" s="1"/>
  <c r="H490" i="505"/>
  <c r="H479" i="505"/>
  <c r="M480" i="505"/>
  <c r="M490" i="505" s="1"/>
  <c r="M546" i="505"/>
  <c r="H463" i="505"/>
  <c r="K507" i="505"/>
  <c r="E515" i="505" s="1"/>
  <c r="I515" i="505" s="1"/>
  <c r="M515" i="505" s="1"/>
  <c r="H370" i="505"/>
  <c r="M320" i="505"/>
  <c r="M334" i="505" s="1"/>
  <c r="X509" i="505"/>
  <c r="R516" i="505"/>
  <c r="T509" i="505" s="1" a="1"/>
  <c r="T509" i="505" s="1"/>
  <c r="H308" i="505"/>
  <c r="K562" i="505" s="1"/>
  <c r="V507" i="505"/>
  <c r="M565" i="505"/>
  <c r="M200" i="505"/>
  <c r="M257" i="505" s="1"/>
  <c r="M178" i="505"/>
  <c r="M199" i="505" s="1"/>
  <c r="H86" i="505"/>
  <c r="K553" i="505" s="1"/>
  <c r="B342" i="505"/>
  <c r="J564" i="505" s="1"/>
  <c r="J335" i="505" a="1"/>
  <c r="J335" i="505" s="1"/>
  <c r="M342" i="505" s="1"/>
  <c r="K166" i="505"/>
  <c r="I170" i="505"/>
  <c r="J556" i="505"/>
  <c r="M556" i="505" s="1"/>
  <c r="C529" i="505"/>
  <c r="J163" i="505" a="1"/>
  <c r="J163" i="505" s="1"/>
  <c r="V28" i="505"/>
  <c r="V164" i="505" s="1"/>
  <c r="I173" i="505" s="1"/>
  <c r="W7" i="505"/>
  <c r="W28" i="505" s="1"/>
  <c r="M163" i="505"/>
  <c r="M86" i="505"/>
  <c r="K524" i="505"/>
  <c r="W137" i="505"/>
  <c r="W86" i="505"/>
  <c r="K11" i="534" l="1"/>
  <c r="B12" i="534"/>
  <c r="M507" i="505"/>
  <c r="M530" i="508"/>
  <c r="C530" i="505"/>
  <c r="M164" i="505"/>
  <c r="L335" i="505"/>
  <c r="I342" i="505" s="1"/>
  <c r="K544" i="505"/>
  <c r="W164" i="505"/>
  <c r="M335" i="505"/>
  <c r="T515" i="505"/>
  <c r="T511" i="505"/>
  <c r="T514" i="505"/>
  <c r="T513" i="505"/>
  <c r="T510" i="505"/>
  <c r="T512" i="505"/>
  <c r="K568" i="505"/>
  <c r="C520" i="505"/>
  <c r="K525" i="505"/>
  <c r="M344" i="505" a="1"/>
  <c r="M344" i="505" s="1"/>
  <c r="T343" i="505"/>
  <c r="T339" i="505"/>
  <c r="T340" i="505"/>
  <c r="T341" i="505"/>
  <c r="Z337" i="505" a="1"/>
  <c r="Z337" i="505" s="1"/>
  <c r="Z340" i="505"/>
  <c r="Z342" i="505"/>
  <c r="Z341" i="505"/>
  <c r="Z343" i="505"/>
  <c r="T342" i="505"/>
  <c r="Z339" i="505"/>
  <c r="K569" i="505"/>
  <c r="K170" i="505"/>
  <c r="M170" i="505" s="1"/>
  <c r="M166" i="505"/>
  <c r="W507" i="505"/>
  <c r="I516" i="505"/>
  <c r="M516" i="505" s="1" a="1"/>
  <c r="M516" i="505" s="1"/>
  <c r="X516" i="505"/>
  <c r="Z510" i="505" s="1"/>
  <c r="K565" i="505"/>
  <c r="H507" i="505"/>
  <c r="E514" i="505" s="1"/>
  <c r="K567" i="505"/>
  <c r="B171" i="505"/>
  <c r="L164" i="505"/>
  <c r="I171" i="505" s="1"/>
  <c r="J164" i="505" a="1"/>
  <c r="J164" i="505" s="1"/>
  <c r="M171" i="505" s="1"/>
  <c r="E172" i="505"/>
  <c r="G520" i="505" s="1"/>
  <c r="E525" i="505"/>
  <c r="K559" i="505"/>
  <c r="H335" i="505"/>
  <c r="E342" i="505" s="1"/>
  <c r="L507" i="505"/>
  <c r="I514" i="505" s="1"/>
  <c r="K341" i="505"/>
  <c r="M341" i="505" s="1"/>
  <c r="M337" i="505"/>
  <c r="K545" i="505"/>
  <c r="K566" i="505"/>
  <c r="E528" i="505" l="1"/>
  <c r="E527" i="505"/>
  <c r="E529" i="505"/>
  <c r="E526" i="505"/>
  <c r="E524" i="505"/>
  <c r="T344" i="505"/>
  <c r="T516" i="505"/>
  <c r="Z509" i="505" a="1"/>
  <c r="Z509" i="505" s="1"/>
  <c r="K521" i="505"/>
  <c r="K520" i="505"/>
  <c r="O520" i="505" s="1"/>
  <c r="J557" i="505"/>
  <c r="C519" i="505"/>
  <c r="Z511" i="505"/>
  <c r="Z513" i="505"/>
  <c r="Z515" i="505"/>
  <c r="Z512" i="505"/>
  <c r="Z514" i="505"/>
  <c r="M173" i="505" a="1"/>
  <c r="M173" i="505" s="1"/>
  <c r="Z344" i="505"/>
  <c r="I172" i="505"/>
  <c r="M172" i="505" s="1"/>
  <c r="E530" i="505" l="1"/>
  <c r="K519" i="505"/>
  <c r="O519" i="505" a="1"/>
  <c r="O519" i="505" s="1"/>
  <c r="O521" i="505" a="1"/>
  <c r="O521" i="505" s="1"/>
  <c r="Z516" i="505"/>
  <c r="H359" i="489" l="1"/>
  <c r="H360" i="489"/>
  <c r="H329" i="489"/>
  <c r="H505" i="489"/>
  <c r="H504" i="489"/>
  <c r="H503" i="489"/>
  <c r="H502" i="489"/>
  <c r="H501" i="489"/>
  <c r="H500" i="489"/>
  <c r="H499" i="489"/>
  <c r="H498" i="489"/>
  <c r="H497" i="489"/>
  <c r="H496" i="489"/>
  <c r="H495" i="489"/>
  <c r="H494" i="489"/>
  <c r="H493" i="489"/>
  <c r="H485" i="489"/>
  <c r="H363" i="489"/>
  <c r="H362" i="489"/>
  <c r="H361" i="489"/>
  <c r="H328" i="489"/>
  <c r="H327" i="489"/>
  <c r="H326" i="489"/>
  <c r="H325" i="489"/>
  <c r="H324" i="489"/>
  <c r="H256" i="489"/>
  <c r="H255" i="489"/>
  <c r="H254" i="489"/>
  <c r="H253" i="489"/>
  <c r="H252" i="489"/>
  <c r="H251" i="489"/>
  <c r="H250" i="489"/>
  <c r="H249" i="489"/>
  <c r="H248" i="489"/>
  <c r="H247" i="489"/>
  <c r="H246" i="489"/>
  <c r="H245" i="489"/>
  <c r="H244" i="489"/>
  <c r="H243" i="489"/>
  <c r="H242" i="489"/>
  <c r="H241" i="489"/>
  <c r="H240" i="489"/>
  <c r="H229" i="489"/>
  <c r="H228" i="489"/>
  <c r="H227" i="489"/>
  <c r="H226" i="489"/>
  <c r="H225" i="489"/>
  <c r="H224" i="489"/>
  <c r="H210" i="489"/>
  <c r="H209" i="489"/>
  <c r="H208" i="489"/>
  <c r="H207" i="489"/>
  <c r="H206" i="489"/>
  <c r="H205" i="489"/>
  <c r="H204" i="489"/>
  <c r="D502" i="489"/>
  <c r="D330" i="489"/>
  <c r="Q164" i="505" l="1"/>
  <c r="T164" i="505"/>
  <c r="X164" i="505"/>
  <c r="Z164" i="505"/>
  <c r="S164" i="505"/>
  <c r="U164" i="505"/>
  <c r="Y164" i="505"/>
  <c r="AA164" i="505"/>
  <c r="N163" i="505"/>
  <c r="N148" i="505"/>
  <c r="H137" i="505"/>
  <c r="N199" i="505"/>
  <c r="R169" i="505"/>
  <c r="O164" i="505"/>
  <c r="N121" i="505"/>
  <c r="X167" i="505"/>
  <c r="P164" i="505"/>
  <c r="X168" i="505" s="1"/>
  <c r="H121" i="505"/>
  <c r="N86" i="505"/>
  <c r="N28" i="505"/>
  <c r="N257" i="505"/>
  <c r="H163" i="505"/>
  <c r="H148" i="505"/>
  <c r="N137" i="505"/>
  <c r="K548" i="505" l="1"/>
  <c r="K556" i="505"/>
  <c r="N164" i="505"/>
  <c r="B173" i="505" s="1"/>
  <c r="K554" i="505"/>
  <c r="K546" i="505"/>
  <c r="H164" i="505"/>
  <c r="E171" i="505" s="1"/>
  <c r="G519" i="505" s="1"/>
  <c r="Q525" i="505"/>
  <c r="X173" i="505"/>
  <c r="Z168" i="505" s="1"/>
  <c r="N335" i="505"/>
  <c r="B344" i="505" s="1"/>
  <c r="E344" i="505" s="1"/>
  <c r="Q526" i="505"/>
  <c r="K527" i="505"/>
  <c r="R173" i="505"/>
  <c r="K555" i="505"/>
  <c r="K547" i="505"/>
  <c r="T535" i="505" a="1"/>
  <c r="T535" i="505" s="1"/>
  <c r="J535" i="505"/>
  <c r="Q535" i="505" s="1"/>
  <c r="C536" i="505"/>
  <c r="T536" i="505" s="1" a="1"/>
  <c r="T536" i="505" s="1"/>
  <c r="J533" i="505"/>
  <c r="T533" i="505" a="1"/>
  <c r="T533" i="505" s="1"/>
  <c r="T534" i="505" a="1"/>
  <c r="T534" i="505" s="1"/>
  <c r="J534" i="505"/>
  <c r="Q534" i="505" s="1"/>
  <c r="T166" i="505" l="1" a="1"/>
  <c r="T166" i="505" s="1"/>
  <c r="T172" i="505"/>
  <c r="T171" i="505"/>
  <c r="K530" i="505"/>
  <c r="M527" i="505" s="1"/>
  <c r="T170" i="505"/>
  <c r="T168" i="505"/>
  <c r="T167" i="505"/>
  <c r="Q530" i="505"/>
  <c r="S526" i="505" s="1"/>
  <c r="Z169" i="505"/>
  <c r="Z166" i="505" a="1"/>
  <c r="Z166" i="505" s="1"/>
  <c r="Z172" i="505"/>
  <c r="Z171" i="505"/>
  <c r="Z170" i="505"/>
  <c r="T169" i="505"/>
  <c r="Z167" i="505"/>
  <c r="C521" i="505"/>
  <c r="G521" i="505" s="1"/>
  <c r="E173" i="505"/>
  <c r="J536" i="505"/>
  <c r="Q533" i="505"/>
  <c r="R535" i="505"/>
  <c r="S535" i="505" a="1"/>
  <c r="S535" i="505" s="1"/>
  <c r="R534" i="505"/>
  <c r="S534" i="505" a="1"/>
  <c r="S534" i="505" s="1"/>
  <c r="AC499" i="489"/>
  <c r="AC500" i="489"/>
  <c r="AC501" i="489"/>
  <c r="AC327" i="489"/>
  <c r="AC157" i="489"/>
  <c r="AC156" i="489"/>
  <c r="S525" i="505" l="1"/>
  <c r="Z173" i="505"/>
  <c r="S527" i="505"/>
  <c r="S529" i="505"/>
  <c r="S524" i="505" a="1"/>
  <c r="S524" i="505" s="1"/>
  <c r="S528" i="505"/>
  <c r="M524" i="505" a="1"/>
  <c r="M524" i="505" s="1"/>
  <c r="M525" i="505"/>
  <c r="M529" i="505"/>
  <c r="M526" i="505"/>
  <c r="M528" i="505"/>
  <c r="T173" i="505"/>
  <c r="Q536" i="505"/>
  <c r="S536" i="505" s="1" a="1"/>
  <c r="S536" i="505" s="1"/>
  <c r="S533" i="505"/>
  <c r="R533" i="505"/>
  <c r="R536" i="505" s="1"/>
  <c r="S530" i="505" l="1"/>
  <c r="M530" i="505"/>
  <c r="AC485" i="489" l="1"/>
  <c r="AC409" i="489"/>
  <c r="AC372" i="489"/>
  <c r="AC314" i="489"/>
  <c r="AC162" i="489"/>
  <c r="AC143" i="489"/>
  <c r="AC505" i="489" l="1"/>
  <c r="AC504" i="489"/>
  <c r="AC503" i="489"/>
  <c r="AC502" i="489"/>
  <c r="AC498" i="489"/>
  <c r="AC497" i="489"/>
  <c r="AC496" i="489"/>
  <c r="AC495" i="489"/>
  <c r="AC494" i="489"/>
  <c r="AC493" i="489"/>
  <c r="AC492" i="489"/>
  <c r="AC491" i="489"/>
  <c r="AC489" i="489"/>
  <c r="AC484" i="489"/>
  <c r="AC483" i="489"/>
  <c r="AC482" i="489"/>
  <c r="AC481" i="489"/>
  <c r="AC480" i="489"/>
  <c r="AC478" i="489"/>
  <c r="AC477" i="489"/>
  <c r="AC476" i="489"/>
  <c r="AC475" i="489"/>
  <c r="AC474" i="489"/>
  <c r="AC473" i="489"/>
  <c r="AC472" i="489"/>
  <c r="AC471" i="489"/>
  <c r="AC470" i="489"/>
  <c r="AC469" i="489"/>
  <c r="AC468" i="489"/>
  <c r="AC467" i="489"/>
  <c r="AC466" i="489"/>
  <c r="AC465" i="489"/>
  <c r="AC464" i="489"/>
  <c r="AC462" i="489"/>
  <c r="AC461" i="489"/>
  <c r="AC460" i="489"/>
  <c r="AC459" i="489"/>
  <c r="AC458" i="489"/>
  <c r="AC457" i="489"/>
  <c r="AC456" i="489"/>
  <c r="AC455" i="489"/>
  <c r="AC454" i="489"/>
  <c r="AC453" i="489"/>
  <c r="AC452" i="489"/>
  <c r="AC451" i="489"/>
  <c r="AC450" i="489"/>
  <c r="AC449" i="489"/>
  <c r="AC448" i="489"/>
  <c r="AC447" i="489"/>
  <c r="AC446" i="489"/>
  <c r="AC445" i="489"/>
  <c r="AC444" i="489"/>
  <c r="AC443" i="489"/>
  <c r="AC442" i="489"/>
  <c r="AC441" i="489"/>
  <c r="AC440" i="489"/>
  <c r="AC439" i="489"/>
  <c r="AC438" i="489"/>
  <c r="AC437" i="489"/>
  <c r="AC436" i="489"/>
  <c r="AC435" i="489"/>
  <c r="AC434" i="489"/>
  <c r="AC433" i="489"/>
  <c r="AC432" i="489"/>
  <c r="AC431" i="489"/>
  <c r="AC430" i="489"/>
  <c r="AC427" i="489"/>
  <c r="AC426" i="489"/>
  <c r="AC425" i="489"/>
  <c r="AC424" i="489"/>
  <c r="AC423" i="489"/>
  <c r="AC422" i="489"/>
  <c r="AC421" i="489"/>
  <c r="AC420" i="489"/>
  <c r="AC419" i="489"/>
  <c r="AC418" i="489"/>
  <c r="AC417" i="489"/>
  <c r="AC416" i="489"/>
  <c r="AC415" i="489"/>
  <c r="AC414" i="489"/>
  <c r="AC413" i="489"/>
  <c r="AC412" i="489"/>
  <c r="AC411" i="489"/>
  <c r="AC410" i="489"/>
  <c r="AC408" i="489"/>
  <c r="AC407" i="489"/>
  <c r="AC406" i="489"/>
  <c r="AC405" i="489"/>
  <c r="AC404" i="489"/>
  <c r="AC403" i="489"/>
  <c r="AC402" i="489"/>
  <c r="AC401" i="489"/>
  <c r="AC400" i="489"/>
  <c r="AC399" i="489"/>
  <c r="AC398" i="489"/>
  <c r="AC397" i="489"/>
  <c r="AC396" i="489"/>
  <c r="AC395" i="489"/>
  <c r="AC394" i="489"/>
  <c r="AC393" i="489"/>
  <c r="AC392" i="489"/>
  <c r="AC391" i="489"/>
  <c r="AC390" i="489"/>
  <c r="AC389" i="489"/>
  <c r="AC388" i="489"/>
  <c r="AC387" i="489"/>
  <c r="AC386" i="489"/>
  <c r="AC385" i="489"/>
  <c r="AC384" i="489"/>
  <c r="AC383" i="489"/>
  <c r="AC382" i="489"/>
  <c r="AC381" i="489"/>
  <c r="AC380" i="489"/>
  <c r="AC379" i="489"/>
  <c r="AC378" i="489"/>
  <c r="AC377" i="489"/>
  <c r="AC376" i="489"/>
  <c r="AC375" i="489"/>
  <c r="AC374" i="489"/>
  <c r="AC373" i="489"/>
  <c r="AC371" i="489"/>
  <c r="AC369" i="489"/>
  <c r="AC368" i="489"/>
  <c r="AC367" i="489"/>
  <c r="AC366" i="489"/>
  <c r="AC365" i="489"/>
  <c r="AC364" i="489"/>
  <c r="AC363" i="489"/>
  <c r="AC362" i="489"/>
  <c r="AC361" i="489"/>
  <c r="AC358" i="489"/>
  <c r="AC357" i="489"/>
  <c r="AC356" i="489"/>
  <c r="AC355" i="489"/>
  <c r="AC354" i="489"/>
  <c r="AC353" i="489"/>
  <c r="AC352" i="489"/>
  <c r="AC351" i="489"/>
  <c r="AC350" i="489"/>
  <c r="AC349" i="489"/>
  <c r="AC490" i="489" l="1"/>
  <c r="AC506" i="489"/>
  <c r="AC479" i="489"/>
  <c r="AC429" i="489"/>
  <c r="AC463" i="489" s="1"/>
  <c r="G463" i="489"/>
  <c r="AC507" i="489" l="1"/>
  <c r="K328" i="489" l="1" a="1"/>
  <c r="K328" i="489" s="1"/>
  <c r="K331" i="489" a="1"/>
  <c r="K331" i="489" s="1"/>
  <c r="K332" i="489" a="1"/>
  <c r="K332" i="489" s="1"/>
  <c r="K333" i="489" a="1"/>
  <c r="K333" i="489" s="1"/>
  <c r="H331" i="489"/>
  <c r="H332" i="489"/>
  <c r="H333" i="489"/>
  <c r="K330" i="489" l="1" a="1"/>
  <c r="K330" i="489" s="1"/>
  <c r="AC67" i="489" l="1"/>
  <c r="AC30" i="489"/>
  <c r="K501" i="489" l="1" a="1"/>
  <c r="K501" i="489" s="1"/>
  <c r="K498" i="489" a="1"/>
  <c r="K498" i="489" s="1"/>
  <c r="V497" i="489"/>
  <c r="K497" i="489" a="1"/>
  <c r="K497" i="489" s="1"/>
  <c r="K493" i="489" a="1"/>
  <c r="K493" i="489" s="1"/>
  <c r="K492" i="489" a="1"/>
  <c r="K492" i="489" s="1"/>
  <c r="AA506" i="489"/>
  <c r="Y506" i="489"/>
  <c r="U506" i="489"/>
  <c r="S506" i="489"/>
  <c r="Q506" i="489"/>
  <c r="O506" i="489"/>
  <c r="K491" i="489" a="1"/>
  <c r="K491" i="489" s="1"/>
  <c r="V489" i="489"/>
  <c r="K489" i="489" a="1"/>
  <c r="K489" i="489" s="1"/>
  <c r="V484" i="489"/>
  <c r="K484" i="489" a="1"/>
  <c r="K484" i="489" s="1"/>
  <c r="K483" i="489" a="1"/>
  <c r="K483" i="489" s="1"/>
  <c r="K482" i="489" a="1"/>
  <c r="K482" i="489" s="1"/>
  <c r="K481" i="489" a="1"/>
  <c r="K481" i="489" s="1"/>
  <c r="Z490" i="489"/>
  <c r="X490" i="489"/>
  <c r="T490" i="489"/>
  <c r="P490" i="489"/>
  <c r="I490" i="489"/>
  <c r="V478" i="489"/>
  <c r="N478" i="489"/>
  <c r="K478" i="489" a="1"/>
  <c r="K478" i="489" s="1"/>
  <c r="V477" i="489"/>
  <c r="K477" i="489" a="1"/>
  <c r="K477" i="489" s="1"/>
  <c r="M477" i="489" s="1"/>
  <c r="V476" i="489"/>
  <c r="N476" i="489"/>
  <c r="K476" i="489" a="1"/>
  <c r="K476" i="489" s="1"/>
  <c r="V475" i="489"/>
  <c r="K475" i="489" a="1"/>
  <c r="K475" i="489" s="1"/>
  <c r="V474" i="489"/>
  <c r="N474" i="489"/>
  <c r="K474" i="489" a="1"/>
  <c r="K474" i="489" s="1"/>
  <c r="V473" i="489"/>
  <c r="K473" i="489" a="1"/>
  <c r="K473" i="489" s="1"/>
  <c r="V472" i="489"/>
  <c r="N472" i="489"/>
  <c r="K472" i="489" a="1"/>
  <c r="K472" i="489" s="1"/>
  <c r="V471" i="489"/>
  <c r="K471" i="489" a="1"/>
  <c r="K471" i="489" s="1"/>
  <c r="M471" i="489" s="1"/>
  <c r="V470" i="489"/>
  <c r="N470" i="489"/>
  <c r="K470" i="489" a="1"/>
  <c r="K470" i="489" s="1"/>
  <c r="V469" i="489"/>
  <c r="K469" i="489" a="1"/>
  <c r="K469" i="489" s="1"/>
  <c r="K468" i="489" a="1"/>
  <c r="K468" i="489" s="1"/>
  <c r="V467" i="489"/>
  <c r="N467" i="489"/>
  <c r="K467" i="489" a="1"/>
  <c r="K467" i="489" s="1"/>
  <c r="V466" i="489"/>
  <c r="K466" i="489" a="1"/>
  <c r="K466" i="489" s="1"/>
  <c r="V465" i="489"/>
  <c r="N465" i="489"/>
  <c r="K465" i="489" a="1"/>
  <c r="K465" i="489" s="1"/>
  <c r="Z479" i="489"/>
  <c r="X479" i="489"/>
  <c r="U479" i="489"/>
  <c r="S479" i="489"/>
  <c r="Q479" i="489"/>
  <c r="O479" i="489"/>
  <c r="I479" i="489"/>
  <c r="V462" i="489"/>
  <c r="N462" i="489"/>
  <c r="K462" i="489" a="1"/>
  <c r="K462" i="489" s="1"/>
  <c r="M462" i="489" s="1"/>
  <c r="K461" i="489" a="1"/>
  <c r="K461" i="489" s="1"/>
  <c r="K460" i="489" a="1"/>
  <c r="K460" i="489" s="1"/>
  <c r="K459" i="489" a="1"/>
  <c r="K459" i="489" s="1"/>
  <c r="K458" i="489" a="1"/>
  <c r="K458" i="489" s="1"/>
  <c r="M458" i="489" s="1"/>
  <c r="K457" i="489" a="1"/>
  <c r="K457" i="489" s="1"/>
  <c r="M457" i="489" s="1"/>
  <c r="J456" i="489" a="1"/>
  <c r="J456" i="489" s="1"/>
  <c r="H456" i="489"/>
  <c r="K456" i="489" a="1"/>
  <c r="K456" i="489" s="1"/>
  <c r="M456" i="489" s="1"/>
  <c r="V455" i="489"/>
  <c r="N455" i="489"/>
  <c r="K455" i="489" a="1"/>
  <c r="K455" i="489" s="1"/>
  <c r="M455" i="489" s="1"/>
  <c r="K454" i="489" a="1"/>
  <c r="K454" i="489" s="1"/>
  <c r="K453" i="489" a="1"/>
  <c r="K453" i="489" s="1"/>
  <c r="M453" i="489" s="1"/>
  <c r="K452" i="489" a="1"/>
  <c r="K452" i="489" s="1"/>
  <c r="K451" i="489" a="1"/>
  <c r="K451" i="489" s="1"/>
  <c r="M451" i="489" s="1"/>
  <c r="K450" i="489" a="1"/>
  <c r="K450" i="489" s="1"/>
  <c r="K449" i="489" a="1"/>
  <c r="K449" i="489" s="1"/>
  <c r="M449" i="489" s="1"/>
  <c r="K448" i="489" a="1"/>
  <c r="K448" i="489" s="1"/>
  <c r="K447" i="489" a="1"/>
  <c r="K447" i="489" s="1"/>
  <c r="M447" i="489" s="1"/>
  <c r="K446" i="489" a="1"/>
  <c r="K446" i="489" s="1"/>
  <c r="K445" i="489" a="1"/>
  <c r="K445" i="489" s="1"/>
  <c r="M445" i="489" s="1"/>
  <c r="K444" i="489" a="1"/>
  <c r="K444" i="489" s="1"/>
  <c r="K443" i="489" a="1"/>
  <c r="K443" i="489" s="1"/>
  <c r="M443" i="489" s="1"/>
  <c r="K442" i="489" a="1"/>
  <c r="K442" i="489" s="1"/>
  <c r="K441" i="489" a="1"/>
  <c r="K441" i="489" s="1"/>
  <c r="M441" i="489" s="1"/>
  <c r="K440" i="489" a="1"/>
  <c r="K440" i="489" s="1"/>
  <c r="K439" i="489" a="1"/>
  <c r="K439" i="489" s="1"/>
  <c r="M439" i="489" s="1"/>
  <c r="K438" i="489" a="1"/>
  <c r="K438" i="489" s="1"/>
  <c r="K437" i="489" a="1"/>
  <c r="K437" i="489" s="1"/>
  <c r="M437" i="489" s="1"/>
  <c r="K436" i="489" a="1"/>
  <c r="K436" i="489" s="1"/>
  <c r="K435" i="489" a="1"/>
  <c r="K435" i="489" s="1"/>
  <c r="K434" i="489" a="1"/>
  <c r="K434" i="489" s="1"/>
  <c r="K433" i="489" a="1"/>
  <c r="K433" i="489" s="1"/>
  <c r="K432" i="489" a="1"/>
  <c r="K432" i="489" s="1"/>
  <c r="K431" i="489" a="1"/>
  <c r="K431" i="489" s="1"/>
  <c r="K430" i="489" a="1"/>
  <c r="K430" i="489" s="1"/>
  <c r="K427" i="489" a="1"/>
  <c r="K427" i="489" s="1"/>
  <c r="K426" i="489" a="1"/>
  <c r="K426" i="489" s="1"/>
  <c r="K425" i="489" a="1"/>
  <c r="K425" i="489" s="1"/>
  <c r="K424" i="489" a="1"/>
  <c r="K424" i="489" s="1"/>
  <c r="K423" i="489" a="1"/>
  <c r="K423" i="489" s="1"/>
  <c r="K422" i="489" a="1"/>
  <c r="K422" i="489" s="1"/>
  <c r="K421" i="489" a="1"/>
  <c r="K421" i="489" s="1"/>
  <c r="K420" i="489" a="1"/>
  <c r="K420" i="489" s="1"/>
  <c r="K419" i="489" a="1"/>
  <c r="K419" i="489" s="1"/>
  <c r="K418" i="489" a="1"/>
  <c r="K418" i="489" s="1"/>
  <c r="K417" i="489" a="1"/>
  <c r="K417" i="489" s="1"/>
  <c r="K416" i="489" a="1"/>
  <c r="K416" i="489" s="1"/>
  <c r="K415" i="489" a="1"/>
  <c r="K415" i="489" s="1"/>
  <c r="K414" i="489" a="1"/>
  <c r="K414" i="489" s="1"/>
  <c r="H413" i="489"/>
  <c r="K412" i="489" a="1"/>
  <c r="K412" i="489" s="1"/>
  <c r="K411" i="489" a="1"/>
  <c r="K411" i="489" s="1"/>
  <c r="M411" i="489" s="1"/>
  <c r="H410" i="489"/>
  <c r="K409" i="489"/>
  <c r="K409" i="489" a="1"/>
  <c r="H409" i="489"/>
  <c r="K408" i="489" a="1"/>
  <c r="K408" i="489" s="1"/>
  <c r="K407" i="489" a="1"/>
  <c r="K407" i="489" s="1"/>
  <c r="K406" i="489" a="1"/>
  <c r="K406" i="489" s="1"/>
  <c r="K405" i="489" a="1"/>
  <c r="K405" i="489" s="1"/>
  <c r="K404" i="489" a="1"/>
  <c r="K404" i="489" s="1"/>
  <c r="K403" i="489" a="1"/>
  <c r="K403" i="489" s="1"/>
  <c r="K402" i="489" a="1"/>
  <c r="K402" i="489" s="1"/>
  <c r="K401" i="489" a="1"/>
  <c r="K401" i="489" s="1"/>
  <c r="K400" i="489" a="1"/>
  <c r="K400" i="489" s="1"/>
  <c r="K399" i="489" a="1"/>
  <c r="K399" i="489" s="1"/>
  <c r="K398" i="489" a="1"/>
  <c r="K398" i="489" s="1"/>
  <c r="K397" i="489" a="1"/>
  <c r="K397" i="489" s="1"/>
  <c r="K396" i="489" a="1"/>
  <c r="K396" i="489" s="1"/>
  <c r="K395" i="489" a="1"/>
  <c r="K395" i="489" s="1"/>
  <c r="K394" i="489" a="1"/>
  <c r="K394" i="489" s="1"/>
  <c r="K393" i="489" a="1"/>
  <c r="K393" i="489" s="1"/>
  <c r="K392" i="489" a="1"/>
  <c r="K392" i="489" s="1"/>
  <c r="K391" i="489" a="1"/>
  <c r="K391" i="489" s="1"/>
  <c r="K390" i="489" a="1"/>
  <c r="K390" i="489" s="1"/>
  <c r="V389" i="489"/>
  <c r="K389" i="489" a="1"/>
  <c r="K389" i="489" s="1"/>
  <c r="K388" i="489" a="1"/>
  <c r="K388" i="489" s="1"/>
  <c r="V387" i="489"/>
  <c r="K387" i="489" a="1"/>
  <c r="K387" i="489" s="1"/>
  <c r="K386" i="489" a="1"/>
  <c r="K386" i="489" s="1"/>
  <c r="V385" i="489"/>
  <c r="K385" i="489" a="1"/>
  <c r="K385" i="489" s="1"/>
  <c r="K384" i="489" a="1"/>
  <c r="K384" i="489" s="1"/>
  <c r="V383" i="489"/>
  <c r="K383" i="489" a="1"/>
  <c r="K383" i="489" s="1"/>
  <c r="K382" i="489" a="1"/>
  <c r="K382" i="489" s="1"/>
  <c r="V381" i="489"/>
  <c r="K381" i="489" a="1"/>
  <c r="K381" i="489" s="1"/>
  <c r="K380" i="489" a="1"/>
  <c r="K380" i="489" s="1"/>
  <c r="V379" i="489"/>
  <c r="K379" i="489" a="1"/>
  <c r="K379" i="489" s="1"/>
  <c r="K378" i="489" a="1"/>
  <c r="K378" i="489" s="1"/>
  <c r="K377" i="489" a="1"/>
  <c r="K377" i="489" s="1"/>
  <c r="K376" i="489" a="1"/>
  <c r="K376" i="489" s="1"/>
  <c r="K375" i="489" a="1"/>
  <c r="K375" i="489" s="1"/>
  <c r="V374" i="489"/>
  <c r="K374" i="489" a="1"/>
  <c r="K374" i="489" s="1"/>
  <c r="K372" i="489" a="1"/>
  <c r="K372" i="489" s="1"/>
  <c r="H372" i="489"/>
  <c r="AA428" i="489"/>
  <c r="Y428" i="489"/>
  <c r="V371" i="489"/>
  <c r="T428" i="489"/>
  <c r="R428" i="489"/>
  <c r="P428" i="489"/>
  <c r="N371" i="489"/>
  <c r="G428" i="489"/>
  <c r="K369" i="489" a="1"/>
  <c r="K369" i="489" s="1"/>
  <c r="K368" i="489" a="1"/>
  <c r="K368" i="489" s="1"/>
  <c r="K367" i="489" a="1"/>
  <c r="K367" i="489" s="1"/>
  <c r="K366" i="489" a="1"/>
  <c r="K366" i="489" s="1"/>
  <c r="K365" i="489" a="1"/>
  <c r="K365" i="489" s="1"/>
  <c r="K364" i="489" a="1"/>
  <c r="K364" i="489" s="1"/>
  <c r="V363" i="489"/>
  <c r="W363" i="489" s="1"/>
  <c r="K363" i="489" a="1"/>
  <c r="K363" i="489" s="1"/>
  <c r="V362" i="489"/>
  <c r="K362" i="489" a="1"/>
  <c r="K362" i="489" s="1"/>
  <c r="N361" i="489"/>
  <c r="K361" i="489" a="1"/>
  <c r="K361" i="489" s="1"/>
  <c r="V358" i="489"/>
  <c r="K358" i="489" a="1"/>
  <c r="K358" i="489" s="1"/>
  <c r="K357" i="489" a="1"/>
  <c r="K357" i="489" s="1"/>
  <c r="V356" i="489"/>
  <c r="K356" i="489" a="1"/>
  <c r="K356" i="489" s="1"/>
  <c r="N355" i="489"/>
  <c r="K355" i="489" a="1"/>
  <c r="K355" i="489" s="1"/>
  <c r="K354" i="489" a="1"/>
  <c r="K354" i="489" s="1"/>
  <c r="K353" i="489" a="1"/>
  <c r="K353" i="489" s="1"/>
  <c r="K352" i="489" a="1"/>
  <c r="K352" i="489" s="1"/>
  <c r="K351" i="489"/>
  <c r="V350" i="489"/>
  <c r="K350" i="489"/>
  <c r="AA370" i="489"/>
  <c r="Y370" i="489"/>
  <c r="V349" i="489"/>
  <c r="T370" i="489"/>
  <c r="R370" i="489"/>
  <c r="P370" i="489"/>
  <c r="I370" i="489"/>
  <c r="E341" i="489"/>
  <c r="I340" i="489"/>
  <c r="E340" i="489"/>
  <c r="I339" i="489"/>
  <c r="E339" i="489"/>
  <c r="I338" i="489"/>
  <c r="E338" i="489"/>
  <c r="I337" i="489"/>
  <c r="E337" i="489"/>
  <c r="C341" i="489"/>
  <c r="AC332" i="489"/>
  <c r="AC330" i="489"/>
  <c r="H330" i="489"/>
  <c r="AC328" i="489"/>
  <c r="AC324" i="489"/>
  <c r="V320" i="489"/>
  <c r="T334" i="489"/>
  <c r="R334" i="489"/>
  <c r="P334" i="489"/>
  <c r="N320" i="489"/>
  <c r="V318" i="489"/>
  <c r="W318" i="489" s="1"/>
  <c r="V313" i="489"/>
  <c r="N313" i="489"/>
  <c r="V312" i="489"/>
  <c r="W312" i="489" s="1"/>
  <c r="V311" i="489"/>
  <c r="N311" i="489"/>
  <c r="AC305" i="489"/>
  <c r="AC304" i="489"/>
  <c r="N298" i="489"/>
  <c r="V297" i="489"/>
  <c r="N296" i="489"/>
  <c r="V293" i="489"/>
  <c r="R308" i="489"/>
  <c r="P308" i="489"/>
  <c r="I308" i="489"/>
  <c r="L524" i="489" s="1"/>
  <c r="AC293" i="489"/>
  <c r="H290" i="489"/>
  <c r="V277" i="489"/>
  <c r="X343" i="489"/>
  <c r="N262" i="489"/>
  <c r="H262" i="489"/>
  <c r="V261" i="489"/>
  <c r="M242" i="489"/>
  <c r="X342" i="489"/>
  <c r="X341" i="489"/>
  <c r="X340" i="489"/>
  <c r="X337" i="489"/>
  <c r="H196" i="489"/>
  <c r="U199" i="489"/>
  <c r="S199" i="489"/>
  <c r="Q199" i="489"/>
  <c r="O199" i="489"/>
  <c r="E170" i="489"/>
  <c r="I169" i="489"/>
  <c r="E169" i="489"/>
  <c r="I168" i="489"/>
  <c r="E168" i="489"/>
  <c r="I167" i="489"/>
  <c r="E167" i="489"/>
  <c r="E166" i="489"/>
  <c r="V159" i="489"/>
  <c r="D159" i="489"/>
  <c r="V155" i="489"/>
  <c r="AC153" i="489"/>
  <c r="AC151" i="489"/>
  <c r="V149" i="489"/>
  <c r="U163" i="489"/>
  <c r="S163" i="489"/>
  <c r="Q163" i="489"/>
  <c r="O163" i="489"/>
  <c r="Q148" i="489"/>
  <c r="O148" i="489"/>
  <c r="AC138" i="489"/>
  <c r="AC130" i="489"/>
  <c r="V129" i="489"/>
  <c r="V127" i="489"/>
  <c r="V125" i="489"/>
  <c r="AC125" i="489"/>
  <c r="V118" i="489"/>
  <c r="V114" i="489"/>
  <c r="V106" i="489"/>
  <c r="AC100" i="489"/>
  <c r="AA121" i="489"/>
  <c r="U121" i="489"/>
  <c r="S121" i="489"/>
  <c r="Q121" i="489"/>
  <c r="O121" i="489"/>
  <c r="V74" i="489"/>
  <c r="V72" i="489"/>
  <c r="V69" i="489"/>
  <c r="K67" i="489" a="1"/>
  <c r="K67" i="489" s="1"/>
  <c r="H67" i="489"/>
  <c r="V48" i="489"/>
  <c r="V47" i="489"/>
  <c r="V46" i="489"/>
  <c r="V45" i="489"/>
  <c r="V43" i="489"/>
  <c r="V41" i="489"/>
  <c r="V39" i="489"/>
  <c r="X171" i="489"/>
  <c r="X170" i="489"/>
  <c r="X169" i="489"/>
  <c r="K30" i="489" a="1"/>
  <c r="K30" i="489" s="1"/>
  <c r="H30" i="489"/>
  <c r="AA86" i="489"/>
  <c r="Z86" i="489"/>
  <c r="Y86" i="489"/>
  <c r="X86" i="489"/>
  <c r="U86" i="489"/>
  <c r="T86" i="489"/>
  <c r="S86" i="489"/>
  <c r="R86" i="489"/>
  <c r="Q86" i="489"/>
  <c r="O86" i="489"/>
  <c r="I86" i="489"/>
  <c r="X166" i="489"/>
  <c r="V22" i="489"/>
  <c r="V10" i="489"/>
  <c r="V8" i="489"/>
  <c r="AA28" i="489"/>
  <c r="Z28" i="489"/>
  <c r="Y28" i="489"/>
  <c r="X28" i="489"/>
  <c r="U28" i="489"/>
  <c r="T28" i="489"/>
  <c r="S28" i="489"/>
  <c r="R28" i="489"/>
  <c r="Q28" i="489"/>
  <c r="P28" i="489"/>
  <c r="O28" i="489"/>
  <c r="AC7" i="489"/>
  <c r="V492" i="489" l="1"/>
  <c r="W492" i="489" s="1"/>
  <c r="V62" i="489"/>
  <c r="V65" i="489"/>
  <c r="W65" i="489" s="1"/>
  <c r="W350" i="489"/>
  <c r="V494" i="489"/>
  <c r="N497" i="489"/>
  <c r="N261" i="489"/>
  <c r="I121" i="489"/>
  <c r="P121" i="489"/>
  <c r="R121" i="489"/>
  <c r="T121" i="489"/>
  <c r="X121" i="489"/>
  <c r="Z121" i="489"/>
  <c r="Y199" i="489"/>
  <c r="P257" i="489"/>
  <c r="R257" i="489"/>
  <c r="T257" i="489"/>
  <c r="X257" i="489"/>
  <c r="Z257" i="489"/>
  <c r="V210" i="489"/>
  <c r="V212" i="489"/>
  <c r="V214" i="489"/>
  <c r="V216" i="489"/>
  <c r="V218" i="489"/>
  <c r="I292" i="489"/>
  <c r="L523" i="489" s="1"/>
  <c r="P292" i="489"/>
  <c r="R292" i="489"/>
  <c r="T292" i="489"/>
  <c r="X292" i="489"/>
  <c r="Z292" i="489"/>
  <c r="N259" i="489"/>
  <c r="V260" i="489"/>
  <c r="W260" i="489" s="1"/>
  <c r="V262" i="489"/>
  <c r="W262" i="489" s="1"/>
  <c r="N263" i="489"/>
  <c r="V264" i="489"/>
  <c r="W264" i="489" s="1"/>
  <c r="N265" i="489"/>
  <c r="Y334" i="489"/>
  <c r="I137" i="489"/>
  <c r="V136" i="489"/>
  <c r="W136" i="489" s="1"/>
  <c r="P148" i="489"/>
  <c r="T148" i="489"/>
  <c r="X148" i="489"/>
  <c r="Z148" i="489"/>
  <c r="P163" i="489"/>
  <c r="R163" i="489"/>
  <c r="T163" i="489"/>
  <c r="Y163" i="489"/>
  <c r="AA163" i="489"/>
  <c r="V150" i="489"/>
  <c r="W150" i="489" s="1"/>
  <c r="V184" i="489"/>
  <c r="AA334" i="489"/>
  <c r="V498" i="489"/>
  <c r="W498" i="489" s="1"/>
  <c r="J480" i="489" a="1"/>
  <c r="J480" i="489" s="1"/>
  <c r="M482" i="489"/>
  <c r="V134" i="489"/>
  <c r="W134" i="489" s="1"/>
  <c r="S148" i="489"/>
  <c r="U148" i="489"/>
  <c r="Y148" i="489"/>
  <c r="AA148" i="489"/>
  <c r="V147" i="489"/>
  <c r="X163" i="489"/>
  <c r="Z163" i="489"/>
  <c r="M498" i="489"/>
  <c r="N392" i="489"/>
  <c r="M398" i="489"/>
  <c r="H480" i="489"/>
  <c r="M481" i="489"/>
  <c r="N481" i="489"/>
  <c r="V481" i="489"/>
  <c r="H482" i="489"/>
  <c r="J482" i="489" a="1"/>
  <c r="J482" i="489" s="1"/>
  <c r="M483" i="489"/>
  <c r="N483" i="489"/>
  <c r="V483" i="489"/>
  <c r="H484" i="489"/>
  <c r="N364" i="489"/>
  <c r="N276" i="489"/>
  <c r="V103" i="489"/>
  <c r="V120" i="489"/>
  <c r="W120" i="489" s="1"/>
  <c r="V64" i="489"/>
  <c r="V70" i="489"/>
  <c r="W70" i="489" s="1"/>
  <c r="V38" i="489"/>
  <c r="W38" i="489" s="1"/>
  <c r="V40" i="489"/>
  <c r="W40" i="489" s="1"/>
  <c r="V42" i="489"/>
  <c r="W42" i="489" s="1"/>
  <c r="V44" i="489"/>
  <c r="M501" i="489"/>
  <c r="J484" i="489" a="1"/>
  <c r="J484" i="489" s="1"/>
  <c r="M489" i="489"/>
  <c r="V373" i="489"/>
  <c r="W373" i="489" s="1"/>
  <c r="N374" i="489"/>
  <c r="V375" i="489"/>
  <c r="W375" i="489" s="1"/>
  <c r="N379" i="489"/>
  <c r="V380" i="489"/>
  <c r="W380" i="489" s="1"/>
  <c r="N381" i="489"/>
  <c r="N383" i="489"/>
  <c r="N385" i="489"/>
  <c r="N387" i="489"/>
  <c r="N389" i="489"/>
  <c r="N391" i="489"/>
  <c r="N393" i="489"/>
  <c r="H398" i="489"/>
  <c r="V399" i="489"/>
  <c r="V401" i="489"/>
  <c r="W401" i="489" s="1"/>
  <c r="V403" i="489"/>
  <c r="V405" i="489"/>
  <c r="W405" i="489" s="1"/>
  <c r="V407" i="489"/>
  <c r="H411" i="489"/>
  <c r="J411" i="489" a="1"/>
  <c r="J411" i="489" s="1"/>
  <c r="M412" i="489"/>
  <c r="N412" i="489"/>
  <c r="V412" i="489"/>
  <c r="W412" i="489" s="1"/>
  <c r="M414" i="489"/>
  <c r="M416" i="489"/>
  <c r="M418" i="489"/>
  <c r="M420" i="489"/>
  <c r="M422" i="489"/>
  <c r="N279" i="489"/>
  <c r="N281" i="489"/>
  <c r="N285" i="489"/>
  <c r="V289" i="489"/>
  <c r="V291" i="489"/>
  <c r="W291" i="489" s="1"/>
  <c r="V266" i="489"/>
  <c r="AA199" i="489"/>
  <c r="V124" i="489"/>
  <c r="V135" i="489"/>
  <c r="V140" i="489"/>
  <c r="V152" i="489"/>
  <c r="V154" i="489"/>
  <c r="V128" i="489"/>
  <c r="W128" i="489" s="1"/>
  <c r="V119" i="489"/>
  <c r="V105" i="489"/>
  <c r="W105" i="489" s="1"/>
  <c r="V73" i="489"/>
  <c r="V9" i="489"/>
  <c r="V27" i="489"/>
  <c r="V14" i="489"/>
  <c r="W14" i="489" s="1"/>
  <c r="V268" i="489"/>
  <c r="V270" i="489"/>
  <c r="I199" i="489"/>
  <c r="P199" i="489"/>
  <c r="R199" i="489"/>
  <c r="T199" i="489"/>
  <c r="X199" i="489"/>
  <c r="Z199" i="489"/>
  <c r="V272" i="489"/>
  <c r="N280" i="489"/>
  <c r="V321" i="489"/>
  <c r="W321" i="489" s="1"/>
  <c r="V299" i="489"/>
  <c r="V301" i="489"/>
  <c r="W301" i="489" s="1"/>
  <c r="V303" i="489"/>
  <c r="N304" i="489"/>
  <c r="V305" i="489"/>
  <c r="W305" i="489" s="1"/>
  <c r="V307" i="489"/>
  <c r="W307" i="489" s="1"/>
  <c r="V274" i="489"/>
  <c r="N290" i="489"/>
  <c r="T308" i="489"/>
  <c r="Y308" i="489"/>
  <c r="AA308" i="489"/>
  <c r="V294" i="489"/>
  <c r="O257" i="489"/>
  <c r="Q257" i="489"/>
  <c r="S257" i="489"/>
  <c r="U257" i="489"/>
  <c r="Y257" i="489"/>
  <c r="AA257" i="489"/>
  <c r="V202" i="489"/>
  <c r="W202" i="489" s="1"/>
  <c r="V213" i="489"/>
  <c r="W213" i="489" s="1"/>
  <c r="V215" i="489"/>
  <c r="V219" i="489"/>
  <c r="N326" i="489"/>
  <c r="M423" i="489"/>
  <c r="M424" i="489"/>
  <c r="M425" i="489"/>
  <c r="M427" i="489"/>
  <c r="I463" i="489"/>
  <c r="P463" i="489"/>
  <c r="R463" i="489"/>
  <c r="T463" i="489"/>
  <c r="X463" i="489"/>
  <c r="Z463" i="489"/>
  <c r="M430" i="489"/>
  <c r="M432" i="489"/>
  <c r="M434" i="489"/>
  <c r="M436" i="489"/>
  <c r="N436" i="489"/>
  <c r="H437" i="489"/>
  <c r="J437" i="489" a="1"/>
  <c r="J437" i="489" s="1"/>
  <c r="M438" i="489"/>
  <c r="N438" i="489"/>
  <c r="V438" i="489"/>
  <c r="W438" i="489" s="1"/>
  <c r="H439" i="489"/>
  <c r="J439" i="489" a="1"/>
  <c r="J439" i="489" s="1"/>
  <c r="M440" i="489"/>
  <c r="N440" i="489"/>
  <c r="V440" i="489"/>
  <c r="H441" i="489"/>
  <c r="J441" i="489" a="1"/>
  <c r="J441" i="489" s="1"/>
  <c r="M442" i="489"/>
  <c r="N442" i="489"/>
  <c r="V442" i="489"/>
  <c r="W442" i="489" s="1"/>
  <c r="H443" i="489"/>
  <c r="J443" i="489" a="1"/>
  <c r="J443" i="489" s="1"/>
  <c r="M444" i="489"/>
  <c r="N444" i="489"/>
  <c r="V444" i="489"/>
  <c r="H445" i="489"/>
  <c r="J445" i="489" a="1"/>
  <c r="J445" i="489" s="1"/>
  <c r="M446" i="489"/>
  <c r="N446" i="489"/>
  <c r="V446" i="489"/>
  <c r="W446" i="489" s="1"/>
  <c r="H447" i="489"/>
  <c r="J447" i="489" a="1"/>
  <c r="J447" i="489" s="1"/>
  <c r="M448" i="489"/>
  <c r="N448" i="489"/>
  <c r="V448" i="489"/>
  <c r="H449" i="489"/>
  <c r="M450" i="489"/>
  <c r="N450" i="489"/>
  <c r="M461" i="489"/>
  <c r="N350" i="489"/>
  <c r="V382" i="489"/>
  <c r="V384" i="489"/>
  <c r="W384" i="489" s="1"/>
  <c r="V386" i="489"/>
  <c r="V388" i="489"/>
  <c r="W388" i="489" s="1"/>
  <c r="V390" i="489"/>
  <c r="W390" i="489" s="1"/>
  <c r="N394" i="489"/>
  <c r="M396" i="489"/>
  <c r="N399" i="489"/>
  <c r="N401" i="489"/>
  <c r="N403" i="489"/>
  <c r="N405" i="489"/>
  <c r="W484" i="489"/>
  <c r="W489" i="489"/>
  <c r="K200" i="489" a="1"/>
  <c r="K200" i="489" s="1"/>
  <c r="AC200" i="489"/>
  <c r="H201" i="489"/>
  <c r="AC201" i="489"/>
  <c r="K202" i="489" a="1"/>
  <c r="K202" i="489" s="1"/>
  <c r="AC202" i="489"/>
  <c r="K203" i="489" a="1"/>
  <c r="K203" i="489" s="1"/>
  <c r="M203" i="489" s="1"/>
  <c r="AC203" i="489"/>
  <c r="K204" i="489" a="1"/>
  <c r="K204" i="489" s="1"/>
  <c r="M204" i="489" s="1"/>
  <c r="AC204" i="489"/>
  <c r="AC205" i="489"/>
  <c r="AC206" i="489"/>
  <c r="AC207" i="489"/>
  <c r="K208" i="489" a="1"/>
  <c r="K208" i="489" s="1"/>
  <c r="AC208" i="489"/>
  <c r="K209" i="489" a="1"/>
  <c r="K209" i="489" s="1"/>
  <c r="AC209" i="489"/>
  <c r="K210" i="489" a="1"/>
  <c r="K210" i="489" s="1"/>
  <c r="AC210" i="489"/>
  <c r="K211" i="489" a="1"/>
  <c r="K211" i="489" s="1"/>
  <c r="AC211" i="489"/>
  <c r="K212" i="489" a="1"/>
  <c r="K212" i="489" s="1"/>
  <c r="AC212" i="489"/>
  <c r="K213" i="489" a="1"/>
  <c r="K213" i="489" s="1"/>
  <c r="AC213" i="489"/>
  <c r="K214" i="489" a="1"/>
  <c r="K214" i="489" s="1"/>
  <c r="AC214" i="489"/>
  <c r="K215" i="489" a="1"/>
  <c r="K215" i="489" s="1"/>
  <c r="AC215" i="489"/>
  <c r="K216" i="489" a="1"/>
  <c r="K216" i="489" s="1"/>
  <c r="AC216" i="489"/>
  <c r="K217" i="489" a="1"/>
  <c r="K217" i="489" s="1"/>
  <c r="AC217" i="489"/>
  <c r="K218" i="489" a="1"/>
  <c r="K218" i="489" s="1"/>
  <c r="AC218" i="489"/>
  <c r="K219" i="489" a="1"/>
  <c r="K219" i="489" s="1"/>
  <c r="AC219" i="489"/>
  <c r="K220" i="489" a="1"/>
  <c r="K220" i="489" s="1"/>
  <c r="AC220" i="489"/>
  <c r="K221" i="489" a="1"/>
  <c r="K221" i="489" s="1"/>
  <c r="AC221" i="489"/>
  <c r="K222" i="489" a="1"/>
  <c r="K222" i="489" s="1"/>
  <c r="AC222" i="489"/>
  <c r="K223" i="489" a="1"/>
  <c r="K223" i="489" s="1"/>
  <c r="AC223" i="489"/>
  <c r="K224" i="489" a="1"/>
  <c r="K224" i="489" s="1"/>
  <c r="AC224" i="489"/>
  <c r="K225" i="489" a="1"/>
  <c r="K225" i="489" s="1"/>
  <c r="AC225" i="489"/>
  <c r="K226" i="489" a="1"/>
  <c r="K226" i="489" s="1"/>
  <c r="AC226" i="489"/>
  <c r="K227" i="489" a="1"/>
  <c r="K227" i="489" s="1"/>
  <c r="AC227" i="489"/>
  <c r="K228" i="489" a="1"/>
  <c r="K228" i="489" s="1"/>
  <c r="AC228" i="489"/>
  <c r="K229" i="489" a="1"/>
  <c r="K229" i="489" s="1"/>
  <c r="AC229" i="489"/>
  <c r="K230" i="489" a="1"/>
  <c r="K230" i="489" s="1"/>
  <c r="AC230" i="489"/>
  <c r="K231" i="489" a="1"/>
  <c r="K231" i="489" s="1"/>
  <c r="AC231" i="489"/>
  <c r="K232" i="489" a="1"/>
  <c r="K232" i="489" s="1"/>
  <c r="AC232" i="489"/>
  <c r="K233" i="489" a="1"/>
  <c r="K233" i="489" s="1"/>
  <c r="AC233" i="489"/>
  <c r="K234" i="489" a="1"/>
  <c r="K234" i="489" s="1"/>
  <c r="AC234" i="489"/>
  <c r="K235" i="489" a="1"/>
  <c r="K235" i="489" s="1"/>
  <c r="AC235" i="489"/>
  <c r="K236" i="489" a="1"/>
  <c r="K236" i="489" s="1"/>
  <c r="AC236" i="489"/>
  <c r="K237" i="489" a="1"/>
  <c r="K237" i="489" s="1"/>
  <c r="AC237" i="489"/>
  <c r="H238" i="489"/>
  <c r="AC238" i="489"/>
  <c r="K239" i="489" a="1"/>
  <c r="K239" i="489" s="1"/>
  <c r="AC239" i="489"/>
  <c r="K240" i="489" a="1"/>
  <c r="K240" i="489" s="1"/>
  <c r="AC240" i="489"/>
  <c r="K241" i="489" a="1"/>
  <c r="K241" i="489" s="1"/>
  <c r="AC241" i="489"/>
  <c r="AC242" i="489"/>
  <c r="K243" i="489" a="1"/>
  <c r="K243" i="489" s="1"/>
  <c r="M243" i="489" s="1"/>
  <c r="AC243" i="489"/>
  <c r="K244" i="489" a="1"/>
  <c r="K244" i="489" s="1"/>
  <c r="AC244" i="489"/>
  <c r="K245" i="489" a="1"/>
  <c r="K245" i="489" s="1"/>
  <c r="AC245" i="489"/>
  <c r="K246" i="489" a="1"/>
  <c r="K246" i="489" s="1"/>
  <c r="M246" i="489" s="1"/>
  <c r="AC246" i="489"/>
  <c r="K247" i="489" a="1"/>
  <c r="K247" i="489" s="1"/>
  <c r="M247" i="489" s="1"/>
  <c r="AC247" i="489"/>
  <c r="K248" i="489" a="1"/>
  <c r="K248" i="489" s="1"/>
  <c r="AC248" i="489"/>
  <c r="K249" i="489" a="1"/>
  <c r="K249" i="489" s="1"/>
  <c r="AC249" i="489"/>
  <c r="AC255" i="489"/>
  <c r="G292" i="489"/>
  <c r="AC258" i="489"/>
  <c r="K260" i="489" a="1"/>
  <c r="K260" i="489" s="1"/>
  <c r="AC260" i="489"/>
  <c r="K262" i="489" a="1"/>
  <c r="K262" i="489" s="1"/>
  <c r="AC262" i="489"/>
  <c r="K264" i="489" a="1"/>
  <c r="K264" i="489" s="1"/>
  <c r="AC264" i="489"/>
  <c r="K266" i="489" a="1"/>
  <c r="K266" i="489" s="1"/>
  <c r="AC266" i="489"/>
  <c r="K268" i="489" a="1"/>
  <c r="K268" i="489" s="1"/>
  <c r="AC268" i="489"/>
  <c r="K270" i="489" a="1"/>
  <c r="K270" i="489" s="1"/>
  <c r="AC270" i="489"/>
  <c r="K272" i="489" a="1"/>
  <c r="K272" i="489" s="1"/>
  <c r="AC272" i="489"/>
  <c r="K274" i="489" a="1"/>
  <c r="K274" i="489" s="1"/>
  <c r="M274" i="489" s="1"/>
  <c r="AC274" i="489"/>
  <c r="K276" i="489" a="1"/>
  <c r="K276" i="489" s="1"/>
  <c r="AC276" i="489"/>
  <c r="K277" i="489" a="1"/>
  <c r="K277" i="489" s="1"/>
  <c r="AC277" i="489"/>
  <c r="K278" i="489" a="1"/>
  <c r="K278" i="489" s="1"/>
  <c r="AC278" i="489"/>
  <c r="K283" i="489" a="1"/>
  <c r="K283" i="489" s="1"/>
  <c r="AC283" i="489"/>
  <c r="K285" i="489" a="1"/>
  <c r="K285" i="489" s="1"/>
  <c r="AC285" i="489"/>
  <c r="H286" i="489"/>
  <c r="AC286" i="489"/>
  <c r="H287" i="489"/>
  <c r="AC287" i="489"/>
  <c r="H288" i="489"/>
  <c r="AC288" i="489"/>
  <c r="K289" i="489" a="1"/>
  <c r="K289" i="489" s="1"/>
  <c r="AC289" i="489"/>
  <c r="K290" i="489" a="1"/>
  <c r="K290" i="489" s="1"/>
  <c r="AC290" i="489"/>
  <c r="K291" i="489" a="1"/>
  <c r="K291" i="489" s="1"/>
  <c r="AC291" i="489"/>
  <c r="K294" i="489" a="1"/>
  <c r="K294" i="489" s="1"/>
  <c r="AC294" i="489"/>
  <c r="K296" i="489" a="1"/>
  <c r="K296" i="489" s="1"/>
  <c r="AC296" i="489"/>
  <c r="K297" i="489" a="1"/>
  <c r="K297" i="489" s="1"/>
  <c r="AC297" i="489"/>
  <c r="K299" i="489" a="1"/>
  <c r="K299" i="489" s="1"/>
  <c r="AC299" i="489"/>
  <c r="K301" i="489" a="1"/>
  <c r="K301" i="489" s="1"/>
  <c r="AC301" i="489"/>
  <c r="K303" i="489" a="1"/>
  <c r="K303" i="489" s="1"/>
  <c r="AC303" i="489"/>
  <c r="K307" i="489" a="1"/>
  <c r="K307" i="489" s="1"/>
  <c r="AC307" i="489"/>
  <c r="K310" i="489" a="1"/>
  <c r="K310" i="489" s="1"/>
  <c r="AC310" i="489"/>
  <c r="K312" i="489" a="1"/>
  <c r="K312" i="489" s="1"/>
  <c r="AC312" i="489"/>
  <c r="K318" i="489" a="1"/>
  <c r="K318" i="489" s="1"/>
  <c r="AC318" i="489"/>
  <c r="K321" i="489" a="1"/>
  <c r="K321" i="489" s="1"/>
  <c r="AC321" i="489"/>
  <c r="K323" i="489" a="1"/>
  <c r="K323" i="489" s="1"/>
  <c r="M323" i="489" s="1"/>
  <c r="AC323" i="489"/>
  <c r="K325" i="489" a="1"/>
  <c r="K325" i="489" s="1"/>
  <c r="M325" i="489" s="1"/>
  <c r="AC325" i="489"/>
  <c r="V228" i="489"/>
  <c r="V234" i="489"/>
  <c r="V236" i="489"/>
  <c r="V237" i="489"/>
  <c r="W237" i="489" s="1"/>
  <c r="V240" i="489"/>
  <c r="V241" i="489"/>
  <c r="W241" i="489" s="1"/>
  <c r="V243" i="489"/>
  <c r="V244" i="489"/>
  <c r="W244" i="489" s="1"/>
  <c r="V245" i="489"/>
  <c r="V246" i="489"/>
  <c r="O292" i="489"/>
  <c r="Q292" i="489"/>
  <c r="S292" i="489"/>
  <c r="U292" i="489"/>
  <c r="Y292" i="489"/>
  <c r="AA292" i="489"/>
  <c r="V267" i="489"/>
  <c r="V269" i="489"/>
  <c r="W269" i="489" s="1"/>
  <c r="V271" i="489"/>
  <c r="V273" i="489"/>
  <c r="W273" i="489" s="1"/>
  <c r="N274" i="489"/>
  <c r="V275" i="489"/>
  <c r="W275" i="489" s="1"/>
  <c r="V276" i="489"/>
  <c r="N283" i="489"/>
  <c r="V284" i="489"/>
  <c r="V285" i="489"/>
  <c r="V295" i="489"/>
  <c r="V296" i="489"/>
  <c r="V298" i="489"/>
  <c r="V300" i="489"/>
  <c r="N301" i="489"/>
  <c r="V306" i="489"/>
  <c r="W306" i="489" s="1"/>
  <c r="P319" i="489"/>
  <c r="T319" i="489"/>
  <c r="V309" i="489"/>
  <c r="V322" i="489"/>
  <c r="K250" i="489" a="1"/>
  <c r="K250" i="489" s="1"/>
  <c r="AC250" i="489"/>
  <c r="AC251" i="489"/>
  <c r="AC252" i="489"/>
  <c r="AC253" i="489"/>
  <c r="AC254" i="489"/>
  <c r="AC256" i="489"/>
  <c r="K259" i="489" a="1"/>
  <c r="K259" i="489" s="1"/>
  <c r="M259" i="489" s="1"/>
  <c r="AC259" i="489"/>
  <c r="K261" i="489" a="1"/>
  <c r="K261" i="489" s="1"/>
  <c r="M261" i="489" s="1"/>
  <c r="AC261" i="489"/>
  <c r="K263" i="489" a="1"/>
  <c r="K263" i="489" s="1"/>
  <c r="M263" i="489" s="1"/>
  <c r="AC263" i="489"/>
  <c r="K265" i="489" a="1"/>
  <c r="K265" i="489" s="1"/>
  <c r="AC265" i="489"/>
  <c r="K267" i="489" a="1"/>
  <c r="K267" i="489" s="1"/>
  <c r="M267" i="489" s="1"/>
  <c r="AC267" i="489"/>
  <c r="K269" i="489" a="1"/>
  <c r="K269" i="489" s="1"/>
  <c r="M269" i="489" s="1"/>
  <c r="AC269" i="489"/>
  <c r="K271" i="489" a="1"/>
  <c r="K271" i="489" s="1"/>
  <c r="AC271" i="489"/>
  <c r="K273" i="489" a="1"/>
  <c r="K273" i="489" s="1"/>
  <c r="AC273" i="489"/>
  <c r="K275" i="489" a="1"/>
  <c r="K275" i="489" s="1"/>
  <c r="M275" i="489" s="1"/>
  <c r="AC275" i="489"/>
  <c r="K279" i="489" a="1"/>
  <c r="K279" i="489" s="1"/>
  <c r="AC279" i="489"/>
  <c r="K280" i="489" a="1"/>
  <c r="K280" i="489" s="1"/>
  <c r="M280" i="489" s="1"/>
  <c r="AC280" i="489"/>
  <c r="K281" i="489" a="1"/>
  <c r="K281" i="489" s="1"/>
  <c r="M281" i="489" s="1"/>
  <c r="AC281" i="489"/>
  <c r="K282" i="489" a="1"/>
  <c r="K282" i="489" s="1"/>
  <c r="M282" i="489" s="1"/>
  <c r="AC282" i="489"/>
  <c r="K284" i="489" a="1"/>
  <c r="K284" i="489" s="1"/>
  <c r="M284" i="489" s="1"/>
  <c r="AC284" i="489"/>
  <c r="K295" i="489" a="1"/>
  <c r="K295" i="489" s="1"/>
  <c r="M295" i="489" s="1"/>
  <c r="AC295" i="489"/>
  <c r="K298" i="489" a="1"/>
  <c r="K298" i="489" s="1"/>
  <c r="M298" i="489" s="1"/>
  <c r="AC298" i="489"/>
  <c r="K300" i="489" a="1"/>
  <c r="K300" i="489" s="1"/>
  <c r="AC300" i="489"/>
  <c r="K302" i="489" a="1"/>
  <c r="K302" i="489" s="1"/>
  <c r="M302" i="489" s="1"/>
  <c r="AC302" i="489"/>
  <c r="K306" i="489" a="1"/>
  <c r="K306" i="489" s="1"/>
  <c r="AC306" i="489"/>
  <c r="K309" i="489" a="1"/>
  <c r="K309" i="489" s="1"/>
  <c r="AC309" i="489"/>
  <c r="K311" i="489" a="1"/>
  <c r="K311" i="489" s="1"/>
  <c r="M311" i="489" s="1"/>
  <c r="AC311" i="489"/>
  <c r="K313" i="489" a="1"/>
  <c r="K313" i="489" s="1"/>
  <c r="M313" i="489" s="1"/>
  <c r="AC313" i="489"/>
  <c r="G334" i="489"/>
  <c r="AC320" i="489"/>
  <c r="K322" i="489" a="1"/>
  <c r="K322" i="489" s="1"/>
  <c r="M322" i="489" s="1"/>
  <c r="AC322" i="489"/>
  <c r="K326" i="489" a="1"/>
  <c r="K326" i="489" s="1"/>
  <c r="M326" i="489" s="1"/>
  <c r="AC326" i="489"/>
  <c r="AC331" i="489"/>
  <c r="AC333" i="489"/>
  <c r="V326" i="489"/>
  <c r="W326" i="489" s="1"/>
  <c r="K197" i="489" a="1"/>
  <c r="K197" i="489" s="1"/>
  <c r="AC197" i="489"/>
  <c r="K198" i="489" a="1"/>
  <c r="K198" i="489" s="1"/>
  <c r="AC198" i="489"/>
  <c r="K185" i="489" a="1"/>
  <c r="K185" i="489" s="1"/>
  <c r="AC185" i="489"/>
  <c r="K186" i="489" a="1"/>
  <c r="K186" i="489" s="1"/>
  <c r="AC186" i="489"/>
  <c r="K187" i="489" a="1"/>
  <c r="K187" i="489" s="1"/>
  <c r="AC187" i="489"/>
  <c r="K188" i="489" a="1"/>
  <c r="K188" i="489" s="1"/>
  <c r="AC188" i="489"/>
  <c r="K189" i="489" a="1"/>
  <c r="K189" i="489" s="1"/>
  <c r="AC189" i="489"/>
  <c r="K190" i="489" a="1"/>
  <c r="K190" i="489" s="1"/>
  <c r="AC190" i="489"/>
  <c r="K191" i="489" a="1"/>
  <c r="K191" i="489" s="1"/>
  <c r="AC191" i="489"/>
  <c r="K192" i="489" a="1"/>
  <c r="K192" i="489" s="1"/>
  <c r="AC192" i="489"/>
  <c r="K193" i="489" a="1"/>
  <c r="K193" i="489" s="1"/>
  <c r="AC193" i="489"/>
  <c r="K194" i="489" a="1"/>
  <c r="K194" i="489" s="1"/>
  <c r="AC194" i="489"/>
  <c r="K195" i="489" a="1"/>
  <c r="K195" i="489" s="1"/>
  <c r="AC195" i="489"/>
  <c r="K196" i="489" a="1"/>
  <c r="K196" i="489" s="1"/>
  <c r="AC196" i="489"/>
  <c r="V185" i="489"/>
  <c r="V186" i="489"/>
  <c r="W186" i="489" s="1"/>
  <c r="V187" i="489"/>
  <c r="V189" i="489"/>
  <c r="W189" i="489" s="1"/>
  <c r="G199" i="489"/>
  <c r="J521" i="489" s="1"/>
  <c r="AC178" i="489"/>
  <c r="K179" i="489" a="1"/>
  <c r="K179" i="489" s="1"/>
  <c r="AC179" i="489"/>
  <c r="K180" i="489" a="1"/>
  <c r="K180" i="489" s="1"/>
  <c r="AC180" i="489"/>
  <c r="K181" i="489" a="1"/>
  <c r="K181" i="489" s="1"/>
  <c r="M181" i="489" s="1"/>
  <c r="AC181" i="489"/>
  <c r="K182" i="489" a="1"/>
  <c r="K182" i="489" s="1"/>
  <c r="M182" i="489" s="1"/>
  <c r="AC182" i="489"/>
  <c r="K183" i="489" a="1"/>
  <c r="K183" i="489" s="1"/>
  <c r="AC183" i="489"/>
  <c r="V179" i="489"/>
  <c r="V180" i="489"/>
  <c r="W180" i="489" s="1"/>
  <c r="V181" i="489"/>
  <c r="V182" i="489"/>
  <c r="W182" i="489" s="1"/>
  <c r="V183" i="489"/>
  <c r="H81" i="489"/>
  <c r="AC81" i="489"/>
  <c r="H83" i="489"/>
  <c r="AC83" i="489"/>
  <c r="H84" i="489"/>
  <c r="AC84" i="489"/>
  <c r="H85" i="489"/>
  <c r="AC85" i="489"/>
  <c r="J87" i="489"/>
  <c r="AC87" i="489"/>
  <c r="J89" i="489" a="1"/>
  <c r="J89" i="489" s="1"/>
  <c r="AC89" i="489"/>
  <c r="J91" i="489" a="1"/>
  <c r="J91" i="489" s="1"/>
  <c r="AC91" i="489"/>
  <c r="J93" i="489" a="1"/>
  <c r="J93" i="489" s="1"/>
  <c r="AC93" i="489"/>
  <c r="K95" i="489" a="1"/>
  <c r="K95" i="489" s="1"/>
  <c r="M95" i="489" s="1"/>
  <c r="AC95" i="489"/>
  <c r="K97" i="489" a="1"/>
  <c r="K97" i="489" s="1"/>
  <c r="M97" i="489" s="1"/>
  <c r="AC97" i="489"/>
  <c r="K99" i="489" a="1"/>
  <c r="K99" i="489" s="1"/>
  <c r="M99" i="489" s="1"/>
  <c r="AC99" i="489"/>
  <c r="K101" i="489" a="1"/>
  <c r="K101" i="489" s="1"/>
  <c r="AC101" i="489"/>
  <c r="K103" i="489" a="1"/>
  <c r="K103" i="489" s="1"/>
  <c r="AC103" i="489"/>
  <c r="K105" i="489" a="1"/>
  <c r="K105" i="489" s="1"/>
  <c r="AC105" i="489"/>
  <c r="K108" i="489" a="1"/>
  <c r="K108" i="489" s="1"/>
  <c r="M108" i="489" s="1"/>
  <c r="AC108" i="489"/>
  <c r="K110" i="489" a="1"/>
  <c r="K110" i="489" s="1"/>
  <c r="AC110" i="489"/>
  <c r="K112" i="489" a="1"/>
  <c r="K112" i="489" s="1"/>
  <c r="M112" i="489" s="1"/>
  <c r="AC112" i="489"/>
  <c r="K114" i="489" a="1"/>
  <c r="K114" i="489" s="1"/>
  <c r="AC114" i="489"/>
  <c r="K116" i="489" a="1"/>
  <c r="K116" i="489" s="1"/>
  <c r="AC116" i="489"/>
  <c r="K118" i="489" a="1"/>
  <c r="K118" i="489" s="1"/>
  <c r="AC118" i="489"/>
  <c r="J123" i="489" a="1"/>
  <c r="J123" i="489" s="1"/>
  <c r="AC123" i="489"/>
  <c r="K127" i="489" a="1"/>
  <c r="K127" i="489" s="1"/>
  <c r="M127" i="489" s="1"/>
  <c r="AC127" i="489"/>
  <c r="K129" i="489" a="1"/>
  <c r="K129" i="489" s="1"/>
  <c r="AC129" i="489"/>
  <c r="K131" i="489" a="1"/>
  <c r="K131" i="489" s="1"/>
  <c r="M131" i="489" s="1"/>
  <c r="AC131" i="489"/>
  <c r="K133" i="489" a="1"/>
  <c r="K133" i="489" s="1"/>
  <c r="M133" i="489" s="1"/>
  <c r="AC133" i="489"/>
  <c r="K135" i="489" a="1"/>
  <c r="K135" i="489" s="1"/>
  <c r="M135" i="489" s="1"/>
  <c r="AC135" i="489"/>
  <c r="K140" i="489" a="1"/>
  <c r="K140" i="489" s="1"/>
  <c r="M140" i="489" s="1"/>
  <c r="AC140" i="489"/>
  <c r="K142" i="489" a="1"/>
  <c r="K142" i="489" s="1"/>
  <c r="M142" i="489" s="1"/>
  <c r="AC142" i="489"/>
  <c r="K152" i="489" a="1"/>
  <c r="K152" i="489" s="1"/>
  <c r="AC152" i="489"/>
  <c r="K154" i="489" a="1"/>
  <c r="K154" i="489" s="1"/>
  <c r="M154" i="489" s="1"/>
  <c r="AC154" i="489"/>
  <c r="K155" i="489" a="1"/>
  <c r="K155" i="489" s="1"/>
  <c r="AC155" i="489"/>
  <c r="K161" i="489" a="1"/>
  <c r="K161" i="489" s="1"/>
  <c r="M161" i="489" s="1"/>
  <c r="AC161" i="489"/>
  <c r="V99" i="489"/>
  <c r="V100" i="489"/>
  <c r="V102" i="489"/>
  <c r="W102" i="489" s="1"/>
  <c r="V113" i="489"/>
  <c r="V126" i="489"/>
  <c r="W126" i="489" s="1"/>
  <c r="V139" i="489"/>
  <c r="V141" i="489"/>
  <c r="W141" i="489" s="1"/>
  <c r="V151" i="489"/>
  <c r="G86" i="489"/>
  <c r="AC29" i="489"/>
  <c r="K31" i="489" a="1"/>
  <c r="K31" i="489" s="1"/>
  <c r="AC31" i="489"/>
  <c r="K32" i="489" a="1"/>
  <c r="K32" i="489" s="1"/>
  <c r="AC32" i="489"/>
  <c r="K33" i="489" a="1"/>
  <c r="K33" i="489" s="1"/>
  <c r="M33" i="489" s="1"/>
  <c r="AC33" i="489"/>
  <c r="H34" i="489"/>
  <c r="AC34" i="489"/>
  <c r="H35" i="489"/>
  <c r="AC35" i="489"/>
  <c r="H36" i="489"/>
  <c r="AC36" i="489"/>
  <c r="K37" i="489" a="1"/>
  <c r="K37" i="489" s="1"/>
  <c r="M37" i="489" s="1"/>
  <c r="AC37" i="489"/>
  <c r="K38" i="489" a="1"/>
  <c r="K38" i="489" s="1"/>
  <c r="M38" i="489" s="1"/>
  <c r="AC38" i="489"/>
  <c r="K39" i="489" a="1"/>
  <c r="K39" i="489" s="1"/>
  <c r="M39" i="489" s="1"/>
  <c r="AC39" i="489"/>
  <c r="K40" i="489" a="1"/>
  <c r="K40" i="489" s="1"/>
  <c r="AC40" i="489"/>
  <c r="K41" i="489" a="1"/>
  <c r="K41" i="489" s="1"/>
  <c r="M41" i="489" s="1"/>
  <c r="AC41" i="489"/>
  <c r="K42" i="489" a="1"/>
  <c r="K42" i="489" s="1"/>
  <c r="M42" i="489" s="1"/>
  <c r="AC42" i="489"/>
  <c r="K43" i="489" a="1"/>
  <c r="K43" i="489" s="1"/>
  <c r="M43" i="489" s="1"/>
  <c r="AC43" i="489"/>
  <c r="K44" i="489" a="1"/>
  <c r="K44" i="489" s="1"/>
  <c r="M44" i="489" s="1"/>
  <c r="AC44" i="489"/>
  <c r="K45" i="489" a="1"/>
  <c r="K45" i="489" s="1"/>
  <c r="M45" i="489" s="1"/>
  <c r="AC45" i="489"/>
  <c r="K46" i="489" a="1"/>
  <c r="K46" i="489" s="1"/>
  <c r="M46" i="489" s="1"/>
  <c r="AC46" i="489"/>
  <c r="K47" i="489" a="1"/>
  <c r="K47" i="489" s="1"/>
  <c r="AC47" i="489"/>
  <c r="K48" i="489" a="1"/>
  <c r="K48" i="489" s="1"/>
  <c r="AC48" i="489"/>
  <c r="K49" i="489" a="1"/>
  <c r="K49" i="489" s="1"/>
  <c r="M49" i="489" s="1"/>
  <c r="AC49" i="489"/>
  <c r="K50" i="489" a="1"/>
  <c r="K50" i="489" s="1"/>
  <c r="M50" i="489" s="1"/>
  <c r="AC50" i="489"/>
  <c r="K51" i="489" a="1"/>
  <c r="K51" i="489" s="1"/>
  <c r="M51" i="489" s="1"/>
  <c r="AC51" i="489"/>
  <c r="K52" i="489" a="1"/>
  <c r="K52" i="489" s="1"/>
  <c r="AC52" i="489"/>
  <c r="K53" i="489" a="1"/>
  <c r="K53" i="489" s="1"/>
  <c r="M53" i="489" s="1"/>
  <c r="AC53" i="489"/>
  <c r="K54" i="489" a="1"/>
  <c r="K54" i="489" s="1"/>
  <c r="M54" i="489" s="1"/>
  <c r="AC54" i="489"/>
  <c r="K55" i="489" a="1"/>
  <c r="K55" i="489" s="1"/>
  <c r="M55" i="489" s="1"/>
  <c r="AC55" i="489"/>
  <c r="K56" i="489" a="1"/>
  <c r="K56" i="489" s="1"/>
  <c r="AC56" i="489"/>
  <c r="K57" i="489" a="1"/>
  <c r="K57" i="489" s="1"/>
  <c r="M57" i="489" s="1"/>
  <c r="AC57" i="489"/>
  <c r="K58" i="489" a="1"/>
  <c r="K58" i="489" s="1"/>
  <c r="M58" i="489" s="1"/>
  <c r="AC58" i="489"/>
  <c r="K59" i="489" a="1"/>
  <c r="K59" i="489" s="1"/>
  <c r="M59" i="489" s="1"/>
  <c r="AC59" i="489"/>
  <c r="K60" i="489" a="1"/>
  <c r="K60" i="489" s="1"/>
  <c r="AC60" i="489"/>
  <c r="K61" i="489" a="1"/>
  <c r="K61" i="489" s="1"/>
  <c r="M61" i="489" s="1"/>
  <c r="AC61" i="489"/>
  <c r="K62" i="489" a="1"/>
  <c r="K62" i="489" s="1"/>
  <c r="M62" i="489" s="1"/>
  <c r="AC62" i="489"/>
  <c r="K63" i="489" a="1"/>
  <c r="K63" i="489" s="1"/>
  <c r="M63" i="489" s="1"/>
  <c r="AC63" i="489"/>
  <c r="K64" i="489" a="1"/>
  <c r="K64" i="489" s="1"/>
  <c r="AC64" i="489"/>
  <c r="K65" i="489" a="1"/>
  <c r="K65" i="489" s="1"/>
  <c r="M65" i="489" s="1"/>
  <c r="AC65" i="489"/>
  <c r="K66" i="489" a="1"/>
  <c r="K66" i="489" s="1"/>
  <c r="M66" i="489" s="1"/>
  <c r="AC66" i="489"/>
  <c r="K68" i="489" a="1"/>
  <c r="K68" i="489" s="1"/>
  <c r="AC68" i="489"/>
  <c r="K69" i="489" a="1"/>
  <c r="K69" i="489" s="1"/>
  <c r="AC69" i="489"/>
  <c r="K70" i="489" a="1"/>
  <c r="K70" i="489" s="1"/>
  <c r="M70" i="489" s="1"/>
  <c r="AC70" i="489"/>
  <c r="H71" i="489"/>
  <c r="AC71" i="489"/>
  <c r="K72" i="489" a="1"/>
  <c r="K72" i="489" s="1"/>
  <c r="M72" i="489" s="1"/>
  <c r="AC72" i="489"/>
  <c r="K73" i="489" a="1"/>
  <c r="K73" i="489" s="1"/>
  <c r="AC73" i="489"/>
  <c r="K74" i="489" a="1"/>
  <c r="K74" i="489" s="1"/>
  <c r="M74" i="489" s="1"/>
  <c r="AC74" i="489"/>
  <c r="K75" i="489" a="1"/>
  <c r="K75" i="489" s="1"/>
  <c r="M75" i="489" s="1"/>
  <c r="AC75" i="489"/>
  <c r="K76" i="489" a="1"/>
  <c r="K76" i="489" s="1"/>
  <c r="M76" i="489" s="1"/>
  <c r="AC76" i="489"/>
  <c r="K77" i="489" a="1"/>
  <c r="K77" i="489" s="1"/>
  <c r="M77" i="489" s="1"/>
  <c r="AC77" i="489"/>
  <c r="K78" i="489" a="1"/>
  <c r="K78" i="489" s="1"/>
  <c r="M78" i="489" s="1"/>
  <c r="AC78" i="489"/>
  <c r="K79" i="489" a="1"/>
  <c r="K79" i="489" s="1"/>
  <c r="M79" i="489" s="1"/>
  <c r="AC79" i="489"/>
  <c r="H80" i="489"/>
  <c r="AC80" i="489"/>
  <c r="H82" i="489"/>
  <c r="AC82" i="489"/>
  <c r="K88" i="489" a="1"/>
  <c r="K88" i="489" s="1"/>
  <c r="M88" i="489" s="1"/>
  <c r="AC88" i="489"/>
  <c r="K90" i="489" a="1"/>
  <c r="K90" i="489" s="1"/>
  <c r="M90" i="489" s="1"/>
  <c r="AC90" i="489"/>
  <c r="K92" i="489" a="1"/>
  <c r="K92" i="489" s="1"/>
  <c r="M92" i="489" s="1"/>
  <c r="AC92" i="489"/>
  <c r="K94" i="489" a="1"/>
  <c r="K94" i="489" s="1"/>
  <c r="M94" i="489" s="1"/>
  <c r="AC94" i="489"/>
  <c r="J96" i="489" a="1"/>
  <c r="J96" i="489" s="1"/>
  <c r="AC96" i="489"/>
  <c r="J98" i="489" a="1"/>
  <c r="J98" i="489" s="1"/>
  <c r="AC98" i="489"/>
  <c r="K102" i="489" a="1"/>
  <c r="K102" i="489" s="1"/>
  <c r="M102" i="489" s="1"/>
  <c r="AC102" i="489"/>
  <c r="K104" i="489" a="1"/>
  <c r="K104" i="489" s="1"/>
  <c r="M104" i="489" s="1"/>
  <c r="AC104" i="489"/>
  <c r="K106" i="489" a="1"/>
  <c r="K106" i="489" s="1"/>
  <c r="M106" i="489" s="1"/>
  <c r="AC106" i="489"/>
  <c r="K107" i="489" a="1"/>
  <c r="K107" i="489" s="1"/>
  <c r="AC107" i="489"/>
  <c r="K109" i="489" a="1"/>
  <c r="K109" i="489" s="1"/>
  <c r="M109" i="489" s="1"/>
  <c r="AC109" i="489"/>
  <c r="K111" i="489" a="1"/>
  <c r="K111" i="489" s="1"/>
  <c r="M111" i="489" s="1"/>
  <c r="AC111" i="489"/>
  <c r="K113" i="489" a="1"/>
  <c r="K113" i="489" s="1"/>
  <c r="M113" i="489" s="1"/>
  <c r="AC113" i="489"/>
  <c r="K115" i="489" a="1"/>
  <c r="K115" i="489" s="1"/>
  <c r="AC115" i="489"/>
  <c r="K117" i="489" a="1"/>
  <c r="K117" i="489" s="1"/>
  <c r="AC117" i="489"/>
  <c r="K119" i="489" a="1"/>
  <c r="K119" i="489" s="1"/>
  <c r="M119" i="489" s="1"/>
  <c r="AC119" i="489"/>
  <c r="K120" i="489" a="1"/>
  <c r="K120" i="489" s="1"/>
  <c r="AC120" i="489"/>
  <c r="G137" i="489"/>
  <c r="AC122" i="489"/>
  <c r="K124" i="489" a="1"/>
  <c r="K124" i="489" s="1"/>
  <c r="M124" i="489" s="1"/>
  <c r="AC124" i="489"/>
  <c r="K126" i="489" a="1"/>
  <c r="K126" i="489" s="1"/>
  <c r="M126" i="489" s="1"/>
  <c r="AC126" i="489"/>
  <c r="K128" i="489" a="1"/>
  <c r="K128" i="489" s="1"/>
  <c r="M128" i="489" s="1"/>
  <c r="AC128" i="489"/>
  <c r="K132" i="489" a="1"/>
  <c r="K132" i="489" s="1"/>
  <c r="M132" i="489" s="1"/>
  <c r="AC132" i="489"/>
  <c r="K134" i="489" a="1"/>
  <c r="K134" i="489" s="1"/>
  <c r="M134" i="489" s="1"/>
  <c r="AC134" i="489"/>
  <c r="K136" i="489" a="1"/>
  <c r="K136" i="489" s="1"/>
  <c r="M136" i="489" s="1"/>
  <c r="AC136" i="489"/>
  <c r="K139" i="489" a="1"/>
  <c r="K139" i="489" s="1"/>
  <c r="M139" i="489" s="1"/>
  <c r="AC139" i="489"/>
  <c r="K141" i="489" a="1"/>
  <c r="K141" i="489" s="1"/>
  <c r="AC141" i="489"/>
  <c r="K147" i="489" a="1"/>
  <c r="K147" i="489" s="1"/>
  <c r="M147" i="489" s="1"/>
  <c r="AC147" i="489"/>
  <c r="K149" i="489" a="1"/>
  <c r="K149" i="489" s="1"/>
  <c r="AC149" i="489"/>
  <c r="K150" i="489" a="1"/>
  <c r="K150" i="489" s="1"/>
  <c r="M150" i="489" s="1"/>
  <c r="AC150" i="489"/>
  <c r="K158" i="489" a="1"/>
  <c r="K158" i="489" s="1"/>
  <c r="M158" i="489" s="1"/>
  <c r="AC158" i="489"/>
  <c r="K159" i="489" a="1"/>
  <c r="K159" i="489" s="1"/>
  <c r="AC159" i="489"/>
  <c r="K160" i="489" a="1"/>
  <c r="K160" i="489" s="1"/>
  <c r="M160" i="489" s="1"/>
  <c r="AC160" i="489"/>
  <c r="V75" i="489"/>
  <c r="W75" i="489" s="1"/>
  <c r="V131" i="489"/>
  <c r="V133" i="489"/>
  <c r="W133" i="489" s="1"/>
  <c r="V158" i="489"/>
  <c r="K15" i="489" a="1"/>
  <c r="K15" i="489" s="1"/>
  <c r="AC15" i="489"/>
  <c r="K16" i="489" a="1"/>
  <c r="K16" i="489" s="1"/>
  <c r="M16" i="489" s="1"/>
  <c r="AC16" i="489"/>
  <c r="K17" i="489" a="1"/>
  <c r="K17" i="489" s="1"/>
  <c r="M17" i="489" s="1"/>
  <c r="AC17" i="489"/>
  <c r="K18" i="489" a="1"/>
  <c r="K18" i="489" s="1"/>
  <c r="M18" i="489" s="1"/>
  <c r="AC18" i="489"/>
  <c r="K19" i="489" a="1"/>
  <c r="K19" i="489" s="1"/>
  <c r="M19" i="489" s="1"/>
  <c r="AC19" i="489"/>
  <c r="K20" i="489" a="1"/>
  <c r="K20" i="489" s="1"/>
  <c r="M20" i="489" s="1"/>
  <c r="AC20" i="489"/>
  <c r="K21" i="489" a="1"/>
  <c r="K21" i="489" s="1"/>
  <c r="M21" i="489" s="1"/>
  <c r="AC21" i="489"/>
  <c r="K22" i="489" a="1"/>
  <c r="K22" i="489" s="1"/>
  <c r="M22" i="489" s="1"/>
  <c r="AC22" i="489"/>
  <c r="V16" i="489"/>
  <c r="W16" i="489" s="1"/>
  <c r="V17" i="489"/>
  <c r="V18" i="489"/>
  <c r="W18" i="489" s="1"/>
  <c r="V19" i="489"/>
  <c r="V20" i="489"/>
  <c r="W20" i="489" s="1"/>
  <c r="V21" i="489"/>
  <c r="K23" i="489" a="1"/>
  <c r="K23" i="489" s="1"/>
  <c r="M23" i="489" s="1"/>
  <c r="AC23" i="489"/>
  <c r="K24" i="489" a="1"/>
  <c r="K24" i="489" s="1"/>
  <c r="M24" i="489" s="1"/>
  <c r="AC24" i="489"/>
  <c r="K25" i="489" a="1"/>
  <c r="K25" i="489" s="1"/>
  <c r="M25" i="489" s="1"/>
  <c r="AC25" i="489"/>
  <c r="K26" i="489" a="1"/>
  <c r="K26" i="489" s="1"/>
  <c r="M26" i="489" s="1"/>
  <c r="AC26" i="489"/>
  <c r="K27" i="489" a="1"/>
  <c r="K27" i="489" s="1"/>
  <c r="M27" i="489" s="1"/>
  <c r="AC27" i="489"/>
  <c r="K8" i="489" a="1"/>
  <c r="K8" i="489" s="1"/>
  <c r="M8" i="489" s="1"/>
  <c r="AC8" i="489"/>
  <c r="K9" i="489" a="1"/>
  <c r="K9" i="489" s="1"/>
  <c r="M9" i="489" s="1"/>
  <c r="AC9" i="489"/>
  <c r="K10" i="489" a="1"/>
  <c r="K10" i="489" s="1"/>
  <c r="M10" i="489" s="1"/>
  <c r="AC10" i="489"/>
  <c r="K11" i="489" a="1"/>
  <c r="K11" i="489" s="1"/>
  <c r="M11" i="489" s="1"/>
  <c r="AC11" i="489"/>
  <c r="K12" i="489" a="1"/>
  <c r="K12" i="489" s="1"/>
  <c r="M12" i="489" s="1"/>
  <c r="AC12" i="489"/>
  <c r="K14" i="489" a="1"/>
  <c r="K14" i="489" s="1"/>
  <c r="M14" i="489" s="1"/>
  <c r="AC14" i="489"/>
  <c r="I28" i="489"/>
  <c r="K13" i="489" a="1"/>
  <c r="K13" i="489" s="1"/>
  <c r="M13" i="489" s="1"/>
  <c r="AC13" i="489"/>
  <c r="G28" i="489"/>
  <c r="K184" i="489" a="1"/>
  <c r="K184" i="489" s="1"/>
  <c r="M184" i="489" s="1"/>
  <c r="AC184" i="489"/>
  <c r="V12" i="489"/>
  <c r="W12" i="489" s="1"/>
  <c r="V13" i="489"/>
  <c r="M15" i="489"/>
  <c r="V25" i="489"/>
  <c r="V26" i="489"/>
  <c r="W26" i="489" s="1"/>
  <c r="V190" i="489"/>
  <c r="V191" i="489"/>
  <c r="W191" i="489" s="1"/>
  <c r="V192" i="489"/>
  <c r="V208" i="489"/>
  <c r="W208" i="489" s="1"/>
  <c r="V209" i="489"/>
  <c r="M211" i="489"/>
  <c r="N297" i="489"/>
  <c r="V302" i="489"/>
  <c r="W302" i="489" s="1"/>
  <c r="V304" i="489"/>
  <c r="Y319" i="489"/>
  <c r="AA319" i="489"/>
  <c r="V310" i="489"/>
  <c r="W310" i="489" s="1"/>
  <c r="N322" i="489"/>
  <c r="V323" i="489"/>
  <c r="W323" i="489" s="1"/>
  <c r="H350" i="489"/>
  <c r="N352" i="489"/>
  <c r="V352" i="489"/>
  <c r="W352" i="489" s="1"/>
  <c r="H353" i="489"/>
  <c r="J353" i="489" a="1"/>
  <c r="J353" i="489" s="1"/>
  <c r="N354" i="489"/>
  <c r="V355" i="489"/>
  <c r="W355" i="489" s="1"/>
  <c r="V357" i="489"/>
  <c r="W357" i="489" s="1"/>
  <c r="H374" i="489"/>
  <c r="H396" i="489"/>
  <c r="V400" i="489"/>
  <c r="W400" i="489" s="1"/>
  <c r="V402" i="489"/>
  <c r="W402" i="489" s="1"/>
  <c r="V404" i="489"/>
  <c r="W404" i="489" s="1"/>
  <c r="V406" i="489"/>
  <c r="W406" i="489" s="1"/>
  <c r="N407" i="489"/>
  <c r="V408" i="489"/>
  <c r="W408" i="489" s="1"/>
  <c r="H414" i="489"/>
  <c r="J414" i="489" a="1"/>
  <c r="J414" i="489" s="1"/>
  <c r="M415" i="489"/>
  <c r="N415" i="489"/>
  <c r="V415" i="489"/>
  <c r="W415" i="489" s="1"/>
  <c r="H416" i="489"/>
  <c r="J416" i="489" a="1"/>
  <c r="J416" i="489" s="1"/>
  <c r="M417" i="489"/>
  <c r="N417" i="489"/>
  <c r="M459" i="489"/>
  <c r="M460" i="489"/>
  <c r="N460" i="489"/>
  <c r="H461" i="489"/>
  <c r="V468" i="489"/>
  <c r="W468" i="489" s="1"/>
  <c r="G490" i="489"/>
  <c r="J490" i="489" s="1" a="1"/>
  <c r="J490" i="489" s="1"/>
  <c r="O490" i="489"/>
  <c r="Q490" i="489"/>
  <c r="S490" i="489"/>
  <c r="U490" i="489"/>
  <c r="Y490" i="489"/>
  <c r="AA490" i="489"/>
  <c r="P506" i="489"/>
  <c r="R506" i="489"/>
  <c r="T506" i="489"/>
  <c r="X506" i="489"/>
  <c r="Z506" i="489"/>
  <c r="V60" i="489"/>
  <c r="V61" i="489"/>
  <c r="W61" i="489" s="1"/>
  <c r="V229" i="489"/>
  <c r="W229" i="489" s="1"/>
  <c r="V230" i="489"/>
  <c r="W230" i="489" s="1"/>
  <c r="V232" i="489"/>
  <c r="W232" i="489" s="1"/>
  <c r="V233" i="489"/>
  <c r="W233" i="489" s="1"/>
  <c r="W266" i="489"/>
  <c r="W299" i="489"/>
  <c r="H451" i="489"/>
  <c r="M452" i="489"/>
  <c r="N452" i="489"/>
  <c r="V11" i="489"/>
  <c r="W11" i="489" s="1"/>
  <c r="V15" i="489"/>
  <c r="W15" i="489" s="1"/>
  <c r="V23" i="489"/>
  <c r="V24" i="489"/>
  <c r="V31" i="489"/>
  <c r="W31" i="489" s="1"/>
  <c r="V32" i="489"/>
  <c r="W32" i="489" s="1"/>
  <c r="V33" i="489"/>
  <c r="W33" i="489" s="1"/>
  <c r="V37" i="489"/>
  <c r="W37" i="489" s="1"/>
  <c r="W69" i="489"/>
  <c r="W72" i="489"/>
  <c r="W73" i="489"/>
  <c r="W74" i="489"/>
  <c r="V87" i="489"/>
  <c r="W87" i="489" s="1"/>
  <c r="V89" i="489"/>
  <c r="W89" i="489" s="1"/>
  <c r="V91" i="489"/>
  <c r="W91" i="489" s="1"/>
  <c r="V93" i="489"/>
  <c r="W93" i="489" s="1"/>
  <c r="V104" i="489"/>
  <c r="W104" i="489" s="1"/>
  <c r="W113" i="489"/>
  <c r="V122" i="489"/>
  <c r="W122" i="489" s="1"/>
  <c r="W127" i="489"/>
  <c r="W129" i="489"/>
  <c r="W131" i="489"/>
  <c r="W140" i="489"/>
  <c r="W179" i="489"/>
  <c r="W181" i="489"/>
  <c r="W183" i="489"/>
  <c r="W184" i="489"/>
  <c r="V188" i="489"/>
  <c r="W188" i="489" s="1"/>
  <c r="V203" i="489"/>
  <c r="W203" i="489" s="1"/>
  <c r="V204" i="489"/>
  <c r="W204" i="489" s="1"/>
  <c r="V211" i="489"/>
  <c r="W211" i="489" s="1"/>
  <c r="M213" i="489"/>
  <c r="W215" i="489"/>
  <c r="M217" i="489"/>
  <c r="W219" i="489"/>
  <c r="W240" i="489"/>
  <c r="W245" i="489"/>
  <c r="V259" i="489"/>
  <c r="W259" i="489" s="1"/>
  <c r="N260" i="489"/>
  <c r="V263" i="489"/>
  <c r="W263" i="489" s="1"/>
  <c r="N264" i="489"/>
  <c r="N266" i="489"/>
  <c r="H270" i="489"/>
  <c r="N270" i="489"/>
  <c r="W271" i="489"/>
  <c r="N272" i="489"/>
  <c r="H275" i="489"/>
  <c r="N275" i="489"/>
  <c r="W284" i="489"/>
  <c r="W289" i="489"/>
  <c r="W294" i="489"/>
  <c r="N295" i="489"/>
  <c r="W297" i="489"/>
  <c r="H300" i="489"/>
  <c r="N300" i="489"/>
  <c r="N302" i="489"/>
  <c r="W303" i="489"/>
  <c r="W309" i="489"/>
  <c r="J325" i="489" a="1"/>
  <c r="J325" i="489" s="1"/>
  <c r="W356" i="489"/>
  <c r="W358" i="489"/>
  <c r="N380" i="489"/>
  <c r="N382" i="489"/>
  <c r="N384" i="489"/>
  <c r="N386" i="489"/>
  <c r="N388" i="489"/>
  <c r="N390" i="489"/>
  <c r="N400" i="489"/>
  <c r="N402" i="489"/>
  <c r="N404" i="489"/>
  <c r="N406" i="489"/>
  <c r="N408" i="489"/>
  <c r="N411" i="489"/>
  <c r="V411" i="489"/>
  <c r="W411" i="489" s="1"/>
  <c r="H412" i="489"/>
  <c r="J412" i="489" a="1"/>
  <c r="J412" i="489" s="1"/>
  <c r="N414" i="489"/>
  <c r="V414" i="489"/>
  <c r="W414" i="489" s="1"/>
  <c r="H415" i="489"/>
  <c r="J415" i="489" a="1"/>
  <c r="J415" i="489" s="1"/>
  <c r="N416" i="489"/>
  <c r="V416" i="489"/>
  <c r="W416" i="489" s="1"/>
  <c r="H417" i="489"/>
  <c r="J417" i="489" a="1"/>
  <c r="J417" i="489" s="1"/>
  <c r="W440" i="489"/>
  <c r="W444" i="489"/>
  <c r="W448" i="489"/>
  <c r="H453" i="489"/>
  <c r="M454" i="489"/>
  <c r="N454" i="489"/>
  <c r="H455" i="489"/>
  <c r="J455" i="489" a="1"/>
  <c r="J455" i="489" s="1"/>
  <c r="N456" i="489"/>
  <c r="V456" i="489"/>
  <c r="W456" i="489" s="1"/>
  <c r="H457" i="489"/>
  <c r="H458" i="489"/>
  <c r="H459" i="489"/>
  <c r="H460" i="489"/>
  <c r="J460" i="489" a="1"/>
  <c r="J460" i="489" s="1"/>
  <c r="N461" i="489"/>
  <c r="V461" i="489"/>
  <c r="W461" i="489" s="1"/>
  <c r="H462" i="489"/>
  <c r="J462" i="489" a="1"/>
  <c r="J462" i="489" s="1"/>
  <c r="N466" i="489"/>
  <c r="N468" i="489"/>
  <c r="W469" i="489"/>
  <c r="W471" i="489"/>
  <c r="M473" i="489"/>
  <c r="W473" i="489"/>
  <c r="M475" i="489"/>
  <c r="W475" i="489"/>
  <c r="W477" i="489"/>
  <c r="W481" i="489"/>
  <c r="W483" i="489"/>
  <c r="W9" i="489"/>
  <c r="W13" i="489"/>
  <c r="W17" i="489"/>
  <c r="W21" i="489"/>
  <c r="W39" i="489"/>
  <c r="W41" i="489"/>
  <c r="W43" i="489"/>
  <c r="W44" i="489"/>
  <c r="W45" i="489"/>
  <c r="W46" i="489"/>
  <c r="W47" i="489"/>
  <c r="W48" i="489"/>
  <c r="V57" i="489"/>
  <c r="W57" i="489" s="1"/>
  <c r="V58" i="489"/>
  <c r="W58" i="489" s="1"/>
  <c r="V59" i="489"/>
  <c r="W59" i="489" s="1"/>
  <c r="V63" i="489"/>
  <c r="W63" i="489" s="1"/>
  <c r="V90" i="489"/>
  <c r="W90" i="489" s="1"/>
  <c r="V96" i="489"/>
  <c r="W96" i="489" s="1"/>
  <c r="V98" i="489"/>
  <c r="W98" i="489" s="1"/>
  <c r="W103" i="489"/>
  <c r="W114" i="489"/>
  <c r="V130" i="489"/>
  <c r="W130" i="489" s="1"/>
  <c r="V132" i="489"/>
  <c r="W132" i="489" s="1"/>
  <c r="W139" i="489"/>
  <c r="V142" i="489"/>
  <c r="W142" i="489" s="1"/>
  <c r="V178" i="489"/>
  <c r="W190" i="489"/>
  <c r="W192" i="489"/>
  <c r="V193" i="489"/>
  <c r="W193" i="489" s="1"/>
  <c r="V194" i="489"/>
  <c r="W194" i="489" s="1"/>
  <c r="M200" i="489"/>
  <c r="W209" i="489"/>
  <c r="M215" i="489"/>
  <c r="V217" i="489"/>
  <c r="W217" i="489" s="1"/>
  <c r="M219" i="489"/>
  <c r="V231" i="489"/>
  <c r="W231" i="489" s="1"/>
  <c r="V235" i="489"/>
  <c r="W235" i="489" s="1"/>
  <c r="W243" i="489"/>
  <c r="W270" i="489"/>
  <c r="N271" i="489"/>
  <c r="W272" i="489"/>
  <c r="N273" i="489"/>
  <c r="W277" i="489"/>
  <c r="N282" i="489"/>
  <c r="N284" i="489"/>
  <c r="V290" i="489"/>
  <c r="W290" i="489" s="1"/>
  <c r="N294" i="489"/>
  <c r="H297" i="489"/>
  <c r="W300" i="489"/>
  <c r="N303" i="489"/>
  <c r="N310" i="489"/>
  <c r="N312" i="489"/>
  <c r="N318" i="489"/>
  <c r="N321" i="489"/>
  <c r="N323" i="489"/>
  <c r="N325" i="489"/>
  <c r="V325" i="489"/>
  <c r="W325" i="489" s="1"/>
  <c r="J326" i="489" a="1"/>
  <c r="J326" i="489" s="1"/>
  <c r="J330" i="489" a="1"/>
  <c r="J330" i="489" s="1"/>
  <c r="M330" i="489"/>
  <c r="V354" i="489"/>
  <c r="W354" i="489" s="1"/>
  <c r="H356" i="489"/>
  <c r="N356" i="489"/>
  <c r="H358" i="489"/>
  <c r="N358" i="489"/>
  <c r="V361" i="489"/>
  <c r="W361" i="489" s="1"/>
  <c r="N363" i="489"/>
  <c r="V364" i="489"/>
  <c r="W364" i="489" s="1"/>
  <c r="W374" i="489"/>
  <c r="W382" i="489"/>
  <c r="W386" i="489"/>
  <c r="V417" i="489"/>
  <c r="W417" i="489" s="1"/>
  <c r="H418" i="489"/>
  <c r="H420" i="489"/>
  <c r="H422" i="489"/>
  <c r="H423" i="489"/>
  <c r="H424" i="489"/>
  <c r="H425" i="489"/>
  <c r="H427" i="489"/>
  <c r="M431" i="489"/>
  <c r="M433" i="489"/>
  <c r="M435" i="489"/>
  <c r="N437" i="489"/>
  <c r="V437" i="489"/>
  <c r="W437" i="489" s="1"/>
  <c r="H438" i="489"/>
  <c r="J438" i="489" a="1"/>
  <c r="J438" i="489" s="1"/>
  <c r="N439" i="489"/>
  <c r="V439" i="489"/>
  <c r="W439" i="489" s="1"/>
  <c r="H440" i="489"/>
  <c r="J440" i="489" a="1"/>
  <c r="J440" i="489" s="1"/>
  <c r="N441" i="489"/>
  <c r="V441" i="489"/>
  <c r="W441" i="489" s="1"/>
  <c r="H442" i="489"/>
  <c r="J442" i="489" a="1"/>
  <c r="J442" i="489" s="1"/>
  <c r="N443" i="489"/>
  <c r="V443" i="489"/>
  <c r="W443" i="489" s="1"/>
  <c r="H444" i="489"/>
  <c r="J444" i="489" a="1"/>
  <c r="J444" i="489" s="1"/>
  <c r="N445" i="489"/>
  <c r="V445" i="489"/>
  <c r="W445" i="489" s="1"/>
  <c r="H446" i="489"/>
  <c r="J446" i="489" a="1"/>
  <c r="J446" i="489" s="1"/>
  <c r="N447" i="489"/>
  <c r="V447" i="489"/>
  <c r="W447" i="489" s="1"/>
  <c r="H448" i="489"/>
  <c r="J448" i="489" a="1"/>
  <c r="J448" i="489" s="1"/>
  <c r="W455" i="489"/>
  <c r="V460" i="489"/>
  <c r="W460" i="489" s="1"/>
  <c r="J461" i="489" a="1"/>
  <c r="J461" i="489" s="1"/>
  <c r="W462" i="489"/>
  <c r="W466" i="489"/>
  <c r="N469" i="489"/>
  <c r="N471" i="489"/>
  <c r="N473" i="489"/>
  <c r="N475" i="489"/>
  <c r="N477" i="489"/>
  <c r="H481" i="489"/>
  <c r="J481" i="489" a="1"/>
  <c r="J481" i="489" s="1"/>
  <c r="N482" i="489"/>
  <c r="V482" i="489"/>
  <c r="W482" i="489" s="1"/>
  <c r="H483" i="489"/>
  <c r="J483" i="489" a="1"/>
  <c r="J483" i="489" s="1"/>
  <c r="N489" i="489"/>
  <c r="N492" i="489"/>
  <c r="W494" i="489"/>
  <c r="N498" i="489"/>
  <c r="K305" i="489" a="1"/>
  <c r="K305" i="489" s="1"/>
  <c r="M305" i="489" s="1"/>
  <c r="H305" i="489"/>
  <c r="H7" i="489"/>
  <c r="J7" i="489"/>
  <c r="W8" i="489"/>
  <c r="W10" i="489"/>
  <c r="W27" i="489"/>
  <c r="V66" i="489"/>
  <c r="W66" i="489" s="1"/>
  <c r="J88" i="489" a="1"/>
  <c r="J88" i="489" s="1"/>
  <c r="K89" i="489" a="1"/>
  <c r="K89" i="489" s="1"/>
  <c r="M89" i="489" s="1"/>
  <c r="J90" i="489" a="1"/>
  <c r="J90" i="489" s="1"/>
  <c r="K91" i="489" a="1"/>
  <c r="K91" i="489" s="1"/>
  <c r="M91" i="489" s="1"/>
  <c r="J92" i="489" a="1"/>
  <c r="J92" i="489" s="1"/>
  <c r="K93" i="489" a="1"/>
  <c r="K93" i="489" s="1"/>
  <c r="M93" i="489" s="1"/>
  <c r="J95" i="489" a="1"/>
  <c r="J95" i="489" s="1"/>
  <c r="K96" i="489" a="1"/>
  <c r="K96" i="489" s="1"/>
  <c r="M96" i="489" s="1"/>
  <c r="J97" i="489" a="1"/>
  <c r="J97" i="489" s="1"/>
  <c r="K98" i="489" a="1"/>
  <c r="K98" i="489" s="1"/>
  <c r="M98" i="489" s="1"/>
  <c r="J99" i="489" a="1"/>
  <c r="J99" i="489" s="1"/>
  <c r="W100" i="489"/>
  <c r="W118" i="489"/>
  <c r="W119" i="489"/>
  <c r="J122" i="489" a="1"/>
  <c r="J122" i="489" s="1"/>
  <c r="K123" i="489" a="1"/>
  <c r="K123" i="489" s="1"/>
  <c r="M123" i="489" s="1"/>
  <c r="V123" i="489"/>
  <c r="W123" i="489" s="1"/>
  <c r="J124" i="489" a="1"/>
  <c r="J124" i="489" s="1"/>
  <c r="W125" i="489"/>
  <c r="W135" i="489"/>
  <c r="W147" i="489"/>
  <c r="W152" i="489"/>
  <c r="W159" i="489"/>
  <c r="C170" i="489"/>
  <c r="G170" i="489"/>
  <c r="W185" i="489"/>
  <c r="W187" i="489"/>
  <c r="M188" i="489"/>
  <c r="M190" i="489"/>
  <c r="M192" i="489"/>
  <c r="M197" i="489"/>
  <c r="M198" i="489"/>
  <c r="M209" i="489"/>
  <c r="W210" i="489"/>
  <c r="W212" i="489"/>
  <c r="W214" i="489"/>
  <c r="W216" i="489"/>
  <c r="W218" i="489"/>
  <c r="W228" i="489"/>
  <c r="M229" i="489"/>
  <c r="M231" i="489"/>
  <c r="M233" i="489"/>
  <c r="W234" i="489"/>
  <c r="M235" i="489"/>
  <c r="W236" i="489"/>
  <c r="M237" i="489"/>
  <c r="W261" i="489"/>
  <c r="H267" i="489"/>
  <c r="N267" i="489"/>
  <c r="N268" i="489"/>
  <c r="N269" i="489"/>
  <c r="N277" i="489"/>
  <c r="N278" i="489"/>
  <c r="M279" i="489"/>
  <c r="M285" i="489"/>
  <c r="N289" i="489"/>
  <c r="H291" i="489"/>
  <c r="N291" i="489"/>
  <c r="G308" i="489"/>
  <c r="O308" i="489"/>
  <c r="Q308" i="489"/>
  <c r="W295" i="489"/>
  <c r="W296" i="489"/>
  <c r="W304" i="489"/>
  <c r="K304" i="489" a="1"/>
  <c r="K304" i="489" s="1"/>
  <c r="H304" i="489"/>
  <c r="M332" i="489"/>
  <c r="V7" i="489"/>
  <c r="M32" i="489"/>
  <c r="M47" i="489"/>
  <c r="M52" i="489"/>
  <c r="M56" i="489"/>
  <c r="W60" i="489"/>
  <c r="W62" i="489"/>
  <c r="W64" i="489"/>
  <c r="H70" i="489"/>
  <c r="V88" i="489"/>
  <c r="W88" i="489" s="1"/>
  <c r="V92" i="489"/>
  <c r="W92" i="489" s="1"/>
  <c r="V95" i="489"/>
  <c r="W95" i="489" s="1"/>
  <c r="V97" i="489"/>
  <c r="W97" i="489" s="1"/>
  <c r="W99" i="489"/>
  <c r="J100" i="489" a="1"/>
  <c r="J100" i="489" s="1"/>
  <c r="V101" i="489"/>
  <c r="W101" i="489" s="1"/>
  <c r="W106" i="489"/>
  <c r="K122" i="489" a="1"/>
  <c r="K122" i="489" s="1"/>
  <c r="M122" i="489" s="1"/>
  <c r="W124" i="489"/>
  <c r="J125" i="489" a="1"/>
  <c r="J125" i="489" s="1"/>
  <c r="V138" i="489"/>
  <c r="W151" i="489"/>
  <c r="W154" i="489"/>
  <c r="W155" i="489"/>
  <c r="W158" i="489"/>
  <c r="M179" i="489"/>
  <c r="M183" i="489"/>
  <c r="H193" i="489"/>
  <c r="H194" i="489"/>
  <c r="V200" i="489"/>
  <c r="W246" i="489"/>
  <c r="N258" i="489"/>
  <c r="V258" i="489"/>
  <c r="M266" i="489"/>
  <c r="W267" i="489"/>
  <c r="W268" i="489"/>
  <c r="W274" i="489"/>
  <c r="W276" i="489"/>
  <c r="W285" i="489"/>
  <c r="W298" i="489"/>
  <c r="W311" i="489"/>
  <c r="W313" i="489"/>
  <c r="W320" i="489"/>
  <c r="W322" i="489"/>
  <c r="S308" i="489"/>
  <c r="U308" i="489"/>
  <c r="X308" i="489"/>
  <c r="Z308" i="489"/>
  <c r="N299" i="489"/>
  <c r="N305" i="489"/>
  <c r="N306" i="489"/>
  <c r="N307" i="489"/>
  <c r="O319" i="489"/>
  <c r="Q319" i="489"/>
  <c r="S319" i="489"/>
  <c r="U319" i="489"/>
  <c r="X319" i="489"/>
  <c r="Z319" i="489"/>
  <c r="I334" i="489"/>
  <c r="L525" i="489" s="1"/>
  <c r="O334" i="489"/>
  <c r="Q334" i="489"/>
  <c r="S334" i="489"/>
  <c r="U334" i="489"/>
  <c r="X334" i="489"/>
  <c r="Z334" i="489"/>
  <c r="N330" i="489"/>
  <c r="V330" i="489"/>
  <c r="W330" i="489" s="1"/>
  <c r="G370" i="489"/>
  <c r="J370" i="489" s="1" a="1"/>
  <c r="J370" i="489" s="1"/>
  <c r="O370" i="489"/>
  <c r="Q370" i="489"/>
  <c r="S370" i="489"/>
  <c r="U370" i="489"/>
  <c r="X370" i="489"/>
  <c r="Z370" i="489"/>
  <c r="N351" i="489"/>
  <c r="V351" i="489"/>
  <c r="W351" i="489" s="1"/>
  <c r="H352" i="489"/>
  <c r="J352" i="489" a="1"/>
  <c r="J352" i="489" s="1"/>
  <c r="N353" i="489"/>
  <c r="V353" i="489"/>
  <c r="W353" i="489" s="1"/>
  <c r="H354" i="489"/>
  <c r="J354" i="489" a="1"/>
  <c r="J354" i="489" s="1"/>
  <c r="M355" i="489"/>
  <c r="H357" i="489"/>
  <c r="N357" i="489"/>
  <c r="M361" i="489"/>
  <c r="N362" i="489"/>
  <c r="H364" i="489"/>
  <c r="M365" i="489"/>
  <c r="M367" i="489"/>
  <c r="H369" i="489"/>
  <c r="N369" i="489"/>
  <c r="V369" i="489"/>
  <c r="W369" i="489" s="1"/>
  <c r="I428" i="489"/>
  <c r="L528" i="489" s="1"/>
  <c r="Q428" i="489"/>
  <c r="S428" i="489"/>
  <c r="U428" i="489"/>
  <c r="X428" i="489"/>
  <c r="Z428" i="489"/>
  <c r="H373" i="489"/>
  <c r="J373" i="489" a="1"/>
  <c r="J373" i="489" s="1"/>
  <c r="N375" i="489"/>
  <c r="M376" i="489"/>
  <c r="M377" i="489"/>
  <c r="M378" i="489"/>
  <c r="M379" i="489"/>
  <c r="M381" i="489"/>
  <c r="M383" i="489"/>
  <c r="M385" i="489"/>
  <c r="M387" i="489"/>
  <c r="M389" i="489"/>
  <c r="M391" i="489"/>
  <c r="M392" i="489"/>
  <c r="M393" i="489"/>
  <c r="M394" i="489"/>
  <c r="M395" i="489"/>
  <c r="M397" i="489"/>
  <c r="M399" i="489"/>
  <c r="M401" i="489"/>
  <c r="M403" i="489"/>
  <c r="M405" i="489"/>
  <c r="M407" i="489"/>
  <c r="M419" i="489"/>
  <c r="M421" i="489"/>
  <c r="M426" i="489"/>
  <c r="H429" i="489"/>
  <c r="J429" i="489" a="1"/>
  <c r="J429" i="489" s="1"/>
  <c r="O463" i="489"/>
  <c r="Q463" i="489"/>
  <c r="S463" i="489"/>
  <c r="U463" i="489"/>
  <c r="Y463" i="489"/>
  <c r="AA463" i="489"/>
  <c r="H430" i="489"/>
  <c r="J430" i="489" a="1"/>
  <c r="J430" i="489" s="1"/>
  <c r="N430" i="489"/>
  <c r="V430" i="489"/>
  <c r="W430" i="489" s="1"/>
  <c r="H431" i="489"/>
  <c r="J431" i="489" a="1"/>
  <c r="J431" i="489" s="1"/>
  <c r="N431" i="489"/>
  <c r="V431" i="489"/>
  <c r="W431" i="489" s="1"/>
  <c r="H432" i="489"/>
  <c r="J432" i="489" a="1"/>
  <c r="J432" i="489" s="1"/>
  <c r="N432" i="489"/>
  <c r="V432" i="489"/>
  <c r="W432" i="489" s="1"/>
  <c r="H433" i="489"/>
  <c r="J433" i="489" a="1"/>
  <c r="J433" i="489" s="1"/>
  <c r="V433" i="489"/>
  <c r="W433" i="489" s="1"/>
  <c r="H434" i="489"/>
  <c r="J434" i="489" a="1"/>
  <c r="J434" i="489" s="1"/>
  <c r="V434" i="489"/>
  <c r="W434" i="489" s="1"/>
  <c r="H435" i="489"/>
  <c r="J435" i="489" a="1"/>
  <c r="J435" i="489" s="1"/>
  <c r="N435" i="489"/>
  <c r="V435" i="489"/>
  <c r="W435" i="489" s="1"/>
  <c r="H436" i="489"/>
  <c r="N449" i="489"/>
  <c r="H450" i="489"/>
  <c r="N451" i="489"/>
  <c r="H452" i="489"/>
  <c r="N453" i="489"/>
  <c r="H454" i="489"/>
  <c r="G479" i="489"/>
  <c r="N464" i="489"/>
  <c r="P479" i="489"/>
  <c r="R479" i="489"/>
  <c r="R507" i="489" s="1"/>
  <c r="T479" i="489"/>
  <c r="V464" i="489"/>
  <c r="V479" i="489" s="1"/>
  <c r="Y479" i="489"/>
  <c r="AA479" i="489"/>
  <c r="K480" i="489" a="1"/>
  <c r="K480" i="489" s="1"/>
  <c r="M480" i="489" s="1"/>
  <c r="N484" i="489"/>
  <c r="V491" i="489"/>
  <c r="W491" i="489" s="1"/>
  <c r="N493" i="489"/>
  <c r="V493" i="489"/>
  <c r="W493" i="489" s="1"/>
  <c r="N494" i="489"/>
  <c r="N501" i="489"/>
  <c r="V501" i="489"/>
  <c r="W501" i="489" s="1"/>
  <c r="W362" i="489"/>
  <c r="W371" i="489"/>
  <c r="K373" i="489" a="1"/>
  <c r="K373" i="489" s="1"/>
  <c r="M373" i="489" s="1"/>
  <c r="W379" i="489"/>
  <c r="W381" i="489"/>
  <c r="W383" i="489"/>
  <c r="W385" i="489"/>
  <c r="W387" i="489"/>
  <c r="W389" i="489"/>
  <c r="W399" i="489"/>
  <c r="W403" i="489"/>
  <c r="W407" i="489"/>
  <c r="K429" i="489" a="1"/>
  <c r="K429" i="489" s="1"/>
  <c r="M429" i="489" s="1"/>
  <c r="W465" i="489"/>
  <c r="W467" i="489"/>
  <c r="W470" i="489"/>
  <c r="W472" i="489"/>
  <c r="W474" i="489"/>
  <c r="W476" i="489"/>
  <c r="W478" i="489"/>
  <c r="W497" i="489"/>
  <c r="K338" i="489"/>
  <c r="M338" i="489" s="1"/>
  <c r="K340" i="489"/>
  <c r="M340" i="489" s="1"/>
  <c r="K339" i="489"/>
  <c r="M339" i="489" s="1"/>
  <c r="K168" i="489"/>
  <c r="M168" i="489" s="1"/>
  <c r="K167" i="489"/>
  <c r="M167" i="489" s="1"/>
  <c r="K169" i="489"/>
  <c r="M169" i="489" s="1"/>
  <c r="R166" i="489"/>
  <c r="K7" i="489" a="1"/>
  <c r="K7" i="489" s="1"/>
  <c r="H8" i="489"/>
  <c r="J8" i="489" a="1"/>
  <c r="J8" i="489" s="1"/>
  <c r="H9" i="489"/>
  <c r="J9" i="489" a="1"/>
  <c r="J9" i="489" s="1"/>
  <c r="H10" i="489"/>
  <c r="J10" i="489" a="1"/>
  <c r="J10" i="489" s="1"/>
  <c r="H11" i="489"/>
  <c r="J11" i="489" a="1"/>
  <c r="J11" i="489" s="1"/>
  <c r="H12" i="489"/>
  <c r="J12" i="489" a="1"/>
  <c r="J12" i="489" s="1"/>
  <c r="H13" i="489"/>
  <c r="J13" i="489" a="1"/>
  <c r="J13" i="489" s="1"/>
  <c r="H14" i="489"/>
  <c r="J14" i="489" a="1"/>
  <c r="J14" i="489" s="1"/>
  <c r="H15" i="489"/>
  <c r="J15" i="489" a="1"/>
  <c r="J15" i="489" s="1"/>
  <c r="H16" i="489"/>
  <c r="J16" i="489" a="1"/>
  <c r="J16" i="489" s="1"/>
  <c r="H17" i="489"/>
  <c r="J17" i="489" a="1"/>
  <c r="J17" i="489" s="1"/>
  <c r="H18" i="489"/>
  <c r="J18" i="489" a="1"/>
  <c r="J18" i="489" s="1"/>
  <c r="H19" i="489"/>
  <c r="J19" i="489" a="1"/>
  <c r="J19" i="489" s="1"/>
  <c r="M31" i="489"/>
  <c r="M40" i="489"/>
  <c r="M48" i="489"/>
  <c r="M60" i="489"/>
  <c r="M64" i="489"/>
  <c r="M69" i="489"/>
  <c r="M73" i="489"/>
  <c r="R168" i="489"/>
  <c r="M103" i="489"/>
  <c r="M105" i="489"/>
  <c r="M107" i="489"/>
  <c r="M114" i="489"/>
  <c r="M141" i="489"/>
  <c r="V163" i="489"/>
  <c r="M155" i="489"/>
  <c r="M180" i="489"/>
  <c r="J86" i="489" a="1"/>
  <c r="J86" i="489" s="1"/>
  <c r="W19" i="489"/>
  <c r="M101" i="489"/>
  <c r="M110" i="489"/>
  <c r="M118" i="489"/>
  <c r="M120" i="489"/>
  <c r="M129" i="489"/>
  <c r="M149" i="489"/>
  <c r="M152" i="489"/>
  <c r="M159" i="489"/>
  <c r="M185" i="489"/>
  <c r="J199" i="489" a="1"/>
  <c r="J199" i="489" s="1"/>
  <c r="L521" i="489"/>
  <c r="X338" i="489"/>
  <c r="J524" i="489"/>
  <c r="M524" i="489" s="1"/>
  <c r="H23" i="489"/>
  <c r="H25" i="489"/>
  <c r="H29" i="489"/>
  <c r="J29" i="489" a="1"/>
  <c r="J29" i="489" s="1"/>
  <c r="K29" i="489" a="1"/>
  <c r="K29" i="489" s="1"/>
  <c r="H37" i="489"/>
  <c r="J37" i="489" a="1"/>
  <c r="J37" i="489" s="1"/>
  <c r="H38" i="489"/>
  <c r="J38" i="489" a="1"/>
  <c r="J38" i="489" s="1"/>
  <c r="H39" i="489"/>
  <c r="J39" i="489" a="1"/>
  <c r="J39" i="489" s="1"/>
  <c r="H40" i="489"/>
  <c r="J40" i="489" a="1"/>
  <c r="J40" i="489" s="1"/>
  <c r="H41" i="489"/>
  <c r="J41" i="489" a="1"/>
  <c r="J41" i="489" s="1"/>
  <c r="H42" i="489"/>
  <c r="J42" i="489" a="1"/>
  <c r="J42" i="489" s="1"/>
  <c r="H43" i="489"/>
  <c r="J43" i="489" a="1"/>
  <c r="J43" i="489" s="1"/>
  <c r="H44" i="489"/>
  <c r="J44" i="489" a="1"/>
  <c r="J44" i="489" s="1"/>
  <c r="H45" i="489"/>
  <c r="J45" i="489" a="1"/>
  <c r="J45" i="489" s="1"/>
  <c r="H46" i="489"/>
  <c r="J46" i="489" a="1"/>
  <c r="J46" i="489" s="1"/>
  <c r="H47" i="489"/>
  <c r="J47" i="489" a="1"/>
  <c r="J47" i="489" s="1"/>
  <c r="H48" i="489"/>
  <c r="J48" i="489" a="1"/>
  <c r="J48" i="489" s="1"/>
  <c r="H49" i="489"/>
  <c r="H50" i="489"/>
  <c r="H51" i="489"/>
  <c r="H52" i="489"/>
  <c r="H53" i="489"/>
  <c r="H54" i="489"/>
  <c r="H55" i="489"/>
  <c r="H56" i="489"/>
  <c r="H57" i="489"/>
  <c r="J57" i="489" a="1"/>
  <c r="J57" i="489" s="1"/>
  <c r="H58" i="489"/>
  <c r="J58" i="489" a="1"/>
  <c r="J58" i="489" s="1"/>
  <c r="H59" i="489"/>
  <c r="J59" i="489" a="1"/>
  <c r="J59" i="489" s="1"/>
  <c r="H60" i="489"/>
  <c r="J60" i="489" a="1"/>
  <c r="J60" i="489" s="1"/>
  <c r="H61" i="489"/>
  <c r="J61" i="489" a="1"/>
  <c r="J61" i="489" s="1"/>
  <c r="H62" i="489"/>
  <c r="J62" i="489" a="1"/>
  <c r="J62" i="489" s="1"/>
  <c r="H63" i="489"/>
  <c r="J63" i="489" a="1"/>
  <c r="J63" i="489" s="1"/>
  <c r="H64" i="489"/>
  <c r="J64" i="489" a="1"/>
  <c r="J64" i="489" s="1"/>
  <c r="H65" i="489"/>
  <c r="J65" i="489" a="1"/>
  <c r="J65" i="489" s="1"/>
  <c r="H66" i="489"/>
  <c r="J66" i="489" a="1"/>
  <c r="J66" i="489" s="1"/>
  <c r="H69" i="489"/>
  <c r="J69" i="489" a="1"/>
  <c r="J69" i="489" s="1"/>
  <c r="J70" i="489" a="1"/>
  <c r="J70" i="489" s="1"/>
  <c r="P86" i="489"/>
  <c r="R167" i="489" s="1"/>
  <c r="K87" i="489" a="1"/>
  <c r="K87" i="489" s="1"/>
  <c r="M87" i="489" s="1"/>
  <c r="K100" i="489" a="1"/>
  <c r="K100" i="489" s="1"/>
  <c r="M100" i="489" s="1"/>
  <c r="J101" i="489" a="1"/>
  <c r="J101" i="489" s="1"/>
  <c r="J102" i="489" a="1"/>
  <c r="J102" i="489" s="1"/>
  <c r="J103" i="489" a="1"/>
  <c r="J103" i="489" s="1"/>
  <c r="J104" i="489" a="1"/>
  <c r="J104" i="489" s="1"/>
  <c r="J105" i="489" a="1"/>
  <c r="J105" i="489" s="1"/>
  <c r="J106" i="489" a="1"/>
  <c r="J106" i="489" s="1"/>
  <c r="J113" i="489" a="1"/>
  <c r="J113" i="489" s="1"/>
  <c r="J114" i="489" a="1"/>
  <c r="J114" i="489" s="1"/>
  <c r="G121" i="489"/>
  <c r="Y121" i="489"/>
  <c r="K125" i="489" a="1"/>
  <c r="K125" i="489" s="1"/>
  <c r="M125" i="489" s="1"/>
  <c r="J126" i="489" a="1"/>
  <c r="J126" i="489" s="1"/>
  <c r="J127" i="489" a="1"/>
  <c r="J127" i="489" s="1"/>
  <c r="J128" i="489" a="1"/>
  <c r="J128" i="489" s="1"/>
  <c r="J129" i="489" a="1"/>
  <c r="J129" i="489" s="1"/>
  <c r="J130" i="489" a="1"/>
  <c r="J130" i="489" s="1"/>
  <c r="K130" i="489" a="1"/>
  <c r="K130" i="489" s="1"/>
  <c r="M130" i="489" s="1"/>
  <c r="J131" i="489" a="1"/>
  <c r="J131" i="489" s="1"/>
  <c r="J132" i="489" a="1"/>
  <c r="J132" i="489" s="1"/>
  <c r="J133" i="489" a="1"/>
  <c r="J133" i="489" s="1"/>
  <c r="J134" i="489" a="1"/>
  <c r="J134" i="489" s="1"/>
  <c r="J135" i="489" a="1"/>
  <c r="J135" i="489" s="1"/>
  <c r="J136" i="489" a="1"/>
  <c r="J136" i="489" s="1"/>
  <c r="G148" i="489"/>
  <c r="I148" i="489"/>
  <c r="J154" i="489" a="1"/>
  <c r="J154" i="489" s="1"/>
  <c r="J155" i="489" a="1"/>
  <c r="J155" i="489" s="1"/>
  <c r="J159" i="489" a="1"/>
  <c r="J159" i="489" s="1"/>
  <c r="G163" i="489"/>
  <c r="I163" i="489"/>
  <c r="L518" i="489" s="1"/>
  <c r="I166" i="489"/>
  <c r="M186" i="489"/>
  <c r="M193" i="489"/>
  <c r="M194" i="489"/>
  <c r="M196" i="489"/>
  <c r="M241" i="489"/>
  <c r="M244" i="489"/>
  <c r="M249" i="489"/>
  <c r="M250" i="489"/>
  <c r="M265" i="489"/>
  <c r="M270" i="489"/>
  <c r="M271" i="489"/>
  <c r="M272" i="489"/>
  <c r="M273" i="489"/>
  <c r="M276" i="489"/>
  <c r="M290" i="489"/>
  <c r="M296" i="489"/>
  <c r="M297" i="489"/>
  <c r="M300" i="489"/>
  <c r="M301" i="489"/>
  <c r="M303" i="489"/>
  <c r="J523" i="489"/>
  <c r="M523" i="489" s="1"/>
  <c r="J292" i="489" a="1"/>
  <c r="J292" i="489" s="1"/>
  <c r="J525" i="489"/>
  <c r="I341" i="489"/>
  <c r="K337" i="489"/>
  <c r="H20" i="489"/>
  <c r="J20" i="489" a="1"/>
  <c r="J20" i="489" s="1"/>
  <c r="H21" i="489"/>
  <c r="J21" i="489" a="1"/>
  <c r="J21" i="489" s="1"/>
  <c r="H22" i="489"/>
  <c r="H24" i="489"/>
  <c r="H26" i="489"/>
  <c r="J26" i="489" a="1"/>
  <c r="J26" i="489" s="1"/>
  <c r="H27" i="489"/>
  <c r="J27" i="489" a="1"/>
  <c r="J27" i="489" s="1"/>
  <c r="V29" i="489"/>
  <c r="H31" i="489"/>
  <c r="J31" i="489" a="1"/>
  <c r="J31" i="489" s="1"/>
  <c r="H32" i="489"/>
  <c r="J32" i="489" a="1"/>
  <c r="J32" i="489" s="1"/>
  <c r="H33" i="489"/>
  <c r="J33" i="489" a="1"/>
  <c r="J33" i="489" s="1"/>
  <c r="H68" i="489"/>
  <c r="H72" i="489"/>
  <c r="J72" i="489" a="1"/>
  <c r="J72" i="489" s="1"/>
  <c r="H73" i="489"/>
  <c r="J73" i="489" a="1"/>
  <c r="J73" i="489" s="1"/>
  <c r="H74" i="489"/>
  <c r="J74" i="489" a="1"/>
  <c r="J74" i="489" s="1"/>
  <c r="H75" i="489"/>
  <c r="J75" i="489" a="1"/>
  <c r="J75" i="489" s="1"/>
  <c r="H76" i="489"/>
  <c r="H77" i="489"/>
  <c r="H78" i="489"/>
  <c r="H79" i="489"/>
  <c r="J118" i="489" a="1"/>
  <c r="J118" i="489" s="1"/>
  <c r="J119" i="489" a="1"/>
  <c r="J119" i="489" s="1"/>
  <c r="J120" i="489" a="1"/>
  <c r="J120" i="489" s="1"/>
  <c r="J138" i="489" a="1"/>
  <c r="J138" i="489" s="1"/>
  <c r="K138" i="489" a="1"/>
  <c r="K138" i="489" s="1"/>
  <c r="J139" i="489" a="1"/>
  <c r="J139" i="489" s="1"/>
  <c r="J140" i="489" a="1"/>
  <c r="J140" i="489" s="1"/>
  <c r="J141" i="489" a="1"/>
  <c r="J141" i="489" s="1"/>
  <c r="J142" i="489" a="1"/>
  <c r="J142" i="489" s="1"/>
  <c r="J147" i="489" a="1"/>
  <c r="J147" i="489" s="1"/>
  <c r="J149" i="489" a="1"/>
  <c r="J149" i="489" s="1"/>
  <c r="W149" i="489"/>
  <c r="J150" i="489" a="1"/>
  <c r="J150" i="489" s="1"/>
  <c r="J151" i="489" a="1"/>
  <c r="J151" i="489" s="1"/>
  <c r="K151" i="489" a="1"/>
  <c r="K151" i="489" s="1"/>
  <c r="M151" i="489" s="1"/>
  <c r="J152" i="489" a="1"/>
  <c r="J152" i="489" s="1"/>
  <c r="J158" i="489" a="1"/>
  <c r="J158" i="489" s="1"/>
  <c r="H178" i="489"/>
  <c r="J178" i="489" a="1"/>
  <c r="J178" i="489" s="1"/>
  <c r="K178" i="489" a="1"/>
  <c r="K178" i="489" s="1"/>
  <c r="W178" i="489"/>
  <c r="H179" i="489"/>
  <c r="J179" i="489" a="1"/>
  <c r="J179" i="489" s="1"/>
  <c r="H180" i="489"/>
  <c r="J180" i="489" a="1"/>
  <c r="J180" i="489" s="1"/>
  <c r="H181" i="489"/>
  <c r="J181" i="489" a="1"/>
  <c r="J181" i="489" s="1"/>
  <c r="H182" i="489"/>
  <c r="J182" i="489" a="1"/>
  <c r="J182" i="489" s="1"/>
  <c r="H183" i="489"/>
  <c r="J183" i="489" a="1"/>
  <c r="J183" i="489" s="1"/>
  <c r="H184" i="489"/>
  <c r="J184" i="489" a="1"/>
  <c r="J184" i="489" s="1"/>
  <c r="H185" i="489"/>
  <c r="J185" i="489" a="1"/>
  <c r="J185" i="489" s="1"/>
  <c r="H186" i="489"/>
  <c r="J186" i="489" a="1"/>
  <c r="J186" i="489" s="1"/>
  <c r="M187" i="489"/>
  <c r="M189" i="489"/>
  <c r="M191" i="489"/>
  <c r="M195" i="489"/>
  <c r="M202" i="489"/>
  <c r="M208" i="489"/>
  <c r="M210" i="489"/>
  <c r="M212" i="489"/>
  <c r="M214" i="489"/>
  <c r="M216" i="489"/>
  <c r="M218" i="489"/>
  <c r="M220" i="489"/>
  <c r="M221" i="489"/>
  <c r="M222" i="489"/>
  <c r="M223" i="489"/>
  <c r="M224" i="489"/>
  <c r="M225" i="489"/>
  <c r="M226" i="489"/>
  <c r="M227" i="489"/>
  <c r="M228" i="489"/>
  <c r="M230" i="489"/>
  <c r="M232" i="489"/>
  <c r="M234" i="489"/>
  <c r="M236" i="489"/>
  <c r="M239" i="489"/>
  <c r="M240" i="489"/>
  <c r="M245" i="489"/>
  <c r="M248" i="489"/>
  <c r="M260" i="489"/>
  <c r="M262" i="489"/>
  <c r="M264" i="489"/>
  <c r="M268" i="489"/>
  <c r="M277" i="489"/>
  <c r="M278" i="489"/>
  <c r="M283" i="489"/>
  <c r="M289" i="489"/>
  <c r="M291" i="489"/>
  <c r="M294" i="489"/>
  <c r="M299" i="489"/>
  <c r="M304" i="489"/>
  <c r="M306" i="489"/>
  <c r="M307" i="489"/>
  <c r="M309" i="489"/>
  <c r="M310" i="489"/>
  <c r="M312" i="489"/>
  <c r="M318" i="489"/>
  <c r="M321" i="489"/>
  <c r="M333" i="489"/>
  <c r="H187" i="489"/>
  <c r="J187" i="489" a="1"/>
  <c r="J187" i="489" s="1"/>
  <c r="H188" i="489"/>
  <c r="J188" i="489" a="1"/>
  <c r="J188" i="489" s="1"/>
  <c r="H189" i="489"/>
  <c r="J189" i="489" a="1"/>
  <c r="J189" i="489" s="1"/>
  <c r="H190" i="489"/>
  <c r="J190" i="489" a="1"/>
  <c r="J190" i="489" s="1"/>
  <c r="H191" i="489"/>
  <c r="J191" i="489" a="1"/>
  <c r="J191" i="489" s="1"/>
  <c r="H192" i="489"/>
  <c r="J192" i="489" a="1"/>
  <c r="J192" i="489" s="1"/>
  <c r="J193" i="489" a="1"/>
  <c r="J193" i="489" s="1"/>
  <c r="J194" i="489" a="1"/>
  <c r="J194" i="489" s="1"/>
  <c r="H195" i="489"/>
  <c r="H197" i="489"/>
  <c r="H198" i="489"/>
  <c r="H202" i="489"/>
  <c r="J202" i="489" a="1"/>
  <c r="J202" i="489" s="1"/>
  <c r="H203" i="489"/>
  <c r="J203" i="489" a="1"/>
  <c r="J203" i="489" s="1"/>
  <c r="J204" i="489" a="1"/>
  <c r="J204" i="489" s="1"/>
  <c r="H239" i="489"/>
  <c r="J240" i="489" a="1"/>
  <c r="J240" i="489" s="1"/>
  <c r="J241" i="489" a="1"/>
  <c r="J241" i="489" s="1"/>
  <c r="J243" i="489" a="1"/>
  <c r="J243" i="489" s="1"/>
  <c r="J244" i="489" a="1"/>
  <c r="J244" i="489" s="1"/>
  <c r="J245" i="489" a="1"/>
  <c r="J245" i="489" s="1"/>
  <c r="J246" i="489" a="1"/>
  <c r="J246" i="489" s="1"/>
  <c r="G257" i="489"/>
  <c r="I257" i="489"/>
  <c r="L522" i="489" s="1"/>
  <c r="H258" i="489"/>
  <c r="J258" i="489" a="1"/>
  <c r="J258" i="489" s="1"/>
  <c r="K258" i="489" a="1"/>
  <c r="K258" i="489" s="1"/>
  <c r="H259" i="489"/>
  <c r="J259" i="489" a="1"/>
  <c r="J259" i="489" s="1"/>
  <c r="H260" i="489"/>
  <c r="J260" i="489" a="1"/>
  <c r="J260" i="489" s="1"/>
  <c r="H261" i="489"/>
  <c r="J261" i="489" a="1"/>
  <c r="J261" i="489" s="1"/>
  <c r="J262" i="489" a="1"/>
  <c r="J262" i="489" s="1"/>
  <c r="H263" i="489"/>
  <c r="J263" i="489" a="1"/>
  <c r="J263" i="489" s="1"/>
  <c r="H264" i="489"/>
  <c r="J264" i="489" a="1"/>
  <c r="J264" i="489" s="1"/>
  <c r="H265" i="489"/>
  <c r="H266" i="489"/>
  <c r="J266" i="489" a="1"/>
  <c r="J266" i="489" s="1"/>
  <c r="J267" i="489" a="1"/>
  <c r="J267" i="489" s="1"/>
  <c r="H268" i="489"/>
  <c r="J268" i="489" a="1"/>
  <c r="J268" i="489" s="1"/>
  <c r="H269" i="489"/>
  <c r="J269" i="489" a="1"/>
  <c r="J269" i="489" s="1"/>
  <c r="J270" i="489" a="1"/>
  <c r="J270" i="489" s="1"/>
  <c r="H271" i="489"/>
  <c r="J271" i="489" a="1"/>
  <c r="J271" i="489" s="1"/>
  <c r="H272" i="489"/>
  <c r="J272" i="489" a="1"/>
  <c r="J272" i="489" s="1"/>
  <c r="H273" i="489"/>
  <c r="J273" i="489" a="1"/>
  <c r="J273" i="489" s="1"/>
  <c r="H274" i="489"/>
  <c r="J274" i="489" a="1"/>
  <c r="J274" i="489" s="1"/>
  <c r="J275" i="489" a="1"/>
  <c r="J275" i="489" s="1"/>
  <c r="H276" i="489"/>
  <c r="J276" i="489" a="1"/>
  <c r="J276" i="489" s="1"/>
  <c r="H277" i="489"/>
  <c r="J277" i="489" a="1"/>
  <c r="J277" i="489" s="1"/>
  <c r="H278" i="489"/>
  <c r="H279" i="489"/>
  <c r="H280" i="489"/>
  <c r="H281" i="489"/>
  <c r="H282" i="489"/>
  <c r="H283" i="489"/>
  <c r="H284" i="489"/>
  <c r="J284" i="489" a="1"/>
  <c r="J284" i="489" s="1"/>
  <c r="H285" i="489"/>
  <c r="J285" i="489" a="1"/>
  <c r="J285" i="489" s="1"/>
  <c r="H293" i="489"/>
  <c r="J293" i="489" a="1"/>
  <c r="J293" i="489" s="1"/>
  <c r="K293" i="489" a="1"/>
  <c r="K293" i="489" s="1"/>
  <c r="W293" i="489"/>
  <c r="H294" i="489"/>
  <c r="J294" i="489" a="1"/>
  <c r="J294" i="489" s="1"/>
  <c r="H295" i="489"/>
  <c r="J295" i="489" a="1"/>
  <c r="J295" i="489" s="1"/>
  <c r="H296" i="489"/>
  <c r="J296" i="489" a="1"/>
  <c r="J296" i="489" s="1"/>
  <c r="J297" i="489" a="1"/>
  <c r="J297" i="489" s="1"/>
  <c r="H298" i="489"/>
  <c r="J298" i="489" a="1"/>
  <c r="J298" i="489" s="1"/>
  <c r="H299" i="489"/>
  <c r="J299" i="489" a="1"/>
  <c r="J299" i="489" s="1"/>
  <c r="J300" i="489" a="1"/>
  <c r="J300" i="489" s="1"/>
  <c r="H301" i="489"/>
  <c r="J301" i="489" a="1"/>
  <c r="J301" i="489" s="1"/>
  <c r="H302" i="489"/>
  <c r="J302" i="489" a="1"/>
  <c r="J302" i="489" s="1"/>
  <c r="H303" i="489"/>
  <c r="J303" i="489" a="1"/>
  <c r="J303" i="489" s="1"/>
  <c r="J304" i="489" a="1"/>
  <c r="J304" i="489" s="1"/>
  <c r="J305" i="489" a="1"/>
  <c r="J305" i="489" s="1"/>
  <c r="H306" i="489"/>
  <c r="J306" i="489" a="1"/>
  <c r="J306" i="489" s="1"/>
  <c r="H307" i="489"/>
  <c r="J307" i="489" a="1"/>
  <c r="J307" i="489" s="1"/>
  <c r="N309" i="489"/>
  <c r="G319" i="489"/>
  <c r="I319" i="489"/>
  <c r="V319" i="489"/>
  <c r="G341" i="489"/>
  <c r="M350" i="489"/>
  <c r="M353" i="489"/>
  <c r="M356" i="489"/>
  <c r="M358" i="489"/>
  <c r="M374" i="489"/>
  <c r="M465" i="489"/>
  <c r="M467" i="489"/>
  <c r="L527" i="489"/>
  <c r="J528" i="489"/>
  <c r="J428" i="489" a="1"/>
  <c r="J428" i="489" s="1"/>
  <c r="J529" i="489"/>
  <c r="L529" i="489"/>
  <c r="H200" i="489"/>
  <c r="J200" i="489" a="1"/>
  <c r="J200" i="489" s="1"/>
  <c r="W200" i="489"/>
  <c r="J208" i="489" a="1"/>
  <c r="J208" i="489" s="1"/>
  <c r="J209" i="489" a="1"/>
  <c r="J209" i="489" s="1"/>
  <c r="J210" i="489" a="1"/>
  <c r="J210" i="489" s="1"/>
  <c r="H211" i="489"/>
  <c r="J211" i="489" a="1"/>
  <c r="J211" i="489" s="1"/>
  <c r="H212" i="489"/>
  <c r="J212" i="489" a="1"/>
  <c r="J212" i="489" s="1"/>
  <c r="H213" i="489"/>
  <c r="J213" i="489" a="1"/>
  <c r="J213" i="489" s="1"/>
  <c r="H214" i="489"/>
  <c r="J214" i="489" a="1"/>
  <c r="J214" i="489" s="1"/>
  <c r="H215" i="489"/>
  <c r="J215" i="489" a="1"/>
  <c r="J215" i="489" s="1"/>
  <c r="H216" i="489"/>
  <c r="J216" i="489" a="1"/>
  <c r="J216" i="489" s="1"/>
  <c r="H217" i="489"/>
  <c r="J217" i="489" a="1"/>
  <c r="J217" i="489" s="1"/>
  <c r="H218" i="489"/>
  <c r="J218" i="489" a="1"/>
  <c r="J218" i="489" s="1"/>
  <c r="H219" i="489"/>
  <c r="J219" i="489" a="1"/>
  <c r="J219" i="489" s="1"/>
  <c r="H220" i="489"/>
  <c r="H221" i="489"/>
  <c r="H222" i="489"/>
  <c r="H223" i="489"/>
  <c r="J228" i="489" a="1"/>
  <c r="J228" i="489" s="1"/>
  <c r="J229" i="489" a="1"/>
  <c r="J229" i="489" s="1"/>
  <c r="H230" i="489"/>
  <c r="J230" i="489" a="1"/>
  <c r="J230" i="489" s="1"/>
  <c r="H231" i="489"/>
  <c r="J231" i="489" a="1"/>
  <c r="J231" i="489" s="1"/>
  <c r="H232" i="489"/>
  <c r="J232" i="489" a="1"/>
  <c r="J232" i="489" s="1"/>
  <c r="H233" i="489"/>
  <c r="J233" i="489" a="1"/>
  <c r="J233" i="489" s="1"/>
  <c r="H234" i="489"/>
  <c r="J234" i="489" a="1"/>
  <c r="J234" i="489" s="1"/>
  <c r="H235" i="489"/>
  <c r="J235" i="489" a="1"/>
  <c r="J235" i="489" s="1"/>
  <c r="H236" i="489"/>
  <c r="J236" i="489" a="1"/>
  <c r="J236" i="489" s="1"/>
  <c r="H237" i="489"/>
  <c r="J237" i="489" a="1"/>
  <c r="J237" i="489" s="1"/>
  <c r="H289" i="489"/>
  <c r="J289" i="489" a="1"/>
  <c r="J289" i="489" s="1"/>
  <c r="J290" i="489" a="1"/>
  <c r="J290" i="489" s="1"/>
  <c r="J291" i="489" a="1"/>
  <c r="J291" i="489" s="1"/>
  <c r="N293" i="489"/>
  <c r="H309" i="489"/>
  <c r="J309" i="489" a="1"/>
  <c r="J309" i="489" s="1"/>
  <c r="H310" i="489"/>
  <c r="J310" i="489" a="1"/>
  <c r="J310" i="489" s="1"/>
  <c r="H311" i="489"/>
  <c r="J311" i="489" a="1"/>
  <c r="J311" i="489" s="1"/>
  <c r="H312" i="489"/>
  <c r="J312" i="489" a="1"/>
  <c r="J312" i="489" s="1"/>
  <c r="H313" i="489"/>
  <c r="J313" i="489" a="1"/>
  <c r="J313" i="489" s="1"/>
  <c r="H318" i="489"/>
  <c r="J318" i="489" a="1"/>
  <c r="J318" i="489" s="1"/>
  <c r="H320" i="489"/>
  <c r="J320" i="489" a="1"/>
  <c r="J320" i="489" s="1"/>
  <c r="K320" i="489" a="1"/>
  <c r="K320" i="489" s="1"/>
  <c r="H321" i="489"/>
  <c r="J321" i="489" a="1"/>
  <c r="J321" i="489" s="1"/>
  <c r="H322" i="489"/>
  <c r="J322" i="489" a="1"/>
  <c r="J322" i="489" s="1"/>
  <c r="H323" i="489"/>
  <c r="J323" i="489" a="1"/>
  <c r="J323" i="489" s="1"/>
  <c r="M351" i="489"/>
  <c r="M352" i="489"/>
  <c r="M354" i="489"/>
  <c r="M357" i="489"/>
  <c r="M362" i="489"/>
  <c r="M363" i="489"/>
  <c r="M364" i="489"/>
  <c r="M366" i="489"/>
  <c r="M368" i="489"/>
  <c r="M369" i="489"/>
  <c r="M375" i="489"/>
  <c r="M380" i="489"/>
  <c r="M382" i="489"/>
  <c r="M384" i="489"/>
  <c r="M386" i="489"/>
  <c r="M388" i="489"/>
  <c r="M390" i="489"/>
  <c r="M400" i="489"/>
  <c r="M402" i="489"/>
  <c r="M404" i="489"/>
  <c r="M406" i="489"/>
  <c r="M408" i="489"/>
  <c r="M466" i="489"/>
  <c r="M468" i="489"/>
  <c r="H349" i="489"/>
  <c r="J349" i="489" a="1"/>
  <c r="J349" i="489" s="1"/>
  <c r="K349" i="489" a="1"/>
  <c r="K349" i="489" s="1"/>
  <c r="K370" i="489" s="1"/>
  <c r="W349" i="489"/>
  <c r="J350" i="489" a="1"/>
  <c r="J350" i="489" s="1"/>
  <c r="H355" i="489"/>
  <c r="J355" i="489" a="1"/>
  <c r="J355" i="489" s="1"/>
  <c r="J356" i="489" a="1"/>
  <c r="J356" i="489" s="1"/>
  <c r="J357" i="489" a="1"/>
  <c r="J357" i="489" s="1"/>
  <c r="J358" i="489" a="1"/>
  <c r="J358" i="489" s="1"/>
  <c r="J361" i="489" a="1"/>
  <c r="J361" i="489" s="1"/>
  <c r="J362" i="489" a="1"/>
  <c r="J362" i="489" s="1"/>
  <c r="J363" i="489" a="1"/>
  <c r="J363" i="489" s="1"/>
  <c r="J364" i="489" a="1"/>
  <c r="J364" i="489" s="1"/>
  <c r="H365" i="489"/>
  <c r="H367" i="489"/>
  <c r="J369" i="489" a="1"/>
  <c r="J369" i="489" s="1"/>
  <c r="J374" i="489" a="1"/>
  <c r="J374" i="489" s="1"/>
  <c r="H375" i="489"/>
  <c r="J375" i="489" a="1"/>
  <c r="J375" i="489" s="1"/>
  <c r="H376" i="489"/>
  <c r="H377" i="489"/>
  <c r="H378" i="489"/>
  <c r="H379" i="489"/>
  <c r="J379" i="489" a="1"/>
  <c r="J379" i="489" s="1"/>
  <c r="H380" i="489"/>
  <c r="J380" i="489" a="1"/>
  <c r="J380" i="489" s="1"/>
  <c r="H381" i="489"/>
  <c r="J381" i="489" a="1"/>
  <c r="J381" i="489" s="1"/>
  <c r="H382" i="489"/>
  <c r="J382" i="489" a="1"/>
  <c r="J382" i="489" s="1"/>
  <c r="H383" i="489"/>
  <c r="J383" i="489" a="1"/>
  <c r="J383" i="489" s="1"/>
  <c r="H384" i="489"/>
  <c r="J384" i="489" a="1"/>
  <c r="J384" i="489" s="1"/>
  <c r="H385" i="489"/>
  <c r="J385" i="489" a="1"/>
  <c r="J385" i="489" s="1"/>
  <c r="H386" i="489"/>
  <c r="J386" i="489" a="1"/>
  <c r="J386" i="489" s="1"/>
  <c r="H387" i="489"/>
  <c r="J387" i="489" a="1"/>
  <c r="J387" i="489" s="1"/>
  <c r="H388" i="489"/>
  <c r="J388" i="489" a="1"/>
  <c r="J388" i="489" s="1"/>
  <c r="H389" i="489"/>
  <c r="J389" i="489" a="1"/>
  <c r="J389" i="489" s="1"/>
  <c r="H390" i="489"/>
  <c r="J390" i="489" a="1"/>
  <c r="J390" i="489" s="1"/>
  <c r="H391" i="489"/>
  <c r="H392" i="489"/>
  <c r="H393" i="489"/>
  <c r="H394" i="489"/>
  <c r="H395" i="489"/>
  <c r="H397" i="489"/>
  <c r="H399" i="489"/>
  <c r="J399" i="489" a="1"/>
  <c r="J399" i="489" s="1"/>
  <c r="H400" i="489"/>
  <c r="J400" i="489" a="1"/>
  <c r="J400" i="489" s="1"/>
  <c r="H401" i="489"/>
  <c r="J401" i="489" a="1"/>
  <c r="J401" i="489" s="1"/>
  <c r="H402" i="489"/>
  <c r="J402" i="489" a="1"/>
  <c r="J402" i="489" s="1"/>
  <c r="H403" i="489"/>
  <c r="J403" i="489" a="1"/>
  <c r="J403" i="489" s="1"/>
  <c r="H404" i="489"/>
  <c r="J404" i="489" a="1"/>
  <c r="J404" i="489" s="1"/>
  <c r="H405" i="489"/>
  <c r="J405" i="489" a="1"/>
  <c r="J405" i="489" s="1"/>
  <c r="H406" i="489"/>
  <c r="J406" i="489" a="1"/>
  <c r="J406" i="489" s="1"/>
  <c r="H407" i="489"/>
  <c r="J407" i="489" a="1"/>
  <c r="J407" i="489" s="1"/>
  <c r="H408" i="489"/>
  <c r="J408" i="489" a="1"/>
  <c r="J408" i="489" s="1"/>
  <c r="H419" i="489"/>
  <c r="H421" i="489"/>
  <c r="H426" i="489"/>
  <c r="V428" i="489"/>
  <c r="W428" i="489" s="1"/>
  <c r="N429" i="489"/>
  <c r="V429" i="489"/>
  <c r="N433" i="489"/>
  <c r="N434" i="489"/>
  <c r="H464" i="489"/>
  <c r="J464" i="489" a="1"/>
  <c r="J464" i="489" s="1"/>
  <c r="K464" i="489" a="1"/>
  <c r="K464" i="489" s="1"/>
  <c r="K479" i="489" s="1"/>
  <c r="H465" i="489"/>
  <c r="J465" i="489" a="1"/>
  <c r="J465" i="489" s="1"/>
  <c r="H466" i="489"/>
  <c r="J466" i="489" a="1"/>
  <c r="J466" i="489" s="1"/>
  <c r="H467" i="489"/>
  <c r="J467" i="489" a="1"/>
  <c r="J467" i="489" s="1"/>
  <c r="H468" i="489"/>
  <c r="J468" i="489" a="1"/>
  <c r="J468" i="489" s="1"/>
  <c r="M469" i="489"/>
  <c r="M470" i="489"/>
  <c r="M472" i="489"/>
  <c r="M474" i="489"/>
  <c r="M476" i="489"/>
  <c r="M478" i="489"/>
  <c r="M484" i="489"/>
  <c r="M491" i="489"/>
  <c r="M492" i="489"/>
  <c r="M497" i="489"/>
  <c r="J530" i="489"/>
  <c r="L530" i="489"/>
  <c r="N349" i="489"/>
  <c r="H351" i="489"/>
  <c r="J351" i="489" a="1"/>
  <c r="J351" i="489" s="1"/>
  <c r="H366" i="489"/>
  <c r="H368" i="489"/>
  <c r="H371" i="489"/>
  <c r="J371" i="489" a="1"/>
  <c r="J371" i="489" s="1"/>
  <c r="K371" i="489" a="1"/>
  <c r="K371" i="489" s="1"/>
  <c r="N373" i="489"/>
  <c r="O428" i="489"/>
  <c r="M493" i="489"/>
  <c r="H469" i="489"/>
  <c r="J469" i="489" a="1"/>
  <c r="J469" i="489" s="1"/>
  <c r="H470" i="489"/>
  <c r="J470" i="489" a="1"/>
  <c r="J470" i="489" s="1"/>
  <c r="H471" i="489"/>
  <c r="J471" i="489" a="1"/>
  <c r="J471" i="489" s="1"/>
  <c r="H472" i="489"/>
  <c r="J472" i="489" a="1"/>
  <c r="J472" i="489" s="1"/>
  <c r="H473" i="489"/>
  <c r="J473" i="489" a="1"/>
  <c r="J473" i="489" s="1"/>
  <c r="H474" i="489"/>
  <c r="J474" i="489" a="1"/>
  <c r="J474" i="489" s="1"/>
  <c r="H475" i="489"/>
  <c r="J475" i="489" a="1"/>
  <c r="J475" i="489" s="1"/>
  <c r="H476" i="489"/>
  <c r="J476" i="489" a="1"/>
  <c r="J476" i="489" s="1"/>
  <c r="H477" i="489"/>
  <c r="J477" i="489" a="1"/>
  <c r="J477" i="489" s="1"/>
  <c r="H478" i="489"/>
  <c r="J478" i="489" a="1"/>
  <c r="J478" i="489" s="1"/>
  <c r="N480" i="489"/>
  <c r="V480" i="489"/>
  <c r="N491" i="489"/>
  <c r="J501" i="489" a="1"/>
  <c r="J501" i="489" s="1"/>
  <c r="G506" i="489"/>
  <c r="I506" i="489"/>
  <c r="H489" i="489"/>
  <c r="J489" i="489" a="1"/>
  <c r="J489" i="489" s="1"/>
  <c r="H491" i="489"/>
  <c r="J491" i="489" a="1"/>
  <c r="J491" i="489" s="1"/>
  <c r="H492" i="489"/>
  <c r="J492" i="489" a="1"/>
  <c r="J492" i="489" s="1"/>
  <c r="J493" i="489" a="1"/>
  <c r="J493" i="489" s="1"/>
  <c r="J494" i="489" a="1"/>
  <c r="J494" i="489" s="1"/>
  <c r="K494" i="489" a="1"/>
  <c r="K494" i="489" s="1"/>
  <c r="M494" i="489" s="1"/>
  <c r="J497" i="489" a="1"/>
  <c r="J497" i="489" s="1"/>
  <c r="J498" i="489" a="1"/>
  <c r="J498" i="489" s="1"/>
  <c r="O335" i="489" l="1"/>
  <c r="L508" i="489"/>
  <c r="J137" i="489" a="1"/>
  <c r="J137" i="489" s="1"/>
  <c r="M525" i="489"/>
  <c r="V28" i="489"/>
  <c r="V137" i="489"/>
  <c r="W137" i="489" s="1"/>
  <c r="R338" i="489"/>
  <c r="P335" i="489"/>
  <c r="X339" i="489" s="1"/>
  <c r="X344" i="489" s="1"/>
  <c r="Z343" i="489" s="1"/>
  <c r="R170" i="489"/>
  <c r="H490" i="489"/>
  <c r="K334" i="489"/>
  <c r="K292" i="489"/>
  <c r="K148" i="489"/>
  <c r="R337" i="489"/>
  <c r="M463" i="489"/>
  <c r="W7" i="489"/>
  <c r="W28" i="489" s="1"/>
  <c r="V292" i="489"/>
  <c r="W292" i="489" s="1"/>
  <c r="W319" i="489"/>
  <c r="V148" i="489"/>
  <c r="W148" i="489" s="1"/>
  <c r="K490" i="489"/>
  <c r="K463" i="489"/>
  <c r="J527" i="489"/>
  <c r="M527" i="489" s="1"/>
  <c r="K86" i="489"/>
  <c r="AC334" i="489"/>
  <c r="AA507" i="489"/>
  <c r="K428" i="489"/>
  <c r="J479" i="489" a="1"/>
  <c r="J479" i="489" s="1"/>
  <c r="N479" i="489"/>
  <c r="V308" i="489"/>
  <c r="W308" i="489" s="1"/>
  <c r="Y335" i="489"/>
  <c r="T335" i="489"/>
  <c r="R164" i="489"/>
  <c r="R335" i="489"/>
  <c r="W479" i="489"/>
  <c r="J508" i="489"/>
  <c r="J28" i="489" a="1"/>
  <c r="J28" i="489" s="1"/>
  <c r="V199" i="489"/>
  <c r="J334" i="489" a="1"/>
  <c r="J334" i="489" s="1"/>
  <c r="K319" i="489"/>
  <c r="V334" i="489"/>
  <c r="W334" i="489" s="1"/>
  <c r="R339" i="489"/>
  <c r="N490" i="489"/>
  <c r="N428" i="489"/>
  <c r="N370" i="489"/>
  <c r="W464" i="489"/>
  <c r="V370" i="489"/>
  <c r="N308" i="489"/>
  <c r="J463" i="489" a="1"/>
  <c r="J463" i="489" s="1"/>
  <c r="N319" i="489"/>
  <c r="K308" i="489"/>
  <c r="W258" i="489"/>
  <c r="K199" i="489"/>
  <c r="J308" i="489" a="1"/>
  <c r="J308" i="489" s="1"/>
  <c r="K28" i="489"/>
  <c r="V121" i="489"/>
  <c r="W121" i="489" s="1"/>
  <c r="T507" i="489"/>
  <c r="P507" i="489"/>
  <c r="N334" i="489"/>
  <c r="V257" i="489"/>
  <c r="W257" i="489" s="1"/>
  <c r="AA335" i="489"/>
  <c r="W370" i="489"/>
  <c r="M528" i="489"/>
  <c r="M464" i="489"/>
  <c r="M479" i="489" s="1"/>
  <c r="M349" i="489"/>
  <c r="M370" i="489" s="1"/>
  <c r="R171" i="489"/>
  <c r="M29" i="489"/>
  <c r="M86" i="489" s="1"/>
  <c r="AC28" i="489"/>
  <c r="I164" i="489"/>
  <c r="B172" i="489" s="1"/>
  <c r="N506" i="489"/>
  <c r="AC148" i="489"/>
  <c r="M178" i="489"/>
  <c r="M199" i="489" s="1"/>
  <c r="AC199" i="489"/>
  <c r="R342" i="489"/>
  <c r="J319" i="489" a="1"/>
  <c r="J319" i="489" s="1"/>
  <c r="N292" i="489"/>
  <c r="AC308" i="489"/>
  <c r="M529" i="489"/>
  <c r="AC319" i="489"/>
  <c r="K257" i="489"/>
  <c r="AC292" i="489"/>
  <c r="AC257" i="489"/>
  <c r="AC163" i="489"/>
  <c r="AC137" i="489"/>
  <c r="AC86" i="489"/>
  <c r="AC121" i="489"/>
  <c r="Y507" i="489"/>
  <c r="Z335" i="489"/>
  <c r="U335" i="489"/>
  <c r="Q335" i="489"/>
  <c r="X335" i="489"/>
  <c r="S335" i="489"/>
  <c r="H428" i="489"/>
  <c r="K528" i="489" s="1"/>
  <c r="M257" i="489"/>
  <c r="V506" i="489"/>
  <c r="W506" i="489" s="1"/>
  <c r="Z507" i="489"/>
  <c r="U507" i="489"/>
  <c r="Q507" i="489"/>
  <c r="R340" i="489"/>
  <c r="W138" i="489"/>
  <c r="H28" i="489"/>
  <c r="H463" i="489"/>
  <c r="K529" i="489" s="1"/>
  <c r="X507" i="489"/>
  <c r="S507" i="489"/>
  <c r="R341" i="489"/>
  <c r="J506" i="489" a="1"/>
  <c r="J506" i="489" s="1"/>
  <c r="J531" i="489"/>
  <c r="V463" i="489"/>
  <c r="W463" i="489" s="1"/>
  <c r="W429" i="489"/>
  <c r="V86" i="489"/>
  <c r="W29" i="489"/>
  <c r="K166" i="489"/>
  <c r="I170" i="489"/>
  <c r="J518" i="489"/>
  <c r="M518" i="489" s="1"/>
  <c r="J163" i="489" a="1"/>
  <c r="J163" i="489" s="1"/>
  <c r="J121" i="489" a="1"/>
  <c r="J121" i="489" s="1"/>
  <c r="K506" i="489"/>
  <c r="M506" i="489"/>
  <c r="H370" i="489"/>
  <c r="M320" i="489"/>
  <c r="M334" i="489" s="1"/>
  <c r="M293" i="489"/>
  <c r="M308" i="489" s="1"/>
  <c r="M258" i="489"/>
  <c r="M292" i="489" s="1"/>
  <c r="G507" i="489"/>
  <c r="M121" i="489"/>
  <c r="I335" i="489"/>
  <c r="B343" i="489" s="1"/>
  <c r="M521" i="489"/>
  <c r="K163" i="489"/>
  <c r="K137" i="489"/>
  <c r="W163" i="489"/>
  <c r="M138" i="489"/>
  <c r="M148" i="489" s="1"/>
  <c r="G164" i="489"/>
  <c r="L531" i="489"/>
  <c r="W480" i="489"/>
  <c r="V490" i="489"/>
  <c r="W490" i="489" s="1"/>
  <c r="J522" i="489"/>
  <c r="M522" i="489" s="1"/>
  <c r="J257" i="489" a="1"/>
  <c r="J257" i="489" s="1"/>
  <c r="M337" i="489"/>
  <c r="K341" i="489"/>
  <c r="M341" i="489" s="1"/>
  <c r="J148" i="489" a="1"/>
  <c r="J148" i="489" s="1"/>
  <c r="H506" i="489"/>
  <c r="M371" i="489"/>
  <c r="M428" i="489" s="1"/>
  <c r="M530" i="489"/>
  <c r="H479" i="489"/>
  <c r="N463" i="489"/>
  <c r="M490" i="489"/>
  <c r="H334" i="489"/>
  <c r="K525" i="489" s="1"/>
  <c r="H319" i="489"/>
  <c r="H257" i="489"/>
  <c r="K522" i="489" s="1"/>
  <c r="I507" i="489"/>
  <c r="H308" i="489"/>
  <c r="K524" i="489" s="1"/>
  <c r="H292" i="489"/>
  <c r="O507" i="489"/>
  <c r="M319" i="489"/>
  <c r="W199" i="489"/>
  <c r="H199" i="489"/>
  <c r="K121" i="489"/>
  <c r="H86" i="489"/>
  <c r="Z338" i="489"/>
  <c r="G335" i="489"/>
  <c r="M163" i="489"/>
  <c r="M137" i="489"/>
  <c r="M7" i="489"/>
  <c r="M28" i="489" s="1"/>
  <c r="M508" i="489" l="1"/>
  <c r="Z337" i="489" a="1"/>
  <c r="Z337" i="489" s="1"/>
  <c r="Z342" i="489"/>
  <c r="Z340" i="489"/>
  <c r="K335" i="489"/>
  <c r="E343" i="489" s="1"/>
  <c r="I343" i="489" s="1"/>
  <c r="M343" i="489" s="1"/>
  <c r="V335" i="489"/>
  <c r="I344" i="489" s="1"/>
  <c r="Z339" i="489"/>
  <c r="Z341" i="489"/>
  <c r="G508" i="489"/>
  <c r="K507" i="489"/>
  <c r="L507" i="489" s="1"/>
  <c r="AC335" i="489"/>
  <c r="N507" i="489"/>
  <c r="R344" i="489"/>
  <c r="T343" i="489" s="1"/>
  <c r="AC164" i="489"/>
  <c r="M164" i="489"/>
  <c r="K164" i="489"/>
  <c r="E172" i="489" s="1"/>
  <c r="I172" i="489" s="1"/>
  <c r="M172" i="489" s="1"/>
  <c r="W335" i="489"/>
  <c r="M507" i="489"/>
  <c r="J335" i="489" a="1"/>
  <c r="J335" i="489" s="1"/>
  <c r="M342" i="489" s="1"/>
  <c r="B342" i="489"/>
  <c r="J526" i="489" s="1"/>
  <c r="K521" i="489"/>
  <c r="H335" i="489"/>
  <c r="E342" i="489" s="1"/>
  <c r="K523" i="489"/>
  <c r="B171" i="489"/>
  <c r="J164" i="489" a="1"/>
  <c r="J164" i="489" s="1"/>
  <c r="M171" i="489" s="1"/>
  <c r="K527" i="489"/>
  <c r="H507" i="489"/>
  <c r="K170" i="489"/>
  <c r="M170" i="489" s="1"/>
  <c r="M166" i="489"/>
  <c r="W86" i="489"/>
  <c r="W164" i="489" s="1"/>
  <c r="V164" i="489"/>
  <c r="I173" i="489" s="1"/>
  <c r="M335" i="489"/>
  <c r="Z344" i="489"/>
  <c r="K530" i="489"/>
  <c r="K531" i="489"/>
  <c r="J532" i="489"/>
  <c r="J507" i="489" a="1"/>
  <c r="J507" i="489" s="1"/>
  <c r="V507" i="489"/>
  <c r="M531" i="489"/>
  <c r="T340" i="489" l="1"/>
  <c r="L335" i="489"/>
  <c r="I342" i="489" s="1"/>
  <c r="AC508" i="489"/>
  <c r="M344" i="489" a="1"/>
  <c r="M344" i="489" s="1"/>
  <c r="T342" i="489"/>
  <c r="T337" i="489" a="1"/>
  <c r="T337" i="489" s="1"/>
  <c r="T338" i="489"/>
  <c r="L164" i="489"/>
  <c r="I171" i="489" s="1"/>
  <c r="T339" i="489"/>
  <c r="T341" i="489"/>
  <c r="W507" i="489"/>
  <c r="J519" i="489"/>
  <c r="M173" i="489" a="1"/>
  <c r="M173" i="489" s="1"/>
  <c r="T344" i="489" l="1"/>
  <c r="Q164" i="489" l="1"/>
  <c r="T164" i="489"/>
  <c r="X164" i="489"/>
  <c r="Z164" i="489"/>
  <c r="S164" i="489"/>
  <c r="U164" i="489"/>
  <c r="Y164" i="489"/>
  <c r="AA164" i="489"/>
  <c r="H121" i="489" l="1"/>
  <c r="K508" i="489" s="1"/>
  <c r="N148" i="489"/>
  <c r="H137" i="489"/>
  <c r="X167" i="489"/>
  <c r="P164" i="489"/>
  <c r="X168" i="489" s="1"/>
  <c r="O164" i="489"/>
  <c r="R169" i="489"/>
  <c r="N163" i="489"/>
  <c r="H163" i="489"/>
  <c r="H148" i="489"/>
  <c r="N137" i="489"/>
  <c r="N121" i="489"/>
  <c r="N86" i="489"/>
  <c r="N28" i="489"/>
  <c r="N257" i="489"/>
  <c r="N199" i="489"/>
  <c r="H164" i="489" l="1"/>
  <c r="E171" i="489" s="1"/>
  <c r="N164" i="489"/>
  <c r="B173" i="489" s="1"/>
  <c r="E173" i="489" s="1"/>
  <c r="X173" i="489"/>
  <c r="Z168" i="489" s="1"/>
  <c r="K518" i="489"/>
  <c r="R173" i="489"/>
  <c r="T169" i="489" s="1"/>
  <c r="N335" i="489"/>
  <c r="B344" i="489" s="1"/>
  <c r="T167" i="489" l="1"/>
  <c r="T170" i="489"/>
  <c r="T166" i="489" a="1"/>
  <c r="T166" i="489" s="1"/>
  <c r="T172" i="489"/>
  <c r="T171" i="489"/>
  <c r="T168" i="489"/>
  <c r="Z167" i="489"/>
  <c r="Z170" i="489"/>
  <c r="Z169" i="489"/>
  <c r="Z172" i="489"/>
  <c r="Z166" i="489" a="1"/>
  <c r="Z166" i="489" s="1"/>
  <c r="Z171" i="489"/>
  <c r="E344" i="489"/>
  <c r="T173" i="489" l="1"/>
  <c r="Z173" i="489"/>
</calcChain>
</file>

<file path=xl/comments1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<sst xmlns="http://schemas.openxmlformats.org/spreadsheetml/2006/main" count="8577" uniqueCount="535">
  <si>
    <t>充气乐园背包</t>
  </si>
  <si>
    <t>顽仔背包</t>
  </si>
  <si>
    <t>小翠花手提袋果冻</t>
  </si>
  <si>
    <t xml:space="preserve">新进 </t>
  </si>
  <si>
    <t xml:space="preserve">调入 </t>
  </si>
  <si>
    <t xml:space="preserve">调出 </t>
  </si>
  <si>
    <t xml:space="preserve">工休 </t>
  </si>
  <si>
    <t xml:space="preserve">借调 </t>
  </si>
  <si>
    <t xml:space="preserve">请假 </t>
  </si>
  <si>
    <t xml:space="preserve">旷工 </t>
  </si>
  <si>
    <t xml:space="preserve">早退 </t>
  </si>
  <si>
    <t xml:space="preserve">合计 </t>
  </si>
  <si>
    <t>物料编码</t>
    <phoneticPr fontId="4" type="noConversion"/>
  </si>
  <si>
    <t>封口不良/不严/旋盖不紧</t>
  </si>
  <si>
    <t>异常工时</t>
  </si>
  <si>
    <t>果肉类产品</t>
  </si>
  <si>
    <t>果味类产品</t>
  </si>
  <si>
    <t>吸吸类产品</t>
  </si>
  <si>
    <t>层层类产品</t>
  </si>
  <si>
    <t>自立袋类产品</t>
  </si>
  <si>
    <t>礼包类产品</t>
  </si>
  <si>
    <t>批号不清晰/打印错误</t>
  </si>
  <si>
    <t xml:space="preserve">            南京来一口食品有限公司</t>
    <phoneticPr fontId="4" type="noConversion"/>
  </si>
  <si>
    <t>包装车间生产日报表</t>
    <phoneticPr fontId="4" type="noConversion"/>
  </si>
  <si>
    <t>一、包装A班生产日报表</t>
    <phoneticPr fontId="4" type="noConversion"/>
  </si>
  <si>
    <t>产品名称</t>
    <phoneticPr fontId="4" type="noConversion"/>
  </si>
  <si>
    <t>品种</t>
    <phoneticPr fontId="4" type="noConversion"/>
  </si>
  <si>
    <t>规格</t>
    <phoneticPr fontId="4" type="noConversion"/>
  </si>
  <si>
    <t>生产订单号</t>
    <phoneticPr fontId="4" type="noConversion"/>
  </si>
  <si>
    <t>生产批号</t>
    <phoneticPr fontId="4" type="noConversion"/>
  </si>
  <si>
    <t>当班产量</t>
    <phoneticPr fontId="4" type="noConversion"/>
  </si>
  <si>
    <t>生产工时</t>
    <phoneticPr fontId="4" type="noConversion"/>
  </si>
  <si>
    <t>实际产能</t>
    <phoneticPr fontId="4" type="noConversion"/>
  </si>
  <si>
    <t>标准生产工时</t>
    <phoneticPr fontId="4" type="noConversion"/>
  </si>
  <si>
    <t>标准产能</t>
    <phoneticPr fontId="4" type="noConversion"/>
  </si>
  <si>
    <t>工时差异</t>
    <phoneticPr fontId="4" type="noConversion"/>
  </si>
  <si>
    <t>异常工时</t>
    <phoneticPr fontId="4" type="noConversion"/>
  </si>
  <si>
    <t>生产异常工时</t>
    <phoneticPr fontId="4" type="noConversion"/>
  </si>
  <si>
    <t>制程返箱（件）</t>
    <phoneticPr fontId="4" type="noConversion"/>
  </si>
  <si>
    <t>当班返箱率（%）</t>
    <phoneticPr fontId="4" type="noConversion"/>
  </si>
  <si>
    <t>返箱原因</t>
    <phoneticPr fontId="4" type="noConversion"/>
  </si>
  <si>
    <t>新工培训</t>
    <phoneticPr fontId="4" type="noConversion"/>
  </si>
  <si>
    <t>半成品不良处理</t>
    <phoneticPr fontId="4" type="noConversion"/>
  </si>
  <si>
    <t>材料异常处理</t>
    <phoneticPr fontId="4" type="noConversion"/>
  </si>
  <si>
    <t>批号不清晰/打印错误</t>
    <phoneticPr fontId="4" type="noConversion"/>
  </si>
  <si>
    <t>成品返箱</t>
    <phoneticPr fontId="4" type="noConversion"/>
  </si>
  <si>
    <t>设备故障</t>
    <phoneticPr fontId="4" type="noConversion"/>
  </si>
  <si>
    <t>其它</t>
    <phoneticPr fontId="4" type="noConversion"/>
  </si>
  <si>
    <t>果肉挂杯</t>
    <phoneticPr fontId="4" type="noConversion"/>
  </si>
  <si>
    <t>恶性异物</t>
    <phoneticPr fontId="4" type="noConversion"/>
  </si>
  <si>
    <t>箱/班</t>
    <phoneticPr fontId="4" type="noConversion"/>
  </si>
  <si>
    <t>kg/班</t>
    <phoneticPr fontId="4" type="noConversion"/>
  </si>
  <si>
    <t>30g果肉果冻</t>
    <phoneticPr fontId="4" type="noConversion"/>
  </si>
  <si>
    <t>香橙</t>
    <phoneticPr fontId="4" type="noConversion"/>
  </si>
  <si>
    <t>36g情人心语果肉果冻</t>
    <phoneticPr fontId="4" type="noConversion"/>
  </si>
  <si>
    <t>菠萝</t>
    <phoneticPr fontId="4" type="noConversion"/>
  </si>
  <si>
    <t>45g果肉果冻</t>
    <phoneticPr fontId="4" type="noConversion"/>
  </si>
  <si>
    <t>青提</t>
    <phoneticPr fontId="4" type="noConversion"/>
  </si>
  <si>
    <t>80g情人心语果冻</t>
    <phoneticPr fontId="4" type="noConversion"/>
  </si>
  <si>
    <t>92g果肉粒布甸果冻</t>
    <phoneticPr fontId="4" type="noConversion"/>
  </si>
  <si>
    <t>草莓</t>
    <phoneticPr fontId="4" type="noConversion"/>
  </si>
  <si>
    <t>芒果</t>
    <phoneticPr fontId="4" type="noConversion"/>
  </si>
  <si>
    <t>95g果肉果冻</t>
    <phoneticPr fontId="4" type="noConversion"/>
  </si>
  <si>
    <t>杂果</t>
    <phoneticPr fontId="4" type="noConversion"/>
  </si>
  <si>
    <t>黄桃</t>
    <phoneticPr fontId="4" type="noConversion"/>
  </si>
  <si>
    <t>荔枝</t>
    <phoneticPr fontId="4" type="noConversion"/>
  </si>
  <si>
    <t>苹果</t>
    <phoneticPr fontId="4" type="noConversion"/>
  </si>
  <si>
    <t>125g果肉果冻</t>
    <phoneticPr fontId="4" type="noConversion"/>
  </si>
  <si>
    <t>185g什锦果冻</t>
    <phoneticPr fontId="4" type="noConversion"/>
  </si>
  <si>
    <t>200g什锦果冻</t>
    <phoneticPr fontId="4" type="noConversion"/>
  </si>
  <si>
    <t>果肉类产品</t>
    <phoneticPr fontId="4" type="noConversion"/>
  </si>
  <si>
    <t>小计：</t>
    <phoneticPr fontId="4" type="noConversion"/>
  </si>
  <si>
    <t>玉米</t>
    <phoneticPr fontId="4" type="noConversion"/>
  </si>
  <si>
    <t>酸奶</t>
    <phoneticPr fontId="4" type="noConversion"/>
  </si>
  <si>
    <t>哈密瓜</t>
    <phoneticPr fontId="4" type="noConversion"/>
  </si>
  <si>
    <t>红苹果</t>
    <phoneticPr fontId="4" type="noConversion"/>
  </si>
  <si>
    <t>25g乳酸果冻</t>
    <phoneticPr fontId="4" type="noConversion"/>
  </si>
  <si>
    <t>香芋</t>
    <phoneticPr fontId="4" type="noConversion"/>
  </si>
  <si>
    <t>30g果冻条</t>
    <phoneticPr fontId="4" type="noConversion"/>
  </si>
  <si>
    <t>30g果味果冻</t>
    <phoneticPr fontId="4" type="noConversion"/>
  </si>
  <si>
    <t>30g椰果果冻</t>
    <phoneticPr fontId="4" type="noConversion"/>
  </si>
  <si>
    <t>42g布甸果冻</t>
    <phoneticPr fontId="4" type="noConversion"/>
  </si>
  <si>
    <t>鸡蛋</t>
    <phoneticPr fontId="4" type="noConversion"/>
  </si>
  <si>
    <t>45g奶香酪果冻</t>
    <phoneticPr fontId="4" type="noConversion"/>
  </si>
  <si>
    <t>60g果味果冻</t>
    <phoneticPr fontId="4" type="noConversion"/>
  </si>
  <si>
    <t>92g布甸果冻</t>
    <phoneticPr fontId="4" type="noConversion"/>
  </si>
  <si>
    <t>果味类产品</t>
    <phoneticPr fontId="4" type="noConversion"/>
  </si>
  <si>
    <t>50g兵器吸之冻</t>
    <phoneticPr fontId="4" type="noConversion"/>
  </si>
  <si>
    <t>65g可吸果冻</t>
    <phoneticPr fontId="4" type="noConversion"/>
  </si>
  <si>
    <t>乳酸</t>
    <phoneticPr fontId="4" type="noConversion"/>
  </si>
  <si>
    <t>78ml棒冰冰果味饮料</t>
    <phoneticPr fontId="4" type="noConversion"/>
  </si>
  <si>
    <t>130g可吸果冻爽</t>
    <phoneticPr fontId="4" type="noConversion"/>
  </si>
  <si>
    <t>吸吸类产品</t>
    <phoneticPr fontId="4" type="noConversion"/>
  </si>
  <si>
    <t>36g情人心语层层果冻</t>
    <phoneticPr fontId="4" type="noConversion"/>
  </si>
  <si>
    <t>红毛丹</t>
    <phoneticPr fontId="4" type="noConversion"/>
  </si>
  <si>
    <t>90g布甸果冻</t>
    <phoneticPr fontId="4" type="noConversion"/>
  </si>
  <si>
    <t>巧克力</t>
    <phoneticPr fontId="4" type="noConversion"/>
  </si>
  <si>
    <t>90g双层布甸果冻</t>
    <phoneticPr fontId="4" type="noConversion"/>
  </si>
  <si>
    <t>125g果味果司果冻</t>
    <phoneticPr fontId="4" type="noConversion"/>
  </si>
  <si>
    <t>层层类产品</t>
    <phoneticPr fontId="4" type="noConversion"/>
  </si>
  <si>
    <t>85g雪人吸吸果冻</t>
    <phoneticPr fontId="4" type="noConversion"/>
  </si>
  <si>
    <t>葡萄</t>
    <phoneticPr fontId="4" type="noConversion"/>
  </si>
  <si>
    <t>自立袋类产品</t>
    <phoneticPr fontId="4" type="noConversion"/>
  </si>
  <si>
    <t>卡通猫玩具</t>
    <phoneticPr fontId="4" type="noConversion"/>
  </si>
  <si>
    <t>6粒袋喜庆果冻</t>
    <phoneticPr fontId="4" type="noConversion"/>
  </si>
  <si>
    <t>624ml棒冰冰风味饮料</t>
    <phoneticPr fontId="4" type="noConversion"/>
  </si>
  <si>
    <t>礼包类产品</t>
    <phoneticPr fontId="4" type="noConversion"/>
  </si>
  <si>
    <t>其他类产品</t>
    <phoneticPr fontId="4" type="noConversion"/>
  </si>
  <si>
    <t>合计：</t>
    <phoneticPr fontId="4" type="noConversion"/>
  </si>
  <si>
    <t>当班辅助岗位</t>
    <phoneticPr fontId="4" type="noConversion"/>
  </si>
  <si>
    <t>岗位</t>
    <phoneticPr fontId="4" type="noConversion"/>
  </si>
  <si>
    <t>实际人力配置</t>
    <phoneticPr fontId="4" type="noConversion"/>
  </si>
  <si>
    <t>实际生产工时</t>
    <phoneticPr fontId="4" type="noConversion"/>
  </si>
  <si>
    <t>标准人力配置</t>
    <phoneticPr fontId="4" type="noConversion"/>
  </si>
  <si>
    <t>标准工时</t>
    <phoneticPr fontId="4" type="noConversion"/>
  </si>
  <si>
    <t>异常工时占比</t>
    <phoneticPr fontId="4" type="noConversion"/>
  </si>
  <si>
    <t>生产异常工时分析</t>
    <phoneticPr fontId="4" type="noConversion"/>
  </si>
  <si>
    <t>按产品结构分类</t>
    <phoneticPr fontId="4" type="noConversion"/>
  </si>
  <si>
    <t>占比</t>
    <phoneticPr fontId="4" type="noConversion"/>
  </si>
  <si>
    <t>按异常类别分析</t>
    <phoneticPr fontId="4" type="noConversion"/>
  </si>
  <si>
    <t>转接产品</t>
    <phoneticPr fontId="4" type="noConversion"/>
  </si>
  <si>
    <t>打码喷码</t>
    <phoneticPr fontId="4" type="noConversion"/>
  </si>
  <si>
    <t>打扫卫生</t>
    <phoneticPr fontId="4" type="noConversion"/>
  </si>
  <si>
    <t>合计</t>
    <phoneticPr fontId="4" type="noConversion"/>
  </si>
  <si>
    <t>当班产量(kg/班)</t>
    <phoneticPr fontId="4" type="noConversion"/>
  </si>
  <si>
    <t>当班生产工时</t>
    <phoneticPr fontId="4" type="noConversion"/>
  </si>
  <si>
    <t>当班返箱数</t>
    <phoneticPr fontId="4" type="noConversion"/>
  </si>
  <si>
    <t>当班返箱率</t>
    <phoneticPr fontId="4" type="noConversion"/>
  </si>
  <si>
    <t>二、包装B班生产日报表</t>
    <phoneticPr fontId="4" type="noConversion"/>
  </si>
  <si>
    <t>三、包装C班生产日报表</t>
    <phoneticPr fontId="4" type="noConversion"/>
  </si>
  <si>
    <t>类别</t>
    <phoneticPr fontId="4" type="noConversion"/>
  </si>
  <si>
    <t>当天产量</t>
    <phoneticPr fontId="4" type="noConversion"/>
  </si>
  <si>
    <t>班别</t>
    <phoneticPr fontId="4" type="noConversion"/>
  </si>
  <si>
    <t xml:space="preserve">在编人数 </t>
    <phoneticPr fontId="4" type="noConversion"/>
  </si>
  <si>
    <t xml:space="preserve">昨天人数 </t>
    <phoneticPr fontId="4" type="noConversion"/>
  </si>
  <si>
    <t xml:space="preserve">应出勤人数 </t>
    <phoneticPr fontId="4" type="noConversion"/>
  </si>
  <si>
    <t>迟到</t>
    <phoneticPr fontId="4" type="noConversion"/>
  </si>
  <si>
    <t xml:space="preserve">已辞职 </t>
    <phoneticPr fontId="4" type="noConversion"/>
  </si>
  <si>
    <t>已自离</t>
    <phoneticPr fontId="4" type="noConversion"/>
  </si>
  <si>
    <t xml:space="preserve">实际出勤人数 </t>
    <phoneticPr fontId="4" type="noConversion"/>
  </si>
  <si>
    <t>实际出勤工时</t>
    <phoneticPr fontId="4" type="noConversion"/>
  </si>
  <si>
    <t xml:space="preserve">人员出勤率 </t>
    <phoneticPr fontId="4" type="noConversion"/>
  </si>
  <si>
    <t>人员流失率</t>
    <phoneticPr fontId="4" type="noConversion"/>
  </si>
  <si>
    <t>包装A班</t>
    <phoneticPr fontId="4" type="noConversion"/>
  </si>
  <si>
    <t>包装B班</t>
    <phoneticPr fontId="4" type="noConversion"/>
  </si>
  <si>
    <t>包装C班</t>
    <phoneticPr fontId="4" type="noConversion"/>
  </si>
  <si>
    <t>批准：</t>
    <phoneticPr fontId="4" type="noConversion"/>
  </si>
  <si>
    <t>审核：</t>
    <phoneticPr fontId="4" type="noConversion"/>
  </si>
  <si>
    <t>当班异常工时</t>
  </si>
  <si>
    <t>异常工时占比</t>
  </si>
  <si>
    <t>生产工时与标准差异</t>
    <phoneticPr fontId="4" type="noConversion"/>
  </si>
  <si>
    <t>生产工时差异占比</t>
    <phoneticPr fontId="4" type="noConversion"/>
  </si>
  <si>
    <t>当月产量(箱/班)</t>
    <phoneticPr fontId="4" type="noConversion"/>
  </si>
  <si>
    <t>当月生产工时</t>
    <phoneticPr fontId="4" type="noConversion"/>
  </si>
  <si>
    <t>当月异常工时</t>
    <phoneticPr fontId="12" type="noConversion"/>
  </si>
  <si>
    <t>当月产量(kg/班)</t>
    <phoneticPr fontId="4" type="noConversion"/>
  </si>
  <si>
    <t>当月返箱率</t>
    <phoneticPr fontId="4" type="noConversion"/>
  </si>
  <si>
    <t>当班产量(箱/班)</t>
    <phoneticPr fontId="4" type="noConversion"/>
  </si>
  <si>
    <t>当月返箱数</t>
    <phoneticPr fontId="4" type="noConversion"/>
  </si>
  <si>
    <t>乳酸果冻（粉色猪卡通罐）</t>
    <phoneticPr fontId="4" type="noConversion"/>
  </si>
  <si>
    <t>乳酸果冻（白色熊卡通罐）</t>
    <phoneticPr fontId="4" type="noConversion"/>
  </si>
  <si>
    <t>160g果肉</t>
    <phoneticPr fontId="4" type="noConversion"/>
  </si>
  <si>
    <t>50ml棒冰冰风味饮料</t>
    <phoneticPr fontId="4" type="noConversion"/>
  </si>
  <si>
    <t>果肉：指标18件/人/h</t>
  </si>
  <si>
    <t>果味：指标35件/人/h</t>
  </si>
  <si>
    <t>吸吸：指标10.5件/人/h</t>
  </si>
  <si>
    <t>层层：指标23件/人/h</t>
  </si>
  <si>
    <t>礼包：指标5.5件/人/h</t>
  </si>
  <si>
    <t>A</t>
    <phoneticPr fontId="12" type="noConversion"/>
  </si>
  <si>
    <t>B</t>
    <phoneticPr fontId="12" type="noConversion"/>
  </si>
  <si>
    <t>C</t>
    <phoneticPr fontId="12" type="noConversion"/>
  </si>
  <si>
    <t>95g鲜果</t>
    <phoneticPr fontId="15" type="noConversion"/>
  </si>
  <si>
    <t>苹果</t>
    <phoneticPr fontId="15" type="noConversion"/>
  </si>
  <si>
    <t>雪梨</t>
    <phoneticPr fontId="15" type="noConversion"/>
  </si>
  <si>
    <t>产量</t>
    <phoneticPr fontId="12" type="noConversion"/>
  </si>
  <si>
    <t>工时</t>
    <phoneticPr fontId="12" type="noConversion"/>
  </si>
  <si>
    <t>重量</t>
    <phoneticPr fontId="12" type="noConversion"/>
  </si>
  <si>
    <t>香橙</t>
    <phoneticPr fontId="17" type="noConversion"/>
  </si>
  <si>
    <r>
      <t>30g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</si>
  <si>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香橙</t>
    </r>
    <phoneticPr fontId="4" type="noConversion"/>
  </si>
  <si>
    <r>
      <t>36g</t>
    </r>
    <r>
      <rPr>
        <sz val="11"/>
        <rFont val="楷体_GB2312"/>
        <family val="3"/>
        <charset val="134"/>
      </rPr>
      <t>情人心语果肉果冻</t>
    </r>
    <phoneticPr fontId="4" type="noConversion"/>
  </si>
  <si>
    <r>
      <rPr>
        <sz val="11"/>
        <rFont val="楷体_GB2312"/>
        <family val="3"/>
        <charset val="134"/>
      </rPr>
      <t>菠萝</t>
    </r>
    <phoneticPr fontId="4" type="noConversion"/>
  </si>
  <si>
    <r>
      <t>45g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</si>
  <si>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青提</t>
    </r>
    <phoneticPr fontId="4" type="noConversion"/>
  </si>
  <si>
    <r>
      <t>80g</t>
    </r>
    <r>
      <rPr>
        <sz val="11"/>
        <rFont val="楷体_GB2312"/>
        <family val="3"/>
        <charset val="134"/>
      </rPr>
      <t>情人心语果冻</t>
    </r>
    <phoneticPr fontId="4" type="noConversion"/>
  </si>
  <si>
    <r>
      <t>92g</t>
    </r>
    <r>
      <rPr>
        <sz val="11"/>
        <rFont val="楷体_GB2312"/>
        <family val="3"/>
        <charset val="134"/>
      </rPr>
      <t>果肉粒布甸果冻</t>
    </r>
    <phoneticPr fontId="4" type="noConversion"/>
  </si>
  <si>
    <r>
      <rPr>
        <sz val="11"/>
        <rFont val="楷体_GB2312"/>
        <family val="3"/>
        <charset val="134"/>
      </rPr>
      <t>草莓</t>
    </r>
    <phoneticPr fontId="4" type="noConversion"/>
  </si>
  <si>
    <r>
      <rPr>
        <sz val="11"/>
        <rFont val="楷体_GB2312"/>
        <family val="3"/>
        <charset val="134"/>
      </rPr>
      <t>芒果</t>
    </r>
    <phoneticPr fontId="4" type="noConversion"/>
  </si>
  <si>
    <r>
      <t>95g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</si>
  <si>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杂果</t>
    </r>
    <phoneticPr fontId="4" type="noConversion"/>
  </si>
  <si>
    <r>
      <rPr>
        <sz val="11"/>
        <rFont val="楷体_GB2312"/>
        <family val="3"/>
        <charset val="134"/>
      </rPr>
      <t>黄桃</t>
    </r>
    <phoneticPr fontId="4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</si>
  <si>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</si>
  <si>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rPr>
        <sz val="11"/>
        <rFont val="楷体_GB2312"/>
        <family val="3"/>
        <charset val="134"/>
      </rPr>
      <t>苹果</t>
    </r>
    <phoneticPr fontId="15" type="noConversion"/>
  </si>
  <si>
    <r>
      <rPr>
        <sz val="11"/>
        <rFont val="楷体_GB2312"/>
        <family val="3"/>
        <charset val="134"/>
      </rPr>
      <t>雪梨</t>
    </r>
    <phoneticPr fontId="15" type="noConversion"/>
  </si>
  <si>
    <r>
      <rPr>
        <sz val="11"/>
        <rFont val="楷体_GB2312"/>
        <family val="3"/>
        <charset val="134"/>
      </rPr>
      <t>荔枝</t>
    </r>
    <phoneticPr fontId="4" type="noConversion"/>
  </si>
  <si>
    <r>
      <rPr>
        <sz val="11"/>
        <rFont val="楷体_GB2312"/>
        <family val="3"/>
        <charset val="134"/>
      </rPr>
      <t>苹果</t>
    </r>
    <phoneticPr fontId="4" type="noConversion"/>
  </si>
  <si>
    <r>
      <t>125g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</si>
  <si>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185g</t>
    </r>
    <r>
      <rPr>
        <sz val="11"/>
        <rFont val="楷体_GB2312"/>
        <family val="3"/>
        <charset val="134"/>
      </rPr>
      <t>什锦果冻</t>
    </r>
    <phoneticPr fontId="4" type="noConversion"/>
  </si>
  <si>
    <r>
      <t>160g</t>
    </r>
    <r>
      <rPr>
        <sz val="11"/>
        <rFont val="楷体_GB2312"/>
        <family val="3"/>
        <charset val="134"/>
      </rPr>
      <t>果肉</t>
    </r>
    <phoneticPr fontId="4" type="noConversion"/>
  </si>
  <si>
    <r>
      <rPr>
        <sz val="11"/>
        <rFont val="楷体_GB2312"/>
        <family val="3"/>
        <charset val="134"/>
      </rPr>
      <t>酸奶</t>
    </r>
    <phoneticPr fontId="4" type="noConversion"/>
  </si>
  <si>
    <r>
      <t>200g</t>
    </r>
    <r>
      <rPr>
        <sz val="11"/>
        <rFont val="楷体_GB2312"/>
        <family val="3"/>
        <charset val="134"/>
      </rPr>
      <t>什锦果冻</t>
    </r>
    <phoneticPr fontId="4" type="noConversion"/>
  </si>
  <si>
    <r>
      <rPr>
        <sz val="11"/>
        <rFont val="楷体_GB2312"/>
        <family val="3"/>
        <charset val="134"/>
      </rPr>
      <t>果肉类产品</t>
    </r>
    <phoneticPr fontId="4" type="noConversion"/>
  </si>
  <si>
    <r>
      <rPr>
        <sz val="11"/>
        <rFont val="楷体_GB2312"/>
        <family val="3"/>
        <charset val="134"/>
      </rPr>
      <t>小计：</t>
    </r>
    <phoneticPr fontId="4" type="noConversion"/>
  </si>
  <si>
    <r>
      <rPr>
        <sz val="11"/>
        <rFont val="楷体_GB2312"/>
        <family val="3"/>
        <charset val="134"/>
      </rPr>
      <t>玉米</t>
    </r>
    <phoneticPr fontId="4" type="noConversion"/>
  </si>
  <si>
    <r>
      <rPr>
        <sz val="11"/>
        <rFont val="楷体_GB2312"/>
        <family val="3"/>
        <charset val="134"/>
      </rPr>
      <t>哈密瓜</t>
    </r>
    <phoneticPr fontId="4" type="noConversion"/>
  </si>
  <si>
    <r>
      <rPr>
        <sz val="11"/>
        <rFont val="楷体_GB2312"/>
        <family val="3"/>
        <charset val="134"/>
      </rPr>
      <t>红苹果</t>
    </r>
    <phoneticPr fontId="4" type="noConversion"/>
  </si>
  <si>
    <r>
      <t>25g</t>
    </r>
    <r>
      <rPr>
        <sz val="11"/>
        <rFont val="楷体_GB2312"/>
        <family val="3"/>
        <charset val="134"/>
      </rPr>
      <t>乳酸果冻</t>
    </r>
    <phoneticPr fontId="4" type="noConversion"/>
  </si>
  <si>
    <r>
      <rPr>
        <sz val="11"/>
        <rFont val="楷体_GB2312"/>
        <family val="3"/>
        <charset val="134"/>
      </rPr>
      <t>香芋</t>
    </r>
    <phoneticPr fontId="4" type="noConversion"/>
  </si>
  <si>
    <r>
      <t>30g</t>
    </r>
    <r>
      <rPr>
        <sz val="11"/>
        <rFont val="楷体_GB2312"/>
        <family val="3"/>
        <charset val="134"/>
      </rPr>
      <t>果冻条</t>
    </r>
    <phoneticPr fontId="4" type="noConversion"/>
  </si>
  <si>
    <r>
      <t>30g</t>
    </r>
    <r>
      <rPr>
        <sz val="11"/>
        <rFont val="楷体_GB2312"/>
        <family val="3"/>
        <charset val="134"/>
      </rPr>
      <t>果味果冻</t>
    </r>
    <phoneticPr fontId="4" type="noConversion"/>
  </si>
  <si>
    <r>
      <t>30g</t>
    </r>
    <r>
      <rPr>
        <sz val="11"/>
        <rFont val="楷体_GB2312"/>
        <family val="3"/>
        <charset val="134"/>
      </rPr>
      <t>椰果果冻</t>
    </r>
    <phoneticPr fontId="4" type="noConversion"/>
  </si>
  <si>
    <r>
      <t>42g</t>
    </r>
    <r>
      <rPr>
        <sz val="11"/>
        <rFont val="楷体_GB2312"/>
        <family val="3"/>
        <charset val="134"/>
      </rPr>
      <t>布甸果冻</t>
    </r>
    <phoneticPr fontId="4" type="noConversion"/>
  </si>
  <si>
    <r>
      <rPr>
        <sz val="11"/>
        <rFont val="楷体_GB2312"/>
        <family val="3"/>
        <charset val="134"/>
      </rPr>
      <t>鸡蛋</t>
    </r>
    <phoneticPr fontId="4" type="noConversion"/>
  </si>
  <si>
    <r>
      <t>45g</t>
    </r>
    <r>
      <rPr>
        <sz val="11"/>
        <rFont val="楷体_GB2312"/>
        <family val="3"/>
        <charset val="134"/>
      </rPr>
      <t>奶香酪果冻</t>
    </r>
    <phoneticPr fontId="4" type="noConversion"/>
  </si>
  <si>
    <r>
      <t>60g</t>
    </r>
    <r>
      <rPr>
        <sz val="11"/>
        <rFont val="楷体_GB2312"/>
        <family val="3"/>
        <charset val="134"/>
      </rPr>
      <t>果味果冻</t>
    </r>
    <phoneticPr fontId="4" type="noConversion"/>
  </si>
  <si>
    <r>
      <t>92g</t>
    </r>
    <r>
      <rPr>
        <sz val="11"/>
        <rFont val="楷体_GB2312"/>
        <family val="3"/>
        <charset val="134"/>
      </rPr>
      <t>布甸果冻</t>
    </r>
    <phoneticPr fontId="4" type="noConversion"/>
  </si>
  <si>
    <r>
      <rPr>
        <sz val="11"/>
        <rFont val="楷体_GB2312"/>
        <family val="3"/>
        <charset val="134"/>
      </rPr>
      <t>果味类产品</t>
    </r>
    <phoneticPr fontId="4" type="noConversion"/>
  </si>
  <si>
    <r>
      <t>50g</t>
    </r>
    <r>
      <rPr>
        <sz val="11"/>
        <rFont val="楷体_GB2312"/>
        <family val="3"/>
        <charset val="134"/>
      </rPr>
      <t>兵器吸之冻</t>
    </r>
    <phoneticPr fontId="4" type="noConversion"/>
  </si>
  <si>
    <r>
      <rPr>
        <sz val="11"/>
        <rFont val="楷体_GB2312"/>
        <family val="3"/>
        <charset val="134"/>
      </rPr>
      <t>香橙</t>
    </r>
    <phoneticPr fontId="17" type="noConversion"/>
  </si>
  <si>
    <r>
      <t>50ml</t>
    </r>
    <r>
      <rPr>
        <sz val="11"/>
        <rFont val="楷体_GB2312"/>
        <family val="3"/>
        <charset val="134"/>
      </rPr>
      <t>棒冰冰风味饮料</t>
    </r>
    <phoneticPr fontId="4" type="noConversion"/>
  </si>
  <si>
    <r>
      <t>65g</t>
    </r>
    <r>
      <rPr>
        <sz val="11"/>
        <rFont val="楷体_GB2312"/>
        <family val="3"/>
        <charset val="134"/>
      </rPr>
      <t>可吸果冻</t>
    </r>
    <phoneticPr fontId="4" type="noConversion"/>
  </si>
  <si>
    <r>
      <rPr>
        <sz val="11"/>
        <rFont val="楷体_GB2312"/>
        <family val="3"/>
        <charset val="134"/>
      </rPr>
      <t>乳酸</t>
    </r>
    <phoneticPr fontId="4" type="noConversion"/>
  </si>
  <si>
    <r>
      <t>78ml</t>
    </r>
    <r>
      <rPr>
        <sz val="11"/>
        <rFont val="楷体_GB2312"/>
        <family val="3"/>
        <charset val="134"/>
      </rPr>
      <t>棒冰冰果味饮料</t>
    </r>
    <phoneticPr fontId="4" type="noConversion"/>
  </si>
  <si>
    <r>
      <t>130g</t>
    </r>
    <r>
      <rPr>
        <sz val="11"/>
        <rFont val="楷体_GB2312"/>
        <family val="3"/>
        <charset val="134"/>
      </rPr>
      <t>可吸果冻爽</t>
    </r>
    <phoneticPr fontId="4" type="noConversion"/>
  </si>
  <si>
    <r>
      <rPr>
        <sz val="11"/>
        <rFont val="楷体_GB2312"/>
        <family val="3"/>
        <charset val="134"/>
      </rPr>
      <t>吸吸类产品</t>
    </r>
    <phoneticPr fontId="4" type="noConversion"/>
  </si>
  <si>
    <r>
      <t>36g</t>
    </r>
    <r>
      <rPr>
        <sz val="11"/>
        <rFont val="楷体_GB2312"/>
        <family val="3"/>
        <charset val="134"/>
      </rPr>
      <t>情人心语层层果冻</t>
    </r>
    <phoneticPr fontId="4" type="noConversion"/>
  </si>
  <si>
    <r>
      <rPr>
        <sz val="11"/>
        <rFont val="楷体_GB2312"/>
        <family val="3"/>
        <charset val="134"/>
      </rPr>
      <t>红毛丹</t>
    </r>
    <phoneticPr fontId="4" type="noConversion"/>
  </si>
  <si>
    <r>
      <t>90g</t>
    </r>
    <r>
      <rPr>
        <sz val="11"/>
        <rFont val="楷体_GB2312"/>
        <family val="3"/>
        <charset val="134"/>
      </rPr>
      <t>布甸果冻</t>
    </r>
    <phoneticPr fontId="4" type="noConversion"/>
  </si>
  <si>
    <r>
      <rPr>
        <sz val="11"/>
        <rFont val="楷体_GB2312"/>
        <family val="3"/>
        <charset val="134"/>
      </rPr>
      <t>巧克力</t>
    </r>
    <phoneticPr fontId="4" type="noConversion"/>
  </si>
  <si>
    <r>
      <t>90g</t>
    </r>
    <r>
      <rPr>
        <sz val="11"/>
        <rFont val="楷体_GB2312"/>
        <family val="3"/>
        <charset val="134"/>
      </rPr>
      <t>双层布甸果冻</t>
    </r>
    <phoneticPr fontId="4" type="noConversion"/>
  </si>
  <si>
    <r>
      <t>125g</t>
    </r>
    <r>
      <rPr>
        <sz val="11"/>
        <rFont val="楷体_GB2312"/>
        <family val="3"/>
        <charset val="134"/>
      </rPr>
      <t>果味果司果冻</t>
    </r>
    <phoneticPr fontId="4" type="noConversion"/>
  </si>
  <si>
    <r>
      <rPr>
        <sz val="11"/>
        <rFont val="楷体_GB2312"/>
        <family val="3"/>
        <charset val="134"/>
      </rPr>
      <t>层层类产品</t>
    </r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</si>
  <si>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</si>
  <si>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rPr>
        <sz val="11"/>
        <rFont val="楷体_GB2312"/>
        <family val="3"/>
        <charset val="134"/>
      </rPr>
      <t>葡萄</t>
    </r>
    <phoneticPr fontId="4" type="noConversion"/>
  </si>
  <si>
    <r>
      <rPr>
        <sz val="11"/>
        <rFont val="楷体_GB2312"/>
        <family val="3"/>
        <charset val="134"/>
      </rPr>
      <t>自立袋类产品</t>
    </r>
    <phoneticPr fontId="4" type="noConversion"/>
  </si>
  <si>
    <r>
      <rPr>
        <sz val="11"/>
        <rFont val="楷体_GB2312"/>
        <family val="3"/>
        <charset val="134"/>
      </rPr>
      <t>卡通猫玩具</t>
    </r>
    <phoneticPr fontId="4" type="noConversion"/>
  </si>
  <si>
    <r>
      <rPr>
        <sz val="11"/>
        <rFont val="楷体_GB2312"/>
        <family val="3"/>
        <charset val="134"/>
      </rPr>
      <t>充气乐园背包</t>
    </r>
  </si>
  <si>
    <r>
      <rPr>
        <sz val="11"/>
        <rFont val="楷体_GB2312"/>
        <family val="3"/>
        <charset val="134"/>
      </rPr>
      <t>顽仔背包</t>
    </r>
  </si>
  <si>
    <r>
      <rPr>
        <sz val="11"/>
        <rFont val="楷体_GB2312"/>
        <family val="3"/>
        <charset val="134"/>
      </rPr>
      <t>小翠花手提袋果冻</t>
    </r>
  </si>
  <si>
    <r>
      <t>6</t>
    </r>
    <r>
      <rPr>
        <sz val="11"/>
        <rFont val="楷体_GB2312"/>
        <family val="3"/>
        <charset val="134"/>
      </rPr>
      <t>粒袋喜庆果冻</t>
    </r>
    <phoneticPr fontId="4" type="noConversion"/>
  </si>
  <si>
    <r>
      <rPr>
        <sz val="11"/>
        <rFont val="楷体_GB2312"/>
        <family val="3"/>
        <charset val="134"/>
      </rPr>
      <t>乳酸果冻（小鸟卡通罐）</t>
    </r>
    <phoneticPr fontId="4" type="noConversion"/>
  </si>
  <si>
    <r>
      <t>624ml</t>
    </r>
    <r>
      <rPr>
        <sz val="11"/>
        <rFont val="楷体_GB2312"/>
        <family val="3"/>
        <charset val="134"/>
      </rPr>
      <t>棒冰冰风味饮料</t>
    </r>
    <phoneticPr fontId="4" type="noConversion"/>
  </si>
  <si>
    <r>
      <rPr>
        <sz val="11"/>
        <rFont val="楷体_GB2312"/>
        <family val="3"/>
        <charset val="134"/>
      </rPr>
      <t>乳酸果冻（粉色猪卡通罐）</t>
    </r>
    <phoneticPr fontId="4" type="noConversion"/>
  </si>
  <si>
    <r>
      <rPr>
        <sz val="11"/>
        <rFont val="楷体_GB2312"/>
        <family val="3"/>
        <charset val="134"/>
      </rPr>
      <t>乳酸果冻（白色熊卡通罐）</t>
    </r>
    <phoneticPr fontId="4" type="noConversion"/>
  </si>
  <si>
    <r>
      <rPr>
        <sz val="11"/>
        <rFont val="楷体_GB2312"/>
        <family val="3"/>
        <charset val="134"/>
      </rPr>
      <t>礼包类产品</t>
    </r>
    <phoneticPr fontId="4" type="noConversion"/>
  </si>
  <si>
    <r>
      <rPr>
        <sz val="11"/>
        <rFont val="楷体_GB2312"/>
        <family val="3"/>
        <charset val="134"/>
      </rPr>
      <t>其他类产品</t>
    </r>
    <phoneticPr fontId="4" type="noConversion"/>
  </si>
  <si>
    <r>
      <rPr>
        <sz val="11"/>
        <rFont val="楷体_GB2312"/>
        <family val="3"/>
        <charset val="134"/>
      </rPr>
      <t>合计：</t>
    </r>
    <phoneticPr fontId="4" type="noConversion"/>
  </si>
  <si>
    <r>
      <rPr>
        <sz val="11"/>
        <rFont val="楷体_GB2312"/>
        <family val="3"/>
        <charset val="134"/>
      </rPr>
      <t>岗位</t>
    </r>
    <phoneticPr fontId="4" type="noConversion"/>
  </si>
  <si>
    <r>
      <rPr>
        <sz val="11"/>
        <rFont val="楷体_GB2312"/>
        <family val="3"/>
        <charset val="134"/>
      </rPr>
      <t>实际人力配置</t>
    </r>
    <phoneticPr fontId="4" type="noConversion"/>
  </si>
  <si>
    <r>
      <rPr>
        <sz val="11"/>
        <rFont val="楷体_GB2312"/>
        <family val="3"/>
        <charset val="134"/>
      </rPr>
      <t>实际生产工时</t>
    </r>
    <phoneticPr fontId="4" type="noConversion"/>
  </si>
  <si>
    <r>
      <rPr>
        <sz val="11"/>
        <rFont val="楷体_GB2312"/>
        <family val="3"/>
        <charset val="134"/>
      </rPr>
      <t>标准人力配置</t>
    </r>
    <phoneticPr fontId="4" type="noConversion"/>
  </si>
  <si>
    <r>
      <rPr>
        <sz val="11"/>
        <rFont val="楷体_GB2312"/>
        <family val="3"/>
        <charset val="134"/>
      </rPr>
      <t>标准工时</t>
    </r>
    <phoneticPr fontId="4" type="noConversion"/>
  </si>
  <si>
    <r>
      <rPr>
        <sz val="11"/>
        <rFont val="楷体_GB2312"/>
        <family val="3"/>
        <charset val="134"/>
      </rPr>
      <t>异常工时</t>
    </r>
    <phoneticPr fontId="4" type="noConversion"/>
  </si>
  <si>
    <r>
      <rPr>
        <sz val="11"/>
        <rFont val="楷体_GB2312"/>
        <family val="3"/>
        <charset val="134"/>
      </rPr>
      <t>异常工时占比</t>
    </r>
    <phoneticPr fontId="4" type="noConversion"/>
  </si>
  <si>
    <r>
      <rPr>
        <sz val="11"/>
        <rFont val="楷体_GB2312"/>
        <family val="3"/>
        <charset val="134"/>
      </rPr>
      <t>生产异常工时分析</t>
    </r>
    <phoneticPr fontId="4" type="noConversion"/>
  </si>
  <si>
    <r>
      <rPr>
        <sz val="11"/>
        <rFont val="楷体_GB2312"/>
        <family val="3"/>
        <charset val="134"/>
      </rPr>
      <t>按产品结构分类</t>
    </r>
    <phoneticPr fontId="4" type="noConversion"/>
  </si>
  <si>
    <r>
      <rPr>
        <sz val="11"/>
        <rFont val="楷体_GB2312"/>
        <family val="3"/>
        <charset val="134"/>
      </rPr>
      <t>占比</t>
    </r>
    <phoneticPr fontId="4" type="noConversion"/>
  </si>
  <si>
    <r>
      <rPr>
        <sz val="11"/>
        <rFont val="楷体_GB2312"/>
        <family val="3"/>
        <charset val="134"/>
      </rPr>
      <t>按异常类别分析</t>
    </r>
    <phoneticPr fontId="4" type="noConversion"/>
  </si>
  <si>
    <r>
      <rPr>
        <sz val="11"/>
        <rFont val="楷体_GB2312"/>
        <family val="3"/>
        <charset val="134"/>
      </rPr>
      <t>转接产品</t>
    </r>
    <phoneticPr fontId="4" type="noConversion"/>
  </si>
  <si>
    <r>
      <rPr>
        <sz val="11"/>
        <rFont val="楷体_GB2312"/>
        <family val="3"/>
        <charset val="134"/>
      </rPr>
      <t>新工培训</t>
    </r>
    <phoneticPr fontId="4" type="noConversion"/>
  </si>
  <si>
    <r>
      <rPr>
        <sz val="11"/>
        <rFont val="楷体_GB2312"/>
        <family val="3"/>
        <charset val="134"/>
      </rPr>
      <t>打码喷码</t>
    </r>
    <phoneticPr fontId="4" type="noConversion"/>
  </si>
  <si>
    <r>
      <rPr>
        <sz val="11"/>
        <rFont val="楷体_GB2312"/>
        <family val="3"/>
        <charset val="134"/>
      </rPr>
      <t>半成品不良处理</t>
    </r>
    <phoneticPr fontId="4" type="noConversion"/>
  </si>
  <si>
    <r>
      <rPr>
        <sz val="11"/>
        <rFont val="楷体_GB2312"/>
        <family val="3"/>
        <charset val="134"/>
      </rPr>
      <t>打扫卫生</t>
    </r>
    <phoneticPr fontId="4" type="noConversion"/>
  </si>
  <si>
    <r>
      <rPr>
        <sz val="11"/>
        <rFont val="楷体_GB2312"/>
        <family val="3"/>
        <charset val="134"/>
      </rPr>
      <t>材料异常处理</t>
    </r>
    <phoneticPr fontId="4" type="noConversion"/>
  </si>
  <si>
    <r>
      <rPr>
        <sz val="11"/>
        <rFont val="楷体_GB2312"/>
        <family val="3"/>
        <charset val="134"/>
      </rPr>
      <t>其它</t>
    </r>
    <phoneticPr fontId="4" type="noConversion"/>
  </si>
  <si>
    <r>
      <rPr>
        <sz val="11"/>
        <rFont val="楷体_GB2312"/>
        <family val="3"/>
        <charset val="134"/>
      </rPr>
      <t>批号不清晰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打印错误</t>
    </r>
    <phoneticPr fontId="4" type="noConversion"/>
  </si>
  <si>
    <r>
      <rPr>
        <sz val="11"/>
        <rFont val="楷体_GB2312"/>
        <family val="3"/>
        <charset val="134"/>
      </rPr>
      <t>合计</t>
    </r>
    <phoneticPr fontId="4" type="noConversion"/>
  </si>
  <si>
    <r>
      <rPr>
        <sz val="11"/>
        <rFont val="楷体_GB2312"/>
        <family val="3"/>
        <charset val="134"/>
      </rPr>
      <t>成品返箱</t>
    </r>
    <phoneticPr fontId="4" type="noConversion"/>
  </si>
  <si>
    <r>
      <rPr>
        <sz val="11"/>
        <rFont val="楷体_GB2312"/>
        <family val="3"/>
        <charset val="134"/>
      </rPr>
      <t>当班产量</t>
    </r>
    <r>
      <rPr>
        <sz val="11"/>
        <rFont val="Times New Roman"/>
        <family val="1"/>
      </rPr>
      <t>(</t>
    </r>
    <r>
      <rPr>
        <sz val="11"/>
        <rFont val="楷体_GB2312"/>
        <family val="3"/>
        <charset val="134"/>
      </rPr>
      <t>箱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班</t>
    </r>
    <r>
      <rPr>
        <sz val="11"/>
        <rFont val="Times New Roman"/>
        <family val="1"/>
      </rPr>
      <t>)</t>
    </r>
    <phoneticPr fontId="4" type="noConversion"/>
  </si>
  <si>
    <r>
      <rPr>
        <sz val="11"/>
        <rFont val="楷体_GB2312"/>
        <family val="3"/>
        <charset val="134"/>
      </rPr>
      <t>当班产量</t>
    </r>
    <r>
      <rPr>
        <sz val="11"/>
        <rFont val="Times New Roman"/>
        <family val="1"/>
      </rPr>
      <t>(kg/</t>
    </r>
    <r>
      <rPr>
        <sz val="11"/>
        <rFont val="楷体_GB2312"/>
        <family val="3"/>
        <charset val="134"/>
      </rPr>
      <t>班</t>
    </r>
    <r>
      <rPr>
        <sz val="11"/>
        <rFont val="Times New Roman"/>
        <family val="1"/>
      </rPr>
      <t>)</t>
    </r>
    <phoneticPr fontId="4" type="noConversion"/>
  </si>
  <si>
    <r>
      <rPr>
        <sz val="11"/>
        <rFont val="楷体_GB2312"/>
        <family val="3"/>
        <charset val="134"/>
      </rPr>
      <t>标准产能</t>
    </r>
    <phoneticPr fontId="4" type="noConversion"/>
  </si>
  <si>
    <r>
      <rPr>
        <sz val="11"/>
        <rFont val="楷体_GB2312"/>
        <family val="3"/>
        <charset val="134"/>
      </rPr>
      <t>实际产能</t>
    </r>
    <phoneticPr fontId="4" type="noConversion"/>
  </si>
  <si>
    <r>
      <rPr>
        <sz val="11"/>
        <rFont val="楷体_GB2312"/>
        <family val="3"/>
        <charset val="134"/>
      </rPr>
      <t>设备故障</t>
    </r>
    <phoneticPr fontId="4" type="noConversion"/>
  </si>
  <si>
    <r>
      <rPr>
        <sz val="11"/>
        <rFont val="楷体_GB2312"/>
        <family val="3"/>
        <charset val="134"/>
      </rPr>
      <t>当班生产工时</t>
    </r>
    <phoneticPr fontId="4" type="noConversion"/>
  </si>
  <si>
    <r>
      <rPr>
        <sz val="11"/>
        <rFont val="楷体_GB2312"/>
        <family val="3"/>
        <charset val="134"/>
      </rPr>
      <t>生产工时与标准差异</t>
    </r>
    <phoneticPr fontId="4" type="noConversion"/>
  </si>
  <si>
    <r>
      <rPr>
        <sz val="11"/>
        <rFont val="楷体_GB2312"/>
        <family val="3"/>
        <charset val="134"/>
      </rPr>
      <t>生产工时差异占比</t>
    </r>
    <phoneticPr fontId="4" type="noConversion"/>
  </si>
  <si>
    <r>
      <rPr>
        <sz val="11"/>
        <rFont val="楷体_GB2312"/>
        <family val="3"/>
        <charset val="134"/>
      </rPr>
      <t>当班异常工时</t>
    </r>
  </si>
  <si>
    <r>
      <rPr>
        <sz val="11"/>
        <rFont val="楷体_GB2312"/>
        <family val="3"/>
        <charset val="134"/>
      </rPr>
      <t>异常工时占比</t>
    </r>
  </si>
  <si>
    <r>
      <rPr>
        <sz val="11"/>
        <rFont val="楷体_GB2312"/>
        <family val="3"/>
        <charset val="134"/>
      </rPr>
      <t>当班返箱数</t>
    </r>
    <phoneticPr fontId="4" type="noConversion"/>
  </si>
  <si>
    <r>
      <rPr>
        <sz val="11"/>
        <rFont val="楷体_GB2312"/>
        <family val="3"/>
        <charset val="134"/>
      </rPr>
      <t>当班返箱率</t>
    </r>
    <phoneticPr fontId="4" type="noConversion"/>
  </si>
  <si>
    <r>
      <rPr>
        <sz val="11"/>
        <rFont val="楷体_GB2312"/>
        <family val="3"/>
        <charset val="134"/>
      </rPr>
      <t>产品名称</t>
    </r>
    <phoneticPr fontId="4" type="noConversion"/>
  </si>
  <si>
    <r>
      <rPr>
        <sz val="11"/>
        <rFont val="楷体_GB2312"/>
        <family val="3"/>
        <charset val="134"/>
      </rPr>
      <t>品种</t>
    </r>
    <phoneticPr fontId="4" type="noConversion"/>
  </si>
  <si>
    <r>
      <rPr>
        <sz val="11"/>
        <rFont val="楷体_GB2312"/>
        <family val="3"/>
        <charset val="134"/>
      </rPr>
      <t>规格</t>
    </r>
    <phoneticPr fontId="4" type="noConversion"/>
  </si>
  <si>
    <r>
      <rPr>
        <sz val="11"/>
        <rFont val="楷体_GB2312"/>
        <family val="3"/>
        <charset val="134"/>
      </rPr>
      <t>生产订单号</t>
    </r>
    <phoneticPr fontId="4" type="noConversion"/>
  </si>
  <si>
    <r>
      <rPr>
        <sz val="11"/>
        <rFont val="楷体_GB2312"/>
        <family val="3"/>
        <charset val="134"/>
      </rPr>
      <t>生产批号</t>
    </r>
    <phoneticPr fontId="4" type="noConversion"/>
  </si>
  <si>
    <r>
      <rPr>
        <sz val="11"/>
        <rFont val="楷体_GB2312"/>
        <family val="3"/>
        <charset val="134"/>
      </rPr>
      <t>当班产量</t>
    </r>
    <phoneticPr fontId="4" type="noConversion"/>
  </si>
  <si>
    <r>
      <rPr>
        <sz val="11"/>
        <rFont val="楷体_GB2312"/>
        <family val="3"/>
        <charset val="134"/>
      </rPr>
      <t>生产工时</t>
    </r>
    <phoneticPr fontId="4" type="noConversion"/>
  </si>
  <si>
    <r>
      <rPr>
        <sz val="11"/>
        <rFont val="楷体_GB2312"/>
        <family val="3"/>
        <charset val="134"/>
      </rPr>
      <t>标准生产工时</t>
    </r>
    <phoneticPr fontId="4" type="noConversion"/>
  </si>
  <si>
    <r>
      <rPr>
        <sz val="11"/>
        <rFont val="楷体_GB2312"/>
        <family val="3"/>
        <charset val="134"/>
      </rPr>
      <t>工时差异</t>
    </r>
    <phoneticPr fontId="4" type="noConversion"/>
  </si>
  <si>
    <r>
      <rPr>
        <sz val="11"/>
        <rFont val="楷体_GB2312"/>
        <family val="3"/>
        <charset val="134"/>
      </rPr>
      <t>生产异常工时</t>
    </r>
    <phoneticPr fontId="4" type="noConversion"/>
  </si>
  <si>
    <r>
      <rPr>
        <sz val="11"/>
        <rFont val="楷体_GB2312"/>
        <family val="3"/>
        <charset val="134"/>
      </rPr>
      <t>制程返箱（件）</t>
    </r>
    <phoneticPr fontId="4" type="noConversion"/>
  </si>
  <si>
    <r>
      <rPr>
        <sz val="11"/>
        <rFont val="楷体_GB2312"/>
        <family val="3"/>
        <charset val="134"/>
      </rPr>
      <t>当班返箱率（</t>
    </r>
    <r>
      <rPr>
        <sz val="11"/>
        <rFont val="Times New Roman"/>
        <family val="1"/>
      </rPr>
      <t>%</t>
    </r>
    <r>
      <rPr>
        <sz val="11"/>
        <rFont val="楷体_GB2312"/>
        <family val="3"/>
        <charset val="134"/>
      </rPr>
      <t>）</t>
    </r>
    <phoneticPr fontId="4" type="noConversion"/>
  </si>
  <si>
    <r>
      <rPr>
        <sz val="11"/>
        <rFont val="楷体_GB2312"/>
        <family val="3"/>
        <charset val="134"/>
      </rPr>
      <t>返箱原因</t>
    </r>
    <phoneticPr fontId="4" type="noConversion"/>
  </si>
  <si>
    <r>
      <rPr>
        <sz val="11"/>
        <rFont val="楷体_GB2312"/>
        <family val="3"/>
        <charset val="134"/>
      </rPr>
      <t>封口不良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不严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旋盖不紧</t>
    </r>
  </si>
  <si>
    <r>
      <rPr>
        <sz val="11"/>
        <rFont val="楷体_GB2312"/>
        <family val="3"/>
        <charset val="134"/>
      </rPr>
      <t>果肉挂杯</t>
    </r>
    <phoneticPr fontId="4" type="noConversion"/>
  </si>
  <si>
    <r>
      <rPr>
        <sz val="11"/>
        <rFont val="楷体_GB2312"/>
        <family val="3"/>
        <charset val="134"/>
      </rPr>
      <t>恶性异物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</si>
  <si>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</si>
  <si>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t>kg/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</si>
  <si>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类别</t>
    </r>
    <phoneticPr fontId="4" type="noConversion"/>
  </si>
  <si>
    <r>
      <rPr>
        <sz val="11"/>
        <rFont val="楷体_GB2312"/>
        <family val="3"/>
        <charset val="134"/>
      </rPr>
      <t>当天产量</t>
    </r>
    <phoneticPr fontId="4" type="noConversion"/>
  </si>
  <si>
    <r>
      <rPr>
        <sz val="11"/>
        <rFont val="楷体_GB2312"/>
        <family val="3"/>
        <charset val="134"/>
      </rPr>
      <t>异常工时</t>
    </r>
  </si>
  <si>
    <r>
      <rPr>
        <sz val="11"/>
        <rFont val="楷体_GB2312"/>
        <family val="3"/>
        <charset val="134"/>
      </rPr>
      <t>果肉类产品</t>
    </r>
  </si>
  <si>
    <r>
      <rPr>
        <sz val="11"/>
        <rFont val="楷体_GB2312"/>
        <family val="3"/>
        <charset val="134"/>
      </rPr>
      <t>果味类产品</t>
    </r>
  </si>
  <si>
    <r>
      <rPr>
        <sz val="11"/>
        <rFont val="楷体_GB2312"/>
        <family val="3"/>
        <charset val="134"/>
      </rPr>
      <t>吸吸类产品</t>
    </r>
  </si>
  <si>
    <r>
      <rPr>
        <sz val="11"/>
        <rFont val="楷体_GB2312"/>
        <family val="3"/>
        <charset val="134"/>
      </rPr>
      <t>层层类产品</t>
    </r>
  </si>
  <si>
    <r>
      <rPr>
        <sz val="11"/>
        <rFont val="楷体_GB2312"/>
        <family val="3"/>
        <charset val="134"/>
      </rPr>
      <t>批号不清晰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打印错误</t>
    </r>
  </si>
  <si>
    <r>
      <rPr>
        <sz val="11"/>
        <rFont val="楷体_GB2312"/>
        <family val="3"/>
        <charset val="134"/>
      </rPr>
      <t>自立袋类产品</t>
    </r>
  </si>
  <si>
    <r>
      <rPr>
        <sz val="11"/>
        <rFont val="楷体_GB2312"/>
        <family val="3"/>
        <charset val="134"/>
      </rPr>
      <t>礼包类产品</t>
    </r>
  </si>
  <si>
    <r>
      <rPr>
        <sz val="11"/>
        <rFont val="楷体_GB2312"/>
        <family val="3"/>
        <charset val="134"/>
      </rPr>
      <t>班别</t>
    </r>
    <phoneticPr fontId="4" type="noConversion"/>
  </si>
  <si>
    <r>
      <rPr>
        <sz val="11"/>
        <rFont val="楷体_GB2312"/>
        <family val="3"/>
        <charset val="134"/>
      </rPr>
      <t>在编人数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</si>
  <si>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昨天人数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</si>
  <si>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新进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</si>
  <si>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调入</t>
    </r>
    <r>
      <rPr>
        <sz val="11"/>
        <rFont val="Times New Roman"/>
        <family val="1"/>
      </rPr>
      <t xml:space="preserve"> </t>
    </r>
  </si>
  <si>
    <r>
      <rPr>
        <sz val="11"/>
        <color theme="1"/>
        <rFont val="楷体_GB2312"/>
        <family val="3"/>
        <charset val="134"/>
      </rPr>
      <t>调出</t>
    </r>
    <r>
      <rPr>
        <sz val="11"/>
        <color theme="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</si>
  <si>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工休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</si>
  <si>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借调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</si>
  <si>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应出勤人数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</si>
  <si>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请假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</si>
  <si>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旷工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</si>
  <si>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迟到</t>
    </r>
    <phoneticPr fontId="4" type="noConversion"/>
  </si>
  <si>
    <r>
      <rPr>
        <sz val="11"/>
        <rFont val="楷体_GB2312"/>
        <family val="3"/>
        <charset val="134"/>
      </rPr>
      <t>早退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</si>
  <si>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已辞职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</si>
  <si>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已自离</t>
    </r>
    <phoneticPr fontId="4" type="noConversion"/>
  </si>
  <si>
    <r>
      <rPr>
        <sz val="11"/>
        <rFont val="楷体_GB2312"/>
        <family val="3"/>
        <charset val="134"/>
      </rPr>
      <t>实际出勤人数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</si>
  <si>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实际出勤工时</t>
    </r>
    <phoneticPr fontId="4" type="noConversion"/>
  </si>
  <si>
    <r>
      <rPr>
        <sz val="11"/>
        <rFont val="楷体_GB2312"/>
        <family val="3"/>
        <charset val="134"/>
      </rPr>
      <t>人员出勤率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</si>
  <si>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人员流失率</t>
    </r>
    <phoneticPr fontId="4" type="noConversion"/>
  </si>
  <si>
    <r>
      <rPr>
        <sz val="11"/>
        <rFont val="楷体_GB2312"/>
        <family val="3"/>
        <charset val="134"/>
      </rPr>
      <t>包装</t>
    </r>
    <r>
      <rPr>
        <sz val="11"/>
        <rFont val="Times New Roman"/>
        <family val="1"/>
      </rPr>
      <t>A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</si>
  <si>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包装</t>
    </r>
    <r>
      <rPr>
        <sz val="11"/>
        <rFont val="Times New Roman"/>
        <family val="1"/>
      </rPr>
      <t>B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</si>
  <si>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包装</t>
    </r>
    <r>
      <rPr>
        <sz val="11"/>
        <rFont val="Times New Roman"/>
        <family val="1"/>
      </rPr>
      <t>C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</si>
  <si>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合计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</si>
  <si>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批准：</t>
    </r>
    <phoneticPr fontId="4" type="noConversion"/>
  </si>
  <si>
    <r>
      <rPr>
        <sz val="11"/>
        <rFont val="楷体_GB2312"/>
        <family val="3"/>
        <charset val="134"/>
      </rPr>
      <t>审核：</t>
    </r>
    <phoneticPr fontId="4" type="noConversion"/>
  </si>
  <si>
    <r>
      <rPr>
        <sz val="11"/>
        <rFont val="楷体_GB2312"/>
        <family val="3"/>
        <charset val="134"/>
      </rPr>
      <t>制表：</t>
    </r>
    <phoneticPr fontId="4" type="noConversion"/>
  </si>
  <si>
    <r>
      <rPr>
        <b/>
        <sz val="12"/>
        <rFont val="楷体_GB2312"/>
        <family val="3"/>
        <charset val="134"/>
      </rPr>
      <t>四、生产数据汇总</t>
    </r>
    <phoneticPr fontId="4" type="noConversion"/>
  </si>
  <si>
    <r>
      <rPr>
        <b/>
        <sz val="12"/>
        <rFont val="楷体_GB2312"/>
        <family val="3"/>
        <charset val="134"/>
      </rPr>
      <t>三、包装</t>
    </r>
    <r>
      <rPr>
        <b/>
        <sz val="12"/>
        <rFont val="Times New Roman"/>
        <family val="1"/>
      </rPr>
      <t>C</t>
    </r>
    <r>
      <rPr>
        <b/>
        <sz val="12"/>
        <rFont val="楷体_GB2312"/>
        <family val="3"/>
        <charset val="134"/>
      </rPr>
      <t>班生产日报表</t>
    </r>
    <phoneticPr fontId="4" type="noConversion"/>
  </si>
  <si>
    <r>
      <rPr>
        <b/>
        <sz val="12"/>
        <rFont val="楷体_GB2312"/>
        <family val="3"/>
        <charset val="134"/>
      </rPr>
      <t>二、包装</t>
    </r>
    <r>
      <rPr>
        <b/>
        <sz val="12"/>
        <rFont val="Times New Roman"/>
        <family val="1"/>
      </rPr>
      <t>B</t>
    </r>
    <r>
      <rPr>
        <b/>
        <sz val="12"/>
        <rFont val="楷体_GB2312"/>
        <family val="3"/>
        <charset val="134"/>
      </rPr>
      <t>班生产日报表</t>
    </r>
    <phoneticPr fontId="4" type="noConversion"/>
  </si>
  <si>
    <t>草莓</t>
    <phoneticPr fontId="17" type="noConversion"/>
  </si>
  <si>
    <t>草莓</t>
    <phoneticPr fontId="17" type="noConversion"/>
  </si>
  <si>
    <t>菠萝</t>
    <phoneticPr fontId="17" type="noConversion"/>
  </si>
  <si>
    <t>菠萝</t>
    <phoneticPr fontId="17" type="noConversion"/>
  </si>
  <si>
    <t>香蕉</t>
    <phoneticPr fontId="17" type="noConversion"/>
  </si>
  <si>
    <t>104果爽</t>
    <phoneticPr fontId="17" type="noConversion"/>
  </si>
  <si>
    <t>冰糖葫芦</t>
    <phoneticPr fontId="17" type="noConversion"/>
  </si>
  <si>
    <t>冰糖葫芦</t>
    <phoneticPr fontId="17" type="noConversion"/>
  </si>
  <si>
    <t>山楂</t>
    <phoneticPr fontId="17" type="noConversion"/>
  </si>
  <si>
    <t>山楂</t>
    <phoneticPr fontId="17" type="noConversion"/>
  </si>
  <si>
    <t>雪梨</t>
    <phoneticPr fontId="17" type="noConversion"/>
  </si>
  <si>
    <t>么么蛋</t>
    <phoneticPr fontId="17" type="noConversion"/>
  </si>
  <si>
    <t>草莓</t>
    <phoneticPr fontId="17" type="noConversion"/>
  </si>
  <si>
    <t>菠萝</t>
    <phoneticPr fontId="17" type="noConversion"/>
  </si>
  <si>
    <t>香蕉</t>
    <phoneticPr fontId="17" type="noConversion"/>
  </si>
  <si>
    <t>104果爽</t>
    <phoneticPr fontId="17" type="noConversion"/>
  </si>
  <si>
    <t>冰糖葫芦</t>
    <phoneticPr fontId="17" type="noConversion"/>
  </si>
  <si>
    <t>山楂</t>
    <phoneticPr fontId="17" type="noConversion"/>
  </si>
  <si>
    <t>雪梨</t>
    <phoneticPr fontId="17" type="noConversion"/>
  </si>
  <si>
    <t>香蕉</t>
    <phoneticPr fontId="17" type="noConversion"/>
  </si>
  <si>
    <t>雪梨</t>
    <phoneticPr fontId="17" type="noConversion"/>
  </si>
  <si>
    <t>么么蛋</t>
    <phoneticPr fontId="17" type="noConversion"/>
  </si>
  <si>
    <r>
      <t>120g</t>
    </r>
    <r>
      <rPr>
        <sz val="11"/>
        <rFont val="宋体"/>
        <family val="3"/>
        <charset val="134"/>
      </rPr>
      <t>果味果冻小卡通罐</t>
    </r>
    <phoneticPr fontId="4" type="noConversion"/>
  </si>
  <si>
    <r>
      <t>90g</t>
    </r>
    <r>
      <rPr>
        <sz val="11"/>
        <rFont val="宋体"/>
        <family val="3"/>
        <charset val="134"/>
      </rPr>
      <t>双层布甸果冻</t>
    </r>
    <phoneticPr fontId="4" type="noConversion"/>
  </si>
  <si>
    <t>鸡蛋</t>
    <phoneticPr fontId="30" type="noConversion"/>
  </si>
  <si>
    <t>160g优酪果冻</t>
    <phoneticPr fontId="17" type="noConversion"/>
  </si>
  <si>
    <r>
      <t>160g</t>
    </r>
    <r>
      <rPr>
        <sz val="11"/>
        <rFont val="宋体"/>
        <family val="3"/>
        <charset val="134"/>
      </rPr>
      <t>优酪果冻</t>
    </r>
    <phoneticPr fontId="17" type="noConversion"/>
  </si>
  <si>
    <t>蜂蜜柚子</t>
    <phoneticPr fontId="12" type="noConversion"/>
  </si>
  <si>
    <t>冰糖雪梨</t>
    <phoneticPr fontId="12" type="noConversion"/>
  </si>
  <si>
    <t>柠檬</t>
    <phoneticPr fontId="12" type="noConversion"/>
  </si>
  <si>
    <t>香橙</t>
    <phoneticPr fontId="12" type="noConversion"/>
  </si>
  <si>
    <t>么么冰</t>
    <phoneticPr fontId="31" type="noConversion"/>
  </si>
  <si>
    <t>香蕉</t>
    <phoneticPr fontId="31" type="noConversion"/>
  </si>
  <si>
    <t>蓝莓</t>
    <phoneticPr fontId="31" type="noConversion"/>
  </si>
  <si>
    <t>草莓</t>
    <phoneticPr fontId="31" type="noConversion"/>
  </si>
  <si>
    <t>乳酸</t>
    <phoneticPr fontId="17" type="noConversion"/>
  </si>
  <si>
    <t>乳酸</t>
    <phoneticPr fontId="17" type="noConversion"/>
  </si>
  <si>
    <t>香草</t>
    <phoneticPr fontId="31" type="noConversion"/>
  </si>
  <si>
    <t>香草</t>
    <phoneticPr fontId="31" type="noConversion"/>
  </si>
  <si>
    <t>乳酸</t>
    <phoneticPr fontId="32" type="noConversion"/>
  </si>
  <si>
    <t>120g么么冰</t>
    <phoneticPr fontId="31" type="noConversion"/>
  </si>
  <si>
    <t>120g么么冰</t>
    <phoneticPr fontId="31" type="noConversion"/>
  </si>
  <si>
    <t>苹果</t>
    <phoneticPr fontId="15" type="noConversion"/>
  </si>
  <si>
    <t>雪梨</t>
    <phoneticPr fontId="15" type="noConversion"/>
  </si>
  <si>
    <t>杂果</t>
    <phoneticPr fontId="4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</si>
  <si>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</si>
  <si>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t>蔓越莓味</t>
    <phoneticPr fontId="35" type="noConversion"/>
  </si>
  <si>
    <t>柠檬味</t>
    <phoneticPr fontId="35" type="noConversion"/>
  </si>
  <si>
    <t>30g钙铁锌果冻</t>
    <phoneticPr fontId="12" type="noConversion"/>
  </si>
  <si>
    <t>蔓越莓味</t>
    <phoneticPr fontId="12" type="noConversion"/>
  </si>
  <si>
    <t>柠檬味</t>
    <phoneticPr fontId="12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</si>
  <si>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</si>
  <si>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t>奇异果味</t>
    <phoneticPr fontId="35" type="noConversion"/>
  </si>
  <si>
    <t>奇异果味</t>
    <phoneticPr fontId="35" type="noConversion"/>
  </si>
  <si>
    <t>百香果味</t>
    <phoneticPr fontId="35" type="noConversion"/>
  </si>
  <si>
    <t>百香果味</t>
    <phoneticPr fontId="35" type="noConversion"/>
  </si>
  <si>
    <r>
      <t>94</t>
    </r>
    <r>
      <rPr>
        <sz val="11"/>
        <rFont val="宋体"/>
        <family val="3"/>
        <charset val="134"/>
      </rPr>
      <t>小怪兽果冻</t>
    </r>
    <phoneticPr fontId="37" type="noConversion"/>
  </si>
  <si>
    <r>
      <t>94</t>
    </r>
    <r>
      <rPr>
        <sz val="11"/>
        <rFont val="宋体"/>
        <family val="3"/>
        <charset val="134"/>
      </rPr>
      <t>小怪兽果冻</t>
    </r>
    <phoneticPr fontId="37" type="noConversion"/>
  </si>
  <si>
    <t>酸奶</t>
    <phoneticPr fontId="37" type="noConversion"/>
  </si>
  <si>
    <t>酸奶</t>
    <phoneticPr fontId="37" type="noConversion"/>
  </si>
  <si>
    <r>
      <t>45</t>
    </r>
    <r>
      <rPr>
        <sz val="11"/>
        <rFont val="宋体"/>
        <family val="3"/>
        <charset val="134"/>
      </rPr>
      <t>果味果冻</t>
    </r>
    <phoneticPr fontId="37" type="noConversion"/>
  </si>
  <si>
    <t>黄桃</t>
    <phoneticPr fontId="37" type="noConversion"/>
  </si>
  <si>
    <t>黄桃</t>
    <phoneticPr fontId="37" type="noConversion"/>
  </si>
  <si>
    <r>
      <t>45g</t>
    </r>
    <r>
      <rPr>
        <sz val="11"/>
        <rFont val="宋体"/>
        <family val="3"/>
        <charset val="134"/>
      </rPr>
      <t>果味果冻</t>
    </r>
    <phoneticPr fontId="37" type="noConversion"/>
  </si>
  <si>
    <r>
      <t>45g</t>
    </r>
    <r>
      <rPr>
        <sz val="11"/>
        <rFont val="宋体"/>
        <family val="3"/>
        <charset val="134"/>
      </rPr>
      <t>果味果冻</t>
    </r>
    <phoneticPr fontId="37" type="noConversion"/>
  </si>
  <si>
    <t>香蕉牛奶</t>
    <phoneticPr fontId="38" type="noConversion"/>
  </si>
  <si>
    <t>香蕉牛奶</t>
    <phoneticPr fontId="38" type="noConversion"/>
  </si>
  <si>
    <r>
      <t>94g</t>
    </r>
    <r>
      <rPr>
        <sz val="11"/>
        <rFont val="宋体"/>
        <family val="3"/>
        <charset val="134"/>
      </rPr>
      <t>小怪兽果冻</t>
    </r>
    <phoneticPr fontId="38" type="noConversion"/>
  </si>
  <si>
    <t>蔓越莓</t>
    <phoneticPr fontId="38" type="noConversion"/>
  </si>
  <si>
    <t>蔓越莓</t>
    <phoneticPr fontId="38" type="noConversion"/>
  </si>
  <si>
    <t>100g优酪</t>
    <phoneticPr fontId="34" type="noConversion"/>
  </si>
  <si>
    <t>草莓</t>
    <phoneticPr fontId="34" type="noConversion"/>
  </si>
  <si>
    <t>菠萝</t>
    <phoneticPr fontId="34" type="noConversion"/>
  </si>
  <si>
    <t>香蕉</t>
    <phoneticPr fontId="34" type="noConversion"/>
  </si>
  <si>
    <t>香蕉</t>
    <phoneticPr fontId="34" type="noConversion"/>
  </si>
  <si>
    <t>童波</t>
    <phoneticPr fontId="11" type="noConversion"/>
  </si>
  <si>
    <r>
      <t xml:space="preserve">            </t>
    </r>
    <r>
      <rPr>
        <sz val="24"/>
        <rFont val="楷体_GB2312"/>
        <family val="3"/>
        <charset val="134"/>
      </rPr>
      <t>南京来一口食品有限公司</t>
    </r>
    <phoneticPr fontId="4" type="noConversion"/>
  </si>
  <si>
    <r>
      <t>28g</t>
    </r>
    <r>
      <rPr>
        <sz val="11"/>
        <rFont val="宋体"/>
        <family val="3"/>
        <charset val="134"/>
      </rPr>
      <t>拉丝果冻</t>
    </r>
    <phoneticPr fontId="4" type="noConversion"/>
  </si>
  <si>
    <t>水蜜桃</t>
    <phoneticPr fontId="4" type="noConversion"/>
  </si>
  <si>
    <t>香蕉</t>
    <phoneticPr fontId="4" type="noConversion"/>
  </si>
  <si>
    <t>芒果</t>
    <phoneticPr fontId="4" type="noConversion"/>
  </si>
  <si>
    <r>
      <t>135g</t>
    </r>
    <r>
      <rPr>
        <sz val="11"/>
        <rFont val="宋体"/>
        <family val="3"/>
        <charset val="134"/>
      </rPr>
      <t>胶原蛋白果汁果冻</t>
    </r>
    <phoneticPr fontId="12" type="noConversion"/>
  </si>
  <si>
    <r>
      <t>125</t>
    </r>
    <r>
      <rPr>
        <sz val="11"/>
        <rFont val="宋体"/>
        <family val="3"/>
        <charset val="134"/>
      </rPr>
      <t>通天娃娃可吸果冻</t>
    </r>
    <phoneticPr fontId="4" type="noConversion"/>
  </si>
  <si>
    <t>酸奶</t>
    <phoneticPr fontId="4" type="noConversion"/>
  </si>
  <si>
    <t>草莓</t>
    <phoneticPr fontId="4" type="noConversion"/>
  </si>
  <si>
    <t>香蕉牛奶</t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</si>
  <si>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</si>
  <si>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t>135g</t>
    </r>
    <r>
      <rPr>
        <sz val="11"/>
        <rFont val="宋体"/>
        <family val="3"/>
        <charset val="134"/>
      </rPr>
      <t>胶原蛋白果汁果冻</t>
    </r>
    <phoneticPr fontId="12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</si>
  <si>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</si>
  <si>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</si>
  <si>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t>哈密瓜</t>
    <phoneticPr fontId="43" type="noConversion"/>
  </si>
  <si>
    <t>哈密瓜</t>
    <phoneticPr fontId="43" type="noConversion"/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</si>
  <si>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</si>
  <si>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</si>
  <si>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t>总直接包装人工总成本</t>
    </r>
    <r>
      <rPr>
        <b/>
        <sz val="9"/>
        <color indexed="10"/>
        <rFont val="Times New Roman"/>
        <family val="1"/>
      </rPr>
      <t>(</t>
    </r>
    <r>
      <rPr>
        <b/>
        <sz val="9"/>
        <color indexed="10"/>
        <rFont val="宋体"/>
        <family val="3"/>
        <charset val="134"/>
      </rPr>
      <t>元</t>
    </r>
    <r>
      <rPr>
        <b/>
        <sz val="9"/>
        <color indexed="10"/>
        <rFont val="Times New Roman"/>
        <family val="1"/>
      </rPr>
      <t>/</t>
    </r>
    <r>
      <rPr>
        <b/>
        <sz val="9"/>
        <color indexed="10"/>
        <rFont val="宋体"/>
        <family val="3"/>
        <charset val="134"/>
      </rPr>
      <t>箱</t>
    </r>
    <r>
      <rPr>
        <b/>
        <sz val="9"/>
        <color indexed="10"/>
        <rFont val="Times New Roman"/>
        <family val="1"/>
      </rPr>
      <t>)</t>
    </r>
    <phoneticPr fontId="43" type="noConversion"/>
  </si>
  <si>
    <t>直接人工成本</t>
    <phoneticPr fontId="4" type="noConversion"/>
  </si>
  <si>
    <t>福利糖</t>
    <phoneticPr fontId="42" type="noConversion"/>
  </si>
  <si>
    <t>福利糖</t>
    <phoneticPr fontId="42" type="noConversion"/>
  </si>
  <si>
    <t>福利糖</t>
    <phoneticPr fontId="4" type="noConversion"/>
  </si>
  <si>
    <r>
      <t>60g</t>
    </r>
    <r>
      <rPr>
        <sz val="11"/>
        <rFont val="宋体"/>
        <family val="3"/>
        <charset val="134"/>
      </rPr>
      <t>吸吸果冻</t>
    </r>
    <phoneticPr fontId="41" type="noConversion"/>
  </si>
  <si>
    <r>
      <t>60g</t>
    </r>
    <r>
      <rPr>
        <sz val="11"/>
        <rFont val="宋体"/>
        <family val="3"/>
        <charset val="134"/>
      </rPr>
      <t>吸吸果冻</t>
    </r>
    <phoneticPr fontId="41" type="noConversion"/>
  </si>
  <si>
    <t>草莓</t>
    <phoneticPr fontId="41" type="noConversion"/>
  </si>
  <si>
    <t>草莓</t>
    <phoneticPr fontId="41" type="noConversion"/>
  </si>
  <si>
    <r>
      <t>5</t>
    </r>
    <r>
      <rPr>
        <sz val="11"/>
        <rFont val="楷体_GB2312"/>
        <family val="3"/>
        <charset val="134"/>
      </rPr>
      <t>粒袋喜庆果冻</t>
    </r>
    <phoneticPr fontId="4" type="noConversion"/>
  </si>
  <si>
    <r>
      <t>5</t>
    </r>
    <r>
      <rPr>
        <sz val="11"/>
        <rFont val="楷体_GB2312"/>
        <family val="3"/>
        <charset val="134"/>
      </rPr>
      <t>粒袋喜庆果冻</t>
    </r>
    <phoneticPr fontId="4" type="noConversion"/>
  </si>
  <si>
    <t>草莓</t>
    <phoneticPr fontId="4" type="noConversion"/>
  </si>
  <si>
    <t>草莓</t>
    <phoneticPr fontId="4" type="noConversion"/>
  </si>
  <si>
    <t>顾恩塘</t>
    <phoneticPr fontId="11" type="noConversion"/>
  </si>
  <si>
    <t>顾恩塘</t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</si>
  <si>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</si>
  <si>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rPr>
        <sz val="10"/>
        <rFont val="华文中宋"/>
        <family val="3"/>
        <charset val="134"/>
      </rPr>
      <t>哈密瓜</t>
    </r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</si>
  <si>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</si>
  <si>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r>
      <t>28g</t>
    </r>
    <r>
      <rPr>
        <sz val="11"/>
        <rFont val="宋体"/>
        <family val="3"/>
        <charset val="134"/>
      </rPr>
      <t>拉丝果冻</t>
    </r>
    <phoneticPr fontId="4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</si>
  <si>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</si>
  <si>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r>
      <t>135g</t>
    </r>
    <r>
      <rPr>
        <sz val="11"/>
        <rFont val="宋体"/>
        <family val="3"/>
        <charset val="134"/>
      </rPr>
      <t>胶原蛋白果汁果冻</t>
    </r>
    <phoneticPr fontId="12" type="noConversion"/>
  </si>
  <si>
    <r>
      <t>94</t>
    </r>
    <r>
      <rPr>
        <sz val="11"/>
        <rFont val="宋体"/>
        <family val="3"/>
        <charset val="134"/>
      </rPr>
      <t>小怪兽果冻</t>
    </r>
    <phoneticPr fontId="37" type="noConversion"/>
  </si>
  <si>
    <r>
      <t>94g</t>
    </r>
    <r>
      <rPr>
        <sz val="11"/>
        <rFont val="宋体"/>
        <family val="3"/>
        <charset val="134"/>
      </rPr>
      <t>小怪兽果冻</t>
    </r>
    <phoneticPr fontId="38" type="noConversion"/>
  </si>
  <si>
    <r>
      <t>125</t>
    </r>
    <r>
      <rPr>
        <sz val="11"/>
        <rFont val="宋体"/>
        <family val="3"/>
        <charset val="134"/>
      </rPr>
      <t>通天娃娃可吸果冻</t>
    </r>
    <phoneticPr fontId="4" type="noConversion"/>
  </si>
  <si>
    <r>
      <t>30g</t>
    </r>
    <r>
      <rPr>
        <sz val="11"/>
        <rFont val="楷体_GB2312"/>
        <family val="3"/>
        <charset val="134"/>
      </rPr>
      <t>果肉果冻</t>
    </r>
    <phoneticPr fontId="4" type="noConversion"/>
  </si>
  <si>
    <r>
      <t>36g</t>
    </r>
    <r>
      <rPr>
        <sz val="11"/>
        <rFont val="楷体_GB2312"/>
        <family val="3"/>
        <charset val="134"/>
      </rPr>
      <t>情人心语果肉果冻</t>
    </r>
    <phoneticPr fontId="4" type="noConversion"/>
  </si>
  <si>
    <r>
      <t>45g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</si>
  <si>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80g</t>
    </r>
    <r>
      <rPr>
        <sz val="11"/>
        <rFont val="楷体_GB2312"/>
        <family val="3"/>
        <charset val="134"/>
      </rPr>
      <t>情人心语果冻</t>
    </r>
    <phoneticPr fontId="4" type="noConversion"/>
  </si>
  <si>
    <r>
      <t>92g</t>
    </r>
    <r>
      <rPr>
        <sz val="11"/>
        <rFont val="楷体_GB2312"/>
        <family val="3"/>
        <charset val="134"/>
      </rPr>
      <t>果肉粒布甸果冻</t>
    </r>
    <phoneticPr fontId="4" type="noConversion"/>
  </si>
  <si>
    <r>
      <t>95g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</si>
  <si>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</si>
  <si>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t>125g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</si>
  <si>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185g</t>
    </r>
    <r>
      <rPr>
        <sz val="11"/>
        <rFont val="楷体_GB2312"/>
        <family val="3"/>
        <charset val="134"/>
      </rPr>
      <t>什锦果冻</t>
    </r>
    <phoneticPr fontId="4" type="noConversion"/>
  </si>
  <si>
    <r>
      <t>160g</t>
    </r>
    <r>
      <rPr>
        <sz val="11"/>
        <rFont val="楷体_GB2312"/>
        <family val="3"/>
        <charset val="134"/>
      </rPr>
      <t>果肉</t>
    </r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</si>
  <si>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</si>
  <si>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</si>
  <si>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r>
      <t>94g</t>
    </r>
    <r>
      <rPr>
        <sz val="11"/>
        <rFont val="宋体"/>
        <family val="3"/>
        <charset val="134"/>
      </rPr>
      <t>小怪兽果冻</t>
    </r>
    <phoneticPr fontId="38" type="noConversion"/>
  </si>
  <si>
    <r>
      <t>50g</t>
    </r>
    <r>
      <rPr>
        <sz val="11"/>
        <rFont val="楷体_GB2312"/>
        <family val="3"/>
        <charset val="134"/>
      </rPr>
      <t>动物园可吸果冻</t>
    </r>
    <phoneticPr fontId="4" type="noConversion"/>
  </si>
  <si>
    <r>
      <t>50g</t>
    </r>
    <r>
      <rPr>
        <sz val="11"/>
        <rFont val="楷体_GB2312"/>
        <family val="3"/>
        <charset val="134"/>
      </rPr>
      <t>动物园可吸果冻</t>
    </r>
    <phoneticPr fontId="4" type="noConversion"/>
  </si>
  <si>
    <t>卡通猫玩具</t>
    <phoneticPr fontId="4" type="noConversion"/>
  </si>
  <si>
    <r>
      <rPr>
        <sz val="12"/>
        <rFont val="楷体_GB2312"/>
        <family val="3"/>
        <charset val="134"/>
      </rPr>
      <t>当班辅助岗位</t>
    </r>
    <phoneticPr fontId="4" type="noConversion"/>
  </si>
  <si>
    <r>
      <rPr>
        <sz val="12"/>
        <rFont val="楷体_GB2312"/>
        <family val="3"/>
        <charset val="134"/>
      </rPr>
      <t>当班产量</t>
    </r>
    <r>
      <rPr>
        <sz val="12"/>
        <rFont val="Times New Roman"/>
        <family val="1"/>
      </rPr>
      <t>(</t>
    </r>
    <r>
      <rPr>
        <sz val="12"/>
        <rFont val="楷体_GB2312"/>
        <family val="3"/>
        <charset val="134"/>
      </rPr>
      <t>箱</t>
    </r>
    <r>
      <rPr>
        <sz val="12"/>
        <rFont val="Times New Roman"/>
        <family val="1"/>
      </rPr>
      <t>/</t>
    </r>
    <r>
      <rPr>
        <sz val="12"/>
        <rFont val="楷体_GB2312"/>
        <family val="3"/>
        <charset val="134"/>
      </rPr>
      <t>班</t>
    </r>
    <r>
      <rPr>
        <sz val="12"/>
        <rFont val="Times New Roman"/>
        <family val="1"/>
      </rPr>
      <t>)</t>
    </r>
    <phoneticPr fontId="4" type="noConversion"/>
  </si>
  <si>
    <r>
      <rPr>
        <sz val="12"/>
        <rFont val="楷体_GB2312"/>
        <family val="3"/>
        <charset val="134"/>
      </rPr>
      <t>当班生产工时</t>
    </r>
    <phoneticPr fontId="4" type="noConversion"/>
  </si>
  <si>
    <r>
      <rPr>
        <sz val="12"/>
        <rFont val="楷体_GB2312"/>
        <family val="3"/>
        <charset val="134"/>
      </rPr>
      <t>当班异常工时</t>
    </r>
  </si>
  <si>
    <r>
      <rPr>
        <sz val="12"/>
        <rFont val="楷体_GB2312"/>
        <family val="3"/>
        <charset val="134"/>
      </rPr>
      <t>物料编码</t>
    </r>
    <phoneticPr fontId="4" type="noConversion"/>
  </si>
  <si>
    <r>
      <t>4.1</t>
    </r>
    <r>
      <rPr>
        <sz val="12"/>
        <rFont val="楷体_GB2312"/>
        <family val="3"/>
        <charset val="134"/>
      </rPr>
      <t>、关键管理指标</t>
    </r>
    <phoneticPr fontId="4" type="noConversion"/>
  </si>
  <si>
    <r>
      <t>4.2</t>
    </r>
    <r>
      <rPr>
        <sz val="12"/>
        <rFont val="楷体_GB2312"/>
        <family val="3"/>
        <charset val="134"/>
      </rPr>
      <t>、产品结构与异常工时分析</t>
    </r>
    <phoneticPr fontId="4" type="noConversion"/>
  </si>
  <si>
    <r>
      <rPr>
        <sz val="12"/>
        <rFont val="楷体_GB2312"/>
        <family val="3"/>
        <charset val="134"/>
      </rPr>
      <t>五、人员出勤情况</t>
    </r>
    <phoneticPr fontId="4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</si>
  <si>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</si>
  <si>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</si>
  <si>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t>45</t>
    </r>
    <r>
      <rPr>
        <sz val="11"/>
        <rFont val="宋体"/>
        <family val="3"/>
        <charset val="134"/>
      </rPr>
      <t>果味果冻</t>
    </r>
    <phoneticPr fontId="37" type="noConversion"/>
  </si>
  <si>
    <r>
      <t>90g</t>
    </r>
    <r>
      <rPr>
        <sz val="11"/>
        <rFont val="宋体"/>
        <family val="3"/>
        <charset val="134"/>
      </rPr>
      <t>双层布甸果冻</t>
    </r>
    <phoneticPr fontId="4" type="noConversion"/>
  </si>
  <si>
    <r>
      <t>92g</t>
    </r>
    <r>
      <rPr>
        <sz val="11"/>
        <rFont val="楷体_GB2312"/>
        <family val="3"/>
        <charset val="134"/>
      </rPr>
      <t>布甸果冻</t>
    </r>
    <phoneticPr fontId="4" type="noConversion"/>
  </si>
  <si>
    <r>
      <t>65g</t>
    </r>
    <r>
      <rPr>
        <sz val="11"/>
        <rFont val="楷体_GB2312"/>
        <family val="3"/>
        <charset val="134"/>
      </rPr>
      <t>可吸果冻</t>
    </r>
    <phoneticPr fontId="4" type="noConversion"/>
  </si>
  <si>
    <r>
      <t>65g</t>
    </r>
    <r>
      <rPr>
        <sz val="11"/>
        <rFont val="楷体_GB2312"/>
        <family val="3"/>
        <charset val="134"/>
      </rPr>
      <t>可吸果冻</t>
    </r>
    <phoneticPr fontId="4" type="noConversion"/>
  </si>
  <si>
    <r>
      <t>104</t>
    </r>
    <r>
      <rPr>
        <sz val="11"/>
        <rFont val="宋体"/>
        <family val="3"/>
        <charset val="134"/>
      </rPr>
      <t>果爽</t>
    </r>
    <phoneticPr fontId="17" type="noConversion"/>
  </si>
  <si>
    <r>
      <t>104</t>
    </r>
    <r>
      <rPr>
        <sz val="11"/>
        <rFont val="宋体"/>
        <family val="3"/>
        <charset val="134"/>
      </rPr>
      <t>果爽</t>
    </r>
    <phoneticPr fontId="17" type="noConversion"/>
  </si>
  <si>
    <r>
      <t>90g</t>
    </r>
    <r>
      <rPr>
        <sz val="11"/>
        <rFont val="楷体_GB2312"/>
        <family val="3"/>
        <charset val="134"/>
      </rPr>
      <t>布甸果冻</t>
    </r>
    <phoneticPr fontId="4" type="noConversion"/>
  </si>
  <si>
    <r>
      <t>90g</t>
    </r>
    <r>
      <rPr>
        <sz val="11"/>
        <rFont val="楷体_GB2312"/>
        <family val="3"/>
        <charset val="134"/>
      </rPr>
      <t>布甸果冻</t>
    </r>
    <phoneticPr fontId="4" type="noConversion"/>
  </si>
  <si>
    <r>
      <t>90g</t>
    </r>
    <r>
      <rPr>
        <sz val="11"/>
        <rFont val="楷体_GB2312"/>
        <family val="3"/>
        <charset val="134"/>
      </rPr>
      <t>双层布甸果冻</t>
    </r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</si>
  <si>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</si>
  <si>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</si>
  <si>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t>6</t>
    </r>
    <r>
      <rPr>
        <sz val="11"/>
        <rFont val="楷体_GB2312"/>
        <family val="3"/>
        <charset val="134"/>
      </rPr>
      <t>粒袋喜庆果冻</t>
    </r>
    <phoneticPr fontId="4" type="noConversion"/>
  </si>
  <si>
    <r>
      <t xml:space="preserve">            </t>
    </r>
    <r>
      <rPr>
        <b/>
        <sz val="12"/>
        <rFont val="华文楷体"/>
        <family val="3"/>
        <charset val="134"/>
      </rPr>
      <t>南京来一口食品有限公司</t>
    </r>
    <phoneticPr fontId="4" type="noConversion"/>
  </si>
  <si>
    <r>
      <rPr>
        <b/>
        <sz val="12"/>
        <rFont val="华文中宋"/>
        <family val="3"/>
        <charset val="134"/>
      </rPr>
      <t>一、包装</t>
    </r>
    <r>
      <rPr>
        <b/>
        <sz val="12"/>
        <rFont val="Times New Roman"/>
        <family val="1"/>
      </rPr>
      <t>A</t>
    </r>
    <r>
      <rPr>
        <b/>
        <sz val="12"/>
        <rFont val="华文中宋"/>
        <family val="3"/>
        <charset val="134"/>
      </rPr>
      <t>班生产日报表</t>
    </r>
    <phoneticPr fontId="4" type="noConversion"/>
  </si>
  <si>
    <r>
      <rPr>
        <sz val="12"/>
        <rFont val="华文中宋"/>
        <family val="3"/>
        <charset val="134"/>
      </rPr>
      <t>物料编码</t>
    </r>
    <phoneticPr fontId="4" type="noConversion"/>
  </si>
  <si>
    <r>
      <rPr>
        <sz val="12"/>
        <rFont val="华文中宋"/>
        <family val="3"/>
        <charset val="134"/>
      </rPr>
      <t>当班辅助岗位</t>
    </r>
    <phoneticPr fontId="4" type="noConversion"/>
  </si>
  <si>
    <r>
      <rPr>
        <sz val="12"/>
        <rFont val="华文中宋"/>
        <family val="3"/>
        <charset val="134"/>
      </rPr>
      <t>当月产量</t>
    </r>
    <r>
      <rPr>
        <sz val="12"/>
        <rFont val="Times New Roman"/>
        <family val="1"/>
      </rPr>
      <t>(</t>
    </r>
    <r>
      <rPr>
        <sz val="12"/>
        <rFont val="华文中宋"/>
        <family val="3"/>
        <charset val="134"/>
      </rPr>
      <t>箱</t>
    </r>
    <r>
      <rPr>
        <sz val="12"/>
        <rFont val="Times New Roman"/>
        <family val="1"/>
      </rPr>
      <t>/</t>
    </r>
    <r>
      <rPr>
        <sz val="12"/>
        <rFont val="华文中宋"/>
        <family val="3"/>
        <charset val="134"/>
      </rPr>
      <t>班</t>
    </r>
    <r>
      <rPr>
        <sz val="12"/>
        <rFont val="Times New Roman"/>
        <family val="1"/>
      </rPr>
      <t>)</t>
    </r>
    <phoneticPr fontId="4" type="noConversion"/>
  </si>
  <si>
    <r>
      <rPr>
        <sz val="12"/>
        <rFont val="华文中宋"/>
        <family val="3"/>
        <charset val="134"/>
      </rPr>
      <t>当月生产工时</t>
    </r>
    <phoneticPr fontId="4" type="noConversion"/>
  </si>
  <si>
    <r>
      <rPr>
        <b/>
        <sz val="12"/>
        <rFont val="楷体_GB2312"/>
        <family val="3"/>
        <charset val="134"/>
      </rPr>
      <t>一、包装</t>
    </r>
    <r>
      <rPr>
        <b/>
        <sz val="12"/>
        <rFont val="Times New Roman"/>
        <family val="1"/>
      </rPr>
      <t>A</t>
    </r>
    <r>
      <rPr>
        <b/>
        <sz val="12"/>
        <rFont val="楷体_GB2312"/>
        <family val="3"/>
        <charset val="134"/>
      </rPr>
      <t>班生产日报表</t>
    </r>
    <phoneticPr fontId="4" type="noConversion"/>
  </si>
  <si>
    <r>
      <rPr>
        <sz val="12"/>
        <rFont val="华文中宋"/>
        <family val="3"/>
        <charset val="134"/>
      </rPr>
      <t>当月异常工时</t>
    </r>
    <phoneticPr fontId="12" type="noConversion"/>
  </si>
  <si>
    <r>
      <rPr>
        <b/>
        <sz val="12"/>
        <rFont val="华文中宋"/>
        <family val="3"/>
        <charset val="134"/>
      </rPr>
      <t>四、生产数据汇总</t>
    </r>
    <phoneticPr fontId="4" type="noConversion"/>
  </si>
  <si>
    <r>
      <t>4.1</t>
    </r>
    <r>
      <rPr>
        <sz val="12"/>
        <rFont val="华文中宋"/>
        <family val="3"/>
        <charset val="134"/>
      </rPr>
      <t>、关键管理指标</t>
    </r>
    <phoneticPr fontId="4" type="noConversion"/>
  </si>
  <si>
    <r>
      <t>4.2</t>
    </r>
    <r>
      <rPr>
        <sz val="12"/>
        <rFont val="华文中宋"/>
        <family val="3"/>
        <charset val="134"/>
      </rPr>
      <t>、产品结构与异常工时分析</t>
    </r>
    <phoneticPr fontId="4" type="noConversion"/>
  </si>
  <si>
    <r>
      <rPr>
        <b/>
        <sz val="12"/>
        <rFont val="华文中宋"/>
        <family val="3"/>
        <charset val="134"/>
      </rPr>
      <t>五、人员出勤情况</t>
    </r>
    <phoneticPr fontId="4" type="noConversion"/>
  </si>
  <si>
    <t>50g动物园可吸果冻</t>
  </si>
  <si>
    <t>50g果蔬园可吸果冻</t>
  </si>
  <si>
    <t>120g果蔬园可吸果冻</t>
  </si>
  <si>
    <t>箱/班</t>
    <phoneticPr fontId="4" type="noConversion"/>
  </si>
  <si>
    <t>哈密瓜</t>
    <phoneticPr fontId="4" type="noConversion"/>
  </si>
  <si>
    <t>香橙</t>
    <phoneticPr fontId="4" type="noConversion"/>
  </si>
  <si>
    <t>项目</t>
    <phoneticPr fontId="4" type="noConversion"/>
  </si>
  <si>
    <t>A班</t>
    <phoneticPr fontId="4" type="noConversion"/>
  </si>
  <si>
    <t>B班</t>
    <phoneticPr fontId="4" type="noConversion"/>
  </si>
  <si>
    <t>C班</t>
    <phoneticPr fontId="52" type="noConversion"/>
  </si>
  <si>
    <t>类别</t>
    <phoneticPr fontId="4" type="noConversion"/>
  </si>
  <si>
    <t>当班产量（箱）</t>
    <phoneticPr fontId="4" type="noConversion"/>
  </si>
  <si>
    <t>生产工时（H）</t>
    <phoneticPr fontId="52" type="noConversion"/>
  </si>
  <si>
    <t>产能</t>
    <phoneticPr fontId="52" type="noConversion"/>
  </si>
  <si>
    <t>果肉类</t>
    <phoneticPr fontId="4" type="noConversion"/>
  </si>
  <si>
    <t>果味类</t>
    <phoneticPr fontId="4" type="noConversion"/>
  </si>
  <si>
    <t>吸吸类</t>
    <phoneticPr fontId="4" type="noConversion"/>
  </si>
  <si>
    <t>层层类</t>
    <phoneticPr fontId="4" type="noConversion"/>
  </si>
  <si>
    <t>自立袋</t>
    <phoneticPr fontId="4" type="noConversion"/>
  </si>
  <si>
    <t>礼包类</t>
    <phoneticPr fontId="4" type="noConversion"/>
  </si>
  <si>
    <t>其他类</t>
    <phoneticPr fontId="4" type="noConversion"/>
  </si>
  <si>
    <t>合计：</t>
    <phoneticPr fontId="4" type="noConversion"/>
  </si>
  <si>
    <t>当班总计（箱）：</t>
    <phoneticPr fontId="4" type="noConversion"/>
  </si>
  <si>
    <t>汇总</t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</si>
  <si>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</si>
  <si>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</si>
  <si>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t xml:space="preserve"> </t>
    <phoneticPr fontId="4" type="noConversion"/>
  </si>
  <si>
    <t>包装产品日表日期：2017-2</t>
    <phoneticPr fontId="4" type="noConversion"/>
  </si>
  <si>
    <t xml:space="preserve"> 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</si>
</sst>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76" formatCode="0.0_);[Red]\(0.0\)"/>
    <numFmt numFmtId="177" formatCode="0.0_ "/>
    <numFmt numFmtId="178" formatCode="0.00_ ;[Red]\-0.00\ "/>
    <numFmt numFmtId="179" formatCode="0_);[Red]\(0\)"/>
    <numFmt numFmtId="180" formatCode="0_ ;[Red]\-0\ "/>
    <numFmt numFmtId="181" formatCode="0.00_ "/>
    <numFmt numFmtId="182" formatCode="0.0_ ;[Red]\-0.0\ "/>
    <numFmt numFmtId="183" formatCode="0.00_);[Red]\(0.00\)"/>
  </numFmts>
  <fonts count="54">
    <font>
      <sz val="12"/>
      <name val="宋体"/>
      <charset val="134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11"/>
      <name val="华文中宋"/>
      <family val="3"/>
      <charset val="134"/>
    </font>
    <font>
      <b/>
      <sz val="14"/>
      <name val="华文中宋"/>
      <family val="3"/>
      <charset val="134"/>
    </font>
    <font>
      <b/>
      <sz val="11"/>
      <name val="华文中宋"/>
      <family val="3"/>
      <charset val="134"/>
    </font>
    <font>
      <b/>
      <sz val="12"/>
      <name val="华文楷体"/>
      <family val="3"/>
      <charset val="134"/>
    </font>
    <font>
      <sz val="11"/>
      <color rgb="FFFF0000"/>
      <name val="华文中宋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9"/>
      <name val="宋体"/>
      <family val="3"/>
      <charset val="134"/>
    </font>
    <font>
      <sz val="11"/>
      <name val="宋体"/>
      <family val="3"/>
      <charset val="134"/>
    </font>
    <font>
      <sz val="9"/>
      <name val="宋体"/>
      <family val="3"/>
      <charset val="134"/>
    </font>
    <font>
      <sz val="11"/>
      <name val="楷体_GB2312"/>
      <family val="3"/>
      <charset val="134"/>
    </font>
    <font>
      <sz val="11"/>
      <color theme="1"/>
      <name val="楷体_GB2312"/>
      <family val="3"/>
      <charset val="134"/>
    </font>
    <font>
      <b/>
      <sz val="12"/>
      <name val="楷体_GB2312"/>
      <family val="3"/>
      <charset val="134"/>
    </font>
    <font>
      <b/>
      <sz val="12"/>
      <color theme="1"/>
      <name val="楷体_GB2312"/>
      <family val="3"/>
      <charset val="134"/>
    </font>
    <font>
      <sz val="11"/>
      <name val="Times New Roman"/>
      <family val="1"/>
    </font>
    <font>
      <sz val="11"/>
      <color theme="1"/>
      <name val="Times New Roman"/>
      <family val="1"/>
    </font>
    <font>
      <sz val="12"/>
      <name val="Times New Roman"/>
      <family val="1"/>
    </font>
    <font>
      <sz val="14"/>
      <name val="Times New Roman"/>
      <family val="1"/>
    </font>
    <font>
      <b/>
      <sz val="12"/>
      <name val="Times New Roman"/>
      <family val="1"/>
    </font>
    <font>
      <sz val="12"/>
      <color theme="1"/>
      <name val="Times New Roman"/>
      <family val="1"/>
    </font>
    <font>
      <sz val="11"/>
      <color rgb="FFFF0000"/>
      <name val="Times New Roman"/>
      <family val="1"/>
    </font>
    <font>
      <sz val="10"/>
      <name val="Times New Roman"/>
      <family val="1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color indexed="81"/>
      <name val="Tahoma"/>
      <family val="2"/>
    </font>
    <font>
      <sz val="9"/>
      <name val="宋体"/>
      <family val="3"/>
      <charset val="134"/>
    </font>
    <font>
      <sz val="9"/>
      <name val="宋体"/>
      <family val="3"/>
      <charset val="134"/>
    </font>
    <font>
      <b/>
      <sz val="9"/>
      <color indexed="81"/>
      <name val="Tahoma"/>
      <family val="2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24"/>
      <name val="Times New Roman"/>
      <family val="1"/>
    </font>
    <font>
      <sz val="24"/>
      <name val="楷体_GB2312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2"/>
      <name val="宋体"/>
      <family val="3"/>
      <charset val="134"/>
    </font>
    <font>
      <b/>
      <sz val="9"/>
      <color rgb="FFFF0000"/>
      <name val="宋体"/>
      <family val="3"/>
      <charset val="134"/>
    </font>
    <font>
      <b/>
      <sz val="9"/>
      <color indexed="10"/>
      <name val="Times New Roman"/>
      <family val="1"/>
    </font>
    <font>
      <b/>
      <sz val="9"/>
      <color indexed="10"/>
      <name val="宋体"/>
      <family val="3"/>
      <charset val="134"/>
    </font>
    <font>
      <sz val="10"/>
      <name val="华文中宋"/>
      <family val="3"/>
      <charset val="134"/>
    </font>
    <font>
      <sz val="12"/>
      <name val="楷体_GB2312"/>
      <family val="3"/>
      <charset val="134"/>
    </font>
    <font>
      <b/>
      <sz val="12"/>
      <name val="华文中宋"/>
      <family val="3"/>
      <charset val="134"/>
    </font>
    <font>
      <sz val="12"/>
      <name val="华文中宋"/>
      <family val="3"/>
      <charset val="134"/>
    </font>
    <font>
      <sz val="9"/>
      <name val="宋体"/>
      <family val="2"/>
      <charset val="134"/>
      <scheme val="minor"/>
    </font>
    <font>
      <sz val="18"/>
      <name val="华文中宋"/>
      <family val="3"/>
      <charset val="13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B4C5FC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6">
    <xf numFmtId="0" fontId="0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0" borderId="0"/>
    <xf numFmtId="0" fontId="2" fillId="0" borderId="0">
      <alignment vertical="center"/>
    </xf>
    <xf numFmtId="0" fontId="5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44" fillId="0" borderId="0"/>
  </cellStyleXfs>
  <cellXfs count="585">
    <xf numFmtId="0" fontId="0" fillId="0" borderId="0" xfId="0"/>
    <xf numFmtId="0" fontId="6" fillId="0" borderId="5" xfId="0" applyFont="1" applyFill="1" applyBorder="1" applyAlignment="1"/>
    <xf numFmtId="178" fontId="6" fillId="0" borderId="5" xfId="0" applyNumberFormat="1" applyFont="1" applyFill="1" applyBorder="1" applyAlignment="1"/>
    <xf numFmtId="0" fontId="6" fillId="0" borderId="0" xfId="0" applyFont="1" applyFill="1" applyBorder="1" applyAlignment="1">
      <alignment horizontal="center"/>
    </xf>
    <xf numFmtId="0" fontId="6" fillId="0" borderId="0" xfId="0" applyFont="1" applyFill="1" applyAlignment="1">
      <alignment horizontal="center" vertical="center"/>
    </xf>
    <xf numFmtId="178" fontId="6" fillId="0" borderId="0" xfId="0" applyNumberFormat="1" applyFont="1" applyFill="1" applyAlignment="1">
      <alignment horizontal="center" vertical="center"/>
    </xf>
    <xf numFmtId="14" fontId="6" fillId="0" borderId="1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vertical="center"/>
    </xf>
    <xf numFmtId="178" fontId="6" fillId="0" borderId="0" xfId="0" applyNumberFormat="1" applyFont="1" applyFill="1" applyBorder="1" applyAlignment="1">
      <alignment vertical="center"/>
    </xf>
    <xf numFmtId="178" fontId="6" fillId="0" borderId="0" xfId="0" applyNumberFormat="1" applyFont="1" applyFill="1" applyBorder="1" applyAlignment="1">
      <alignment vertical="top"/>
    </xf>
    <xf numFmtId="178" fontId="6" fillId="0" borderId="0" xfId="0" applyNumberFormat="1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/>
    </xf>
    <xf numFmtId="179" fontId="6" fillId="0" borderId="1" xfId="0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/>
    </xf>
    <xf numFmtId="0" fontId="6" fillId="0" borderId="0" xfId="0" applyFont="1" applyFill="1" applyAlignment="1">
      <alignment vertical="center"/>
    </xf>
    <xf numFmtId="0" fontId="6" fillId="0" borderId="1" xfId="0" applyFont="1" applyFill="1" applyBorder="1" applyAlignment="1" applyProtection="1">
      <alignment horizontal="center" vertical="center"/>
      <protection locked="0"/>
    </xf>
    <xf numFmtId="0" fontId="6" fillId="0" borderId="1" xfId="0" applyNumberFormat="1" applyFont="1" applyFill="1" applyBorder="1" applyAlignment="1">
      <alignment horizontal="center" vertical="center"/>
    </xf>
    <xf numFmtId="178" fontId="6" fillId="0" borderId="0" xfId="0" applyNumberFormat="1" applyFont="1" applyFill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6" fillId="4" borderId="1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 wrapText="1"/>
    </xf>
    <xf numFmtId="10" fontId="6" fillId="0" borderId="0" xfId="0" applyNumberFormat="1" applyFont="1" applyFill="1" applyBorder="1" applyAlignment="1">
      <alignment vertical="center"/>
    </xf>
    <xf numFmtId="178" fontId="9" fillId="0" borderId="0" xfId="0" applyNumberFormat="1" applyFont="1" applyFill="1" applyAlignment="1">
      <alignment vertical="center"/>
    </xf>
    <xf numFmtId="178" fontId="6" fillId="0" borderId="0" xfId="0" applyNumberFormat="1" applyFont="1" applyFill="1" applyBorder="1" applyAlignment="1"/>
    <xf numFmtId="178" fontId="6" fillId="0" borderId="0" xfId="0" applyNumberFormat="1" applyFont="1" applyFill="1" applyBorder="1" applyAlignment="1">
      <alignment horizontal="center" vertical="center"/>
    </xf>
    <xf numFmtId="176" fontId="6" fillId="0" borderId="0" xfId="0" applyNumberFormat="1" applyFont="1" applyFill="1" applyBorder="1" applyAlignment="1">
      <alignment horizontal="center" vertical="center"/>
    </xf>
    <xf numFmtId="178" fontId="6" fillId="0" borderId="5" xfId="0" applyNumberFormat="1" applyFont="1" applyFill="1" applyBorder="1" applyAlignment="1">
      <alignment horizontal="center" vertical="center"/>
    </xf>
    <xf numFmtId="182" fontId="6" fillId="0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center"/>
    </xf>
    <xf numFmtId="178" fontId="6" fillId="4" borderId="1" xfId="0" applyNumberFormat="1" applyFont="1" applyFill="1" applyBorder="1" applyAlignment="1">
      <alignment horizontal="center" vertical="center"/>
    </xf>
    <xf numFmtId="178" fontId="6" fillId="4" borderId="1" xfId="0" applyNumberFormat="1" applyFont="1" applyFill="1" applyBorder="1" applyAlignment="1">
      <alignment horizontal="center" vertical="center" wrapText="1"/>
    </xf>
    <xf numFmtId="14" fontId="6" fillId="4" borderId="1" xfId="0" applyNumberFormat="1" applyFont="1" applyFill="1" applyBorder="1" applyAlignment="1">
      <alignment horizontal="center" vertical="center"/>
    </xf>
    <xf numFmtId="10" fontId="6" fillId="4" borderId="1" xfId="0" applyNumberFormat="1" applyFont="1" applyFill="1" applyBorder="1" applyAlignment="1">
      <alignment horizontal="center" vertical="center"/>
    </xf>
    <xf numFmtId="182" fontId="6" fillId="4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/>
    </xf>
    <xf numFmtId="178" fontId="6" fillId="0" borderId="2" xfId="0" applyNumberFormat="1" applyFont="1" applyFill="1" applyBorder="1" applyAlignment="1">
      <alignment horizontal="center" vertical="center" wrapText="1"/>
    </xf>
    <xf numFmtId="179" fontId="6" fillId="3" borderId="1" xfId="0" applyNumberFormat="1" applyFont="1" applyFill="1" applyBorder="1" applyAlignment="1">
      <alignment horizontal="center" vertical="center" wrapText="1"/>
    </xf>
    <xf numFmtId="10" fontId="8" fillId="3" borderId="1" xfId="0" applyNumberFormat="1" applyFont="1" applyFill="1" applyBorder="1" applyAlignment="1">
      <alignment horizontal="center" vertical="center" wrapText="1"/>
    </xf>
    <xf numFmtId="10" fontId="6" fillId="3" borderId="1" xfId="0" applyNumberFormat="1" applyFont="1" applyFill="1" applyBorder="1" applyAlignment="1">
      <alignment horizontal="center" vertical="center" wrapText="1"/>
    </xf>
    <xf numFmtId="0" fontId="6" fillId="3" borderId="0" xfId="0" applyFont="1" applyFill="1" applyAlignment="1">
      <alignment vertical="center"/>
    </xf>
    <xf numFmtId="0" fontId="6" fillId="3" borderId="0" xfId="0" applyFont="1" applyFill="1" applyAlignment="1">
      <alignment horizontal="center" vertical="center"/>
    </xf>
    <xf numFmtId="0" fontId="0" fillId="3" borderId="0" xfId="0" applyFill="1"/>
    <xf numFmtId="178" fontId="6" fillId="0" borderId="0" xfId="0" applyNumberFormat="1" applyFont="1" applyFill="1" applyAlignment="1">
      <alignment horizontal="center"/>
    </xf>
    <xf numFmtId="178" fontId="8" fillId="0" borderId="0" xfId="0" applyNumberFormat="1" applyFont="1" applyFill="1" applyBorder="1" applyAlignment="1">
      <alignment vertical="center"/>
    </xf>
    <xf numFmtId="178" fontId="6" fillId="3" borderId="1" xfId="0" applyNumberFormat="1" applyFont="1" applyFill="1" applyBorder="1" applyAlignment="1">
      <alignment horizontal="center" vertical="center" wrapText="1"/>
    </xf>
    <xf numFmtId="178" fontId="0" fillId="0" borderId="0" xfId="0" applyNumberFormat="1"/>
    <xf numFmtId="182" fontId="6" fillId="0" borderId="0" xfId="0" applyNumberFormat="1" applyFont="1" applyFill="1" applyBorder="1" applyAlignment="1">
      <alignment vertical="center"/>
    </xf>
    <xf numFmtId="182" fontId="8" fillId="0" borderId="0" xfId="0" applyNumberFormat="1" applyFont="1" applyFill="1" applyBorder="1" applyAlignment="1">
      <alignment vertical="center"/>
    </xf>
    <xf numFmtId="182" fontId="6" fillId="0" borderId="5" xfId="0" applyNumberFormat="1" applyFont="1" applyFill="1" applyBorder="1" applyAlignment="1"/>
    <xf numFmtId="182" fontId="0" fillId="0" borderId="0" xfId="0" applyNumberFormat="1"/>
    <xf numFmtId="0" fontId="0" fillId="0" borderId="0" xfId="0" applyBorder="1"/>
    <xf numFmtId="178" fontId="6" fillId="3" borderId="6" xfId="0" applyNumberFormat="1" applyFont="1" applyFill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center" wrapText="1"/>
    </xf>
    <xf numFmtId="182" fontId="6" fillId="0" borderId="0" xfId="0" applyNumberFormat="1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 vertical="center" wrapText="1"/>
    </xf>
    <xf numFmtId="182" fontId="6" fillId="0" borderId="0" xfId="0" applyNumberFormat="1" applyFont="1" applyFill="1" applyBorder="1" applyAlignment="1">
      <alignment vertical="center" wrapText="1"/>
    </xf>
    <xf numFmtId="10" fontId="6" fillId="0" borderId="0" xfId="0" applyNumberFormat="1" applyFont="1" applyFill="1" applyBorder="1" applyAlignment="1">
      <alignment horizontal="center"/>
    </xf>
    <xf numFmtId="0" fontId="6" fillId="0" borderId="0" xfId="0" applyNumberFormat="1" applyFont="1" applyFill="1" applyBorder="1" applyAlignment="1">
      <alignment horizontal="center" vertical="center"/>
    </xf>
    <xf numFmtId="0" fontId="0" fillId="0" borderId="0" xfId="0" applyFill="1"/>
    <xf numFmtId="178" fontId="9" fillId="0" borderId="0" xfId="0" applyNumberFormat="1" applyFont="1" applyFill="1" applyAlignment="1">
      <alignment horizontal="left" vertical="center"/>
    </xf>
    <xf numFmtId="0" fontId="6" fillId="0" borderId="1" xfId="0" applyFont="1" applyFill="1" applyBorder="1" applyAlignment="1">
      <alignment horizontal="left" vertical="center"/>
    </xf>
    <xf numFmtId="0" fontId="6" fillId="0" borderId="1" xfId="4" applyFont="1" applyFill="1" applyBorder="1" applyAlignment="1">
      <alignment horizontal="left" vertical="center"/>
    </xf>
    <xf numFmtId="0" fontId="6" fillId="0" borderId="1" xfId="10" applyFont="1" applyFill="1" applyBorder="1" applyAlignment="1">
      <alignment horizontal="left" vertical="center"/>
    </xf>
    <xf numFmtId="0" fontId="6" fillId="0" borderId="1" xfId="9" applyFont="1" applyFill="1" applyBorder="1" applyAlignment="1">
      <alignment horizontal="left" vertical="center"/>
    </xf>
    <xf numFmtId="0" fontId="6" fillId="0" borderId="1" xfId="6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 wrapText="1"/>
    </xf>
    <xf numFmtId="0" fontId="6" fillId="0" borderId="5" xfId="0" applyFont="1" applyFill="1" applyBorder="1" applyAlignment="1">
      <alignment horizontal="left"/>
    </xf>
    <xf numFmtId="0" fontId="6" fillId="0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6" fillId="4" borderId="0" xfId="0" applyNumberFormat="1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center"/>
    </xf>
    <xf numFmtId="0" fontId="7" fillId="0" borderId="0" xfId="0" applyFont="1" applyFill="1" applyAlignment="1"/>
    <xf numFmtId="178" fontId="6" fillId="0" borderId="0" xfId="0" applyNumberFormat="1" applyFont="1" applyFill="1" applyBorder="1" applyAlignment="1">
      <alignment horizontal="center" vertical="center" wrapText="1"/>
    </xf>
    <xf numFmtId="182" fontId="6" fillId="4" borderId="0" xfId="0" applyNumberFormat="1" applyFont="1" applyFill="1" applyBorder="1" applyAlignment="1">
      <alignment horizontal="center" vertical="center"/>
    </xf>
    <xf numFmtId="178" fontId="6" fillId="4" borderId="0" xfId="0" applyNumberFormat="1" applyFont="1" applyFill="1" applyBorder="1" applyAlignment="1">
      <alignment horizontal="center" vertical="center"/>
    </xf>
    <xf numFmtId="0" fontId="6" fillId="3" borderId="0" xfId="0" applyFont="1" applyFill="1" applyBorder="1" applyAlignment="1"/>
    <xf numFmtId="182" fontId="6" fillId="3" borderId="0" xfId="0" applyNumberFormat="1" applyFont="1" applyFill="1" applyBorder="1" applyAlignment="1">
      <alignment vertical="center" wrapText="1"/>
    </xf>
    <xf numFmtId="10" fontId="6" fillId="3" borderId="1" xfId="0" applyNumberFormat="1" applyFont="1" applyFill="1" applyBorder="1" applyAlignment="1">
      <alignment horizontal="center" vertical="center"/>
    </xf>
    <xf numFmtId="14" fontId="6" fillId="0" borderId="1" xfId="0" applyNumberFormat="1" applyFont="1" applyFill="1" applyBorder="1" applyAlignment="1" applyProtection="1">
      <alignment horizontal="center" vertical="center"/>
      <protection locked="0"/>
    </xf>
    <xf numFmtId="0" fontId="6" fillId="2" borderId="1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 applyProtection="1">
      <alignment horizontal="center" vertical="center"/>
      <protection locked="0"/>
    </xf>
    <xf numFmtId="0" fontId="6" fillId="2" borderId="1" xfId="0" applyFont="1" applyFill="1" applyBorder="1" applyAlignment="1">
      <alignment horizontal="left" vertical="center"/>
    </xf>
    <xf numFmtId="14" fontId="6" fillId="2" borderId="1" xfId="0" applyNumberFormat="1" applyFont="1" applyFill="1" applyBorder="1" applyAlignment="1">
      <alignment horizontal="center" vertical="center"/>
    </xf>
    <xf numFmtId="178" fontId="6" fillId="2" borderId="1" xfId="0" applyNumberFormat="1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vertical="center" wrapText="1"/>
    </xf>
    <xf numFmtId="0" fontId="0" fillId="2" borderId="0" xfId="0" applyFill="1"/>
    <xf numFmtId="178" fontId="6" fillId="0" borderId="1" xfId="0" applyNumberFormat="1" applyFont="1" applyFill="1" applyBorder="1" applyAlignment="1">
      <alignment horizontal="center" vertical="center" wrapText="1"/>
    </xf>
    <xf numFmtId="182" fontId="6" fillId="3" borderId="1" xfId="0" applyNumberFormat="1" applyFont="1" applyFill="1" applyBorder="1" applyAlignment="1">
      <alignment horizontal="center" vertical="center" wrapText="1"/>
    </xf>
    <xf numFmtId="178" fontId="6" fillId="4" borderId="2" xfId="0" applyNumberFormat="1" applyFont="1" applyFill="1" applyBorder="1" applyAlignment="1">
      <alignment horizontal="center" vertical="center"/>
    </xf>
    <xf numFmtId="178" fontId="6" fillId="0" borderId="0" xfId="0" applyNumberFormat="1" applyFont="1" applyFill="1" applyBorder="1" applyAlignment="1">
      <alignment vertical="center" wrapText="1"/>
    </xf>
    <xf numFmtId="176" fontId="6" fillId="4" borderId="1" xfId="0" applyNumberFormat="1" applyFont="1" applyFill="1" applyBorder="1" applyAlignment="1">
      <alignment horizontal="center" vertical="center"/>
    </xf>
    <xf numFmtId="179" fontId="6" fillId="4" borderId="1" xfId="0" applyNumberFormat="1" applyFont="1" applyFill="1" applyBorder="1" applyAlignment="1">
      <alignment horizontal="center" vertical="center"/>
    </xf>
    <xf numFmtId="180" fontId="10" fillId="0" borderId="1" xfId="0" applyNumberFormat="1" applyFont="1" applyFill="1" applyBorder="1" applyAlignment="1">
      <alignment horizontal="center"/>
    </xf>
    <xf numFmtId="180" fontId="6" fillId="4" borderId="1" xfId="0" applyNumberFormat="1" applyFont="1" applyFill="1" applyBorder="1" applyAlignment="1">
      <alignment horizontal="center" vertical="center"/>
    </xf>
    <xf numFmtId="178" fontId="6" fillId="2" borderId="1" xfId="0" applyNumberFormat="1" applyFont="1" applyFill="1" applyBorder="1" applyAlignment="1">
      <alignment horizontal="center" vertical="center"/>
    </xf>
    <xf numFmtId="178" fontId="6" fillId="2" borderId="1" xfId="0" applyNumberFormat="1" applyFont="1" applyFill="1" applyBorder="1" applyAlignment="1">
      <alignment horizontal="center"/>
    </xf>
    <xf numFmtId="178" fontId="6" fillId="2" borderId="2" xfId="0" applyNumberFormat="1" applyFont="1" applyFill="1" applyBorder="1" applyAlignment="1">
      <alignment horizontal="center" vertical="center" wrapText="1"/>
    </xf>
    <xf numFmtId="178" fontId="6" fillId="5" borderId="1" xfId="0" applyNumberFormat="1" applyFont="1" applyFill="1" applyBorder="1" applyAlignment="1">
      <alignment horizontal="center" vertical="center"/>
    </xf>
    <xf numFmtId="180" fontId="10" fillId="6" borderId="1" xfId="0" applyNumberFormat="1" applyFont="1" applyFill="1" applyBorder="1" applyAlignment="1">
      <alignment horizontal="center"/>
    </xf>
    <xf numFmtId="0" fontId="4" fillId="0" borderId="4" xfId="0" applyFont="1" applyBorder="1" applyAlignment="1">
      <alignment horizontal="center" vertical="center"/>
    </xf>
    <xf numFmtId="180" fontId="0" fillId="0" borderId="0" xfId="0" applyNumberFormat="1"/>
    <xf numFmtId="177" fontId="0" fillId="0" borderId="0" xfId="0" applyNumberFormat="1"/>
    <xf numFmtId="180" fontId="10" fillId="4" borderId="1" xfId="0" applyNumberFormat="1" applyFont="1" applyFill="1" applyBorder="1" applyAlignment="1">
      <alignment horizontal="center"/>
    </xf>
    <xf numFmtId="0" fontId="20" fillId="0" borderId="0" xfId="0" applyFont="1"/>
    <xf numFmtId="0" fontId="22" fillId="0" borderId="1" xfId="0" applyNumberFormat="1" applyFont="1" applyFill="1" applyBorder="1" applyAlignment="1">
      <alignment horizontal="center" vertical="center" wrapText="1"/>
    </xf>
    <xf numFmtId="0" fontId="23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178" fontId="22" fillId="0" borderId="2" xfId="0" applyNumberFormat="1" applyFont="1" applyFill="1" applyBorder="1" applyAlignment="1">
      <alignment horizontal="center" vertical="center" wrapText="1"/>
    </xf>
    <xf numFmtId="0" fontId="22" fillId="2" borderId="1" xfId="0" applyNumberFormat="1" applyFont="1" applyFill="1" applyBorder="1" applyAlignment="1">
      <alignment horizontal="center" vertical="center" wrapText="1"/>
    </xf>
    <xf numFmtId="0" fontId="22" fillId="2" borderId="1" xfId="0" applyNumberFormat="1" applyFont="1" applyFill="1" applyBorder="1" applyAlignment="1">
      <alignment horizontal="center" vertical="center"/>
    </xf>
    <xf numFmtId="0" fontId="22" fillId="3" borderId="1" xfId="0" applyNumberFormat="1" applyFont="1" applyFill="1" applyBorder="1" applyAlignment="1">
      <alignment horizontal="center" vertical="center" wrapText="1"/>
    </xf>
    <xf numFmtId="0" fontId="23" fillId="3" borderId="1" xfId="0" applyNumberFormat="1" applyFont="1" applyFill="1" applyBorder="1" applyAlignment="1">
      <alignment horizontal="center" vertical="center" wrapText="1"/>
    </xf>
    <xf numFmtId="179" fontId="22" fillId="3" borderId="1" xfId="0" applyNumberFormat="1" applyFont="1" applyFill="1" applyBorder="1" applyAlignment="1">
      <alignment horizontal="center" vertical="center" wrapText="1"/>
    </xf>
    <xf numFmtId="10" fontId="22" fillId="3" borderId="1" xfId="0" applyNumberFormat="1" applyFont="1" applyFill="1" applyBorder="1" applyAlignment="1">
      <alignment horizontal="center" vertical="center" wrapText="1"/>
    </xf>
    <xf numFmtId="0" fontId="22" fillId="0" borderId="0" xfId="0" applyFont="1" applyFill="1" applyAlignment="1">
      <alignment horizontal="center"/>
    </xf>
    <xf numFmtId="0" fontId="23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178" fontId="22" fillId="0" borderId="0" xfId="0" applyNumberFormat="1" applyFont="1" applyFill="1" applyAlignment="1">
      <alignment horizontal="center"/>
    </xf>
    <xf numFmtId="182" fontId="22" fillId="0" borderId="0" xfId="0" applyNumberFormat="1" applyFont="1" applyFill="1" applyAlignment="1">
      <alignment horizontal="center"/>
    </xf>
    <xf numFmtId="0" fontId="24" fillId="0" borderId="0" xfId="0" applyFont="1"/>
    <xf numFmtId="0" fontId="22" fillId="0" borderId="0" xfId="0" applyFont="1" applyFill="1" applyBorder="1" applyAlignment="1">
      <alignment vertical="center"/>
    </xf>
    <xf numFmtId="0" fontId="22" fillId="0" borderId="0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vertical="center"/>
    </xf>
    <xf numFmtId="178" fontId="22" fillId="0" borderId="0" xfId="0" applyNumberFormat="1" applyFont="1" applyFill="1" applyBorder="1" applyAlignment="1">
      <alignment vertical="center"/>
    </xf>
    <xf numFmtId="0" fontId="22" fillId="0" borderId="1" xfId="0" applyFont="1" applyFill="1" applyBorder="1" applyAlignment="1" applyProtection="1">
      <alignment horizontal="center" vertical="center"/>
      <protection locked="0"/>
    </xf>
    <xf numFmtId="14" fontId="22" fillId="0" borderId="1" xfId="0" applyNumberFormat="1" applyFont="1" applyFill="1" applyBorder="1" applyAlignment="1">
      <alignment horizontal="center" vertical="center"/>
    </xf>
    <xf numFmtId="0" fontId="23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 wrapText="1"/>
    </xf>
    <xf numFmtId="178" fontId="22" fillId="4" borderId="1" xfId="0" applyNumberFormat="1" applyFont="1" applyFill="1" applyBorder="1" applyAlignment="1">
      <alignment horizontal="center" vertical="center" wrapText="1"/>
    </xf>
    <xf numFmtId="178" fontId="22" fillId="0" borderId="1" xfId="0" applyNumberFormat="1" applyFont="1" applyFill="1" applyBorder="1" applyAlignment="1">
      <alignment horizontal="center"/>
    </xf>
    <xf numFmtId="180" fontId="22" fillId="0" borderId="1" xfId="0" applyNumberFormat="1" applyFont="1" applyFill="1" applyBorder="1" applyAlignment="1">
      <alignment horizontal="center" vertical="center"/>
    </xf>
    <xf numFmtId="10" fontId="22" fillId="4" borderId="1" xfId="0" applyNumberFormat="1" applyFont="1" applyFill="1" applyBorder="1" applyAlignment="1">
      <alignment horizontal="center" vertical="center"/>
    </xf>
    <xf numFmtId="0" fontId="22" fillId="0" borderId="1" xfId="4" applyFont="1" applyFill="1" applyBorder="1" applyAlignment="1">
      <alignment horizontal="center" vertical="center"/>
    </xf>
    <xf numFmtId="14" fontId="24" fillId="0" borderId="1" xfId="0" applyNumberFormat="1" applyFont="1" applyFill="1" applyBorder="1" applyAlignment="1">
      <alignment vertical="center" wrapText="1"/>
    </xf>
    <xf numFmtId="0" fontId="27" fillId="0" borderId="1" xfId="0" applyFont="1" applyFill="1" applyBorder="1" applyAlignment="1">
      <alignment horizontal="center" vertical="center" wrapText="1"/>
    </xf>
    <xf numFmtId="178" fontId="24" fillId="0" borderId="1" xfId="0" applyNumberFormat="1" applyFont="1" applyFill="1" applyBorder="1" applyAlignment="1">
      <alignment horizontal="center" vertical="center" wrapText="1"/>
    </xf>
    <xf numFmtId="14" fontId="22" fillId="0" borderId="1" xfId="0" applyNumberFormat="1" applyFont="1" applyFill="1" applyBorder="1" applyAlignment="1" applyProtection="1">
      <alignment horizontal="center" vertical="center"/>
      <protection locked="0"/>
    </xf>
    <xf numFmtId="0" fontId="22" fillId="0" borderId="1" xfId="10" applyFont="1" applyFill="1" applyBorder="1" applyAlignment="1">
      <alignment horizontal="center" vertical="center"/>
    </xf>
    <xf numFmtId="0" fontId="22" fillId="0" borderId="1" xfId="9" applyFont="1" applyFill="1" applyBorder="1" applyAlignment="1">
      <alignment horizontal="center" vertical="center"/>
    </xf>
    <xf numFmtId="179" fontId="22" fillId="0" borderId="1" xfId="0" applyNumberFormat="1" applyFont="1" applyFill="1" applyBorder="1" applyAlignment="1">
      <alignment horizontal="center" vertical="center"/>
    </xf>
    <xf numFmtId="0" fontId="22" fillId="4" borderId="1" xfId="0" applyNumberFormat="1" applyFont="1" applyFill="1" applyBorder="1" applyAlignment="1">
      <alignment horizontal="center" vertical="center"/>
    </xf>
    <xf numFmtId="14" fontId="22" fillId="4" borderId="1" xfId="0" applyNumberFormat="1" applyFont="1" applyFill="1" applyBorder="1" applyAlignment="1">
      <alignment horizontal="center" vertical="center"/>
    </xf>
    <xf numFmtId="0" fontId="23" fillId="4" borderId="1" xfId="0" applyNumberFormat="1" applyFont="1" applyFill="1" applyBorder="1" applyAlignment="1">
      <alignment horizontal="center" vertical="center"/>
    </xf>
    <xf numFmtId="178" fontId="22" fillId="4" borderId="1" xfId="0" applyNumberFormat="1" applyFont="1" applyFill="1" applyBorder="1" applyAlignment="1">
      <alignment horizontal="center" vertical="center"/>
    </xf>
    <xf numFmtId="178" fontId="22" fillId="5" borderId="1" xfId="0" applyNumberFormat="1" applyFont="1" applyFill="1" applyBorder="1" applyAlignment="1">
      <alignment horizontal="center" vertical="center"/>
    </xf>
    <xf numFmtId="182" fontId="22" fillId="4" borderId="1" xfId="0" applyNumberFormat="1" applyFont="1" applyFill="1" applyBorder="1" applyAlignment="1">
      <alignment horizontal="center" vertical="center"/>
    </xf>
    <xf numFmtId="180" fontId="22" fillId="4" borderId="1" xfId="0" applyNumberFormat="1" applyFont="1" applyFill="1" applyBorder="1" applyAlignment="1">
      <alignment horizontal="center" vertical="center"/>
    </xf>
    <xf numFmtId="178" fontId="22" fillId="4" borderId="2" xfId="0" applyNumberFormat="1" applyFont="1" applyFill="1" applyBorder="1" applyAlignment="1">
      <alignment horizontal="center" vertical="center"/>
    </xf>
    <xf numFmtId="0" fontId="22" fillId="0" borderId="1" xfId="6" applyFont="1" applyFill="1" applyBorder="1" applyAlignment="1">
      <alignment horizontal="center" vertical="center"/>
    </xf>
    <xf numFmtId="0" fontId="28" fillId="0" borderId="1" xfId="0" applyNumberFormat="1" applyFont="1" applyFill="1" applyBorder="1" applyAlignment="1">
      <alignment horizontal="center" vertical="center"/>
    </xf>
    <xf numFmtId="14" fontId="22" fillId="0" borderId="1" xfId="0" applyNumberFormat="1" applyFont="1" applyFill="1" applyBorder="1" applyAlignment="1">
      <alignment horizontal="center" vertical="center" wrapText="1"/>
    </xf>
    <xf numFmtId="0" fontId="23" fillId="3" borderId="6" xfId="0" applyFont="1" applyFill="1" applyBorder="1" applyAlignment="1">
      <alignment horizontal="center" vertical="center"/>
    </xf>
    <xf numFmtId="178" fontId="22" fillId="3" borderId="6" xfId="0" applyNumberFormat="1" applyFont="1" applyFill="1" applyBorder="1" applyAlignment="1">
      <alignment horizontal="center" vertical="center" wrapText="1"/>
    </xf>
    <xf numFmtId="10" fontId="22" fillId="3" borderId="1" xfId="0" applyNumberFormat="1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vertical="center" wrapText="1"/>
    </xf>
    <xf numFmtId="0" fontId="22" fillId="0" borderId="0" xfId="0" applyFont="1" applyFill="1" applyAlignment="1">
      <alignment vertical="center"/>
    </xf>
    <xf numFmtId="182" fontId="22" fillId="0" borderId="0" xfId="0" applyNumberFormat="1" applyFont="1" applyFill="1" applyBorder="1" applyAlignment="1">
      <alignment vertical="center"/>
    </xf>
    <xf numFmtId="178" fontId="22" fillId="0" borderId="0" xfId="0" applyNumberFormat="1" applyFont="1" applyFill="1" applyBorder="1" applyAlignment="1">
      <alignment vertical="top"/>
    </xf>
    <xf numFmtId="178" fontId="22" fillId="0" borderId="0" xfId="0" applyNumberFormat="1" applyFont="1" applyFill="1" applyBorder="1" applyAlignment="1">
      <alignment horizontal="center" vertical="top"/>
    </xf>
    <xf numFmtId="0" fontId="23" fillId="0" borderId="0" xfId="0" applyFont="1" applyFill="1" applyBorder="1" applyAlignment="1">
      <alignment horizontal="center" vertical="center"/>
    </xf>
    <xf numFmtId="178" fontId="22" fillId="0" borderId="0" xfId="0" applyNumberFormat="1" applyFont="1" applyFill="1" applyAlignment="1">
      <alignment vertical="center"/>
    </xf>
    <xf numFmtId="176" fontId="22" fillId="0" borderId="0" xfId="0" applyNumberFormat="1" applyFont="1" applyFill="1" applyBorder="1" applyAlignment="1">
      <alignment horizontal="center" vertical="center"/>
    </xf>
    <xf numFmtId="178" fontId="22" fillId="0" borderId="0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vertical="center"/>
    </xf>
    <xf numFmtId="182" fontId="22" fillId="0" borderId="0" xfId="0" applyNumberFormat="1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/>
    </xf>
    <xf numFmtId="0" fontId="22" fillId="0" borderId="5" xfId="0" applyFont="1" applyFill="1" applyBorder="1" applyAlignment="1">
      <alignment horizontal="center"/>
    </xf>
    <xf numFmtId="0" fontId="22" fillId="0" borderId="5" xfId="0" applyFont="1" applyFill="1" applyBorder="1" applyAlignment="1"/>
    <xf numFmtId="178" fontId="23" fillId="0" borderId="5" xfId="0" applyNumberFormat="1" applyFont="1" applyFill="1" applyBorder="1" applyAlignment="1">
      <alignment horizontal="center" vertical="center"/>
    </xf>
    <xf numFmtId="178" fontId="22" fillId="0" borderId="5" xfId="0" applyNumberFormat="1" applyFont="1" applyFill="1" applyBorder="1" applyAlignment="1"/>
    <xf numFmtId="178" fontId="22" fillId="0" borderId="5" xfId="0" applyNumberFormat="1" applyFont="1" applyFill="1" applyBorder="1" applyAlignment="1">
      <alignment horizontal="center" vertical="center"/>
    </xf>
    <xf numFmtId="182" fontId="22" fillId="0" borderId="5" xfId="0" applyNumberFormat="1" applyFont="1" applyFill="1" applyBorder="1" applyAlignment="1"/>
    <xf numFmtId="178" fontId="22" fillId="0" borderId="0" xfId="0" applyNumberFormat="1" applyFont="1" applyFill="1" applyBorder="1" applyAlignment="1"/>
    <xf numFmtId="178" fontId="22" fillId="0" borderId="0" xfId="0" applyNumberFormat="1" applyFont="1" applyFill="1" applyAlignment="1">
      <alignment horizontal="center" vertical="center"/>
    </xf>
    <xf numFmtId="0" fontId="24" fillId="0" borderId="0" xfId="0" applyFont="1" applyBorder="1"/>
    <xf numFmtId="0" fontId="24" fillId="3" borderId="0" xfId="0" applyFont="1" applyFill="1"/>
    <xf numFmtId="0" fontId="22" fillId="3" borderId="0" xfId="0" applyFont="1" applyFill="1" applyAlignment="1">
      <alignment horizontal="center"/>
    </xf>
    <xf numFmtId="0" fontId="22" fillId="3" borderId="0" xfId="0" applyFont="1" applyFill="1" applyAlignment="1">
      <alignment vertical="center"/>
    </xf>
    <xf numFmtId="0" fontId="24" fillId="0" borderId="0" xfId="0" applyFont="1" applyAlignment="1">
      <alignment horizontal="center"/>
    </xf>
    <xf numFmtId="0" fontId="27" fillId="0" borderId="0" xfId="0" applyFont="1"/>
    <xf numFmtId="0" fontId="26" fillId="7" borderId="0" xfId="0" applyFont="1" applyFill="1" applyBorder="1" applyAlignment="1">
      <alignment vertical="center"/>
    </xf>
    <xf numFmtId="0" fontId="26" fillId="7" borderId="0" xfId="0" applyFont="1" applyFill="1" applyBorder="1" applyAlignment="1">
      <alignment horizontal="center" vertical="center"/>
    </xf>
    <xf numFmtId="0" fontId="16" fillId="0" borderId="1" xfId="0" applyFont="1" applyFill="1" applyBorder="1" applyAlignment="1" applyProtection="1">
      <alignment horizontal="center" vertical="center"/>
      <protection locked="0"/>
    </xf>
    <xf numFmtId="0" fontId="16" fillId="0" borderId="1" xfId="0" applyFont="1" applyFill="1" applyBorder="1" applyAlignment="1">
      <alignment horizontal="center" vertical="center" wrapText="1"/>
    </xf>
    <xf numFmtId="0" fontId="22" fillId="0" borderId="1" xfId="10" applyFont="1" applyFill="1" applyBorder="1" applyAlignment="1">
      <alignment horizontal="left" vertical="center"/>
    </xf>
    <xf numFmtId="0" fontId="22" fillId="0" borderId="1" xfId="0" applyFont="1" applyFill="1" applyBorder="1" applyAlignment="1">
      <alignment horizontal="left" vertical="center"/>
    </xf>
    <xf numFmtId="14" fontId="22" fillId="0" borderId="1" xfId="0" applyNumberFormat="1" applyFont="1" applyFill="1" applyBorder="1" applyAlignment="1">
      <alignment horizontal="left" vertical="center"/>
    </xf>
    <xf numFmtId="0" fontId="22" fillId="0" borderId="1" xfId="4" applyFont="1" applyFill="1" applyBorder="1" applyAlignment="1">
      <alignment horizontal="left" vertical="center"/>
    </xf>
    <xf numFmtId="180" fontId="6" fillId="3" borderId="6" xfId="0" applyNumberFormat="1" applyFont="1" applyFill="1" applyBorder="1" applyAlignment="1">
      <alignment horizontal="center" vertical="center"/>
    </xf>
    <xf numFmtId="10" fontId="10" fillId="0" borderId="1" xfId="0" applyNumberFormat="1" applyFont="1" applyFill="1" applyBorder="1" applyAlignment="1">
      <alignment horizontal="center" vertical="center" wrapText="1"/>
    </xf>
    <xf numFmtId="0" fontId="18" fillId="0" borderId="1" xfId="0" applyFont="1" applyFill="1" applyBorder="1" applyAlignment="1" applyProtection="1">
      <alignment horizontal="center" vertical="center"/>
      <protection locked="0"/>
    </xf>
    <xf numFmtId="0" fontId="16" fillId="0" borderId="1" xfId="10" applyFont="1" applyFill="1" applyBorder="1" applyAlignment="1">
      <alignment horizontal="center" vertical="center"/>
    </xf>
    <xf numFmtId="0" fontId="16" fillId="0" borderId="1" xfId="10" applyFont="1" applyFill="1" applyBorder="1" applyAlignment="1">
      <alignment horizontal="left" vertical="center"/>
    </xf>
    <xf numFmtId="178" fontId="18" fillId="0" borderId="0" xfId="0" applyNumberFormat="1" applyFont="1" applyFill="1" applyAlignment="1">
      <alignment horizontal="center"/>
    </xf>
    <xf numFmtId="0" fontId="16" fillId="0" borderId="1" xfId="0" applyFont="1" applyFill="1" applyBorder="1" applyAlignment="1">
      <alignment horizontal="center" vertical="center"/>
    </xf>
    <xf numFmtId="10" fontId="10" fillId="2" borderId="1" xfId="0" applyNumberFormat="1" applyFont="1" applyFill="1" applyBorder="1" applyAlignment="1">
      <alignment horizontal="center" vertical="center" wrapText="1"/>
    </xf>
    <xf numFmtId="0" fontId="18" fillId="0" borderId="0" xfId="0" applyFont="1" applyFill="1" applyAlignment="1">
      <alignment horizontal="center"/>
    </xf>
    <xf numFmtId="0" fontId="6" fillId="0" borderId="1" xfId="4" applyFont="1" applyFill="1" applyBorder="1" applyAlignment="1">
      <alignment horizontal="center" vertical="center"/>
    </xf>
    <xf numFmtId="0" fontId="6" fillId="8" borderId="0" xfId="0" applyFont="1" applyFill="1" applyAlignment="1">
      <alignment horizontal="center"/>
    </xf>
    <xf numFmtId="0" fontId="8" fillId="8" borderId="0" xfId="0" applyFont="1" applyFill="1" applyBorder="1" applyAlignment="1">
      <alignment vertical="center"/>
    </xf>
    <xf numFmtId="180" fontId="10" fillId="8" borderId="1" xfId="0" applyNumberFormat="1" applyFont="1" applyFill="1" applyBorder="1" applyAlignment="1">
      <alignment horizontal="center"/>
    </xf>
    <xf numFmtId="179" fontId="6" fillId="8" borderId="1" xfId="0" applyNumberFormat="1" applyFont="1" applyFill="1" applyBorder="1" applyAlignment="1">
      <alignment horizontal="center" vertical="center"/>
    </xf>
    <xf numFmtId="180" fontId="6" fillId="8" borderId="1" xfId="0" applyNumberFormat="1" applyFont="1" applyFill="1" applyBorder="1" applyAlignment="1">
      <alignment horizontal="center" vertical="center"/>
    </xf>
    <xf numFmtId="178" fontId="6" fillId="8" borderId="1" xfId="0" applyNumberFormat="1" applyFont="1" applyFill="1" applyBorder="1" applyAlignment="1">
      <alignment horizontal="center" vertical="center"/>
    </xf>
    <xf numFmtId="178" fontId="6" fillId="8" borderId="0" xfId="0" applyNumberFormat="1" applyFont="1" applyFill="1" applyBorder="1" applyAlignment="1">
      <alignment vertical="center"/>
    </xf>
    <xf numFmtId="178" fontId="6" fillId="8" borderId="0" xfId="0" applyNumberFormat="1" applyFont="1" applyFill="1" applyAlignment="1">
      <alignment vertical="center"/>
    </xf>
    <xf numFmtId="178" fontId="6" fillId="8" borderId="0" xfId="0" applyNumberFormat="1" applyFont="1" applyFill="1" applyBorder="1" applyAlignment="1">
      <alignment horizontal="center" vertical="center"/>
    </xf>
    <xf numFmtId="178" fontId="6" fillId="8" borderId="0" xfId="0" applyNumberFormat="1" applyFont="1" applyFill="1" applyBorder="1" applyAlignment="1"/>
    <xf numFmtId="0" fontId="0" fillId="8" borderId="0" xfId="0" applyFill="1" applyBorder="1"/>
    <xf numFmtId="0" fontId="0" fillId="8" borderId="0" xfId="0" applyFill="1"/>
    <xf numFmtId="0" fontId="22" fillId="0" borderId="1" xfId="6" applyFont="1" applyFill="1" applyBorder="1" applyAlignment="1">
      <alignment horizontal="left" vertical="center"/>
    </xf>
    <xf numFmtId="0" fontId="22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/>
    </xf>
    <xf numFmtId="10" fontId="6" fillId="0" borderId="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6" fillId="0" borderId="4" xfId="0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177" fontId="22" fillId="0" borderId="0" xfId="0" applyNumberFormat="1" applyFont="1" applyFill="1" applyBorder="1" applyAlignment="1">
      <alignment horizontal="center" vertical="center" wrapText="1"/>
    </xf>
    <xf numFmtId="58" fontId="0" fillId="0" borderId="0" xfId="0" applyNumberFormat="1" applyBorder="1" applyAlignment="1"/>
    <xf numFmtId="0" fontId="22" fillId="0" borderId="0" xfId="0" applyFont="1" applyFill="1" applyBorder="1" applyAlignment="1" applyProtection="1">
      <alignment horizontal="center" vertical="center"/>
      <protection locked="0"/>
    </xf>
    <xf numFmtId="10" fontId="6" fillId="0" borderId="0" xfId="0" applyNumberFormat="1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left" vertical="center"/>
    </xf>
    <xf numFmtId="0" fontId="16" fillId="8" borderId="1" xfId="10" applyFont="1" applyFill="1" applyBorder="1" applyAlignment="1">
      <alignment horizontal="left" vertical="center"/>
    </xf>
    <xf numFmtId="0" fontId="6" fillId="2" borderId="1" xfId="4" applyFont="1" applyFill="1" applyBorder="1" applyAlignment="1">
      <alignment horizontal="left" vertical="center"/>
    </xf>
    <xf numFmtId="176" fontId="6" fillId="0" borderId="0" xfId="0" applyNumberFormat="1" applyFont="1" applyFill="1" applyAlignment="1">
      <alignment horizontal="center"/>
    </xf>
    <xf numFmtId="176" fontId="7" fillId="0" borderId="0" xfId="0" applyNumberFormat="1" applyFont="1" applyFill="1" applyAlignment="1">
      <alignment horizontal="center"/>
    </xf>
    <xf numFmtId="176" fontId="8" fillId="0" borderId="0" xfId="0" applyNumberFormat="1" applyFont="1" applyFill="1" applyBorder="1" applyAlignment="1">
      <alignment horizontal="center" vertical="center"/>
    </xf>
    <xf numFmtId="176" fontId="6" fillId="2" borderId="1" xfId="0" applyNumberFormat="1" applyFont="1" applyFill="1" applyBorder="1" applyAlignment="1">
      <alignment horizontal="center" vertical="center" wrapText="1"/>
    </xf>
    <xf numFmtId="176" fontId="10" fillId="6" borderId="1" xfId="0" applyNumberFormat="1" applyFont="1" applyFill="1" applyBorder="1" applyAlignment="1">
      <alignment horizontal="center"/>
    </xf>
    <xf numFmtId="176" fontId="6" fillId="3" borderId="6" xfId="0" applyNumberFormat="1" applyFont="1" applyFill="1" applyBorder="1" applyAlignment="1">
      <alignment horizontal="center" vertical="center"/>
    </xf>
    <xf numFmtId="176" fontId="0" fillId="0" borderId="0" xfId="0" applyNumberFormat="1" applyAlignment="1">
      <alignment horizontal="center"/>
    </xf>
    <xf numFmtId="176" fontId="6" fillId="4" borderId="0" xfId="0" applyNumberFormat="1" applyFont="1" applyFill="1" applyBorder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center"/>
    </xf>
    <xf numFmtId="179" fontId="5" fillId="0" borderId="0" xfId="0" applyNumberFormat="1" applyFont="1" applyAlignment="1">
      <alignment horizontal="center"/>
    </xf>
    <xf numFmtId="10" fontId="6" fillId="0" borderId="0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 applyProtection="1">
      <alignment horizontal="center" vertical="center"/>
      <protection locked="0"/>
    </xf>
    <xf numFmtId="0" fontId="18" fillId="0" borderId="1" xfId="9" applyFont="1" applyFill="1" applyBorder="1" applyAlignment="1">
      <alignment horizontal="center" vertical="center"/>
    </xf>
    <xf numFmtId="0" fontId="24" fillId="0" borderId="1" xfId="0" applyFont="1" applyFill="1" applyBorder="1" applyAlignment="1" applyProtection="1">
      <alignment horizontal="center" vertical="center"/>
      <protection locked="0"/>
    </xf>
    <xf numFmtId="0" fontId="24" fillId="0" borderId="1" xfId="5" applyFont="1" applyFill="1" applyBorder="1" applyAlignment="1">
      <alignment horizontal="center" vertical="center"/>
    </xf>
    <xf numFmtId="0" fontId="24" fillId="0" borderId="0" xfId="0" applyFont="1" applyAlignment="1">
      <alignment horizontal="center" vertical="center" wrapText="1"/>
    </xf>
    <xf numFmtId="0" fontId="24" fillId="0" borderId="1" xfId="11" applyFont="1" applyFill="1" applyBorder="1" applyAlignment="1">
      <alignment horizontal="center" vertical="center"/>
    </xf>
    <xf numFmtId="0" fontId="24" fillId="0" borderId="1" xfId="8" applyFont="1" applyFill="1" applyBorder="1" applyAlignment="1">
      <alignment horizontal="center" vertical="center"/>
    </xf>
    <xf numFmtId="0" fontId="24" fillId="0" borderId="1" xfId="7" applyFont="1" applyFill="1" applyBorder="1" applyAlignment="1">
      <alignment horizontal="center" vertical="center"/>
    </xf>
    <xf numFmtId="0" fontId="24" fillId="0" borderId="1" xfId="13" applyFont="1" applyFill="1" applyBorder="1" applyAlignment="1" applyProtection="1">
      <alignment horizontal="center" vertical="center"/>
      <protection locked="0"/>
    </xf>
    <xf numFmtId="0" fontId="24" fillId="0" borderId="2" xfId="0" applyFont="1" applyFill="1" applyBorder="1" applyAlignment="1" applyProtection="1">
      <alignment horizontal="center" vertical="center"/>
      <protection locked="0"/>
    </xf>
    <xf numFmtId="178" fontId="24" fillId="0" borderId="2" xfId="0" applyNumberFormat="1" applyFont="1" applyFill="1" applyBorder="1" applyAlignment="1">
      <alignment vertical="center" wrapText="1"/>
    </xf>
    <xf numFmtId="0" fontId="24" fillId="0" borderId="2" xfId="0" applyFont="1" applyFill="1" applyBorder="1" applyAlignment="1">
      <alignment vertical="center" wrapText="1"/>
    </xf>
    <xf numFmtId="178" fontId="24" fillId="0" borderId="2" xfId="0" applyNumberFormat="1" applyFont="1" applyFill="1" applyBorder="1" applyAlignment="1">
      <alignment vertical="center"/>
    </xf>
    <xf numFmtId="0" fontId="24" fillId="0" borderId="2" xfId="0" applyFont="1" applyFill="1" applyBorder="1" applyAlignment="1">
      <alignment vertical="center"/>
    </xf>
    <xf numFmtId="0" fontId="24" fillId="0" borderId="0" xfId="0" applyFont="1" applyFill="1" applyBorder="1" applyAlignment="1">
      <alignment horizontal="left" vertical="center"/>
    </xf>
    <xf numFmtId="0" fontId="24" fillId="0" borderId="5" xfId="0" applyFont="1" applyFill="1" applyBorder="1" applyAlignment="1">
      <alignment vertical="center"/>
    </xf>
    <xf numFmtId="0" fontId="24" fillId="0" borderId="0" xfId="0" applyFont="1" applyFill="1" applyAlignment="1">
      <alignment horizontal="center"/>
    </xf>
    <xf numFmtId="0" fontId="50" fillId="0" borderId="0" xfId="0" applyFont="1" applyFill="1" applyBorder="1" applyAlignment="1">
      <alignment vertical="center"/>
    </xf>
    <xf numFmtId="0" fontId="24" fillId="2" borderId="1" xfId="0" applyFont="1" applyFill="1" applyBorder="1" applyAlignment="1" applyProtection="1">
      <alignment horizontal="center" vertical="center"/>
      <protection locked="0"/>
    </xf>
    <xf numFmtId="0" fontId="51" fillId="0" borderId="1" xfId="5" applyFont="1" applyFill="1" applyBorder="1" applyAlignment="1">
      <alignment horizontal="center" vertical="center"/>
    </xf>
    <xf numFmtId="0" fontId="51" fillId="0" borderId="0" xfId="0" applyFont="1" applyAlignment="1">
      <alignment horizontal="center" vertical="center" wrapText="1"/>
    </xf>
    <xf numFmtId="0" fontId="51" fillId="0" borderId="1" xfId="11" applyFont="1" applyFill="1" applyBorder="1" applyAlignment="1">
      <alignment horizontal="center" vertical="center"/>
    </xf>
    <xf numFmtId="0" fontId="51" fillId="0" borderId="1" xfId="8" applyFont="1" applyFill="1" applyBorder="1" applyAlignment="1">
      <alignment horizontal="center" vertical="center"/>
    </xf>
    <xf numFmtId="0" fontId="51" fillId="0" borderId="1" xfId="0" applyFont="1" applyFill="1" applyBorder="1" applyAlignment="1" applyProtection="1">
      <alignment horizontal="center" vertical="center"/>
      <protection locked="0"/>
    </xf>
    <xf numFmtId="0" fontId="51" fillId="0" borderId="1" xfId="7" applyFont="1" applyFill="1" applyBorder="1" applyAlignment="1">
      <alignment horizontal="center" vertical="center"/>
    </xf>
    <xf numFmtId="0" fontId="51" fillId="0" borderId="1" xfId="13" applyFont="1" applyFill="1" applyBorder="1" applyAlignment="1" applyProtection="1">
      <alignment horizontal="center" vertical="center"/>
      <protection locked="0"/>
    </xf>
    <xf numFmtId="0" fontId="51" fillId="0" borderId="2" xfId="0" applyFont="1" applyFill="1" applyBorder="1" applyAlignment="1" applyProtection="1">
      <alignment horizontal="center" vertical="center"/>
      <protection locked="0"/>
    </xf>
    <xf numFmtId="178" fontId="51" fillId="0" borderId="2" xfId="0" applyNumberFormat="1" applyFont="1" applyFill="1" applyBorder="1" applyAlignment="1">
      <alignment vertical="center"/>
    </xf>
    <xf numFmtId="0" fontId="51" fillId="0" borderId="2" xfId="0" applyFont="1" applyFill="1" applyBorder="1" applyAlignment="1">
      <alignment vertical="center"/>
    </xf>
    <xf numFmtId="0" fontId="51" fillId="2" borderId="1" xfId="0" applyFont="1" applyFill="1" applyBorder="1" applyAlignment="1" applyProtection="1">
      <alignment horizontal="center" vertical="center"/>
      <protection locked="0"/>
    </xf>
    <xf numFmtId="0" fontId="24" fillId="0" borderId="0" xfId="10" applyFont="1" applyFill="1" applyBorder="1" applyAlignment="1">
      <alignment vertical="center"/>
    </xf>
    <xf numFmtId="178" fontId="26" fillId="0" borderId="0" xfId="0" applyNumberFormat="1" applyFont="1" applyFill="1" applyAlignment="1">
      <alignment vertical="center"/>
    </xf>
    <xf numFmtId="0" fontId="26" fillId="0" borderId="0" xfId="0" applyFont="1" applyFill="1" applyBorder="1" applyAlignment="1">
      <alignment vertical="center"/>
    </xf>
    <xf numFmtId="0" fontId="26" fillId="0" borderId="5" xfId="0" applyFont="1" applyFill="1" applyBorder="1" applyAlignment="1">
      <alignment vertical="center"/>
    </xf>
    <xf numFmtId="0" fontId="24" fillId="0" borderId="0" xfId="0" applyFont="1" applyBorder="1" applyAlignment="1"/>
    <xf numFmtId="0" fontId="5" fillId="2" borderId="0" xfId="0" applyFont="1" applyFill="1" applyAlignment="1">
      <alignment horizontal="center"/>
    </xf>
    <xf numFmtId="0" fontId="22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182" fontId="6" fillId="0" borderId="1" xfId="0" applyNumberFormat="1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/>
    </xf>
    <xf numFmtId="0" fontId="6" fillId="4" borderId="1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/>
    </xf>
    <xf numFmtId="10" fontId="6" fillId="0" borderId="0" xfId="0" applyNumberFormat="1" applyFont="1" applyFill="1" applyBorder="1" applyAlignment="1">
      <alignment horizontal="center" vertical="center"/>
    </xf>
    <xf numFmtId="10" fontId="23" fillId="0" borderId="0" xfId="0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 wrapText="1"/>
    </xf>
    <xf numFmtId="182" fontId="23" fillId="0" borderId="1" xfId="0" applyNumberFormat="1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24" fillId="0" borderId="0" xfId="0" applyFont="1" applyFill="1"/>
    <xf numFmtId="0" fontId="22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/>
    </xf>
    <xf numFmtId="0" fontId="6" fillId="0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/>
    </xf>
    <xf numFmtId="182" fontId="6" fillId="0" borderId="1" xfId="0" applyNumberFormat="1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/>
    </xf>
    <xf numFmtId="10" fontId="6" fillId="0" borderId="0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181" fontId="6" fillId="0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6" fillId="8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79" fontId="0" fillId="0" borderId="0" xfId="0" applyNumberFormat="1" applyAlignment="1">
      <alignment horizontal="center"/>
    </xf>
    <xf numFmtId="178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0" fontId="6" fillId="8" borderId="1" xfId="0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80" fontId="6" fillId="2" borderId="5" xfId="0" applyNumberFormat="1" applyFont="1" applyFill="1" applyBorder="1" applyAlignment="1"/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6" fillId="8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0" xfId="0" applyNumberFormat="1" applyFont="1" applyFill="1" applyBorder="1" applyAlignment="1">
      <alignment vertical="center"/>
    </xf>
    <xf numFmtId="0" fontId="24" fillId="0" borderId="1" xfId="0" applyNumberFormat="1" applyFont="1" applyFill="1" applyBorder="1" applyAlignment="1">
      <alignment vertical="center" wrapText="1"/>
    </xf>
    <xf numFmtId="0" fontId="22" fillId="0" borderId="1" xfId="0" applyNumberFormat="1" applyFont="1" applyFill="1" applyBorder="1" applyAlignment="1" applyProtection="1">
      <alignment horizontal="center" vertical="center"/>
      <protection locked="0"/>
    </xf>
    <xf numFmtId="0" fontId="22" fillId="0" borderId="0" xfId="0" applyNumberFormat="1" applyFont="1" applyFill="1" applyAlignment="1">
      <alignment vertical="center"/>
    </xf>
    <xf numFmtId="0" fontId="22" fillId="0" borderId="0" xfId="0" applyNumberFormat="1" applyFont="1" applyFill="1" applyBorder="1" applyAlignment="1">
      <alignment horizontal="center" vertical="center"/>
    </xf>
    <xf numFmtId="0" fontId="22" fillId="0" borderId="5" xfId="0" applyNumberFormat="1" applyFont="1" applyFill="1" applyBorder="1" applyAlignment="1"/>
    <xf numFmtId="0" fontId="22" fillId="0" borderId="0" xfId="0" applyNumberFormat="1" applyFont="1" applyFill="1" applyAlignment="1">
      <alignment horizontal="center"/>
    </xf>
    <xf numFmtId="0" fontId="24" fillId="0" borderId="0" xfId="0" applyNumberFormat="1" applyFont="1"/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178" fontId="39" fillId="0" borderId="0" xfId="0" applyNumberFormat="1" applyFont="1" applyFill="1" applyAlignment="1">
      <alignment horizontal="center" vertical="center"/>
    </xf>
    <xf numFmtId="0" fontId="25" fillId="0" borderId="0" xfId="0" applyFont="1" applyFill="1" applyAlignment="1">
      <alignment horizontal="center"/>
    </xf>
    <xf numFmtId="0" fontId="20" fillId="0" borderId="6" xfId="0" applyFont="1" applyFill="1" applyBorder="1" applyAlignment="1">
      <alignment horizontal="center" vertical="center" wrapText="1"/>
    </xf>
    <xf numFmtId="0" fontId="20" fillId="0" borderId="7" xfId="0" applyFont="1" applyFill="1" applyBorder="1" applyAlignment="1">
      <alignment horizontal="center" vertical="center" wrapText="1"/>
    </xf>
    <xf numFmtId="0" fontId="20" fillId="0" borderId="8" xfId="0" applyFont="1" applyFill="1" applyBorder="1" applyAlignment="1">
      <alignment horizontal="center" vertical="center" wrapText="1"/>
    </xf>
    <xf numFmtId="176" fontId="20" fillId="0" borderId="6" xfId="0" applyNumberFormat="1" applyFont="1" applyFill="1" applyBorder="1" applyAlignment="1">
      <alignment horizontal="center" vertical="center" wrapText="1"/>
    </xf>
    <xf numFmtId="176" fontId="20" fillId="0" borderId="7" xfId="0" applyNumberFormat="1" applyFont="1" applyFill="1" applyBorder="1" applyAlignment="1">
      <alignment horizontal="center" vertical="center" wrapText="1"/>
    </xf>
    <xf numFmtId="176" fontId="20" fillId="0" borderId="8" xfId="0" applyNumberFormat="1" applyFont="1" applyFill="1" applyBorder="1" applyAlignment="1">
      <alignment horizontal="center" vertical="center" wrapText="1"/>
    </xf>
    <xf numFmtId="0" fontId="20" fillId="0" borderId="6" xfId="0" applyNumberFormat="1" applyFont="1" applyFill="1" applyBorder="1" applyAlignment="1">
      <alignment horizontal="center" vertical="center" wrapText="1"/>
    </xf>
    <xf numFmtId="0" fontId="20" fillId="0" borderId="7" xfId="0" applyNumberFormat="1" applyFont="1" applyFill="1" applyBorder="1" applyAlignment="1">
      <alignment horizontal="center" vertical="center" wrapText="1"/>
    </xf>
    <xf numFmtId="0" fontId="20" fillId="0" borderId="8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181" fontId="20" fillId="0" borderId="1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/>
    </xf>
    <xf numFmtId="178" fontId="20" fillId="4" borderId="6" xfId="0" applyNumberFormat="1" applyFont="1" applyFill="1" applyBorder="1" applyAlignment="1">
      <alignment horizontal="center" vertical="center" wrapText="1"/>
    </xf>
    <xf numFmtId="178" fontId="20" fillId="4" borderId="7" xfId="0" applyNumberFormat="1" applyFont="1" applyFill="1" applyBorder="1" applyAlignment="1">
      <alignment horizontal="center" vertical="center" wrapText="1"/>
    </xf>
    <xf numFmtId="178" fontId="20" fillId="4" borderId="8" xfId="0" applyNumberFormat="1" applyFont="1" applyFill="1" applyBorder="1" applyAlignment="1">
      <alignment horizontal="center" vertical="center" wrapText="1"/>
    </xf>
    <xf numFmtId="182" fontId="20" fillId="0" borderId="6" xfId="0" applyNumberFormat="1" applyFont="1" applyFill="1" applyBorder="1" applyAlignment="1">
      <alignment horizontal="center" vertical="center" wrapText="1"/>
    </xf>
    <xf numFmtId="182" fontId="20" fillId="0" borderId="7" xfId="0" applyNumberFormat="1" applyFont="1" applyFill="1" applyBorder="1" applyAlignment="1">
      <alignment horizontal="center" vertical="center" wrapText="1"/>
    </xf>
    <xf numFmtId="182" fontId="20" fillId="0" borderId="8" xfId="0" applyNumberFormat="1" applyFont="1" applyFill="1" applyBorder="1" applyAlignment="1">
      <alignment horizontal="center" vertical="center" wrapText="1"/>
    </xf>
    <xf numFmtId="0" fontId="20" fillId="0" borderId="9" xfId="0" applyFont="1" applyFill="1" applyBorder="1" applyAlignment="1">
      <alignment horizontal="center" vertical="center"/>
    </xf>
    <xf numFmtId="0" fontId="20" fillId="0" borderId="10" xfId="0" applyFont="1" applyFill="1" applyBorder="1" applyAlignment="1">
      <alignment horizontal="center" vertical="center"/>
    </xf>
    <xf numFmtId="0" fontId="20" fillId="4" borderId="1" xfId="0" applyFont="1" applyFill="1" applyBorder="1" applyAlignment="1">
      <alignment horizontal="center" vertical="center" wrapText="1"/>
    </xf>
    <xf numFmtId="0" fontId="22" fillId="4" borderId="2" xfId="0" applyFont="1" applyFill="1" applyBorder="1" applyAlignment="1" applyProtection="1">
      <alignment horizontal="left" vertical="center"/>
      <protection locked="0"/>
    </xf>
    <xf numFmtId="0" fontId="22" fillId="4" borderId="4" xfId="0" applyFont="1" applyFill="1" applyBorder="1" applyAlignment="1" applyProtection="1">
      <alignment horizontal="left" vertical="center"/>
      <protection locked="0"/>
    </xf>
    <xf numFmtId="0" fontId="22" fillId="3" borderId="2" xfId="0" applyFont="1" applyFill="1" applyBorder="1" applyAlignment="1" applyProtection="1">
      <alignment horizontal="center" vertical="center"/>
      <protection locked="0"/>
    </xf>
    <xf numFmtId="0" fontId="22" fillId="3" borderId="3" xfId="0" applyFont="1" applyFill="1" applyBorder="1" applyAlignment="1" applyProtection="1">
      <alignment horizontal="center" vertical="center"/>
      <protection locked="0"/>
    </xf>
    <xf numFmtId="0" fontId="22" fillId="3" borderId="4" xfId="0" applyFont="1" applyFill="1" applyBorder="1" applyAlignment="1" applyProtection="1">
      <alignment horizontal="center" vertical="center"/>
      <protection locked="0"/>
    </xf>
    <xf numFmtId="0" fontId="24" fillId="0" borderId="9" xfId="0" applyFont="1" applyFill="1" applyBorder="1" applyAlignment="1">
      <alignment horizontal="center" vertical="center" wrapText="1"/>
    </xf>
    <xf numFmtId="0" fontId="24" fillId="0" borderId="10" xfId="0" applyFont="1" applyFill="1" applyBorder="1" applyAlignment="1">
      <alignment horizontal="center" vertical="center" wrapText="1"/>
    </xf>
    <xf numFmtId="0" fontId="24" fillId="0" borderId="11" xfId="0" applyFont="1" applyFill="1" applyBorder="1" applyAlignment="1">
      <alignment horizontal="center" vertical="center" wrapText="1"/>
    </xf>
    <xf numFmtId="176" fontId="22" fillId="0" borderId="2" xfId="0" applyNumberFormat="1" applyFont="1" applyFill="1" applyBorder="1" applyAlignment="1">
      <alignment horizontal="center" vertical="center"/>
    </xf>
    <xf numFmtId="176" fontId="22" fillId="0" borderId="4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22" fillId="4" borderId="1" xfId="0" applyFont="1" applyFill="1" applyBorder="1" applyAlignment="1" applyProtection="1">
      <alignment horizontal="left" vertical="center"/>
      <protection locked="0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77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6" fontId="22" fillId="0" borderId="2" xfId="0" applyNumberFormat="1" applyFont="1" applyFill="1" applyBorder="1" applyAlignment="1">
      <alignment horizontal="center" vertical="center" wrapText="1"/>
    </xf>
    <xf numFmtId="0" fontId="22" fillId="0" borderId="4" xfId="0" applyFont="1" applyFill="1" applyBorder="1" applyAlignment="1">
      <alignment horizontal="center" vertical="center" wrapText="1"/>
    </xf>
    <xf numFmtId="178" fontId="22" fillId="0" borderId="2" xfId="0" applyNumberFormat="1" applyFont="1" applyFill="1" applyBorder="1" applyAlignment="1">
      <alignment horizontal="center" vertical="center"/>
    </xf>
    <xf numFmtId="178" fontId="22" fillId="0" borderId="4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center" vertical="center"/>
    </xf>
    <xf numFmtId="0" fontId="22" fillId="0" borderId="4" xfId="0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0" fontId="24" fillId="0" borderId="6" xfId="0" applyFont="1" applyFill="1" applyBorder="1" applyAlignment="1">
      <alignment horizontal="center" vertical="center" wrapText="1"/>
    </xf>
    <xf numFmtId="0" fontId="24" fillId="0" borderId="7" xfId="0" applyFont="1" applyFill="1" applyBorder="1" applyAlignment="1">
      <alignment horizontal="center" vertical="center" wrapText="1"/>
    </xf>
    <xf numFmtId="0" fontId="24" fillId="0" borderId="8" xfId="0" applyFont="1" applyFill="1" applyBorder="1" applyAlignment="1">
      <alignment horizontal="center" vertical="center" wrapText="1"/>
    </xf>
    <xf numFmtId="0" fontId="22" fillId="0" borderId="6" xfId="0" applyFont="1" applyFill="1" applyBorder="1" applyAlignment="1">
      <alignment horizontal="center" vertical="center" wrapText="1"/>
    </xf>
    <xf numFmtId="0" fontId="22" fillId="0" borderId="7" xfId="0" applyFont="1" applyFill="1" applyBorder="1" applyAlignment="1">
      <alignment horizontal="center" vertical="center" wrapText="1"/>
    </xf>
    <xf numFmtId="0" fontId="22" fillId="0" borderId="8" xfId="0" applyFont="1" applyFill="1" applyBorder="1" applyAlignment="1">
      <alignment horizontal="center" vertical="center" wrapText="1"/>
    </xf>
    <xf numFmtId="176" fontId="22" fillId="0" borderId="6" xfId="0" applyNumberFormat="1" applyFont="1" applyFill="1" applyBorder="1" applyAlignment="1">
      <alignment horizontal="center" vertical="center" wrapText="1"/>
    </xf>
    <xf numFmtId="176" fontId="22" fillId="0" borderId="7" xfId="0" applyNumberFormat="1" applyFont="1" applyFill="1" applyBorder="1" applyAlignment="1">
      <alignment horizontal="center" vertical="center" wrapText="1"/>
    </xf>
    <xf numFmtId="176" fontId="22" fillId="0" borderId="8" xfId="0" applyNumberFormat="1" applyFont="1" applyFill="1" applyBorder="1" applyAlignment="1">
      <alignment horizontal="center" vertical="center" wrapText="1"/>
    </xf>
    <xf numFmtId="178" fontId="22" fillId="4" borderId="6" xfId="0" applyNumberFormat="1" applyFont="1" applyFill="1" applyBorder="1" applyAlignment="1">
      <alignment horizontal="center" vertical="center" wrapText="1"/>
    </xf>
    <xf numFmtId="178" fontId="22" fillId="4" borderId="7" xfId="0" applyNumberFormat="1" applyFont="1" applyFill="1" applyBorder="1" applyAlignment="1">
      <alignment horizontal="center" vertical="center" wrapText="1"/>
    </xf>
    <xf numFmtId="178" fontId="22" fillId="4" borderId="8" xfId="0" applyNumberFormat="1" applyFont="1" applyFill="1" applyBorder="1" applyAlignment="1">
      <alignment horizontal="center" vertical="center" wrapText="1"/>
    </xf>
    <xf numFmtId="182" fontId="22" fillId="0" borderId="6" xfId="0" applyNumberFormat="1" applyFont="1" applyFill="1" applyBorder="1" applyAlignment="1">
      <alignment horizontal="center" vertical="center" wrapText="1"/>
    </xf>
    <xf numFmtId="182" fontId="22" fillId="0" borderId="7" xfId="0" applyNumberFormat="1" applyFont="1" applyFill="1" applyBorder="1" applyAlignment="1">
      <alignment horizontal="center" vertical="center" wrapText="1"/>
    </xf>
    <xf numFmtId="182" fontId="22" fillId="0" borderId="8" xfId="0" applyNumberFormat="1" applyFont="1" applyFill="1" applyBorder="1" applyAlignment="1">
      <alignment horizontal="center" vertical="center" wrapText="1"/>
    </xf>
    <xf numFmtId="0" fontId="22" fillId="0" borderId="9" xfId="0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81" fontId="22" fillId="0" borderId="1" xfId="0" applyNumberFormat="1" applyFont="1" applyFill="1" applyBorder="1" applyAlignment="1">
      <alignment horizontal="center" vertical="center" wrapText="1"/>
    </xf>
    <xf numFmtId="0" fontId="22" fillId="0" borderId="6" xfId="0" applyNumberFormat="1" applyFont="1" applyFill="1" applyBorder="1" applyAlignment="1">
      <alignment horizontal="center" vertical="center" wrapText="1"/>
    </xf>
    <xf numFmtId="0" fontId="22" fillId="0" borderId="7" xfId="0" applyNumberFormat="1" applyFont="1" applyFill="1" applyBorder="1" applyAlignment="1">
      <alignment horizontal="center" vertical="center" wrapText="1"/>
    </xf>
    <xf numFmtId="0" fontId="22" fillId="0" borderId="8" xfId="0" applyNumberFormat="1" applyFont="1" applyFill="1" applyBorder="1" applyAlignment="1">
      <alignment horizontal="center" vertical="center" wrapText="1"/>
    </xf>
    <xf numFmtId="176" fontId="23" fillId="0" borderId="2" xfId="0" applyNumberFormat="1" applyFont="1" applyFill="1" applyBorder="1" applyAlignment="1">
      <alignment horizontal="center" vertical="center"/>
    </xf>
    <xf numFmtId="176" fontId="23" fillId="0" borderId="4" xfId="0" applyNumberFormat="1" applyFont="1" applyFill="1" applyBorder="1" applyAlignment="1">
      <alignment horizontal="center" vertical="center"/>
    </xf>
    <xf numFmtId="182" fontId="22" fillId="0" borderId="2" xfId="0" applyNumberFormat="1" applyFont="1" applyFill="1" applyBorder="1" applyAlignment="1">
      <alignment horizontal="center" vertical="center"/>
    </xf>
    <xf numFmtId="182" fontId="22" fillId="0" borderId="4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0" fontId="22" fillId="0" borderId="2" xfId="0" applyNumberFormat="1" applyFont="1" applyFill="1" applyBorder="1" applyAlignment="1">
      <alignment horizontal="center" vertical="center" wrapText="1"/>
    </xf>
    <xf numFmtId="10" fontId="22" fillId="0" borderId="4" xfId="0" applyNumberFormat="1" applyFont="1" applyFill="1" applyBorder="1" applyAlignment="1">
      <alignment horizontal="center" vertical="center" wrapText="1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9" xfId="0" applyFont="1" applyFill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center" vertical="center" wrapText="1"/>
    </xf>
    <xf numFmtId="0" fontId="22" fillId="0" borderId="10" xfId="0" applyFont="1" applyFill="1" applyBorder="1" applyAlignment="1">
      <alignment horizontal="center" vertical="center" wrapText="1"/>
    </xf>
    <xf numFmtId="0" fontId="22" fillId="0" borderId="13" xfId="0" applyFont="1" applyFill="1" applyBorder="1" applyAlignment="1">
      <alignment horizontal="center" vertical="center" wrapText="1"/>
    </xf>
    <xf numFmtId="0" fontId="22" fillId="0" borderId="11" xfId="0" applyFont="1" applyFill="1" applyBorder="1" applyAlignment="1">
      <alignment horizontal="center" vertical="center" wrapText="1"/>
    </xf>
    <xf numFmtId="0" fontId="22" fillId="0" borderId="14" xfId="0" applyFont="1" applyFill="1" applyBorder="1" applyAlignment="1">
      <alignment horizontal="center" vertical="center" wrapText="1"/>
    </xf>
    <xf numFmtId="0" fontId="22" fillId="0" borderId="3" xfId="0" applyFont="1" applyFill="1" applyBorder="1" applyAlignment="1">
      <alignment horizontal="center" vertical="center"/>
    </xf>
    <xf numFmtId="10" fontId="22" fillId="0" borderId="2" xfId="0" applyNumberFormat="1" applyFont="1" applyFill="1" applyBorder="1" applyAlignment="1">
      <alignment horizontal="center" vertical="center"/>
    </xf>
    <xf numFmtId="10" fontId="22" fillId="0" borderId="4" xfId="0" applyNumberFormat="1" applyFont="1" applyFill="1" applyBorder="1" applyAlignment="1">
      <alignment horizontal="center" vertical="center"/>
    </xf>
    <xf numFmtId="0" fontId="22" fillId="0" borderId="2" xfId="0" applyFont="1" applyFill="1" applyBorder="1" applyAlignment="1">
      <alignment horizontal="center" vertical="center" wrapText="1"/>
    </xf>
    <xf numFmtId="178" fontId="22" fillId="0" borderId="4" xfId="0" applyNumberFormat="1" applyFont="1" applyFill="1" applyBorder="1" applyAlignment="1">
      <alignment horizontal="center" vertical="center" wrapText="1"/>
    </xf>
    <xf numFmtId="178" fontId="22" fillId="0" borderId="2" xfId="0" applyNumberFormat="1" applyFont="1" applyFill="1" applyBorder="1" applyAlignment="1">
      <alignment horizontal="center" vertical="top"/>
    </xf>
    <xf numFmtId="178" fontId="22" fillId="0" borderId="4" xfId="0" applyNumberFormat="1" applyFont="1" applyFill="1" applyBorder="1" applyAlignment="1">
      <alignment horizontal="center" vertical="top"/>
    </xf>
    <xf numFmtId="0" fontId="22" fillId="3" borderId="2" xfId="0" applyFont="1" applyFill="1" applyBorder="1" applyAlignment="1">
      <alignment horizontal="center" vertical="center" wrapText="1"/>
    </xf>
    <xf numFmtId="0" fontId="22" fillId="3" borderId="4" xfId="0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horizontal="center" vertical="top"/>
    </xf>
    <xf numFmtId="178" fontId="6" fillId="0" borderId="4" xfId="0" applyNumberFormat="1" applyFont="1" applyFill="1" applyBorder="1" applyAlignment="1">
      <alignment horizontal="center" vertical="top"/>
    </xf>
    <xf numFmtId="0" fontId="6" fillId="3" borderId="2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81" fontId="6" fillId="0" borderId="2" xfId="0" applyNumberFormat="1" applyFont="1" applyFill="1" applyBorder="1" applyAlignment="1">
      <alignment horizontal="center" vertical="center"/>
    </xf>
    <xf numFmtId="181" fontId="6" fillId="0" borderId="4" xfId="0" applyNumberFormat="1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10" fontId="6" fillId="0" borderId="4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180" fontId="6" fillId="0" borderId="2" xfId="0" applyNumberFormat="1" applyFont="1" applyFill="1" applyBorder="1" applyAlignment="1">
      <alignment horizontal="center" vertical="center"/>
    </xf>
    <xf numFmtId="178" fontId="6" fillId="0" borderId="4" xfId="0" applyNumberFormat="1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178" fontId="6" fillId="0" borderId="4" xfId="0" applyNumberFormat="1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 vertical="center" wrapText="1"/>
    </xf>
    <xf numFmtId="0" fontId="6" fillId="0" borderId="11" xfId="0" applyFont="1" applyFill="1" applyBorder="1" applyAlignment="1">
      <alignment horizontal="center" vertical="center" wrapText="1"/>
    </xf>
    <xf numFmtId="0" fontId="6" fillId="0" borderId="14" xfId="0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 wrapText="1"/>
    </xf>
    <xf numFmtId="10" fontId="6" fillId="0" borderId="4" xfId="0" applyNumberFormat="1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76" fontId="6" fillId="0" borderId="2" xfId="0" applyNumberFormat="1" applyFont="1" applyFill="1" applyBorder="1" applyAlignment="1">
      <alignment horizontal="center" vertical="center"/>
    </xf>
    <xf numFmtId="176" fontId="6" fillId="0" borderId="4" xfId="0" applyNumberFormat="1" applyFont="1" applyFill="1" applyBorder="1" applyAlignment="1">
      <alignment horizontal="center" vertical="center"/>
    </xf>
    <xf numFmtId="182" fontId="6" fillId="0" borderId="2" xfId="0" applyNumberFormat="1" applyFont="1" applyFill="1" applyBorder="1" applyAlignment="1">
      <alignment horizontal="center" vertical="center"/>
    </xf>
    <xf numFmtId="182" fontId="6" fillId="0" borderId="4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0" fontId="6" fillId="0" borderId="1" xfId="0" applyNumberFormat="1" applyFont="1" applyFill="1" applyBorder="1" applyAlignment="1">
      <alignment horizontal="center" vertical="center"/>
    </xf>
    <xf numFmtId="10" fontId="6" fillId="0" borderId="1" xfId="0" applyNumberFormat="1" applyFont="1" applyFill="1" applyBorder="1" applyAlignment="1">
      <alignment horizontal="center" vertical="center" wrapText="1"/>
    </xf>
    <xf numFmtId="180" fontId="6" fillId="0" borderId="1" xfId="0" applyNumberFormat="1" applyFont="1" applyFill="1" applyBorder="1" applyAlignment="1">
      <alignment horizontal="center" vertical="center" wrapText="1"/>
    </xf>
    <xf numFmtId="182" fontId="6" fillId="0" borderId="1" xfId="0" applyNumberFormat="1" applyFont="1" applyFill="1" applyBorder="1" applyAlignment="1">
      <alignment horizontal="center" vertical="center" wrapText="1"/>
    </xf>
    <xf numFmtId="180" fontId="10" fillId="0" borderId="2" xfId="0" applyNumberFormat="1" applyFont="1" applyFill="1" applyBorder="1" applyAlignment="1">
      <alignment horizontal="center"/>
    </xf>
    <xf numFmtId="180" fontId="10" fillId="0" borderId="4" xfId="0" applyNumberFormat="1" applyFont="1" applyFill="1" applyBorder="1" applyAlignment="1">
      <alignment horizontal="center"/>
    </xf>
    <xf numFmtId="0" fontId="6" fillId="4" borderId="2" xfId="0" applyFont="1" applyFill="1" applyBorder="1" applyAlignment="1" applyProtection="1">
      <alignment horizontal="left" vertical="center"/>
      <protection locked="0"/>
    </xf>
    <xf numFmtId="0" fontId="6" fillId="4" borderId="4" xfId="0" applyFont="1" applyFill="1" applyBorder="1" applyAlignment="1" applyProtection="1">
      <alignment horizontal="left" vertical="center"/>
      <protection locked="0"/>
    </xf>
    <xf numFmtId="0" fontId="6" fillId="3" borderId="2" xfId="0" applyFont="1" applyFill="1" applyBorder="1" applyAlignment="1" applyProtection="1">
      <alignment horizontal="center" vertical="center"/>
      <protection locked="0"/>
    </xf>
    <xf numFmtId="0" fontId="6" fillId="3" borderId="3" xfId="0" applyFont="1" applyFill="1" applyBorder="1" applyAlignment="1" applyProtection="1">
      <alignment horizontal="center" vertical="center"/>
      <protection locked="0"/>
    </xf>
    <xf numFmtId="0" fontId="6" fillId="3" borderId="4" xfId="0" applyFont="1" applyFill="1" applyBorder="1" applyAlignment="1" applyProtection="1">
      <alignment horizontal="center" vertical="center"/>
      <protection locked="0"/>
    </xf>
    <xf numFmtId="182" fontId="6" fillId="0" borderId="0" xfId="0" applyNumberFormat="1" applyFont="1" applyFill="1" applyBorder="1" applyAlignment="1">
      <alignment horizontal="center"/>
    </xf>
    <xf numFmtId="178" fontId="6" fillId="4" borderId="2" xfId="0" applyNumberFormat="1" applyFont="1" applyFill="1" applyBorder="1" applyAlignment="1" applyProtection="1">
      <alignment horizontal="left" vertical="center"/>
      <protection locked="0"/>
    </xf>
    <xf numFmtId="178" fontId="6" fillId="4" borderId="4" xfId="0" applyNumberFormat="1" applyFont="1" applyFill="1" applyBorder="1" applyAlignment="1" applyProtection="1">
      <alignment horizontal="left" vertical="center"/>
      <protection locked="0"/>
    </xf>
    <xf numFmtId="0" fontId="6" fillId="4" borderId="1" xfId="0" applyFont="1" applyFill="1" applyBorder="1" applyAlignment="1" applyProtection="1">
      <alignment horizontal="left" vertical="center"/>
      <protection locked="0"/>
    </xf>
    <xf numFmtId="0" fontId="6" fillId="0" borderId="0" xfId="0" applyFont="1" applyFill="1" applyBorder="1" applyAlignment="1">
      <alignment horizontal="center" vertical="center" wrapText="1"/>
    </xf>
    <xf numFmtId="181" fontId="6" fillId="0" borderId="1" xfId="0" applyNumberFormat="1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8" borderId="1" xfId="0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178" fontId="6" fillId="4" borderId="6" xfId="0" applyNumberFormat="1" applyFont="1" applyFill="1" applyBorder="1" applyAlignment="1">
      <alignment horizontal="center" vertical="center" wrapText="1"/>
    </xf>
    <xf numFmtId="178" fontId="6" fillId="4" borderId="7" xfId="0" applyNumberFormat="1" applyFont="1" applyFill="1" applyBorder="1" applyAlignment="1">
      <alignment horizontal="center" vertical="center" wrapText="1"/>
    </xf>
    <xf numFmtId="178" fontId="6" fillId="4" borderId="8" xfId="0" applyNumberFormat="1" applyFont="1" applyFill="1" applyBorder="1" applyAlignment="1">
      <alignment horizontal="center" vertical="center" wrapText="1"/>
    </xf>
    <xf numFmtId="182" fontId="6" fillId="0" borderId="6" xfId="0" applyNumberFormat="1" applyFont="1" applyFill="1" applyBorder="1" applyAlignment="1">
      <alignment horizontal="center" vertical="center" wrapText="1"/>
    </xf>
    <xf numFmtId="182" fontId="6" fillId="0" borderId="7" xfId="0" applyNumberFormat="1" applyFont="1" applyFill="1" applyBorder="1" applyAlignment="1">
      <alignment horizontal="center" vertical="center" wrapText="1"/>
    </xf>
    <xf numFmtId="182" fontId="6" fillId="0" borderId="8" xfId="0" applyNumberFormat="1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left" vertical="center"/>
    </xf>
    <xf numFmtId="176" fontId="6" fillId="0" borderId="6" xfId="0" applyNumberFormat="1" applyFont="1" applyFill="1" applyBorder="1" applyAlignment="1">
      <alignment horizontal="center" vertical="center" wrapText="1"/>
    </xf>
    <xf numFmtId="176" fontId="6" fillId="0" borderId="7" xfId="0" applyNumberFormat="1" applyFont="1" applyFill="1" applyBorder="1" applyAlignment="1">
      <alignment horizontal="center" vertical="center" wrapText="1"/>
    </xf>
    <xf numFmtId="176" fontId="6" fillId="0" borderId="8" xfId="0" applyNumberFormat="1" applyFont="1" applyFill="1" applyBorder="1" applyAlignment="1">
      <alignment horizontal="center" vertical="center" wrapText="1"/>
    </xf>
    <xf numFmtId="0" fontId="6" fillId="0" borderId="6" xfId="0" applyNumberFormat="1" applyFont="1" applyFill="1" applyBorder="1" applyAlignment="1">
      <alignment horizontal="center" vertical="center" wrapText="1"/>
    </xf>
    <xf numFmtId="0" fontId="6" fillId="0" borderId="7" xfId="0" applyNumberFormat="1" applyFont="1" applyFill="1" applyBorder="1" applyAlignment="1">
      <alignment horizontal="center" vertical="center" wrapText="1"/>
    </xf>
    <xf numFmtId="0" fontId="6" fillId="0" borderId="8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78" fontId="8" fillId="0" borderId="0" xfId="0" applyNumberFormat="1" applyFont="1" applyFill="1" applyBorder="1" applyAlignment="1">
      <alignment horizontal="left" vertical="center"/>
    </xf>
    <xf numFmtId="0" fontId="7" fillId="0" borderId="0" xfId="0" applyFont="1" applyFill="1" applyAlignment="1">
      <alignment horizontal="center"/>
    </xf>
    <xf numFmtId="0" fontId="51" fillId="0" borderId="6" xfId="0" applyFont="1" applyFill="1" applyBorder="1" applyAlignment="1">
      <alignment horizontal="center" vertical="center" wrapText="1"/>
    </xf>
    <xf numFmtId="0" fontId="51" fillId="0" borderId="7" xfId="0" applyFont="1" applyFill="1" applyBorder="1" applyAlignment="1">
      <alignment horizontal="center" vertical="center" wrapText="1"/>
    </xf>
    <xf numFmtId="0" fontId="51" fillId="0" borderId="8" xfId="0" applyFont="1" applyFill="1" applyBorder="1" applyAlignment="1">
      <alignment horizontal="center" vertical="center" wrapText="1"/>
    </xf>
    <xf numFmtId="183" fontId="45" fillId="2" borderId="9" xfId="25" applyNumberFormat="1" applyFont="1" applyFill="1" applyBorder="1" applyAlignment="1">
      <alignment horizontal="center" vertical="center" wrapText="1" shrinkToFit="1"/>
    </xf>
    <xf numFmtId="183" fontId="45" fillId="2" borderId="10" xfId="25" applyNumberFormat="1" applyFont="1" applyFill="1" applyBorder="1" applyAlignment="1">
      <alignment horizontal="center" vertical="center" wrapText="1" shrinkToFit="1"/>
    </xf>
    <xf numFmtId="176" fontId="6" fillId="0" borderId="1" xfId="0" applyNumberFormat="1" applyFont="1" applyFill="1" applyBorder="1" applyAlignment="1">
      <alignment horizontal="center" vertical="center" wrapText="1"/>
    </xf>
    <xf numFmtId="0" fontId="51" fillId="0" borderId="9" xfId="0" applyFont="1" applyFill="1" applyBorder="1" applyAlignment="1">
      <alignment horizontal="center" vertical="center" wrapText="1"/>
    </xf>
    <xf numFmtId="0" fontId="51" fillId="0" borderId="10" xfId="0" applyFont="1" applyFill="1" applyBorder="1" applyAlignment="1">
      <alignment horizontal="center" vertical="center" wrapText="1"/>
    </xf>
    <xf numFmtId="0" fontId="51" fillId="0" borderId="11" xfId="0" applyFont="1" applyFill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53" fillId="0" borderId="2" xfId="0" applyFont="1" applyFill="1" applyBorder="1" applyAlignment="1">
      <alignment horizontal="center" vertical="center"/>
    </xf>
    <xf numFmtId="0" fontId="53" fillId="0" borderId="3" xfId="0" applyFont="1" applyFill="1" applyBorder="1" applyAlignment="1">
      <alignment horizontal="center" vertical="center"/>
    </xf>
    <xf numFmtId="0" fontId="53" fillId="0" borderId="4" xfId="0" applyFont="1" applyFill="1" applyBorder="1" applyAlignment="1">
      <alignment horizontal="center" vertical="center"/>
    </xf>
  </cellXfs>
  <cellStyles count="26">
    <cellStyle name="常规" xfId="0" builtinId="0"/>
    <cellStyle name="常规 10" xfId="8"/>
    <cellStyle name="常规 10 2" xfId="22"/>
    <cellStyle name="常规 114" xfId="24"/>
    <cellStyle name="常规 12" xfId="9"/>
    <cellStyle name="常规 13" xfId="10"/>
    <cellStyle name="常规 14" xfId="11"/>
    <cellStyle name="常规 15" xfId="12"/>
    <cellStyle name="常规 15 4" xfId="23"/>
    <cellStyle name="常规 16" xfId="13"/>
    <cellStyle name="常规 2" xfId="4"/>
    <cellStyle name="常规 2 2" xfId="14"/>
    <cellStyle name="常规 3" xfId="5"/>
    <cellStyle name="常规 3 2" xfId="15"/>
    <cellStyle name="常规 4" xfId="1"/>
    <cellStyle name="常规 4 2" xfId="16"/>
    <cellStyle name="常规 5" xfId="2"/>
    <cellStyle name="常规 5 2" xfId="17"/>
    <cellStyle name="常规 6" xfId="3"/>
    <cellStyle name="常规 6 2" xfId="18"/>
    <cellStyle name="常规 7" xfId="6"/>
    <cellStyle name="常规 7 2" xfId="19"/>
    <cellStyle name="常规 8" xfId="7"/>
    <cellStyle name="常规 8 2" xfId="20"/>
    <cellStyle name="常规 9 2" xfId="21"/>
    <cellStyle name="常规_Sheet1" xfId="25"/>
  </cellStyles>
  <dxfs count="0"/>
  <tableStyles count="0" defaultTableStyle="TableStyleMedium9" defaultPivotStyle="PivotStyleLight16"/>
  <colors>
    <mruColors>
      <color rgb="FFB4C5FC"/>
      <color rgb="FFFFCCCC"/>
      <color rgb="FFCC99FF"/>
      <color rgb="FFF3BD95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7" activePane="bottomRight" state="frozen"/>
      <selection activeCell="E487" sqref="E487"/>
      <selection pane="topRight" activeCell="E487" sqref="E487"/>
      <selection pane="bottomLeft" activeCell="E487" sqref="E487"/>
      <selection pane="bottomRight" activeCell="A182" sqref="A182:XFD182"/>
    </sheetView>
  </sheetViews>
  <sheetFormatPr defaultRowHeight="15.75"/>
  <cols>
    <col min="1" max="1" width="9.75" style="120" customWidth="1"/>
    <col min="2" max="2" width="26.75" style="179" customWidth="1"/>
    <col min="3" max="3" width="9.375" style="120" customWidth="1"/>
    <col min="4" max="4" width="5.25" style="120" customWidth="1"/>
    <col min="5" max="5" width="12.5" style="120" customWidth="1"/>
    <col min="6" max="6" width="12.625" style="382" customWidth="1"/>
    <col min="7" max="7" width="9" style="180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401" t="s">
        <v>413</v>
      </c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401"/>
      <c r="M1" s="401"/>
      <c r="N1" s="401"/>
      <c r="O1" s="401"/>
      <c r="P1" s="401"/>
      <c r="Q1" s="401"/>
      <c r="R1" s="401"/>
      <c r="S1" s="401"/>
      <c r="T1" s="401"/>
      <c r="U1" s="401"/>
      <c r="V1" s="401"/>
      <c r="W1" s="401"/>
      <c r="X1" s="401"/>
      <c r="Y1" s="401"/>
      <c r="Z1" s="401"/>
      <c r="AA1" s="401"/>
    </row>
    <row r="2" spans="1:27" ht="18.75">
      <c r="A2" s="402"/>
      <c r="B2" s="402"/>
      <c r="C2" s="402"/>
      <c r="D2" s="402"/>
      <c r="E2" s="402"/>
      <c r="F2" s="402"/>
      <c r="G2" s="402"/>
      <c r="H2" s="402"/>
      <c r="I2" s="402"/>
      <c r="J2" s="402"/>
      <c r="K2" s="402"/>
      <c r="L2" s="402"/>
      <c r="M2" s="402"/>
      <c r="N2" s="402"/>
      <c r="O2" s="402"/>
      <c r="P2" s="402"/>
      <c r="Q2" s="402"/>
      <c r="R2" s="402"/>
      <c r="S2" s="402"/>
      <c r="T2" s="402"/>
      <c r="U2" s="402"/>
      <c r="V2" s="402"/>
      <c r="W2" s="402"/>
      <c r="X2" s="402"/>
      <c r="Y2" s="402"/>
      <c r="Z2" s="402"/>
      <c r="AA2" s="402"/>
    </row>
    <row r="3" spans="1:27" ht="30.75" customHeight="1">
      <c r="A3" s="181" t="s">
        <v>500</v>
      </c>
      <c r="B3" s="182"/>
      <c r="C3" s="121"/>
      <c r="D3" s="121"/>
      <c r="E3" s="121"/>
      <c r="F3" s="375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403" t="s">
        <v>12</v>
      </c>
      <c r="B4" s="403" t="s">
        <v>25</v>
      </c>
      <c r="C4" s="403" t="s">
        <v>26</v>
      </c>
      <c r="D4" s="403" t="s">
        <v>27</v>
      </c>
      <c r="E4" s="406" t="s">
        <v>28</v>
      </c>
      <c r="F4" s="409" t="s">
        <v>29</v>
      </c>
      <c r="G4" s="412" t="s">
        <v>30</v>
      </c>
      <c r="H4" s="412"/>
      <c r="I4" s="403" t="s">
        <v>31</v>
      </c>
      <c r="J4" s="415" t="s">
        <v>32</v>
      </c>
      <c r="K4" s="418" t="s">
        <v>33</v>
      </c>
      <c r="L4" s="403" t="s">
        <v>34</v>
      </c>
      <c r="M4" s="421" t="s">
        <v>35</v>
      </c>
      <c r="N4" s="423" t="s">
        <v>36</v>
      </c>
      <c r="O4" s="412" t="s">
        <v>37</v>
      </c>
      <c r="P4" s="412"/>
      <c r="Q4" s="412"/>
      <c r="R4" s="412"/>
      <c r="S4" s="412"/>
      <c r="T4" s="412"/>
      <c r="U4" s="412"/>
      <c r="V4" s="412" t="s">
        <v>38</v>
      </c>
      <c r="W4" s="423" t="s">
        <v>39</v>
      </c>
      <c r="X4" s="412" t="s">
        <v>40</v>
      </c>
      <c r="Y4" s="412"/>
      <c r="Z4" s="412"/>
      <c r="AA4" s="412"/>
    </row>
    <row r="5" spans="1:27" s="104" customFormat="1" ht="15" customHeight="1">
      <c r="A5" s="404"/>
      <c r="B5" s="404"/>
      <c r="C5" s="404"/>
      <c r="D5" s="404"/>
      <c r="E5" s="407"/>
      <c r="F5" s="410"/>
      <c r="G5" s="412"/>
      <c r="H5" s="412"/>
      <c r="I5" s="404"/>
      <c r="J5" s="416"/>
      <c r="K5" s="419"/>
      <c r="L5" s="404"/>
      <c r="M5" s="422"/>
      <c r="N5" s="423"/>
      <c r="O5" s="412" t="s">
        <v>41</v>
      </c>
      <c r="P5" s="412" t="s">
        <v>42</v>
      </c>
      <c r="Q5" s="412" t="s">
        <v>43</v>
      </c>
      <c r="R5" s="413" t="s">
        <v>44</v>
      </c>
      <c r="S5" s="414" t="s">
        <v>45</v>
      </c>
      <c r="T5" s="412" t="s">
        <v>46</v>
      </c>
      <c r="U5" s="412" t="s">
        <v>47</v>
      </c>
      <c r="V5" s="412"/>
      <c r="W5" s="423"/>
      <c r="X5" s="412" t="s">
        <v>13</v>
      </c>
      <c r="Y5" s="412" t="s">
        <v>48</v>
      </c>
      <c r="Z5" s="412" t="s">
        <v>49</v>
      </c>
      <c r="AA5" s="412" t="s">
        <v>47</v>
      </c>
    </row>
    <row r="6" spans="1:27" s="104" customFormat="1" ht="27.75" customHeight="1">
      <c r="A6" s="405"/>
      <c r="B6" s="405"/>
      <c r="C6" s="405"/>
      <c r="D6" s="405"/>
      <c r="E6" s="408"/>
      <c r="F6" s="411"/>
      <c r="G6" s="310" t="s">
        <v>50</v>
      </c>
      <c r="H6" s="340" t="s">
        <v>51</v>
      </c>
      <c r="I6" s="405"/>
      <c r="J6" s="417"/>
      <c r="K6" s="420"/>
      <c r="L6" s="405"/>
      <c r="M6" s="422"/>
      <c r="N6" s="423"/>
      <c r="O6" s="412"/>
      <c r="P6" s="412"/>
      <c r="Q6" s="412"/>
      <c r="R6" s="413"/>
      <c r="S6" s="414"/>
      <c r="T6" s="412"/>
      <c r="U6" s="412"/>
      <c r="V6" s="412"/>
      <c r="W6" s="423"/>
      <c r="X6" s="412"/>
      <c r="Y6" s="412"/>
      <c r="Z6" s="412"/>
      <c r="AA6" s="412"/>
    </row>
    <row r="7" spans="1:27" ht="20.100000000000001" hidden="1" customHeight="1">
      <c r="A7" s="259">
        <v>30100030</v>
      </c>
      <c r="B7" s="343" t="s">
        <v>178</v>
      </c>
      <c r="C7" s="125" t="s">
        <v>179</v>
      </c>
      <c r="D7" s="107">
        <v>5.03</v>
      </c>
      <c r="E7" s="107"/>
      <c r="F7" s="107"/>
      <c r="G7" s="127"/>
      <c r="H7" s="351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342"/>
      <c r="P7" s="342"/>
      <c r="Q7" s="342"/>
      <c r="R7" s="342"/>
      <c r="S7" s="342"/>
      <c r="T7" s="342"/>
      <c r="U7" s="342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60"/>
      <c r="B8" s="133" t="s">
        <v>180</v>
      </c>
      <c r="C8" s="125" t="s">
        <v>179</v>
      </c>
      <c r="D8" s="107">
        <v>5.03</v>
      </c>
      <c r="E8" s="107"/>
      <c r="F8" s="107"/>
      <c r="G8" s="127"/>
      <c r="H8" s="351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9"/>
      <c r="P8" s="342"/>
      <c r="Q8" s="342"/>
      <c r="R8" s="342"/>
      <c r="S8" s="342"/>
      <c r="T8" s="342"/>
      <c r="U8" s="342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61"/>
      <c r="B9" s="133" t="s">
        <v>180</v>
      </c>
      <c r="C9" s="125" t="s">
        <v>181</v>
      </c>
      <c r="D9" s="107">
        <v>5.03</v>
      </c>
      <c r="E9" s="107"/>
      <c r="F9" s="107"/>
      <c r="G9" s="127"/>
      <c r="H9" s="351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342"/>
      <c r="P9" s="342"/>
      <c r="Q9" s="342"/>
      <c r="R9" s="342"/>
      <c r="S9" s="342"/>
      <c r="T9" s="342"/>
      <c r="U9" s="342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hidden="1" customHeight="1">
      <c r="A10" s="259">
        <v>30100048</v>
      </c>
      <c r="B10" s="133" t="s">
        <v>182</v>
      </c>
      <c r="C10" s="125" t="s">
        <v>179</v>
      </c>
      <c r="D10" s="107">
        <v>5.03</v>
      </c>
      <c r="E10" s="107"/>
      <c r="F10" s="107"/>
      <c r="G10" s="127"/>
      <c r="H10" s="351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342"/>
      <c r="P10" s="342"/>
      <c r="Q10" s="342"/>
      <c r="R10" s="342"/>
      <c r="S10" s="342"/>
      <c r="T10" s="342"/>
      <c r="U10" s="342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ht="20.100000000000001" hidden="1" customHeight="1">
      <c r="A11" s="259">
        <v>30100047</v>
      </c>
      <c r="B11" s="133" t="s">
        <v>182</v>
      </c>
      <c r="C11" s="125" t="s">
        <v>183</v>
      </c>
      <c r="D11" s="107">
        <v>5.03</v>
      </c>
      <c r="E11" s="107"/>
      <c r="F11" s="107"/>
      <c r="G11" s="127"/>
      <c r="H11" s="351">
        <f t="shared" si="0"/>
        <v>0</v>
      </c>
      <c r="I11" s="128"/>
      <c r="J11" s="129" t="str">
        <f t="array" ref="J11">IF(ISERROR(G11/I11),"",G11/I11)</f>
        <v/>
      </c>
      <c r="K11" s="130">
        <f t="array" ref="K11">IF(ISERROR(G11/L11),"",G11/L11)</f>
        <v>0</v>
      </c>
      <c r="L11" s="128">
        <v>20</v>
      </c>
      <c r="M11" s="108">
        <f t="shared" si="1"/>
        <v>0</v>
      </c>
      <c r="N11" s="129">
        <f t="shared" si="4"/>
        <v>0</v>
      </c>
      <c r="O11" s="342"/>
      <c r="P11" s="342"/>
      <c r="Q11" s="342"/>
      <c r="R11" s="342"/>
      <c r="S11" s="342"/>
      <c r="T11" s="342"/>
      <c r="U11" s="342"/>
      <c r="V11" s="131">
        <f t="shared" si="2"/>
        <v>0</v>
      </c>
      <c r="W11" s="132" t="str">
        <f t="shared" si="3"/>
        <v/>
      </c>
      <c r="X11" s="131"/>
      <c r="Y11" s="131"/>
      <c r="Z11" s="131"/>
      <c r="AA11" s="131"/>
    </row>
    <row r="12" spans="1:27" ht="20.100000000000001" hidden="1" customHeight="1">
      <c r="A12" s="259">
        <v>30100052</v>
      </c>
      <c r="B12" s="133" t="s">
        <v>184</v>
      </c>
      <c r="C12" s="125" t="s">
        <v>179</v>
      </c>
      <c r="D12" s="107">
        <v>5.04</v>
      </c>
      <c r="E12" s="107"/>
      <c r="F12" s="376"/>
      <c r="G12" s="135"/>
      <c r="H12" s="351">
        <f t="shared" si="0"/>
        <v>0</v>
      </c>
      <c r="I12" s="136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342"/>
      <c r="P12" s="342"/>
      <c r="Q12" s="342"/>
      <c r="R12" s="342"/>
      <c r="S12" s="342"/>
      <c r="T12" s="342"/>
      <c r="U12" s="342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hidden="1" customHeight="1">
      <c r="A13" s="292">
        <v>30100059</v>
      </c>
      <c r="B13" s="133" t="s">
        <v>185</v>
      </c>
      <c r="C13" s="125" t="s">
        <v>186</v>
      </c>
      <c r="D13" s="107">
        <v>5.03</v>
      </c>
      <c r="E13" s="107"/>
      <c r="F13" s="107"/>
      <c r="G13" s="127"/>
      <c r="H13" s="351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342"/>
      <c r="P13" s="342"/>
      <c r="Q13" s="342"/>
      <c r="R13" s="342"/>
      <c r="S13" s="342"/>
      <c r="T13" s="342"/>
      <c r="U13" s="342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62">
        <v>30100060</v>
      </c>
      <c r="B14" s="133" t="s">
        <v>185</v>
      </c>
      <c r="C14" s="125" t="s">
        <v>187</v>
      </c>
      <c r="D14" s="107">
        <v>5.03</v>
      </c>
      <c r="E14" s="107"/>
      <c r="F14" s="107"/>
      <c r="G14" s="127"/>
      <c r="H14" s="351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342"/>
      <c r="P14" s="342"/>
      <c r="Q14" s="342"/>
      <c r="R14" s="342"/>
      <c r="S14" s="342"/>
      <c r="T14" s="342"/>
      <c r="U14" s="342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60">
        <v>30200006</v>
      </c>
      <c r="B15" s="133" t="s">
        <v>188</v>
      </c>
      <c r="C15" s="125" t="s">
        <v>189</v>
      </c>
      <c r="D15" s="107">
        <v>5.04</v>
      </c>
      <c r="E15" s="107"/>
      <c r="F15" s="377"/>
      <c r="G15" s="127"/>
      <c r="H15" s="351">
        <f t="shared" si="0"/>
        <v>0</v>
      </c>
      <c r="I15" s="351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342"/>
      <c r="P15" s="342"/>
      <c r="Q15" s="342"/>
      <c r="R15" s="342"/>
      <c r="S15" s="342"/>
      <c r="T15" s="342"/>
      <c r="U15" s="342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hidden="1" customHeight="1">
      <c r="A16" s="260">
        <v>30200005</v>
      </c>
      <c r="B16" s="133" t="s">
        <v>188</v>
      </c>
      <c r="C16" s="125" t="s">
        <v>190</v>
      </c>
      <c r="D16" s="107">
        <v>5.04</v>
      </c>
      <c r="E16" s="107"/>
      <c r="F16" s="377"/>
      <c r="G16" s="127"/>
      <c r="H16" s="351">
        <f t="shared" si="0"/>
        <v>0</v>
      </c>
      <c r="I16" s="351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342"/>
      <c r="P16" s="342"/>
      <c r="Q16" s="342"/>
      <c r="R16" s="342"/>
      <c r="S16" s="342"/>
      <c r="T16" s="342"/>
      <c r="U16" s="342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hidden="1" customHeight="1">
      <c r="A17" s="262">
        <v>30100063</v>
      </c>
      <c r="B17" s="133" t="s">
        <v>191</v>
      </c>
      <c r="C17" s="125" t="s">
        <v>192</v>
      </c>
      <c r="D17" s="107">
        <v>5.03</v>
      </c>
      <c r="E17" s="107"/>
      <c r="F17" s="107"/>
      <c r="G17" s="127"/>
      <c r="H17" s="351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342"/>
      <c r="P17" s="342"/>
      <c r="Q17" s="342"/>
      <c r="R17" s="342"/>
      <c r="S17" s="342"/>
      <c r="T17" s="342"/>
      <c r="U17" s="342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62">
        <v>30100061</v>
      </c>
      <c r="B18" s="133" t="s">
        <v>191</v>
      </c>
      <c r="C18" s="125" t="s">
        <v>193</v>
      </c>
      <c r="D18" s="107">
        <v>5.03</v>
      </c>
      <c r="E18" s="107"/>
      <c r="F18" s="107"/>
      <c r="G18" s="127"/>
      <c r="H18" s="351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342"/>
      <c r="P18" s="342"/>
      <c r="Q18" s="342"/>
      <c r="R18" s="342"/>
      <c r="S18" s="342"/>
      <c r="T18" s="342"/>
      <c r="U18" s="342"/>
      <c r="V18" s="131"/>
      <c r="W18" s="132"/>
      <c r="X18" s="131"/>
      <c r="Y18" s="131"/>
      <c r="Z18" s="131"/>
      <c r="AA18" s="131"/>
    </row>
    <row r="19" spans="1:27" s="311" customFormat="1" ht="20.100000000000001" hidden="1" customHeight="1">
      <c r="A19" s="260">
        <v>30200001</v>
      </c>
      <c r="B19" s="133" t="s">
        <v>196</v>
      </c>
      <c r="C19" s="125" t="s">
        <v>189</v>
      </c>
      <c r="D19" s="107">
        <v>5.0599999999999996</v>
      </c>
      <c r="E19" s="107"/>
      <c r="F19" s="107"/>
      <c r="G19" s="127"/>
      <c r="H19" s="351">
        <f t="shared" si="0"/>
        <v>0</v>
      </c>
      <c r="I19" s="128"/>
      <c r="J19" s="129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342"/>
      <c r="P19" s="342"/>
      <c r="Q19" s="342"/>
      <c r="R19" s="342"/>
      <c r="S19" s="342"/>
      <c r="T19" s="342"/>
      <c r="U19" s="342"/>
      <c r="V19" s="131">
        <f>SUM(X19:AA19)</f>
        <v>0</v>
      </c>
      <c r="W19" s="345" t="str">
        <f>IF(ISERROR(V19/G19),"",V19/G19)</f>
        <v/>
      </c>
      <c r="X19" s="131"/>
      <c r="Y19" s="131"/>
      <c r="Z19" s="131"/>
      <c r="AA19" s="131"/>
    </row>
    <row r="20" spans="1:27" ht="20.100000000000001" hidden="1" customHeight="1">
      <c r="A20" s="260">
        <v>30200002</v>
      </c>
      <c r="B20" s="133" t="s">
        <v>197</v>
      </c>
      <c r="C20" s="125" t="s">
        <v>189</v>
      </c>
      <c r="D20" s="107">
        <v>5.09</v>
      </c>
      <c r="E20" s="107"/>
      <c r="F20" s="107"/>
      <c r="G20" s="127"/>
      <c r="H20" s="351">
        <f t="shared" si="0"/>
        <v>0</v>
      </c>
      <c r="I20" s="128"/>
      <c r="J20" s="129" t="str">
        <f t="array" ref="J20">IF(ISERROR(G20/I20),"",G20/I20)</f>
        <v/>
      </c>
      <c r="K20" s="130">
        <f t="array" ref="K20">IF(ISERROR(G20/L20),"",G20/L20)</f>
        <v>0</v>
      </c>
      <c r="L20" s="128">
        <v>23</v>
      </c>
      <c r="M20" s="108">
        <f t="shared" si="1"/>
        <v>0</v>
      </c>
      <c r="N20" s="129">
        <f t="shared" si="4"/>
        <v>0</v>
      </c>
      <c r="O20" s="342"/>
      <c r="P20" s="342"/>
      <c r="Q20" s="342"/>
      <c r="R20" s="342"/>
      <c r="S20" s="342"/>
      <c r="T20" s="342"/>
      <c r="U20" s="342"/>
      <c r="V20" s="131">
        <f>SUM(X20:AA20)</f>
        <v>0</v>
      </c>
      <c r="W20" s="132" t="str">
        <f>IF(ISERROR(V20/G20),"",V20/G20)</f>
        <v/>
      </c>
      <c r="X20" s="131"/>
      <c r="Y20" s="131"/>
      <c r="Z20" s="131"/>
      <c r="AA20" s="131"/>
    </row>
    <row r="21" spans="1:27" ht="20.100000000000001" hidden="1" customHeight="1">
      <c r="A21" s="260">
        <v>30200003</v>
      </c>
      <c r="B21" s="133" t="s">
        <v>197</v>
      </c>
      <c r="C21" s="125" t="s">
        <v>190</v>
      </c>
      <c r="D21" s="107">
        <v>5.09</v>
      </c>
      <c r="E21" s="107"/>
      <c r="F21" s="107"/>
      <c r="G21" s="127"/>
      <c r="H21" s="351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342"/>
      <c r="P21" s="342"/>
      <c r="Q21" s="342"/>
      <c r="R21" s="342"/>
      <c r="S21" s="342"/>
      <c r="T21" s="342"/>
      <c r="U21" s="342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hidden="1" customHeight="1">
      <c r="A22" s="260">
        <v>30100003</v>
      </c>
      <c r="B22" s="139" t="s">
        <v>198</v>
      </c>
      <c r="C22" s="341" t="s">
        <v>190</v>
      </c>
      <c r="D22" s="107">
        <v>4.8</v>
      </c>
      <c r="E22" s="107"/>
      <c r="F22" s="107"/>
      <c r="G22" s="127"/>
      <c r="H22" s="351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342"/>
      <c r="P22" s="342"/>
      <c r="Q22" s="342"/>
      <c r="R22" s="342"/>
      <c r="S22" s="342"/>
      <c r="T22" s="342"/>
      <c r="U22" s="342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60">
        <v>30100004</v>
      </c>
      <c r="B23" s="139" t="s">
        <v>198</v>
      </c>
      <c r="C23" s="341" t="s">
        <v>187</v>
      </c>
      <c r="D23" s="107">
        <v>4.8</v>
      </c>
      <c r="E23" s="107"/>
      <c r="F23" s="107"/>
      <c r="G23" s="127"/>
      <c r="H23" s="351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342"/>
      <c r="P23" s="342"/>
      <c r="Q23" s="342"/>
      <c r="R23" s="342"/>
      <c r="S23" s="342"/>
      <c r="T23" s="342"/>
      <c r="U23" s="342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60">
        <v>30100006</v>
      </c>
      <c r="B24" s="139" t="s">
        <v>198</v>
      </c>
      <c r="C24" s="341" t="s">
        <v>179</v>
      </c>
      <c r="D24" s="107">
        <v>4.8</v>
      </c>
      <c r="E24" s="107"/>
      <c r="F24" s="107"/>
      <c r="G24" s="127"/>
      <c r="H24" s="351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342"/>
      <c r="P24" s="342"/>
      <c r="Q24" s="342"/>
      <c r="R24" s="342"/>
      <c r="S24" s="342"/>
      <c r="T24" s="342"/>
      <c r="U24" s="342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60">
        <v>30100005</v>
      </c>
      <c r="B25" s="139" t="s">
        <v>198</v>
      </c>
      <c r="C25" s="341" t="s">
        <v>199</v>
      </c>
      <c r="D25" s="107">
        <v>4.8</v>
      </c>
      <c r="E25" s="107"/>
      <c r="F25" s="107"/>
      <c r="G25" s="127"/>
      <c r="H25" s="351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342"/>
      <c r="P25" s="342"/>
      <c r="Q25" s="342"/>
      <c r="R25" s="342"/>
      <c r="S25" s="342"/>
      <c r="T25" s="342"/>
      <c r="U25" s="342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60">
        <v>30100009</v>
      </c>
      <c r="B26" s="139" t="s">
        <v>200</v>
      </c>
      <c r="C26" s="125" t="s">
        <v>190</v>
      </c>
      <c r="D26" s="107">
        <v>4.99</v>
      </c>
      <c r="E26" s="107"/>
      <c r="F26" s="107"/>
      <c r="G26" s="127"/>
      <c r="H26" s="351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342"/>
      <c r="P26" s="342"/>
      <c r="Q26" s="342"/>
      <c r="R26" s="342"/>
      <c r="S26" s="342"/>
      <c r="T26" s="342"/>
      <c r="U26" s="342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9">
        <v>30200004</v>
      </c>
      <c r="B27" s="139" t="s">
        <v>200</v>
      </c>
      <c r="C27" s="125" t="s">
        <v>189</v>
      </c>
      <c r="D27" s="107">
        <v>4.99</v>
      </c>
      <c r="E27" s="107"/>
      <c r="F27" s="107"/>
      <c r="G27" s="127"/>
      <c r="H27" s="351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342"/>
      <c r="P27" s="342"/>
      <c r="Q27" s="342"/>
      <c r="R27" s="342"/>
      <c r="S27" s="342"/>
      <c r="T27" s="342"/>
      <c r="U27" s="342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hidden="1" customHeight="1">
      <c r="A28" s="424" t="s">
        <v>201</v>
      </c>
      <c r="B28" s="425"/>
      <c r="C28" s="349" t="s">
        <v>202</v>
      </c>
      <c r="D28" s="141"/>
      <c r="E28" s="141"/>
      <c r="F28" s="141"/>
      <c r="G28" s="143">
        <f>SUM(G7:G27)</f>
        <v>0</v>
      </c>
      <c r="H28" s="144">
        <f>SUM(H7:H27)</f>
        <v>0</v>
      </c>
      <c r="I28" s="144">
        <f>SUM(I7:I27)</f>
        <v>0</v>
      </c>
      <c r="J28" s="129" t="str">
        <f t="array" ref="J28">IF(ISERROR(G28/I28),"",G28/I28)</f>
        <v/>
      </c>
      <c r="K28" s="144">
        <f>SUM(K7:K27)</f>
        <v>0</v>
      </c>
      <c r="L28" s="145"/>
      <c r="M28" s="144">
        <f t="shared" ref="M28:V28" si="5">SUM(M7:M27)</f>
        <v>0</v>
      </c>
      <c r="N28" s="144">
        <f t="shared" si="5"/>
        <v>0</v>
      </c>
      <c r="O28" s="146">
        <f t="shared" si="5"/>
        <v>0</v>
      </c>
      <c r="P28" s="146">
        <f t="shared" si="5"/>
        <v>0</v>
      </c>
      <c r="Q28" s="146">
        <f t="shared" si="5"/>
        <v>0</v>
      </c>
      <c r="R28" s="146">
        <f t="shared" si="5"/>
        <v>0</v>
      </c>
      <c r="S28" s="146">
        <f t="shared" si="5"/>
        <v>0</v>
      </c>
      <c r="T28" s="146">
        <f t="shared" si="5"/>
        <v>0</v>
      </c>
      <c r="U28" s="146">
        <f t="shared" si="5"/>
        <v>0</v>
      </c>
      <c r="V28" s="147">
        <f t="shared" si="5"/>
        <v>0</v>
      </c>
      <c r="W28" s="132" t="str">
        <f>IF(ISERROR(V28/G28),"",V28/G28)</f>
        <v/>
      </c>
      <c r="X28" s="147">
        <f>SUM(X7:X27)</f>
        <v>0</v>
      </c>
      <c r="Y28" s="147">
        <f>SUM(Y7:Y27)</f>
        <v>0</v>
      </c>
      <c r="Z28" s="147">
        <f>SUM(Z7:Z27)</f>
        <v>0</v>
      </c>
      <c r="AA28" s="147">
        <f>SUM(AA7:AA27)</f>
        <v>0</v>
      </c>
    </row>
    <row r="29" spans="1:27" ht="20.100000000000001" hidden="1" customHeight="1">
      <c r="A29" s="260">
        <v>30100012</v>
      </c>
      <c r="B29" s="343" t="s">
        <v>206</v>
      </c>
      <c r="C29" s="125" t="s">
        <v>199</v>
      </c>
      <c r="D29" s="107">
        <v>5.03</v>
      </c>
      <c r="E29" s="107"/>
      <c r="F29" s="107"/>
      <c r="G29" s="127"/>
      <c r="H29" s="351">
        <f t="shared" ref="H29:H85" si="6">D29*G29</f>
        <v>0</v>
      </c>
      <c r="I29" s="128"/>
      <c r="J29" s="129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9">
        <f>SUM(O29:U29)</f>
        <v>0</v>
      </c>
      <c r="O29" s="346"/>
      <c r="P29" s="346"/>
      <c r="Q29" s="346"/>
      <c r="R29" s="346"/>
      <c r="S29" s="346"/>
      <c r="T29" s="346"/>
      <c r="U29" s="346"/>
      <c r="V29" s="131">
        <f>SUM(X29:AA29)</f>
        <v>0</v>
      </c>
      <c r="W29" s="132" t="str">
        <f>IF(ISERROR(V29/G29),"",V29/G29)</f>
        <v/>
      </c>
      <c r="X29" s="131"/>
      <c r="Y29" s="131"/>
      <c r="Z29" s="131"/>
      <c r="AA29" s="131"/>
    </row>
    <row r="30" spans="1:27" ht="20.100000000000001" hidden="1" customHeight="1">
      <c r="A30" s="260">
        <v>30100011</v>
      </c>
      <c r="B30" s="343" t="s">
        <v>425</v>
      </c>
      <c r="C30" s="183" t="s">
        <v>427</v>
      </c>
      <c r="D30" s="107">
        <v>5.03</v>
      </c>
      <c r="E30" s="107"/>
      <c r="F30" s="107"/>
      <c r="G30" s="127"/>
      <c r="H30" s="351">
        <f t="shared" si="6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346"/>
      <c r="P30" s="346"/>
      <c r="Q30" s="346"/>
      <c r="R30" s="346"/>
      <c r="S30" s="346"/>
      <c r="T30" s="346"/>
      <c r="U30" s="346"/>
      <c r="V30" s="131"/>
      <c r="W30" s="132"/>
      <c r="X30" s="131"/>
      <c r="Y30" s="131"/>
      <c r="Z30" s="131"/>
      <c r="AA30" s="131"/>
    </row>
    <row r="31" spans="1:27" ht="20.100000000000001" hidden="1" customHeight="1">
      <c r="A31" s="260">
        <v>30100010</v>
      </c>
      <c r="B31" s="343" t="s">
        <v>206</v>
      </c>
      <c r="C31" s="125" t="s">
        <v>186</v>
      </c>
      <c r="D31" s="107">
        <v>5.03</v>
      </c>
      <c r="E31" s="107"/>
      <c r="F31" s="107"/>
      <c r="G31" s="127"/>
      <c r="H31" s="351">
        <f t="shared" si="6"/>
        <v>0</v>
      </c>
      <c r="I31" s="128"/>
      <c r="J31" s="129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9">
        <f>SUM(O31:U31)</f>
        <v>0</v>
      </c>
      <c r="O31" s="346"/>
      <c r="P31" s="346"/>
      <c r="Q31" s="346"/>
      <c r="R31" s="346"/>
      <c r="S31" s="346"/>
      <c r="T31" s="346"/>
      <c r="U31" s="346"/>
      <c r="V31" s="131">
        <f>SUM(X31:AA31)</f>
        <v>0</v>
      </c>
      <c r="W31" s="132" t="str">
        <f>IF(ISERROR(V31/G31),"",V31/G31)</f>
        <v/>
      </c>
      <c r="X31" s="131"/>
      <c r="Y31" s="131"/>
      <c r="Z31" s="131"/>
      <c r="AA31" s="131"/>
    </row>
    <row r="32" spans="1:27" ht="20.100000000000001" hidden="1" customHeight="1">
      <c r="A32" s="260">
        <v>30100014</v>
      </c>
      <c r="B32" s="343" t="s">
        <v>206</v>
      </c>
      <c r="C32" s="125" t="s">
        <v>203</v>
      </c>
      <c r="D32" s="107">
        <v>5.03</v>
      </c>
      <c r="E32" s="107"/>
      <c r="F32" s="107"/>
      <c r="G32" s="127"/>
      <c r="H32" s="351">
        <f t="shared" si="6"/>
        <v>0</v>
      </c>
      <c r="I32" s="128"/>
      <c r="J32" s="129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9">
        <f>SUM(O32:U32)</f>
        <v>0</v>
      </c>
      <c r="O32" s="346"/>
      <c r="P32" s="346"/>
      <c r="Q32" s="346"/>
      <c r="R32" s="346"/>
      <c r="S32" s="346"/>
      <c r="T32" s="346"/>
      <c r="U32" s="346"/>
      <c r="V32" s="131">
        <f>SUM(X32:AA32)</f>
        <v>0</v>
      </c>
      <c r="W32" s="132" t="str">
        <f>IF(ISERROR(V32/G32),"",V32/G32)</f>
        <v/>
      </c>
      <c r="X32" s="131"/>
      <c r="Y32" s="131"/>
      <c r="Z32" s="131"/>
      <c r="AA32" s="131"/>
    </row>
    <row r="33" spans="1:27" ht="20.100000000000001" hidden="1" customHeight="1">
      <c r="A33" s="260">
        <v>30100013</v>
      </c>
      <c r="B33" s="343" t="s">
        <v>206</v>
      </c>
      <c r="C33" s="125" t="s">
        <v>207</v>
      </c>
      <c r="D33" s="107">
        <v>5.03</v>
      </c>
      <c r="E33" s="107"/>
      <c r="F33" s="107"/>
      <c r="G33" s="127"/>
      <c r="H33" s="351">
        <f t="shared" si="6"/>
        <v>0</v>
      </c>
      <c r="I33" s="128"/>
      <c r="J33" s="129" t="str">
        <f t="array" ref="J33">IF(ISERROR(G33/I33),"",G33/I33)</f>
        <v/>
      </c>
      <c r="K33" s="130">
        <f t="array" ref="K33">IF(ISERROR(G33/L33),"",G33/L33)</f>
        <v>0</v>
      </c>
      <c r="L33" s="128">
        <v>52</v>
      </c>
      <c r="M33" s="108">
        <f>IF(ISERROR(I33-K33),"",I33-K33)</f>
        <v>0</v>
      </c>
      <c r="N33" s="129">
        <f>SUM(O33:U33)</f>
        <v>0</v>
      </c>
      <c r="O33" s="346"/>
      <c r="P33" s="346"/>
      <c r="Q33" s="346"/>
      <c r="R33" s="346"/>
      <c r="S33" s="346"/>
      <c r="T33" s="346"/>
      <c r="U33" s="346"/>
      <c r="V33" s="131">
        <f>SUM(X33:AA33)</f>
        <v>0</v>
      </c>
      <c r="W33" s="132" t="str">
        <f>IF(ISERROR(V33/G33),"",V33/G33)</f>
        <v/>
      </c>
      <c r="X33" s="131"/>
      <c r="Y33" s="131"/>
      <c r="Z33" s="131"/>
      <c r="AA33" s="131"/>
    </row>
    <row r="34" spans="1:27" ht="20.100000000000001" hidden="1" customHeight="1">
      <c r="A34" s="260">
        <v>30100016</v>
      </c>
      <c r="B34" s="343" t="s">
        <v>414</v>
      </c>
      <c r="C34" s="183" t="s">
        <v>415</v>
      </c>
      <c r="D34" s="107">
        <v>5.03</v>
      </c>
      <c r="E34" s="107"/>
      <c r="F34" s="107"/>
      <c r="G34" s="127"/>
      <c r="H34" s="351">
        <f t="shared" si="6"/>
        <v>0</v>
      </c>
      <c r="I34" s="128"/>
      <c r="J34" s="129"/>
      <c r="K34" s="130"/>
      <c r="L34" s="128">
        <v>52</v>
      </c>
      <c r="M34" s="108"/>
      <c r="N34" s="129"/>
      <c r="O34" s="346"/>
      <c r="P34" s="346"/>
      <c r="Q34" s="346"/>
      <c r="R34" s="346"/>
      <c r="S34" s="346"/>
      <c r="T34" s="346"/>
      <c r="U34" s="346"/>
      <c r="V34" s="131"/>
      <c r="W34" s="132"/>
      <c r="X34" s="131"/>
      <c r="Y34" s="131"/>
      <c r="Z34" s="131"/>
      <c r="AA34" s="131"/>
    </row>
    <row r="35" spans="1:27" ht="20.100000000000001" hidden="1" customHeight="1">
      <c r="A35" s="260">
        <v>30100017</v>
      </c>
      <c r="B35" s="343" t="s">
        <v>414</v>
      </c>
      <c r="C35" s="183" t="s">
        <v>416</v>
      </c>
      <c r="D35" s="107">
        <v>5.03</v>
      </c>
      <c r="E35" s="107"/>
      <c r="F35" s="107"/>
      <c r="G35" s="127"/>
      <c r="H35" s="351">
        <f t="shared" si="6"/>
        <v>0</v>
      </c>
      <c r="I35" s="128"/>
      <c r="J35" s="129"/>
      <c r="K35" s="130"/>
      <c r="L35" s="128">
        <v>52</v>
      </c>
      <c r="M35" s="108"/>
      <c r="N35" s="129"/>
      <c r="O35" s="346"/>
      <c r="P35" s="346"/>
      <c r="Q35" s="346"/>
      <c r="R35" s="346"/>
      <c r="S35" s="346"/>
      <c r="T35" s="346"/>
      <c r="U35" s="346"/>
      <c r="V35" s="131"/>
      <c r="W35" s="132"/>
      <c r="X35" s="131"/>
      <c r="Y35" s="131"/>
      <c r="Z35" s="131"/>
      <c r="AA35" s="131"/>
    </row>
    <row r="36" spans="1:27" ht="20.100000000000001" hidden="1" customHeight="1">
      <c r="A36" s="260">
        <v>30100015</v>
      </c>
      <c r="B36" s="343" t="s">
        <v>414</v>
      </c>
      <c r="C36" s="183" t="s">
        <v>61</v>
      </c>
      <c r="D36" s="107">
        <v>5.03</v>
      </c>
      <c r="E36" s="107"/>
      <c r="F36" s="107"/>
      <c r="G36" s="127"/>
      <c r="H36" s="351">
        <f t="shared" si="6"/>
        <v>0</v>
      </c>
      <c r="I36" s="128"/>
      <c r="J36" s="129"/>
      <c r="K36" s="130"/>
      <c r="L36" s="128">
        <v>52</v>
      </c>
      <c r="M36" s="108"/>
      <c r="N36" s="129"/>
      <c r="O36" s="346"/>
      <c r="P36" s="346"/>
      <c r="Q36" s="346"/>
      <c r="R36" s="346"/>
      <c r="S36" s="346"/>
      <c r="T36" s="346"/>
      <c r="U36" s="346"/>
      <c r="V36" s="131"/>
      <c r="W36" s="132"/>
      <c r="X36" s="131"/>
      <c r="Y36" s="131"/>
      <c r="Z36" s="131"/>
      <c r="AA36" s="131"/>
    </row>
    <row r="37" spans="1:27" ht="20.100000000000001" hidden="1" customHeight="1">
      <c r="A37" s="260">
        <v>30100027</v>
      </c>
      <c r="B37" s="343" t="s">
        <v>208</v>
      </c>
      <c r="C37" s="125" t="s">
        <v>179</v>
      </c>
      <c r="D37" s="107">
        <v>5.08</v>
      </c>
      <c r="E37" s="107"/>
      <c r="F37" s="107"/>
      <c r="G37" s="127"/>
      <c r="H37" s="351">
        <f t="shared" si="6"/>
        <v>0</v>
      </c>
      <c r="I37" s="128"/>
      <c r="J37" s="129" t="str">
        <f t="array" ref="J37">IF(ISERROR(G37/I37),"",G37/I37)</f>
        <v/>
      </c>
      <c r="K37" s="130">
        <f t="array" ref="K37">IF(ISERROR(G37/L37),"",G37/L37)</f>
        <v>0</v>
      </c>
      <c r="L37" s="128">
        <v>21</v>
      </c>
      <c r="M37" s="108">
        <f t="shared" ref="M37:M68" si="7">IF(ISERROR(I37-K37),"",I37-K37)</f>
        <v>0</v>
      </c>
      <c r="N37" s="129">
        <f t="shared" ref="N37:N52" si="8">SUM(O37:U37)</f>
        <v>0</v>
      </c>
      <c r="O37" s="346"/>
      <c r="P37" s="346"/>
      <c r="Q37" s="346"/>
      <c r="R37" s="346"/>
      <c r="S37" s="346"/>
      <c r="T37" s="346"/>
      <c r="U37" s="346"/>
      <c r="V37" s="131">
        <f t="shared" ref="V37:V48" si="9">SUM(X37:AA37)</f>
        <v>0</v>
      </c>
      <c r="W37" s="132" t="str">
        <f t="shared" ref="W37:W48" si="10">IF(ISERROR(V37/G37),"",V37/G37)</f>
        <v/>
      </c>
      <c r="X37" s="131"/>
      <c r="Y37" s="131"/>
      <c r="Z37" s="131"/>
      <c r="AA37" s="131"/>
    </row>
    <row r="38" spans="1:27" ht="20.100000000000001" hidden="1" customHeight="1">
      <c r="A38" s="260">
        <v>30100023</v>
      </c>
      <c r="B38" s="343" t="s">
        <v>208</v>
      </c>
      <c r="C38" s="125" t="s">
        <v>204</v>
      </c>
      <c r="D38" s="107">
        <v>5.08</v>
      </c>
      <c r="E38" s="107"/>
      <c r="F38" s="107"/>
      <c r="G38" s="127"/>
      <c r="H38" s="351">
        <f t="shared" si="6"/>
        <v>0</v>
      </c>
      <c r="I38" s="128"/>
      <c r="J38" s="129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7"/>
        <v>0</v>
      </c>
      <c r="N38" s="129">
        <f t="shared" si="8"/>
        <v>0</v>
      </c>
      <c r="O38" s="346"/>
      <c r="P38" s="346"/>
      <c r="Q38" s="346"/>
      <c r="R38" s="346"/>
      <c r="S38" s="346"/>
      <c r="T38" s="346"/>
      <c r="U38" s="346"/>
      <c r="V38" s="131">
        <f t="shared" si="9"/>
        <v>0</v>
      </c>
      <c r="W38" s="132" t="str">
        <f t="shared" si="10"/>
        <v/>
      </c>
      <c r="X38" s="131"/>
      <c r="Y38" s="131"/>
      <c r="Z38" s="131"/>
      <c r="AA38" s="131"/>
    </row>
    <row r="39" spans="1:27" ht="20.100000000000001" hidden="1" customHeight="1">
      <c r="A39" s="260">
        <v>30100024</v>
      </c>
      <c r="B39" s="343" t="s">
        <v>208</v>
      </c>
      <c r="C39" s="125" t="s">
        <v>205</v>
      </c>
      <c r="D39" s="107">
        <v>5.08</v>
      </c>
      <c r="E39" s="107"/>
      <c r="F39" s="107"/>
      <c r="G39" s="127"/>
      <c r="H39" s="351">
        <f t="shared" si="6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7"/>
        <v>0</v>
      </c>
      <c r="N39" s="129">
        <f t="shared" si="8"/>
        <v>0</v>
      </c>
      <c r="O39" s="346"/>
      <c r="P39" s="346"/>
      <c r="Q39" s="346"/>
      <c r="R39" s="346"/>
      <c r="S39" s="346"/>
      <c r="T39" s="346"/>
      <c r="U39" s="346"/>
      <c r="V39" s="131">
        <f t="shared" si="9"/>
        <v>0</v>
      </c>
      <c r="W39" s="132" t="str">
        <f t="shared" si="10"/>
        <v/>
      </c>
      <c r="X39" s="131"/>
      <c r="Y39" s="131"/>
      <c r="Z39" s="131"/>
      <c r="AA39" s="131"/>
    </row>
    <row r="40" spans="1:27" ht="20.100000000000001" hidden="1" customHeight="1">
      <c r="A40" s="260">
        <v>30100022</v>
      </c>
      <c r="B40" s="343" t="s">
        <v>208</v>
      </c>
      <c r="C40" s="125" t="s">
        <v>186</v>
      </c>
      <c r="D40" s="107">
        <v>5.08</v>
      </c>
      <c r="E40" s="107"/>
      <c r="F40" s="107"/>
      <c r="G40" s="127"/>
      <c r="H40" s="351">
        <f t="shared" si="6"/>
        <v>0</v>
      </c>
      <c r="I40" s="128"/>
      <c r="J40" s="129" t="str">
        <f t="array" ref="J40">IF(ISERROR(G40/I40),"",G40/I40)</f>
        <v/>
      </c>
      <c r="K40" s="130">
        <f t="array" ref="K40">IF(ISERROR(G40/L40),"",G40/L40)</f>
        <v>0</v>
      </c>
      <c r="L40" s="128">
        <v>21</v>
      </c>
      <c r="M40" s="108">
        <f t="shared" si="7"/>
        <v>0</v>
      </c>
      <c r="N40" s="129">
        <f t="shared" si="8"/>
        <v>0</v>
      </c>
      <c r="O40" s="346"/>
      <c r="P40" s="346"/>
      <c r="Q40" s="346"/>
      <c r="R40" s="346"/>
      <c r="S40" s="346"/>
      <c r="T40" s="346"/>
      <c r="U40" s="346"/>
      <c r="V40" s="131">
        <f t="shared" si="9"/>
        <v>0</v>
      </c>
      <c r="W40" s="132" t="str">
        <f t="shared" si="10"/>
        <v/>
      </c>
      <c r="X40" s="131"/>
      <c r="Y40" s="131"/>
      <c r="Z40" s="131"/>
      <c r="AA40" s="131"/>
    </row>
    <row r="41" spans="1:27" ht="20.100000000000001" hidden="1" customHeight="1">
      <c r="A41" s="260">
        <v>30100029</v>
      </c>
      <c r="B41" s="343" t="s">
        <v>208</v>
      </c>
      <c r="C41" s="125" t="s">
        <v>203</v>
      </c>
      <c r="D41" s="107">
        <v>5.08</v>
      </c>
      <c r="E41" s="107"/>
      <c r="F41" s="107"/>
      <c r="G41" s="127"/>
      <c r="H41" s="351">
        <f t="shared" si="6"/>
        <v>0</v>
      </c>
      <c r="I41" s="128"/>
      <c r="J41" s="129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7"/>
        <v>0</v>
      </c>
      <c r="N41" s="129">
        <f t="shared" si="8"/>
        <v>0</v>
      </c>
      <c r="O41" s="346"/>
      <c r="P41" s="346"/>
      <c r="Q41" s="346"/>
      <c r="R41" s="346"/>
      <c r="S41" s="346"/>
      <c r="T41" s="346"/>
      <c r="U41" s="346"/>
      <c r="V41" s="131">
        <f t="shared" si="9"/>
        <v>0</v>
      </c>
      <c r="W41" s="132" t="str">
        <f t="shared" si="10"/>
        <v/>
      </c>
      <c r="X41" s="131"/>
      <c r="Y41" s="131"/>
      <c r="Z41" s="131"/>
      <c r="AA41" s="131"/>
    </row>
    <row r="42" spans="1:27" ht="20.100000000000001" hidden="1" customHeight="1">
      <c r="A42" s="260">
        <v>30100026</v>
      </c>
      <c r="B42" s="343" t="s">
        <v>208</v>
      </c>
      <c r="C42" s="125" t="s">
        <v>199</v>
      </c>
      <c r="D42" s="107">
        <v>5.08</v>
      </c>
      <c r="E42" s="107"/>
      <c r="F42" s="107"/>
      <c r="G42" s="127"/>
      <c r="H42" s="351">
        <f t="shared" si="6"/>
        <v>0</v>
      </c>
      <c r="I42" s="128"/>
      <c r="J42" s="129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7"/>
        <v>0</v>
      </c>
      <c r="N42" s="129">
        <f t="shared" si="8"/>
        <v>0</v>
      </c>
      <c r="O42" s="342"/>
      <c r="P42" s="342"/>
      <c r="Q42" s="342"/>
      <c r="R42" s="342"/>
      <c r="S42" s="342"/>
      <c r="T42" s="342"/>
      <c r="U42" s="342"/>
      <c r="V42" s="131">
        <f t="shared" si="9"/>
        <v>0</v>
      </c>
      <c r="W42" s="132" t="str">
        <f t="shared" si="10"/>
        <v/>
      </c>
      <c r="X42" s="131"/>
      <c r="Y42" s="131"/>
      <c r="Z42" s="131"/>
      <c r="AA42" s="131"/>
    </row>
    <row r="43" spans="1:27" ht="20.100000000000001" hidden="1" customHeight="1">
      <c r="A43" s="260">
        <v>30100025</v>
      </c>
      <c r="B43" s="343" t="s">
        <v>208</v>
      </c>
      <c r="C43" s="125" t="s">
        <v>187</v>
      </c>
      <c r="D43" s="107">
        <v>5.08</v>
      </c>
      <c r="E43" s="107"/>
      <c r="F43" s="107"/>
      <c r="G43" s="127"/>
      <c r="H43" s="351">
        <f t="shared" si="6"/>
        <v>0</v>
      </c>
      <c r="I43" s="128"/>
      <c r="J43" s="129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7"/>
        <v>0</v>
      </c>
      <c r="N43" s="129">
        <f t="shared" si="8"/>
        <v>0</v>
      </c>
      <c r="O43" s="346"/>
      <c r="P43" s="346"/>
      <c r="Q43" s="346"/>
      <c r="R43" s="346"/>
      <c r="S43" s="346"/>
      <c r="T43" s="346"/>
      <c r="U43" s="346"/>
      <c r="V43" s="131">
        <f t="shared" si="9"/>
        <v>0</v>
      </c>
      <c r="W43" s="132" t="str">
        <f t="shared" si="10"/>
        <v/>
      </c>
      <c r="X43" s="131"/>
      <c r="Y43" s="131"/>
      <c r="Z43" s="131"/>
      <c r="AA43" s="131"/>
    </row>
    <row r="44" spans="1:27" ht="20.100000000000001" hidden="1" customHeight="1">
      <c r="A44" s="260">
        <v>30100028</v>
      </c>
      <c r="B44" s="343" t="s">
        <v>208</v>
      </c>
      <c r="C44" s="125" t="s">
        <v>207</v>
      </c>
      <c r="D44" s="107">
        <v>5.08</v>
      </c>
      <c r="E44" s="107"/>
      <c r="F44" s="107"/>
      <c r="G44" s="127"/>
      <c r="H44" s="351">
        <f t="shared" si="6"/>
        <v>0</v>
      </c>
      <c r="I44" s="128"/>
      <c r="J44" s="129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7"/>
        <v>0</v>
      </c>
      <c r="N44" s="129">
        <f t="shared" si="8"/>
        <v>0</v>
      </c>
      <c r="O44" s="342"/>
      <c r="P44" s="342"/>
      <c r="Q44" s="342"/>
      <c r="R44" s="342"/>
      <c r="S44" s="342"/>
      <c r="T44" s="342"/>
      <c r="U44" s="342"/>
      <c r="V44" s="131">
        <f t="shared" si="9"/>
        <v>0</v>
      </c>
      <c r="W44" s="132" t="str">
        <f t="shared" si="10"/>
        <v/>
      </c>
      <c r="X44" s="131"/>
      <c r="Y44" s="131"/>
      <c r="Z44" s="131"/>
      <c r="AA44" s="131"/>
    </row>
    <row r="45" spans="1:27" ht="20.100000000000001" hidden="1" customHeight="1">
      <c r="A45" s="260">
        <v>30100032</v>
      </c>
      <c r="B45" s="343" t="s">
        <v>209</v>
      </c>
      <c r="C45" s="125" t="s">
        <v>194</v>
      </c>
      <c r="D45" s="107">
        <v>5.03</v>
      </c>
      <c r="E45" s="107"/>
      <c r="F45" s="107"/>
      <c r="G45" s="127"/>
      <c r="H45" s="351">
        <f t="shared" si="6"/>
        <v>0</v>
      </c>
      <c r="I45" s="128"/>
      <c r="J45" s="129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7"/>
        <v>0</v>
      </c>
      <c r="N45" s="129">
        <f t="shared" si="8"/>
        <v>0</v>
      </c>
      <c r="O45" s="346"/>
      <c r="P45" s="346"/>
      <c r="Q45" s="346"/>
      <c r="R45" s="346"/>
      <c r="S45" s="346"/>
      <c r="T45" s="346"/>
      <c r="U45" s="346"/>
      <c r="V45" s="131">
        <f t="shared" si="9"/>
        <v>0</v>
      </c>
      <c r="W45" s="132" t="str">
        <f t="shared" si="10"/>
        <v/>
      </c>
      <c r="X45" s="131"/>
      <c r="Y45" s="131"/>
      <c r="Z45" s="131"/>
      <c r="AA45" s="131"/>
    </row>
    <row r="46" spans="1:27" ht="20.100000000000001" hidden="1" customHeight="1">
      <c r="A46" s="260">
        <v>30100033</v>
      </c>
      <c r="B46" s="343" t="s">
        <v>209</v>
      </c>
      <c r="C46" s="125" t="s">
        <v>179</v>
      </c>
      <c r="D46" s="107">
        <v>5.03</v>
      </c>
      <c r="E46" s="107"/>
      <c r="F46" s="107"/>
      <c r="G46" s="127"/>
      <c r="H46" s="351">
        <f t="shared" si="6"/>
        <v>0</v>
      </c>
      <c r="I46" s="128"/>
      <c r="J46" s="129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7"/>
        <v>0</v>
      </c>
      <c r="N46" s="129">
        <f t="shared" si="8"/>
        <v>0</v>
      </c>
      <c r="O46" s="346"/>
      <c r="P46" s="346"/>
      <c r="Q46" s="346"/>
      <c r="R46" s="346"/>
      <c r="S46" s="346"/>
      <c r="T46" s="346"/>
      <c r="U46" s="346"/>
      <c r="V46" s="131">
        <f t="shared" si="9"/>
        <v>0</v>
      </c>
      <c r="W46" s="132" t="str">
        <f t="shared" si="10"/>
        <v/>
      </c>
      <c r="X46" s="131"/>
      <c r="Y46" s="131"/>
      <c r="Z46" s="131"/>
      <c r="AA46" s="131"/>
    </row>
    <row r="47" spans="1:27" ht="20.100000000000001" hidden="1" customHeight="1">
      <c r="A47" s="260">
        <v>30100062</v>
      </c>
      <c r="B47" s="343" t="s">
        <v>209</v>
      </c>
      <c r="C47" s="125" t="s">
        <v>195</v>
      </c>
      <c r="D47" s="107">
        <v>5.03</v>
      </c>
      <c r="E47" s="107"/>
      <c r="F47" s="107"/>
      <c r="G47" s="127"/>
      <c r="H47" s="351">
        <f t="shared" si="6"/>
        <v>0</v>
      </c>
      <c r="I47" s="128"/>
      <c r="J47" s="129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7"/>
        <v>0</v>
      </c>
      <c r="N47" s="129">
        <f t="shared" si="8"/>
        <v>0</v>
      </c>
      <c r="O47" s="346"/>
      <c r="P47" s="346"/>
      <c r="Q47" s="346"/>
      <c r="R47" s="346"/>
      <c r="S47" s="346"/>
      <c r="T47" s="346"/>
      <c r="U47" s="346"/>
      <c r="V47" s="131">
        <f t="shared" si="9"/>
        <v>0</v>
      </c>
      <c r="W47" s="132" t="str">
        <f t="shared" si="10"/>
        <v/>
      </c>
      <c r="X47" s="131"/>
      <c r="Y47" s="131"/>
      <c r="Z47" s="131"/>
      <c r="AA47" s="131"/>
    </row>
    <row r="48" spans="1:27" ht="20.100000000000001" hidden="1" customHeight="1">
      <c r="A48" s="260">
        <v>30100031</v>
      </c>
      <c r="B48" s="343" t="s">
        <v>209</v>
      </c>
      <c r="C48" s="125" t="s">
        <v>204</v>
      </c>
      <c r="D48" s="107">
        <v>5.03</v>
      </c>
      <c r="E48" s="107"/>
      <c r="F48" s="107"/>
      <c r="G48" s="127"/>
      <c r="H48" s="351">
        <f t="shared" si="6"/>
        <v>0</v>
      </c>
      <c r="I48" s="128"/>
      <c r="J48" s="129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7"/>
        <v>0</v>
      </c>
      <c r="N48" s="129">
        <f t="shared" si="8"/>
        <v>0</v>
      </c>
      <c r="O48" s="346"/>
      <c r="P48" s="346"/>
      <c r="Q48" s="346"/>
      <c r="R48" s="346"/>
      <c r="S48" s="346"/>
      <c r="T48" s="346"/>
      <c r="U48" s="346"/>
      <c r="V48" s="131">
        <f t="shared" si="9"/>
        <v>0</v>
      </c>
      <c r="W48" s="132" t="str">
        <f t="shared" si="10"/>
        <v/>
      </c>
      <c r="X48" s="131"/>
      <c r="Y48" s="131"/>
      <c r="Z48" s="131"/>
      <c r="AA48" s="131"/>
    </row>
    <row r="49" spans="1:27" ht="20.100000000000001" hidden="1" customHeight="1">
      <c r="A49" s="260">
        <v>30100019</v>
      </c>
      <c r="B49" s="343" t="s">
        <v>382</v>
      </c>
      <c r="C49" s="183" t="s">
        <v>383</v>
      </c>
      <c r="D49" s="107">
        <v>5.03</v>
      </c>
      <c r="E49" s="107"/>
      <c r="F49" s="107"/>
      <c r="G49" s="127"/>
      <c r="H49" s="351">
        <f t="shared" si="6"/>
        <v>0</v>
      </c>
      <c r="I49" s="128"/>
      <c r="J49" s="129"/>
      <c r="K49" s="130">
        <f t="array" ref="K49">IF(ISERROR(G49/L49),"",G49/L49)</f>
        <v>0</v>
      </c>
      <c r="L49" s="128">
        <v>54</v>
      </c>
      <c r="M49" s="108">
        <f t="shared" si="7"/>
        <v>0</v>
      </c>
      <c r="N49" s="129">
        <f t="shared" si="8"/>
        <v>0</v>
      </c>
      <c r="O49" s="346"/>
      <c r="P49" s="346"/>
      <c r="Q49" s="346"/>
      <c r="R49" s="346"/>
      <c r="S49" s="346"/>
      <c r="T49" s="346"/>
      <c r="U49" s="346"/>
      <c r="V49" s="131"/>
      <c r="W49" s="132"/>
      <c r="X49" s="131"/>
      <c r="Y49" s="131"/>
      <c r="Z49" s="131"/>
      <c r="AA49" s="131"/>
    </row>
    <row r="50" spans="1:27" ht="20.100000000000001" hidden="1" customHeight="1">
      <c r="A50" s="260">
        <v>30100020</v>
      </c>
      <c r="B50" s="343" t="s">
        <v>382</v>
      </c>
      <c r="C50" s="183" t="s">
        <v>384</v>
      </c>
      <c r="D50" s="107">
        <v>5.03</v>
      </c>
      <c r="E50" s="107"/>
      <c r="F50" s="107"/>
      <c r="G50" s="127"/>
      <c r="H50" s="351">
        <f t="shared" si="6"/>
        <v>0</v>
      </c>
      <c r="I50" s="128"/>
      <c r="J50" s="129"/>
      <c r="K50" s="130">
        <f t="array" ref="K50">IF(ISERROR(G50/L50),"",G50/L50)</f>
        <v>0</v>
      </c>
      <c r="L50" s="128">
        <v>54</v>
      </c>
      <c r="M50" s="108">
        <f t="shared" si="7"/>
        <v>0</v>
      </c>
      <c r="N50" s="129">
        <f t="shared" si="8"/>
        <v>0</v>
      </c>
      <c r="O50" s="346"/>
      <c r="P50" s="346"/>
      <c r="Q50" s="346"/>
      <c r="R50" s="346"/>
      <c r="S50" s="346"/>
      <c r="T50" s="346"/>
      <c r="U50" s="346"/>
      <c r="V50" s="131"/>
      <c r="W50" s="132"/>
      <c r="X50" s="131"/>
      <c r="Y50" s="131"/>
      <c r="Z50" s="131"/>
      <c r="AA50" s="131"/>
    </row>
    <row r="51" spans="1:27" ht="20.100000000000001" hidden="1" customHeight="1">
      <c r="A51" s="260">
        <v>30100021</v>
      </c>
      <c r="B51" s="343" t="s">
        <v>382</v>
      </c>
      <c r="C51" s="183" t="s">
        <v>389</v>
      </c>
      <c r="D51" s="107">
        <v>5.03</v>
      </c>
      <c r="E51" s="107"/>
      <c r="F51" s="107"/>
      <c r="G51" s="127"/>
      <c r="H51" s="351">
        <f t="shared" si="6"/>
        <v>0</v>
      </c>
      <c r="I51" s="128"/>
      <c r="J51" s="129"/>
      <c r="K51" s="130">
        <f t="array" ref="K51">IF(ISERROR(G51/L51),"",G51/L51)</f>
        <v>0</v>
      </c>
      <c r="L51" s="128">
        <v>54</v>
      </c>
      <c r="M51" s="108">
        <f t="shared" si="7"/>
        <v>0</v>
      </c>
      <c r="N51" s="129">
        <f t="shared" si="8"/>
        <v>0</v>
      </c>
      <c r="O51" s="346"/>
      <c r="P51" s="346"/>
      <c r="Q51" s="346"/>
      <c r="R51" s="346"/>
      <c r="S51" s="346"/>
      <c r="T51" s="346"/>
      <c r="U51" s="346"/>
      <c r="V51" s="131"/>
      <c r="W51" s="132"/>
      <c r="X51" s="131"/>
      <c r="Y51" s="131"/>
      <c r="Z51" s="131"/>
      <c r="AA51" s="131"/>
    </row>
    <row r="52" spans="1:27" ht="20.100000000000001" hidden="1" customHeight="1">
      <c r="A52" s="260">
        <v>30100018</v>
      </c>
      <c r="B52" s="343" t="s">
        <v>382</v>
      </c>
      <c r="C52" s="183" t="s">
        <v>391</v>
      </c>
      <c r="D52" s="107">
        <v>5.03</v>
      </c>
      <c r="E52" s="107"/>
      <c r="F52" s="107"/>
      <c r="G52" s="127"/>
      <c r="H52" s="351">
        <f t="shared" si="6"/>
        <v>0</v>
      </c>
      <c r="I52" s="128"/>
      <c r="J52" s="129"/>
      <c r="K52" s="130">
        <f t="array" ref="K52">IF(ISERROR(G52/L52),"",G52/L52)</f>
        <v>0</v>
      </c>
      <c r="L52" s="128">
        <v>54</v>
      </c>
      <c r="M52" s="108">
        <f t="shared" si="7"/>
        <v>0</v>
      </c>
      <c r="N52" s="129">
        <f t="shared" si="8"/>
        <v>0</v>
      </c>
      <c r="O52" s="346"/>
      <c r="P52" s="346"/>
      <c r="Q52" s="346"/>
      <c r="R52" s="346"/>
      <c r="S52" s="346"/>
      <c r="T52" s="346"/>
      <c r="U52" s="346"/>
      <c r="V52" s="131"/>
      <c r="W52" s="132"/>
      <c r="X52" s="131"/>
      <c r="Y52" s="131"/>
      <c r="Z52" s="131"/>
      <c r="AA52" s="131"/>
    </row>
    <row r="53" spans="1:27" ht="20.100000000000001" hidden="1" customHeight="1">
      <c r="A53" s="263">
        <v>30700007</v>
      </c>
      <c r="B53" s="343" t="s">
        <v>418</v>
      </c>
      <c r="C53" s="183" t="s">
        <v>364</v>
      </c>
      <c r="D53" s="107">
        <v>5.03</v>
      </c>
      <c r="E53" s="107"/>
      <c r="F53" s="107"/>
      <c r="G53" s="127"/>
      <c r="H53" s="351">
        <f t="shared" si="6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7"/>
        <v>0</v>
      </c>
      <c r="N53" s="129"/>
      <c r="O53" s="346"/>
      <c r="P53" s="346"/>
      <c r="Q53" s="346"/>
      <c r="R53" s="346"/>
      <c r="S53" s="346"/>
      <c r="T53" s="346"/>
      <c r="U53" s="346"/>
      <c r="V53" s="131"/>
      <c r="W53" s="132"/>
      <c r="X53" s="131"/>
      <c r="Y53" s="131"/>
      <c r="Z53" s="131"/>
      <c r="AA53" s="131"/>
    </row>
    <row r="54" spans="1:27" ht="20.100000000000001" hidden="1" customHeight="1">
      <c r="A54" s="263">
        <v>30700006</v>
      </c>
      <c r="B54" s="343" t="s">
        <v>418</v>
      </c>
      <c r="C54" s="183" t="s">
        <v>365</v>
      </c>
      <c r="D54" s="107">
        <v>5.03</v>
      </c>
      <c r="E54" s="107"/>
      <c r="F54" s="107"/>
      <c r="G54" s="127"/>
      <c r="H54" s="351">
        <f t="shared" si="6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7"/>
        <v>0</v>
      </c>
      <c r="N54" s="129"/>
      <c r="O54" s="346"/>
      <c r="P54" s="346"/>
      <c r="Q54" s="346"/>
      <c r="R54" s="346"/>
      <c r="S54" s="346"/>
      <c r="T54" s="346"/>
      <c r="U54" s="346"/>
      <c r="V54" s="131"/>
      <c r="W54" s="132"/>
      <c r="X54" s="131"/>
      <c r="Y54" s="131"/>
      <c r="Z54" s="131"/>
      <c r="AA54" s="131"/>
    </row>
    <row r="55" spans="1:27" ht="20.100000000000001" hidden="1" customHeight="1">
      <c r="A55" s="263">
        <v>30700008</v>
      </c>
      <c r="B55" s="343" t="s">
        <v>418</v>
      </c>
      <c r="C55" s="183" t="s">
        <v>366</v>
      </c>
      <c r="D55" s="107">
        <v>5.03</v>
      </c>
      <c r="E55" s="107"/>
      <c r="F55" s="107"/>
      <c r="G55" s="127"/>
      <c r="H55" s="351">
        <f t="shared" si="6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7"/>
        <v>0</v>
      </c>
      <c r="N55" s="129"/>
      <c r="O55" s="346"/>
      <c r="P55" s="346"/>
      <c r="Q55" s="346"/>
      <c r="R55" s="346"/>
      <c r="S55" s="346"/>
      <c r="T55" s="346"/>
      <c r="U55" s="346"/>
      <c r="V55" s="131"/>
      <c r="W55" s="132"/>
      <c r="X55" s="131"/>
      <c r="Y55" s="131"/>
      <c r="Z55" s="131"/>
      <c r="AA55" s="131"/>
    </row>
    <row r="56" spans="1:27" ht="20.100000000000001" hidden="1" customHeight="1">
      <c r="A56" s="263">
        <v>30700009</v>
      </c>
      <c r="B56" s="343" t="s">
        <v>418</v>
      </c>
      <c r="C56" s="183" t="s">
        <v>367</v>
      </c>
      <c r="D56" s="107">
        <v>5.03</v>
      </c>
      <c r="E56" s="107"/>
      <c r="F56" s="107"/>
      <c r="G56" s="127"/>
      <c r="H56" s="351">
        <f t="shared" si="6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7"/>
        <v>0</v>
      </c>
      <c r="N56" s="129"/>
      <c r="O56" s="346"/>
      <c r="P56" s="346"/>
      <c r="Q56" s="346"/>
      <c r="R56" s="346"/>
      <c r="S56" s="346"/>
      <c r="T56" s="346"/>
      <c r="U56" s="346"/>
      <c r="V56" s="131"/>
      <c r="W56" s="132"/>
      <c r="X56" s="131"/>
      <c r="Y56" s="131"/>
      <c r="Z56" s="131"/>
      <c r="AA56" s="131"/>
    </row>
    <row r="57" spans="1:27" ht="20.100000000000001" hidden="1" customHeight="1">
      <c r="A57" s="260">
        <v>30100036</v>
      </c>
      <c r="B57" s="133" t="s">
        <v>210</v>
      </c>
      <c r="C57" s="125" t="s">
        <v>187</v>
      </c>
      <c r="D57" s="107">
        <v>5.03</v>
      </c>
      <c r="E57" s="107"/>
      <c r="F57" s="107"/>
      <c r="G57" s="127"/>
      <c r="H57" s="351">
        <f t="shared" si="6"/>
        <v>0</v>
      </c>
      <c r="I57" s="128"/>
      <c r="J57" s="129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7"/>
        <v>0</v>
      </c>
      <c r="N57" s="129">
        <f t="shared" ref="N57:N66" si="11">SUM(O57:U57)</f>
        <v>0</v>
      </c>
      <c r="O57" s="342"/>
      <c r="P57" s="342"/>
      <c r="Q57" s="342"/>
      <c r="R57" s="342"/>
      <c r="S57" s="342"/>
      <c r="T57" s="342"/>
      <c r="U57" s="342"/>
      <c r="V57" s="131">
        <f t="shared" ref="V57:V66" si="12">SUM(X57:AA57)</f>
        <v>0</v>
      </c>
      <c r="W57" s="132" t="str">
        <f t="shared" ref="W57:W66" si="13">IF(ISERROR(V57/G57),"",V57/G57)</f>
        <v/>
      </c>
      <c r="X57" s="131"/>
      <c r="Y57" s="131"/>
      <c r="Z57" s="131"/>
      <c r="AA57" s="131"/>
    </row>
    <row r="58" spans="1:27" ht="20.100000000000001" hidden="1" customHeight="1">
      <c r="A58" s="260">
        <v>30100034</v>
      </c>
      <c r="B58" s="133" t="s">
        <v>210</v>
      </c>
      <c r="C58" s="125" t="s">
        <v>186</v>
      </c>
      <c r="D58" s="107">
        <v>5.03</v>
      </c>
      <c r="E58" s="107"/>
      <c r="F58" s="107"/>
      <c r="G58" s="127"/>
      <c r="H58" s="351">
        <f t="shared" si="6"/>
        <v>0</v>
      </c>
      <c r="I58" s="128"/>
      <c r="J58" s="129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7"/>
        <v>0</v>
      </c>
      <c r="N58" s="129">
        <f t="shared" si="11"/>
        <v>0</v>
      </c>
      <c r="O58" s="342"/>
      <c r="P58" s="342"/>
      <c r="Q58" s="342"/>
      <c r="R58" s="342"/>
      <c r="S58" s="342"/>
      <c r="T58" s="342"/>
      <c r="U58" s="342"/>
      <c r="V58" s="131">
        <f t="shared" si="12"/>
        <v>0</v>
      </c>
      <c r="W58" s="132" t="str">
        <f t="shared" si="13"/>
        <v/>
      </c>
      <c r="X58" s="131"/>
      <c r="Y58" s="131"/>
      <c r="Z58" s="131"/>
      <c r="AA58" s="131"/>
    </row>
    <row r="59" spans="1:27" ht="20.100000000000001" hidden="1" customHeight="1">
      <c r="A59" s="260">
        <v>30100035</v>
      </c>
      <c r="B59" s="133" t="s">
        <v>210</v>
      </c>
      <c r="C59" s="125" t="s">
        <v>194</v>
      </c>
      <c r="D59" s="107">
        <v>5.03</v>
      </c>
      <c r="E59" s="107"/>
      <c r="F59" s="107"/>
      <c r="G59" s="127"/>
      <c r="H59" s="351">
        <f t="shared" si="6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7"/>
        <v>0</v>
      </c>
      <c r="N59" s="129">
        <f t="shared" si="11"/>
        <v>0</v>
      </c>
      <c r="O59" s="342"/>
      <c r="P59" s="342"/>
      <c r="Q59" s="342"/>
      <c r="R59" s="342"/>
      <c r="S59" s="342"/>
      <c r="T59" s="342"/>
      <c r="U59" s="342"/>
      <c r="V59" s="131">
        <f t="shared" si="12"/>
        <v>0</v>
      </c>
      <c r="W59" s="132" t="str">
        <f t="shared" si="13"/>
        <v/>
      </c>
      <c r="X59" s="131"/>
      <c r="Y59" s="131"/>
      <c r="Z59" s="131"/>
      <c r="AA59" s="131"/>
    </row>
    <row r="60" spans="1:27" ht="20.100000000000001" hidden="1" customHeight="1">
      <c r="A60" s="260">
        <v>30100040</v>
      </c>
      <c r="B60" s="133" t="s">
        <v>211</v>
      </c>
      <c r="C60" s="125" t="s">
        <v>212</v>
      </c>
      <c r="D60" s="107">
        <v>5.03</v>
      </c>
      <c r="E60" s="107"/>
      <c r="F60" s="107"/>
      <c r="G60" s="127"/>
      <c r="H60" s="351">
        <f t="shared" si="6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7"/>
        <v>0</v>
      </c>
      <c r="N60" s="129">
        <f t="shared" si="11"/>
        <v>0</v>
      </c>
      <c r="O60" s="342"/>
      <c r="P60" s="342"/>
      <c r="Q60" s="342"/>
      <c r="R60" s="342"/>
      <c r="S60" s="342"/>
      <c r="T60" s="342"/>
      <c r="U60" s="342"/>
      <c r="V60" s="131">
        <f t="shared" si="12"/>
        <v>0</v>
      </c>
      <c r="W60" s="132" t="str">
        <f t="shared" si="13"/>
        <v/>
      </c>
      <c r="X60" s="131"/>
      <c r="Y60" s="131"/>
      <c r="Z60" s="131"/>
      <c r="AA60" s="131"/>
    </row>
    <row r="61" spans="1:27" ht="20.100000000000001" hidden="1" customHeight="1">
      <c r="A61" s="260">
        <v>30100039</v>
      </c>
      <c r="B61" s="133" t="s">
        <v>211</v>
      </c>
      <c r="C61" s="125" t="s">
        <v>186</v>
      </c>
      <c r="D61" s="107">
        <v>5.03</v>
      </c>
      <c r="E61" s="107"/>
      <c r="F61" s="107"/>
      <c r="G61" s="127"/>
      <c r="H61" s="351">
        <f t="shared" si="6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7"/>
        <v>0</v>
      </c>
      <c r="N61" s="129">
        <f t="shared" si="11"/>
        <v>0</v>
      </c>
      <c r="O61" s="342"/>
      <c r="P61" s="342"/>
      <c r="Q61" s="342"/>
      <c r="R61" s="342"/>
      <c r="S61" s="342"/>
      <c r="T61" s="342"/>
      <c r="U61" s="342"/>
      <c r="V61" s="131">
        <f t="shared" si="12"/>
        <v>0</v>
      </c>
      <c r="W61" s="132" t="str">
        <f t="shared" si="13"/>
        <v/>
      </c>
      <c r="X61" s="131"/>
      <c r="Y61" s="131"/>
      <c r="Z61" s="131"/>
      <c r="AA61" s="131"/>
    </row>
    <row r="62" spans="1:27" ht="20.100000000000001" hidden="1" customHeight="1">
      <c r="A62" s="260">
        <v>30100042</v>
      </c>
      <c r="B62" s="133" t="s">
        <v>211</v>
      </c>
      <c r="C62" s="125" t="s">
        <v>187</v>
      </c>
      <c r="D62" s="107">
        <v>5.03</v>
      </c>
      <c r="E62" s="107"/>
      <c r="F62" s="107"/>
      <c r="G62" s="127"/>
      <c r="H62" s="351">
        <f t="shared" si="6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7"/>
        <v>0</v>
      </c>
      <c r="N62" s="129">
        <f t="shared" si="11"/>
        <v>0</v>
      </c>
      <c r="O62" s="342"/>
      <c r="P62" s="342"/>
      <c r="Q62" s="342"/>
      <c r="R62" s="342"/>
      <c r="S62" s="342"/>
      <c r="T62" s="342"/>
      <c r="U62" s="342"/>
      <c r="V62" s="131">
        <f t="shared" si="12"/>
        <v>0</v>
      </c>
      <c r="W62" s="132" t="str">
        <f t="shared" si="13"/>
        <v/>
      </c>
      <c r="X62" s="131"/>
      <c r="Y62" s="131"/>
      <c r="Z62" s="131"/>
      <c r="AA62" s="131"/>
    </row>
    <row r="63" spans="1:27" ht="20.100000000000001" hidden="1" customHeight="1">
      <c r="A63" s="260">
        <v>30100041</v>
      </c>
      <c r="B63" s="133" t="s">
        <v>211</v>
      </c>
      <c r="C63" s="125" t="s">
        <v>194</v>
      </c>
      <c r="D63" s="107">
        <v>5.03</v>
      </c>
      <c r="E63" s="107"/>
      <c r="F63" s="107"/>
      <c r="G63" s="127"/>
      <c r="H63" s="351">
        <f t="shared" si="6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7"/>
        <v>0</v>
      </c>
      <c r="N63" s="129">
        <f t="shared" si="11"/>
        <v>0</v>
      </c>
      <c r="O63" s="342"/>
      <c r="P63" s="342"/>
      <c r="Q63" s="342"/>
      <c r="R63" s="342"/>
      <c r="S63" s="342"/>
      <c r="T63" s="342"/>
      <c r="U63" s="342"/>
      <c r="V63" s="131">
        <f t="shared" si="12"/>
        <v>0</v>
      </c>
      <c r="W63" s="132" t="str">
        <f t="shared" si="13"/>
        <v/>
      </c>
      <c r="X63" s="131"/>
      <c r="Y63" s="131"/>
      <c r="Z63" s="131"/>
      <c r="AA63" s="131"/>
    </row>
    <row r="64" spans="1:27" ht="20.100000000000001" hidden="1" customHeight="1">
      <c r="A64" s="260">
        <v>30100045</v>
      </c>
      <c r="B64" s="133" t="s">
        <v>213</v>
      </c>
      <c r="C64" s="125" t="s">
        <v>199</v>
      </c>
      <c r="D64" s="107">
        <v>5.03</v>
      </c>
      <c r="E64" s="107"/>
      <c r="F64" s="107"/>
      <c r="G64" s="127"/>
      <c r="H64" s="351">
        <f t="shared" si="6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7"/>
        <v>0</v>
      </c>
      <c r="N64" s="129">
        <f t="shared" si="11"/>
        <v>0</v>
      </c>
      <c r="O64" s="342"/>
      <c r="P64" s="342"/>
      <c r="Q64" s="342"/>
      <c r="R64" s="342"/>
      <c r="S64" s="342"/>
      <c r="T64" s="342"/>
      <c r="U64" s="342"/>
      <c r="V64" s="131">
        <f t="shared" si="12"/>
        <v>0</v>
      </c>
      <c r="W64" s="132" t="str">
        <f t="shared" si="13"/>
        <v/>
      </c>
      <c r="X64" s="131"/>
      <c r="Y64" s="131"/>
      <c r="Z64" s="131"/>
      <c r="AA64" s="131"/>
    </row>
    <row r="65" spans="1:27" ht="20.100000000000001" hidden="1" customHeight="1">
      <c r="A65" s="260">
        <v>30100044</v>
      </c>
      <c r="B65" s="133" t="s">
        <v>213</v>
      </c>
      <c r="C65" s="125" t="s">
        <v>187</v>
      </c>
      <c r="D65" s="107">
        <v>5.03</v>
      </c>
      <c r="E65" s="107"/>
      <c r="F65" s="107"/>
      <c r="G65" s="127"/>
      <c r="H65" s="351">
        <f t="shared" si="6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7"/>
        <v>0</v>
      </c>
      <c r="N65" s="129">
        <f t="shared" si="11"/>
        <v>0</v>
      </c>
      <c r="O65" s="342"/>
      <c r="P65" s="342"/>
      <c r="Q65" s="342"/>
      <c r="R65" s="342"/>
      <c r="S65" s="342"/>
      <c r="T65" s="342"/>
      <c r="U65" s="342"/>
      <c r="V65" s="131">
        <f t="shared" si="12"/>
        <v>0</v>
      </c>
      <c r="W65" s="132" t="str">
        <f t="shared" si="13"/>
        <v/>
      </c>
      <c r="X65" s="131"/>
      <c r="Y65" s="131"/>
      <c r="Z65" s="131"/>
      <c r="AA65" s="131"/>
    </row>
    <row r="66" spans="1:27" ht="20.100000000000001" hidden="1" customHeight="1">
      <c r="A66" s="260">
        <v>30100046</v>
      </c>
      <c r="B66" s="133" t="s">
        <v>213</v>
      </c>
      <c r="C66" s="125" t="s">
        <v>207</v>
      </c>
      <c r="D66" s="107">
        <v>5.03</v>
      </c>
      <c r="E66" s="107"/>
      <c r="F66" s="107"/>
      <c r="G66" s="127"/>
      <c r="H66" s="351">
        <f t="shared" si="6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7"/>
        <v>0</v>
      </c>
      <c r="N66" s="129">
        <f t="shared" si="11"/>
        <v>0</v>
      </c>
      <c r="O66" s="342"/>
      <c r="P66" s="342"/>
      <c r="Q66" s="342"/>
      <c r="R66" s="342"/>
      <c r="S66" s="342"/>
      <c r="T66" s="342"/>
      <c r="U66" s="342"/>
      <c r="V66" s="131">
        <f t="shared" si="12"/>
        <v>0</v>
      </c>
      <c r="W66" s="132" t="str">
        <f t="shared" si="13"/>
        <v/>
      </c>
      <c r="X66" s="131"/>
      <c r="Y66" s="131"/>
      <c r="Z66" s="131"/>
      <c r="AA66" s="131"/>
    </row>
    <row r="67" spans="1:27" ht="20.100000000000001" hidden="1" customHeight="1">
      <c r="A67" s="260">
        <v>30100043</v>
      </c>
      <c r="B67" s="133" t="s">
        <v>429</v>
      </c>
      <c r="C67" s="257" t="s">
        <v>74</v>
      </c>
      <c r="D67" s="107">
        <v>5.03</v>
      </c>
      <c r="E67" s="107"/>
      <c r="F67" s="107"/>
      <c r="G67" s="127"/>
      <c r="H67" s="351">
        <f t="shared" si="6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342"/>
      <c r="P67" s="342"/>
      <c r="Q67" s="342"/>
      <c r="R67" s="342"/>
      <c r="S67" s="342"/>
      <c r="T67" s="342"/>
      <c r="U67" s="342"/>
      <c r="V67" s="131"/>
      <c r="W67" s="132"/>
      <c r="X67" s="131"/>
      <c r="Y67" s="131"/>
      <c r="Z67" s="131"/>
      <c r="AA67" s="131"/>
    </row>
    <row r="68" spans="1:27" ht="20.100000000000001" hidden="1" customHeight="1">
      <c r="A68" s="260">
        <v>30100064</v>
      </c>
      <c r="B68" s="133" t="s">
        <v>397</v>
      </c>
      <c r="C68" s="183" t="s">
        <v>398</v>
      </c>
      <c r="D68" s="107">
        <v>5</v>
      </c>
      <c r="E68" s="107"/>
      <c r="F68" s="107"/>
      <c r="G68" s="127"/>
      <c r="H68" s="351">
        <f t="shared" si="6"/>
        <v>0</v>
      </c>
      <c r="I68" s="128"/>
      <c r="J68" s="129" t="str">
        <f t="array" ref="J68">IF(ISERROR(G68/I68),"",G68/I68)</f>
        <v/>
      </c>
      <c r="K68" s="130">
        <f t="array" ref="K68">IF(ISERROR(G68/L68),"",G68/L68)</f>
        <v>0</v>
      </c>
      <c r="L68" s="128">
        <v>50</v>
      </c>
      <c r="M68" s="108">
        <f t="shared" si="7"/>
        <v>0</v>
      </c>
      <c r="N68" s="129"/>
      <c r="O68" s="342"/>
      <c r="P68" s="342"/>
      <c r="Q68" s="342"/>
      <c r="R68" s="342"/>
      <c r="S68" s="342"/>
      <c r="T68" s="342"/>
      <c r="U68" s="342"/>
      <c r="V68" s="131"/>
      <c r="W68" s="132"/>
      <c r="X68" s="131"/>
      <c r="Y68" s="131"/>
      <c r="Z68" s="131"/>
      <c r="AA68" s="131"/>
    </row>
    <row r="69" spans="1:27" ht="20.100000000000001" hidden="1" customHeight="1">
      <c r="A69" s="260">
        <v>30100049</v>
      </c>
      <c r="B69" s="133" t="s">
        <v>214</v>
      </c>
      <c r="C69" s="125" t="s">
        <v>190</v>
      </c>
      <c r="D69" s="107">
        <v>5.03</v>
      </c>
      <c r="E69" s="107"/>
      <c r="F69" s="107"/>
      <c r="G69" s="127"/>
      <c r="H69" s="351">
        <f t="shared" si="6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342"/>
      <c r="P69" s="342"/>
      <c r="Q69" s="342"/>
      <c r="R69" s="342"/>
      <c r="S69" s="342"/>
      <c r="T69" s="342"/>
      <c r="U69" s="342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hidden="1" customHeight="1">
      <c r="A70" s="260">
        <v>30100050</v>
      </c>
      <c r="B70" s="133" t="s">
        <v>214</v>
      </c>
      <c r="C70" s="125" t="s">
        <v>194</v>
      </c>
      <c r="D70" s="107">
        <v>5.03</v>
      </c>
      <c r="E70" s="107"/>
      <c r="F70" s="107"/>
      <c r="G70" s="127"/>
      <c r="H70" s="351">
        <f t="shared" si="6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342"/>
      <c r="P70" s="342"/>
      <c r="Q70" s="342"/>
      <c r="R70" s="342"/>
      <c r="S70" s="342"/>
      <c r="T70" s="342"/>
      <c r="U70" s="342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hidden="1" customHeight="1">
      <c r="A71" s="260"/>
      <c r="B71" s="133" t="s">
        <v>360</v>
      </c>
      <c r="C71" s="183" t="s">
        <v>361</v>
      </c>
      <c r="D71" s="107">
        <v>5.03</v>
      </c>
      <c r="E71" s="107"/>
      <c r="F71" s="107"/>
      <c r="G71" s="127"/>
      <c r="H71" s="351">
        <f t="shared" si="6"/>
        <v>0</v>
      </c>
      <c r="I71" s="128"/>
      <c r="J71" s="129"/>
      <c r="K71" s="130"/>
      <c r="L71" s="128"/>
      <c r="M71" s="108"/>
      <c r="N71" s="129"/>
      <c r="O71" s="342"/>
      <c r="P71" s="342"/>
      <c r="Q71" s="342"/>
      <c r="R71" s="342"/>
      <c r="S71" s="342"/>
      <c r="T71" s="342"/>
      <c r="U71" s="342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60">
        <v>30100055</v>
      </c>
      <c r="B72" s="138" t="s">
        <v>215</v>
      </c>
      <c r="C72" s="125" t="s">
        <v>186</v>
      </c>
      <c r="D72" s="107">
        <v>5.0599999999999996</v>
      </c>
      <c r="E72" s="107"/>
      <c r="F72" s="107"/>
      <c r="G72" s="127"/>
      <c r="H72" s="351">
        <f t="shared" si="6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4">IF(ISERROR(I72-K72),"",I72-K72)</f>
        <v/>
      </c>
      <c r="N72" s="129">
        <f>SUM(O72:U72)</f>
        <v>0</v>
      </c>
      <c r="O72" s="342"/>
      <c r="P72" s="342"/>
      <c r="Q72" s="342"/>
      <c r="R72" s="342"/>
      <c r="S72" s="342"/>
      <c r="T72" s="342"/>
      <c r="U72" s="342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60">
        <v>30100056</v>
      </c>
      <c r="B73" s="138" t="s">
        <v>215</v>
      </c>
      <c r="C73" s="125" t="s">
        <v>204</v>
      </c>
      <c r="D73" s="107">
        <v>5.0599999999999996</v>
      </c>
      <c r="E73" s="107"/>
      <c r="F73" s="107"/>
      <c r="G73" s="127"/>
      <c r="H73" s="351">
        <f t="shared" si="6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4"/>
        <v/>
      </c>
      <c r="N73" s="129">
        <f>SUM(O73:U73)</f>
        <v>0</v>
      </c>
      <c r="O73" s="342"/>
      <c r="P73" s="342"/>
      <c r="Q73" s="342"/>
      <c r="R73" s="342"/>
      <c r="S73" s="342"/>
      <c r="T73" s="342"/>
      <c r="U73" s="342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60">
        <v>30100057</v>
      </c>
      <c r="B74" s="138" t="s">
        <v>215</v>
      </c>
      <c r="C74" s="125" t="s">
        <v>194</v>
      </c>
      <c r="D74" s="107">
        <v>5.0599999999999996</v>
      </c>
      <c r="E74" s="107"/>
      <c r="F74" s="107"/>
      <c r="G74" s="127"/>
      <c r="H74" s="351">
        <f t="shared" si="6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4"/>
        <v/>
      </c>
      <c r="N74" s="129">
        <f>SUM(O74:U74)</f>
        <v>0</v>
      </c>
      <c r="O74" s="342"/>
      <c r="P74" s="342"/>
      <c r="Q74" s="342"/>
      <c r="R74" s="342"/>
      <c r="S74" s="342"/>
      <c r="T74" s="342"/>
      <c r="U74" s="342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60">
        <v>30100058</v>
      </c>
      <c r="B75" s="138" t="s">
        <v>215</v>
      </c>
      <c r="C75" s="125" t="s">
        <v>187</v>
      </c>
      <c r="D75" s="107">
        <v>5.0599999999999996</v>
      </c>
      <c r="E75" s="107"/>
      <c r="F75" s="107"/>
      <c r="G75" s="127"/>
      <c r="H75" s="351">
        <f t="shared" si="6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4"/>
        <v/>
      </c>
      <c r="N75" s="129">
        <f>SUM(O75:U75)</f>
        <v>0</v>
      </c>
      <c r="O75" s="342"/>
      <c r="P75" s="342"/>
      <c r="Q75" s="342"/>
      <c r="R75" s="342"/>
      <c r="S75" s="342"/>
      <c r="T75" s="342"/>
      <c r="U75" s="342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62">
        <v>30600013</v>
      </c>
      <c r="B76" s="192" t="s">
        <v>377</v>
      </c>
      <c r="C76" s="183" t="s">
        <v>374</v>
      </c>
      <c r="D76" s="107">
        <v>5.5</v>
      </c>
      <c r="E76" s="107"/>
      <c r="F76" s="107"/>
      <c r="G76" s="127"/>
      <c r="H76" s="351">
        <f t="shared" si="6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4"/>
        <v>0</v>
      </c>
      <c r="N76" s="129"/>
      <c r="O76" s="342"/>
      <c r="P76" s="342"/>
      <c r="Q76" s="342"/>
      <c r="R76" s="342"/>
      <c r="S76" s="342"/>
      <c r="T76" s="342"/>
      <c r="U76" s="342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62">
        <v>30600014</v>
      </c>
      <c r="B77" s="192" t="s">
        <v>377</v>
      </c>
      <c r="C77" s="183" t="s">
        <v>369</v>
      </c>
      <c r="D77" s="107">
        <v>5.5</v>
      </c>
      <c r="E77" s="107"/>
      <c r="F77" s="107"/>
      <c r="G77" s="127"/>
      <c r="H77" s="351">
        <f t="shared" si="6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4"/>
        <v>0</v>
      </c>
      <c r="N77" s="129"/>
      <c r="O77" s="342"/>
      <c r="P77" s="342"/>
      <c r="Q77" s="342"/>
      <c r="R77" s="342"/>
      <c r="S77" s="342"/>
      <c r="T77" s="342"/>
      <c r="U77" s="342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62">
        <v>30600012</v>
      </c>
      <c r="B78" s="192" t="s">
        <v>377</v>
      </c>
      <c r="C78" s="183" t="s">
        <v>370</v>
      </c>
      <c r="D78" s="107">
        <v>5.5</v>
      </c>
      <c r="E78" s="107"/>
      <c r="F78" s="107"/>
      <c r="G78" s="127"/>
      <c r="H78" s="351">
        <f t="shared" si="6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4"/>
        <v>0</v>
      </c>
      <c r="N78" s="129"/>
      <c r="O78" s="342"/>
      <c r="P78" s="342"/>
      <c r="Q78" s="342"/>
      <c r="R78" s="342"/>
      <c r="S78" s="342"/>
      <c r="T78" s="342"/>
      <c r="U78" s="342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62">
        <v>30600011</v>
      </c>
      <c r="B79" s="192" t="s">
        <v>377</v>
      </c>
      <c r="C79" s="183" t="s">
        <v>371</v>
      </c>
      <c r="D79" s="107">
        <v>5.5</v>
      </c>
      <c r="E79" s="107"/>
      <c r="F79" s="107"/>
      <c r="G79" s="127"/>
      <c r="H79" s="351">
        <f t="shared" si="6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4"/>
        <v>0</v>
      </c>
      <c r="N79" s="129"/>
      <c r="O79" s="342"/>
      <c r="P79" s="342"/>
      <c r="Q79" s="342"/>
      <c r="R79" s="342"/>
      <c r="S79" s="342"/>
      <c r="T79" s="342"/>
      <c r="U79" s="342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62">
        <v>30300002</v>
      </c>
      <c r="B80" s="192" t="s">
        <v>407</v>
      </c>
      <c r="C80" s="183" t="s">
        <v>408</v>
      </c>
      <c r="D80" s="107">
        <v>5.03</v>
      </c>
      <c r="E80" s="107"/>
      <c r="F80" s="107"/>
      <c r="G80" s="127"/>
      <c r="H80" s="351">
        <f t="shared" si="6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342"/>
      <c r="P80" s="342"/>
      <c r="Q80" s="342"/>
      <c r="R80" s="342"/>
      <c r="S80" s="342"/>
      <c r="T80" s="342"/>
      <c r="U80" s="342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62">
        <v>30300001</v>
      </c>
      <c r="B81" s="192" t="s">
        <v>407</v>
      </c>
      <c r="C81" s="183" t="s">
        <v>409</v>
      </c>
      <c r="D81" s="107">
        <v>5.03</v>
      </c>
      <c r="E81" s="107"/>
      <c r="F81" s="107"/>
      <c r="G81" s="127"/>
      <c r="H81" s="351">
        <f t="shared" si="6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342"/>
      <c r="P81" s="342"/>
      <c r="Q81" s="342"/>
      <c r="R81" s="342"/>
      <c r="S81" s="342"/>
      <c r="T81" s="342"/>
      <c r="U81" s="342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62">
        <v>30300003</v>
      </c>
      <c r="B82" s="192" t="s">
        <v>407</v>
      </c>
      <c r="C82" s="183" t="s">
        <v>410</v>
      </c>
      <c r="D82" s="107">
        <v>5.03</v>
      </c>
      <c r="E82" s="107"/>
      <c r="F82" s="107"/>
      <c r="G82" s="127"/>
      <c r="H82" s="351">
        <f t="shared" si="6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342"/>
      <c r="P82" s="342"/>
      <c r="Q82" s="342"/>
      <c r="R82" s="342"/>
      <c r="S82" s="342"/>
      <c r="T82" s="342"/>
      <c r="U82" s="342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62">
        <v>30300005</v>
      </c>
      <c r="B83" s="138" t="s">
        <v>362</v>
      </c>
      <c r="C83" s="125" t="s">
        <v>337</v>
      </c>
      <c r="D83" s="107">
        <v>5.03</v>
      </c>
      <c r="E83" s="107"/>
      <c r="F83" s="107"/>
      <c r="G83" s="127"/>
      <c r="H83" s="351">
        <f t="shared" si="6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342"/>
      <c r="P83" s="342"/>
      <c r="Q83" s="342"/>
      <c r="R83" s="342"/>
      <c r="S83" s="342"/>
      <c r="T83" s="342"/>
      <c r="U83" s="342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62">
        <v>30300004</v>
      </c>
      <c r="B84" s="138" t="s">
        <v>362</v>
      </c>
      <c r="C84" s="125" t="s">
        <v>339</v>
      </c>
      <c r="D84" s="107">
        <v>5.03</v>
      </c>
      <c r="E84" s="107"/>
      <c r="F84" s="107"/>
      <c r="G84" s="127"/>
      <c r="H84" s="351">
        <f t="shared" si="6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342"/>
      <c r="P84" s="342"/>
      <c r="Q84" s="342"/>
      <c r="R84" s="342"/>
      <c r="S84" s="342"/>
      <c r="T84" s="342"/>
      <c r="U84" s="342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62">
        <v>30300006</v>
      </c>
      <c r="B85" s="138" t="s">
        <v>362</v>
      </c>
      <c r="C85" s="125" t="s">
        <v>341</v>
      </c>
      <c r="D85" s="107">
        <v>5.03</v>
      </c>
      <c r="E85" s="107"/>
      <c r="F85" s="107"/>
      <c r="G85" s="127"/>
      <c r="H85" s="351">
        <f t="shared" si="6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342"/>
      <c r="P85" s="342"/>
      <c r="Q85" s="342"/>
      <c r="R85" s="342"/>
      <c r="S85" s="342"/>
      <c r="T85" s="342"/>
      <c r="U85" s="342"/>
      <c r="V85" s="131"/>
      <c r="W85" s="132"/>
      <c r="X85" s="131"/>
      <c r="Y85" s="131"/>
      <c r="Z85" s="131"/>
      <c r="AA85" s="131"/>
    </row>
    <row r="86" spans="1:27" ht="20.100000000000001" hidden="1" customHeight="1">
      <c r="A86" s="435" t="s">
        <v>216</v>
      </c>
      <c r="B86" s="435"/>
      <c r="C86" s="349" t="s">
        <v>202</v>
      </c>
      <c r="D86" s="141"/>
      <c r="E86" s="141"/>
      <c r="F86" s="141"/>
      <c r="G86" s="143">
        <f>SUM(G29:G85)</f>
        <v>0</v>
      </c>
      <c r="H86" s="144">
        <f>SUM(H29:H85)</f>
        <v>0</v>
      </c>
      <c r="I86" s="144">
        <f>SUM(I29:I85)</f>
        <v>0</v>
      </c>
      <c r="J86" s="129" t="str">
        <f t="array" ref="J86">IF(ISERROR(G86/I86),"",G86/I86)</f>
        <v/>
      </c>
      <c r="K86" s="144">
        <f>SUM(K29:K85)</f>
        <v>0</v>
      </c>
      <c r="L86" s="145"/>
      <c r="M86" s="148">
        <f t="shared" ref="M86:V86" si="15">SUM(M29:M85)</f>
        <v>0</v>
      </c>
      <c r="N86" s="144">
        <f t="shared" si="15"/>
        <v>0</v>
      </c>
      <c r="O86" s="146">
        <f t="shared" si="15"/>
        <v>0</v>
      </c>
      <c r="P86" s="146">
        <f t="shared" si="15"/>
        <v>0</v>
      </c>
      <c r="Q86" s="146">
        <f t="shared" si="15"/>
        <v>0</v>
      </c>
      <c r="R86" s="146">
        <f t="shared" si="15"/>
        <v>0</v>
      </c>
      <c r="S86" s="146">
        <f t="shared" si="15"/>
        <v>0</v>
      </c>
      <c r="T86" s="146">
        <f t="shared" si="15"/>
        <v>0</v>
      </c>
      <c r="U86" s="146">
        <f t="shared" si="15"/>
        <v>0</v>
      </c>
      <c r="V86" s="147">
        <f t="shared" si="15"/>
        <v>0</v>
      </c>
      <c r="W86" s="132" t="str">
        <f t="shared" ref="W86:W93" si="16">IF(ISERROR(V86/G86),"",V86/G86)</f>
        <v/>
      </c>
      <c r="X86" s="147">
        <f>SUM(X29:X85)</f>
        <v>0</v>
      </c>
      <c r="Y86" s="147">
        <f>SUM(Y29:Y85)</f>
        <v>0</v>
      </c>
      <c r="Z86" s="147">
        <f>SUM(Z29:Z85)</f>
        <v>0</v>
      </c>
      <c r="AA86" s="147">
        <f>SUM(AA29:AA85)</f>
        <v>0</v>
      </c>
    </row>
    <row r="87" spans="1:27" ht="20.100000000000001" hidden="1" customHeight="1">
      <c r="A87" s="259">
        <v>30400012</v>
      </c>
      <c r="B87" s="343" t="s">
        <v>217</v>
      </c>
      <c r="C87" s="125" t="s">
        <v>179</v>
      </c>
      <c r="D87" s="107">
        <v>5.03</v>
      </c>
      <c r="E87" s="107"/>
      <c r="F87" s="107"/>
      <c r="G87" s="127"/>
      <c r="H87" s="351">
        <f t="shared" ref="H87:H120" si="17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5" si="18">IF(ISERROR(I87-K87),"",I87-K87)</f>
        <v>0</v>
      </c>
      <c r="N87" s="129">
        <f t="shared" ref="N87:N93" si="19">SUM(O87:U87)</f>
        <v>0</v>
      </c>
      <c r="O87" s="342"/>
      <c r="P87" s="342"/>
      <c r="Q87" s="342"/>
      <c r="R87" s="342"/>
      <c r="S87" s="342"/>
      <c r="T87" s="342"/>
      <c r="U87" s="342"/>
      <c r="V87" s="131">
        <f t="shared" ref="V87:V93" si="20">SUM(X87:AA87)</f>
        <v>0</v>
      </c>
      <c r="W87" s="132" t="str">
        <f t="shared" si="16"/>
        <v/>
      </c>
      <c r="X87" s="131"/>
      <c r="Y87" s="131"/>
      <c r="Z87" s="131"/>
      <c r="AA87" s="131"/>
    </row>
    <row r="88" spans="1:27" ht="20.100000000000001" hidden="1" customHeight="1">
      <c r="A88" s="259">
        <v>30400010</v>
      </c>
      <c r="B88" s="343" t="s">
        <v>217</v>
      </c>
      <c r="C88" s="125" t="s">
        <v>186</v>
      </c>
      <c r="D88" s="107">
        <v>5.03</v>
      </c>
      <c r="E88" s="107"/>
      <c r="F88" s="107"/>
      <c r="G88" s="127"/>
      <c r="H88" s="351">
        <f t="shared" si="17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18"/>
        <v>0</v>
      </c>
      <c r="N88" s="129">
        <f t="shared" si="19"/>
        <v>0</v>
      </c>
      <c r="O88" s="342"/>
      <c r="P88" s="342"/>
      <c r="Q88" s="342"/>
      <c r="R88" s="342"/>
      <c r="S88" s="342"/>
      <c r="T88" s="342"/>
      <c r="U88" s="342"/>
      <c r="V88" s="131">
        <f t="shared" si="20"/>
        <v>0</v>
      </c>
      <c r="W88" s="132" t="str">
        <f t="shared" si="16"/>
        <v/>
      </c>
      <c r="X88" s="131"/>
      <c r="Y88" s="131"/>
      <c r="Z88" s="131"/>
      <c r="AA88" s="131"/>
    </row>
    <row r="89" spans="1:27" ht="20.100000000000001" hidden="1" customHeight="1">
      <c r="A89" s="259">
        <v>30400011</v>
      </c>
      <c r="B89" s="343" t="s">
        <v>217</v>
      </c>
      <c r="C89" s="125" t="s">
        <v>204</v>
      </c>
      <c r="D89" s="107">
        <v>5.03</v>
      </c>
      <c r="E89" s="107"/>
      <c r="F89" s="107"/>
      <c r="G89" s="127"/>
      <c r="H89" s="351">
        <f t="shared" si="17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18"/>
        <v>0</v>
      </c>
      <c r="N89" s="129">
        <f t="shared" si="19"/>
        <v>0</v>
      </c>
      <c r="O89" s="342"/>
      <c r="P89" s="342"/>
      <c r="Q89" s="342"/>
      <c r="R89" s="342"/>
      <c r="S89" s="342"/>
      <c r="T89" s="342"/>
      <c r="U89" s="342"/>
      <c r="V89" s="131">
        <f t="shared" si="20"/>
        <v>0</v>
      </c>
      <c r="W89" s="132" t="str">
        <f t="shared" si="16"/>
        <v/>
      </c>
      <c r="X89" s="131"/>
      <c r="Y89" s="131"/>
      <c r="Z89" s="131"/>
      <c r="AA89" s="131"/>
    </row>
    <row r="90" spans="1:27" ht="20.100000000000001" hidden="1" customHeight="1">
      <c r="A90" s="259">
        <v>30400014</v>
      </c>
      <c r="B90" s="149" t="s">
        <v>507</v>
      </c>
      <c r="C90" s="125" t="s">
        <v>179</v>
      </c>
      <c r="D90" s="107">
        <v>5.03</v>
      </c>
      <c r="E90" s="107"/>
      <c r="F90" s="107"/>
      <c r="G90" s="127"/>
      <c r="H90" s="351">
        <f t="shared" si="17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18"/>
        <v>0</v>
      </c>
      <c r="N90" s="129">
        <f t="shared" si="19"/>
        <v>0</v>
      </c>
      <c r="O90" s="342"/>
      <c r="P90" s="342"/>
      <c r="Q90" s="342"/>
      <c r="R90" s="342"/>
      <c r="S90" s="342"/>
      <c r="T90" s="342"/>
      <c r="U90" s="342"/>
      <c r="V90" s="131">
        <f t="shared" si="20"/>
        <v>0</v>
      </c>
      <c r="W90" s="132" t="str">
        <f t="shared" si="16"/>
        <v/>
      </c>
      <c r="X90" s="131"/>
      <c r="Y90" s="131"/>
      <c r="Z90" s="131"/>
      <c r="AA90" s="131"/>
    </row>
    <row r="91" spans="1:27" ht="20.100000000000001" hidden="1" customHeight="1">
      <c r="A91" s="259">
        <v>30400013</v>
      </c>
      <c r="B91" s="149" t="s">
        <v>468</v>
      </c>
      <c r="C91" s="125" t="s">
        <v>203</v>
      </c>
      <c r="D91" s="107">
        <v>5.03</v>
      </c>
      <c r="E91" s="107"/>
      <c r="F91" s="107"/>
      <c r="G91" s="127"/>
      <c r="H91" s="351">
        <f t="shared" si="17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18"/>
        <v>0</v>
      </c>
      <c r="N91" s="129">
        <f t="shared" si="19"/>
        <v>0</v>
      </c>
      <c r="O91" s="342"/>
      <c r="P91" s="342"/>
      <c r="Q91" s="342"/>
      <c r="R91" s="342"/>
      <c r="S91" s="342"/>
      <c r="T91" s="342"/>
      <c r="U91" s="342"/>
      <c r="V91" s="131">
        <f t="shared" si="20"/>
        <v>0</v>
      </c>
      <c r="W91" s="132" t="str">
        <f t="shared" si="16"/>
        <v/>
      </c>
      <c r="X91" s="131"/>
      <c r="Y91" s="131"/>
      <c r="Z91" s="131"/>
      <c r="AA91" s="131"/>
    </row>
    <row r="92" spans="1:27" ht="20.100000000000001" hidden="1" customHeight="1">
      <c r="A92" s="259">
        <v>30400016</v>
      </c>
      <c r="B92" s="149" t="s">
        <v>507</v>
      </c>
      <c r="C92" s="125" t="s">
        <v>186</v>
      </c>
      <c r="D92" s="107">
        <v>5.03</v>
      </c>
      <c r="E92" s="107"/>
      <c r="F92" s="107"/>
      <c r="G92" s="127"/>
      <c r="H92" s="351">
        <f t="shared" si="17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18"/>
        <v>0</v>
      </c>
      <c r="N92" s="129">
        <f t="shared" si="19"/>
        <v>0</v>
      </c>
      <c r="O92" s="342"/>
      <c r="P92" s="342"/>
      <c r="Q92" s="342"/>
      <c r="R92" s="342"/>
      <c r="S92" s="342"/>
      <c r="T92" s="342"/>
      <c r="U92" s="342"/>
      <c r="V92" s="131">
        <f t="shared" si="20"/>
        <v>0</v>
      </c>
      <c r="W92" s="132" t="str">
        <f t="shared" si="16"/>
        <v/>
      </c>
      <c r="X92" s="131"/>
      <c r="Y92" s="131"/>
      <c r="Z92" s="131"/>
      <c r="AA92" s="131"/>
    </row>
    <row r="93" spans="1:27" ht="20.100000000000001" hidden="1" customHeight="1">
      <c r="A93" s="259">
        <v>30400017</v>
      </c>
      <c r="B93" s="149" t="s">
        <v>507</v>
      </c>
      <c r="C93" s="125" t="s">
        <v>195</v>
      </c>
      <c r="D93" s="107">
        <v>5.03</v>
      </c>
      <c r="E93" s="107"/>
      <c r="F93" s="107"/>
      <c r="G93" s="127"/>
      <c r="H93" s="351">
        <f t="shared" si="17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18"/>
        <v>0</v>
      </c>
      <c r="N93" s="129">
        <f t="shared" si="19"/>
        <v>0</v>
      </c>
      <c r="O93" s="342"/>
      <c r="P93" s="342"/>
      <c r="Q93" s="342"/>
      <c r="R93" s="342"/>
      <c r="S93" s="342"/>
      <c r="T93" s="342"/>
      <c r="U93" s="342"/>
      <c r="V93" s="131">
        <f t="shared" si="20"/>
        <v>0</v>
      </c>
      <c r="W93" s="132" t="str">
        <f t="shared" si="16"/>
        <v/>
      </c>
      <c r="X93" s="131"/>
      <c r="Y93" s="131"/>
      <c r="Z93" s="131"/>
      <c r="AA93" s="131"/>
    </row>
    <row r="94" spans="1:27" ht="20.100000000000001" hidden="1" customHeight="1">
      <c r="A94" s="259">
        <v>30400015</v>
      </c>
      <c r="B94" s="149" t="s">
        <v>506</v>
      </c>
      <c r="C94" s="125" t="s">
        <v>218</v>
      </c>
      <c r="D94" s="150">
        <v>5.03</v>
      </c>
      <c r="E94" s="107"/>
      <c r="F94" s="107"/>
      <c r="G94" s="127"/>
      <c r="H94" s="351">
        <f t="shared" si="17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18"/>
        <v>0</v>
      </c>
      <c r="N94" s="129"/>
      <c r="O94" s="342"/>
      <c r="P94" s="342"/>
      <c r="Q94" s="342"/>
      <c r="R94" s="342"/>
      <c r="S94" s="342"/>
      <c r="T94" s="342"/>
      <c r="U94" s="342"/>
      <c r="V94" s="131"/>
      <c r="W94" s="132"/>
      <c r="X94" s="131"/>
      <c r="Y94" s="131"/>
      <c r="Z94" s="131"/>
      <c r="AA94" s="131"/>
    </row>
    <row r="95" spans="1:27" ht="20.100000000000001" hidden="1" customHeight="1">
      <c r="A95" s="264">
        <v>30600004</v>
      </c>
      <c r="B95" s="149" t="s">
        <v>219</v>
      </c>
      <c r="C95" s="125" t="s">
        <v>179</v>
      </c>
      <c r="D95" s="107">
        <v>5.03</v>
      </c>
      <c r="E95" s="107"/>
      <c r="F95" s="107"/>
      <c r="G95" s="127"/>
      <c r="H95" s="351">
        <f t="shared" si="17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18"/>
        <v>0</v>
      </c>
      <c r="N95" s="129">
        <f t="shared" ref="N95:N114" si="21">SUM(O95:U95)</f>
        <v>0</v>
      </c>
      <c r="O95" s="342"/>
      <c r="P95" s="342"/>
      <c r="Q95" s="342"/>
      <c r="R95" s="342"/>
      <c r="S95" s="342"/>
      <c r="T95" s="342"/>
      <c r="U95" s="342"/>
      <c r="V95" s="131">
        <f t="shared" ref="V95:V102" si="22">SUM(X95:AA95)</f>
        <v>0</v>
      </c>
      <c r="W95" s="132" t="str">
        <f t="shared" ref="W95:W106" si="23">IF(ISERROR(V95/G95),"",V95/G95)</f>
        <v/>
      </c>
      <c r="X95" s="131"/>
      <c r="Y95" s="131"/>
      <c r="Z95" s="131"/>
      <c r="AA95" s="131"/>
    </row>
    <row r="96" spans="1:27" ht="20.100000000000001" hidden="1" customHeight="1">
      <c r="A96" s="264">
        <v>30600001</v>
      </c>
      <c r="B96" s="149" t="s">
        <v>219</v>
      </c>
      <c r="C96" s="125" t="s">
        <v>181</v>
      </c>
      <c r="D96" s="107">
        <v>5.03</v>
      </c>
      <c r="E96" s="107"/>
      <c r="F96" s="107"/>
      <c r="G96" s="127"/>
      <c r="H96" s="351">
        <f t="shared" si="17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18"/>
        <v>0</v>
      </c>
      <c r="N96" s="129">
        <f t="shared" si="21"/>
        <v>0</v>
      </c>
      <c r="O96" s="342"/>
      <c r="P96" s="342"/>
      <c r="Q96" s="342"/>
      <c r="R96" s="342"/>
      <c r="S96" s="342"/>
      <c r="T96" s="342"/>
      <c r="U96" s="342"/>
      <c r="V96" s="131">
        <f t="shared" si="22"/>
        <v>0</v>
      </c>
      <c r="W96" s="132" t="str">
        <f t="shared" si="23"/>
        <v/>
      </c>
      <c r="X96" s="131"/>
      <c r="Y96" s="131"/>
      <c r="Z96" s="131"/>
      <c r="AA96" s="131"/>
    </row>
    <row r="97" spans="1:27" ht="20.100000000000001" hidden="1" customHeight="1">
      <c r="A97" s="264">
        <v>30600002</v>
      </c>
      <c r="B97" s="149" t="s">
        <v>219</v>
      </c>
      <c r="C97" s="125" t="s">
        <v>186</v>
      </c>
      <c r="D97" s="107">
        <v>5.03</v>
      </c>
      <c r="E97" s="107"/>
      <c r="F97" s="107"/>
      <c r="G97" s="127"/>
      <c r="H97" s="351">
        <f t="shared" si="17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18"/>
        <v>0</v>
      </c>
      <c r="N97" s="129">
        <f t="shared" si="21"/>
        <v>0</v>
      </c>
      <c r="O97" s="342"/>
      <c r="P97" s="342"/>
      <c r="Q97" s="342"/>
      <c r="R97" s="342"/>
      <c r="S97" s="342"/>
      <c r="T97" s="342"/>
      <c r="U97" s="342"/>
      <c r="V97" s="131">
        <f t="shared" si="22"/>
        <v>0</v>
      </c>
      <c r="W97" s="132" t="str">
        <f t="shared" si="23"/>
        <v/>
      </c>
      <c r="X97" s="131"/>
      <c r="Y97" s="131"/>
      <c r="Z97" s="131"/>
      <c r="AA97" s="131"/>
    </row>
    <row r="98" spans="1:27" ht="20.100000000000001" hidden="1" customHeight="1">
      <c r="A98" s="264">
        <v>30600003</v>
      </c>
      <c r="B98" s="149" t="s">
        <v>219</v>
      </c>
      <c r="C98" s="191" t="s">
        <v>89</v>
      </c>
      <c r="D98" s="107">
        <v>5.03</v>
      </c>
      <c r="E98" s="107"/>
      <c r="F98" s="107"/>
      <c r="G98" s="127"/>
      <c r="H98" s="351">
        <f t="shared" si="17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18"/>
        <v>0</v>
      </c>
      <c r="N98" s="129">
        <f t="shared" si="21"/>
        <v>0</v>
      </c>
      <c r="O98" s="342"/>
      <c r="P98" s="342"/>
      <c r="Q98" s="342"/>
      <c r="R98" s="342"/>
      <c r="S98" s="342"/>
      <c r="T98" s="342"/>
      <c r="U98" s="342"/>
      <c r="V98" s="131">
        <f t="shared" si="22"/>
        <v>0</v>
      </c>
      <c r="W98" s="132" t="str">
        <f t="shared" si="23"/>
        <v/>
      </c>
      <c r="X98" s="131"/>
      <c r="Y98" s="131"/>
      <c r="Z98" s="131"/>
      <c r="AA98" s="131"/>
    </row>
    <row r="99" spans="1:27" ht="20.100000000000001" hidden="1" customHeight="1">
      <c r="A99" s="264">
        <v>30400030</v>
      </c>
      <c r="B99" s="149" t="s">
        <v>220</v>
      </c>
      <c r="C99" s="125" t="s">
        <v>179</v>
      </c>
      <c r="D99" s="107">
        <v>5.03</v>
      </c>
      <c r="E99" s="107"/>
      <c r="F99" s="107"/>
      <c r="G99" s="127"/>
      <c r="H99" s="351">
        <f t="shared" si="17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18"/>
        <v>0</v>
      </c>
      <c r="N99" s="129">
        <f t="shared" si="21"/>
        <v>0</v>
      </c>
      <c r="O99" s="342"/>
      <c r="P99" s="342"/>
      <c r="Q99" s="342"/>
      <c r="R99" s="342"/>
      <c r="S99" s="342"/>
      <c r="T99" s="342"/>
      <c r="U99" s="342"/>
      <c r="V99" s="131">
        <f t="shared" si="22"/>
        <v>0</v>
      </c>
      <c r="W99" s="132" t="str">
        <f t="shared" si="23"/>
        <v/>
      </c>
      <c r="X99" s="131"/>
      <c r="Y99" s="131"/>
      <c r="Z99" s="131"/>
      <c r="AA99" s="131"/>
    </row>
    <row r="100" spans="1:27" ht="20.100000000000001" hidden="1" customHeight="1">
      <c r="A100" s="264"/>
      <c r="B100" s="149" t="s">
        <v>220</v>
      </c>
      <c r="C100" s="125" t="s">
        <v>203</v>
      </c>
      <c r="D100" s="107">
        <v>5.03</v>
      </c>
      <c r="E100" s="107"/>
      <c r="F100" s="107"/>
      <c r="G100" s="127"/>
      <c r="H100" s="351">
        <f t="shared" si="17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18"/>
        <v/>
      </c>
      <c r="N100" s="129">
        <f t="shared" si="21"/>
        <v>0</v>
      </c>
      <c r="O100" s="342"/>
      <c r="P100" s="342"/>
      <c r="Q100" s="342"/>
      <c r="R100" s="342"/>
      <c r="S100" s="342"/>
      <c r="T100" s="342"/>
      <c r="U100" s="342"/>
      <c r="V100" s="131">
        <f t="shared" si="22"/>
        <v>0</v>
      </c>
      <c r="W100" s="132" t="str">
        <f t="shared" si="23"/>
        <v/>
      </c>
      <c r="X100" s="131"/>
      <c r="Y100" s="131"/>
      <c r="Z100" s="131"/>
      <c r="AA100" s="131"/>
    </row>
    <row r="101" spans="1:27" ht="20.100000000000001" hidden="1" customHeight="1">
      <c r="A101" s="264"/>
      <c r="B101" s="149" t="s">
        <v>220</v>
      </c>
      <c r="C101" s="125" t="s">
        <v>186</v>
      </c>
      <c r="D101" s="107">
        <v>5.03</v>
      </c>
      <c r="E101" s="107"/>
      <c r="F101" s="107"/>
      <c r="G101" s="127"/>
      <c r="H101" s="351">
        <f t="shared" si="17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18"/>
        <v/>
      </c>
      <c r="N101" s="129">
        <f t="shared" si="21"/>
        <v>0</v>
      </c>
      <c r="O101" s="342"/>
      <c r="P101" s="342"/>
      <c r="Q101" s="342"/>
      <c r="R101" s="342"/>
      <c r="S101" s="342"/>
      <c r="T101" s="342"/>
      <c r="U101" s="342"/>
      <c r="V101" s="131">
        <f t="shared" si="22"/>
        <v>0</v>
      </c>
      <c r="W101" s="132" t="str">
        <f t="shared" si="23"/>
        <v/>
      </c>
      <c r="X101" s="131"/>
      <c r="Y101" s="131"/>
      <c r="Z101" s="131"/>
      <c r="AA101" s="131"/>
    </row>
    <row r="102" spans="1:27" ht="20.100000000000001" hidden="1" customHeight="1">
      <c r="A102" s="264">
        <v>30401031</v>
      </c>
      <c r="B102" s="149" t="s">
        <v>220</v>
      </c>
      <c r="C102" s="125" t="s">
        <v>195</v>
      </c>
      <c r="D102" s="107">
        <v>5.03</v>
      </c>
      <c r="E102" s="107"/>
      <c r="F102" s="107"/>
      <c r="G102" s="127"/>
      <c r="H102" s="351">
        <f t="shared" si="17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18"/>
        <v/>
      </c>
      <c r="N102" s="129">
        <f t="shared" si="21"/>
        <v>0</v>
      </c>
      <c r="O102" s="342"/>
      <c r="P102" s="342"/>
      <c r="Q102" s="342"/>
      <c r="R102" s="342"/>
      <c r="S102" s="342"/>
      <c r="T102" s="342"/>
      <c r="U102" s="342"/>
      <c r="V102" s="131">
        <f t="shared" si="22"/>
        <v>0</v>
      </c>
      <c r="W102" s="132" t="str">
        <f t="shared" si="23"/>
        <v/>
      </c>
      <c r="X102" s="131"/>
      <c r="Y102" s="131"/>
      <c r="Z102" s="131"/>
      <c r="AA102" s="131"/>
    </row>
    <row r="103" spans="1:27" ht="20.100000000000001" hidden="1" customHeight="1">
      <c r="A103" s="264">
        <v>30600005</v>
      </c>
      <c r="B103" s="343" t="s">
        <v>222</v>
      </c>
      <c r="C103" s="125" t="s">
        <v>181</v>
      </c>
      <c r="D103" s="107">
        <v>10.199999999999999</v>
      </c>
      <c r="E103" s="107"/>
      <c r="F103" s="107"/>
      <c r="G103" s="127"/>
      <c r="H103" s="351">
        <f t="shared" si="17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18"/>
        <v>0</v>
      </c>
      <c r="N103" s="129">
        <f t="shared" si="21"/>
        <v>0</v>
      </c>
      <c r="O103" s="342"/>
      <c r="P103" s="342"/>
      <c r="Q103" s="342"/>
      <c r="R103" s="342"/>
      <c r="S103" s="342"/>
      <c r="T103" s="342"/>
      <c r="U103" s="342"/>
      <c r="V103" s="131">
        <f>SUM(X103:AA103)</f>
        <v>0</v>
      </c>
      <c r="W103" s="132" t="str">
        <f t="shared" si="23"/>
        <v/>
      </c>
      <c r="X103" s="131"/>
      <c r="Y103" s="131"/>
      <c r="Z103" s="131"/>
      <c r="AA103" s="131"/>
    </row>
    <row r="104" spans="1:27" ht="20.100000000000001" hidden="1" customHeight="1">
      <c r="A104" s="264">
        <v>30600008</v>
      </c>
      <c r="B104" s="343" t="s">
        <v>222</v>
      </c>
      <c r="C104" s="125" t="s">
        <v>179</v>
      </c>
      <c r="D104" s="107">
        <v>10.199999999999999</v>
      </c>
      <c r="E104" s="107"/>
      <c r="F104" s="107"/>
      <c r="G104" s="127"/>
      <c r="H104" s="351">
        <f t="shared" si="17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18"/>
        <v>0</v>
      </c>
      <c r="N104" s="129">
        <f t="shared" si="21"/>
        <v>0</v>
      </c>
      <c r="O104" s="342"/>
      <c r="P104" s="342"/>
      <c r="Q104" s="342"/>
      <c r="R104" s="342"/>
      <c r="S104" s="342"/>
      <c r="T104" s="342"/>
      <c r="U104" s="342"/>
      <c r="V104" s="131">
        <f>SUM(X104:AA104)</f>
        <v>0</v>
      </c>
      <c r="W104" s="132" t="str">
        <f t="shared" si="23"/>
        <v/>
      </c>
      <c r="X104" s="131"/>
      <c r="Y104" s="131"/>
      <c r="Z104" s="131"/>
      <c r="AA104" s="131"/>
    </row>
    <row r="105" spans="1:27" ht="20.100000000000001" hidden="1" customHeight="1">
      <c r="A105" s="264">
        <v>30600007</v>
      </c>
      <c r="B105" s="343" t="s">
        <v>222</v>
      </c>
      <c r="C105" s="125" t="s">
        <v>221</v>
      </c>
      <c r="D105" s="107">
        <v>10.199999999999999</v>
      </c>
      <c r="E105" s="107"/>
      <c r="F105" s="107"/>
      <c r="G105" s="127"/>
      <c r="H105" s="351">
        <f t="shared" si="17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18"/>
        <v>0</v>
      </c>
      <c r="N105" s="129">
        <f t="shared" si="21"/>
        <v>0</v>
      </c>
      <c r="O105" s="342"/>
      <c r="P105" s="342"/>
      <c r="Q105" s="342"/>
      <c r="R105" s="342"/>
      <c r="S105" s="342"/>
      <c r="T105" s="342"/>
      <c r="U105" s="342"/>
      <c r="V105" s="131">
        <f>SUM(X105:AA105)</f>
        <v>0</v>
      </c>
      <c r="W105" s="132" t="str">
        <f t="shared" si="23"/>
        <v/>
      </c>
      <c r="X105" s="131"/>
      <c r="Y105" s="131"/>
      <c r="Z105" s="131"/>
      <c r="AA105" s="131"/>
    </row>
    <row r="106" spans="1:27" ht="20.100000000000001" hidden="1" customHeight="1">
      <c r="A106" s="264">
        <v>30600006</v>
      </c>
      <c r="B106" s="343" t="s">
        <v>222</v>
      </c>
      <c r="C106" s="125" t="s">
        <v>186</v>
      </c>
      <c r="D106" s="107">
        <v>10.199999999999999</v>
      </c>
      <c r="E106" s="107"/>
      <c r="F106" s="107"/>
      <c r="G106" s="127"/>
      <c r="H106" s="351">
        <f t="shared" si="17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18"/>
        <v>0</v>
      </c>
      <c r="N106" s="129">
        <f t="shared" si="21"/>
        <v>0</v>
      </c>
      <c r="O106" s="342"/>
      <c r="P106" s="342"/>
      <c r="Q106" s="342"/>
      <c r="R106" s="342"/>
      <c r="S106" s="342"/>
      <c r="T106" s="342"/>
      <c r="U106" s="342"/>
      <c r="V106" s="131">
        <f>SUM(X106:AA106)</f>
        <v>0</v>
      </c>
      <c r="W106" s="132" t="str">
        <f t="shared" si="23"/>
        <v/>
      </c>
      <c r="X106" s="131"/>
      <c r="Y106" s="131"/>
      <c r="Z106" s="131"/>
      <c r="AA106" s="131"/>
    </row>
    <row r="107" spans="1:27" ht="20.100000000000001" hidden="1" customHeight="1">
      <c r="A107" s="259">
        <v>30400026</v>
      </c>
      <c r="B107" s="343" t="s">
        <v>393</v>
      </c>
      <c r="C107" s="183" t="s">
        <v>395</v>
      </c>
      <c r="D107" s="107">
        <v>5</v>
      </c>
      <c r="E107" s="107"/>
      <c r="F107" s="107"/>
      <c r="G107" s="127"/>
      <c r="H107" s="351">
        <f t="shared" si="17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18"/>
        <v>0</v>
      </c>
      <c r="N107" s="129">
        <f t="shared" si="21"/>
        <v>0</v>
      </c>
      <c r="O107" s="342"/>
      <c r="P107" s="342"/>
      <c r="Q107" s="342"/>
      <c r="R107" s="342"/>
      <c r="S107" s="342"/>
      <c r="T107" s="342"/>
      <c r="U107" s="342"/>
      <c r="V107" s="131"/>
      <c r="W107" s="132"/>
      <c r="X107" s="131"/>
      <c r="Y107" s="131"/>
      <c r="Z107" s="131"/>
      <c r="AA107" s="131"/>
    </row>
    <row r="108" spans="1:27" ht="20.100000000000001" hidden="1" customHeight="1">
      <c r="A108" s="259">
        <v>30400028</v>
      </c>
      <c r="B108" s="343" t="s">
        <v>393</v>
      </c>
      <c r="C108" s="183" t="s">
        <v>402</v>
      </c>
      <c r="D108" s="107">
        <v>5</v>
      </c>
      <c r="E108" s="107"/>
      <c r="F108" s="107"/>
      <c r="G108" s="127"/>
      <c r="H108" s="351">
        <f t="shared" si="17"/>
        <v>0</v>
      </c>
      <c r="I108" s="128"/>
      <c r="J108" s="129"/>
      <c r="K108" s="130">
        <f t="array" ref="K108">IF(ISERROR(G108/L108),"",G108/L108)</f>
        <v>0</v>
      </c>
      <c r="L108" s="128">
        <v>5</v>
      </c>
      <c r="M108" s="108">
        <f t="shared" si="18"/>
        <v>0</v>
      </c>
      <c r="N108" s="129">
        <f t="shared" si="21"/>
        <v>0</v>
      </c>
      <c r="O108" s="342"/>
      <c r="P108" s="342"/>
      <c r="Q108" s="342"/>
      <c r="R108" s="342"/>
      <c r="S108" s="342"/>
      <c r="T108" s="342"/>
      <c r="U108" s="342"/>
      <c r="V108" s="131"/>
      <c r="W108" s="132"/>
      <c r="X108" s="131"/>
      <c r="Y108" s="131"/>
      <c r="Z108" s="131"/>
      <c r="AA108" s="131"/>
    </row>
    <row r="109" spans="1:27" ht="20.100000000000001" hidden="1" customHeight="1">
      <c r="A109" s="259">
        <v>30400027</v>
      </c>
      <c r="B109" s="343" t="s">
        <v>404</v>
      </c>
      <c r="C109" s="183" t="s">
        <v>405</v>
      </c>
      <c r="D109" s="107">
        <v>5</v>
      </c>
      <c r="E109" s="107"/>
      <c r="F109" s="107"/>
      <c r="G109" s="127"/>
      <c r="H109" s="351">
        <f t="shared" si="17"/>
        <v>0</v>
      </c>
      <c r="I109" s="128"/>
      <c r="J109" s="129"/>
      <c r="K109" s="130">
        <f t="array" ref="K109">IF(ISERROR(G109/L109),"",G109/L109)</f>
        <v>0</v>
      </c>
      <c r="L109" s="128">
        <v>5</v>
      </c>
      <c r="M109" s="108">
        <f t="shared" si="18"/>
        <v>0</v>
      </c>
      <c r="N109" s="129">
        <f t="shared" si="21"/>
        <v>0</v>
      </c>
      <c r="O109" s="342"/>
      <c r="P109" s="342"/>
      <c r="Q109" s="342"/>
      <c r="R109" s="342"/>
      <c r="S109" s="342"/>
      <c r="T109" s="342"/>
      <c r="U109" s="342"/>
      <c r="V109" s="131"/>
      <c r="W109" s="132"/>
      <c r="X109" s="131"/>
      <c r="Y109" s="131"/>
      <c r="Z109" s="131"/>
      <c r="AA109" s="131"/>
    </row>
    <row r="110" spans="1:27" ht="20.100000000000001" hidden="1" customHeight="1">
      <c r="A110" s="259"/>
      <c r="B110" s="343" t="s">
        <v>486</v>
      </c>
      <c r="C110" s="183" t="s">
        <v>372</v>
      </c>
      <c r="D110" s="107">
        <v>5</v>
      </c>
      <c r="E110" s="107"/>
      <c r="F110" s="107"/>
      <c r="G110" s="127"/>
      <c r="H110" s="351">
        <f t="shared" si="17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18"/>
        <v>0</v>
      </c>
      <c r="N110" s="129">
        <f t="shared" si="21"/>
        <v>0</v>
      </c>
      <c r="O110" s="342"/>
      <c r="P110" s="342"/>
      <c r="Q110" s="342"/>
      <c r="R110" s="342"/>
      <c r="S110" s="342"/>
      <c r="T110" s="342"/>
      <c r="U110" s="342"/>
      <c r="V110" s="131"/>
      <c r="W110" s="132"/>
      <c r="X110" s="131"/>
      <c r="Y110" s="131"/>
      <c r="Z110" s="131"/>
      <c r="AA110" s="131"/>
    </row>
    <row r="111" spans="1:27" ht="20.100000000000001" hidden="1" customHeight="1">
      <c r="A111" s="259">
        <v>30600009</v>
      </c>
      <c r="B111" s="343" t="s">
        <v>343</v>
      </c>
      <c r="C111" s="125" t="s">
        <v>345</v>
      </c>
      <c r="D111" s="107">
        <v>5</v>
      </c>
      <c r="E111" s="107"/>
      <c r="F111" s="107"/>
      <c r="G111" s="127"/>
      <c r="H111" s="351">
        <f t="shared" si="17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18"/>
        <v>0</v>
      </c>
      <c r="N111" s="129">
        <f t="shared" si="21"/>
        <v>0</v>
      </c>
      <c r="O111" s="342"/>
      <c r="P111" s="342"/>
      <c r="Q111" s="342"/>
      <c r="R111" s="342"/>
      <c r="S111" s="342"/>
      <c r="T111" s="342"/>
      <c r="U111" s="342"/>
      <c r="V111" s="131"/>
      <c r="W111" s="132"/>
      <c r="X111" s="131"/>
      <c r="Y111" s="131"/>
      <c r="Z111" s="131"/>
      <c r="AA111" s="131"/>
    </row>
    <row r="112" spans="1:27" ht="20.100000000000001" hidden="1" customHeight="1">
      <c r="A112" s="259">
        <v>30600010</v>
      </c>
      <c r="B112" s="343" t="s">
        <v>343</v>
      </c>
      <c r="C112" s="125" t="s">
        <v>347</v>
      </c>
      <c r="D112" s="107">
        <v>5</v>
      </c>
      <c r="E112" s="107"/>
      <c r="F112" s="107"/>
      <c r="G112" s="127"/>
      <c r="H112" s="351">
        <f t="shared" si="17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18"/>
        <v>0</v>
      </c>
      <c r="N112" s="129">
        <f t="shared" si="21"/>
        <v>0</v>
      </c>
      <c r="O112" s="342"/>
      <c r="P112" s="342"/>
      <c r="Q112" s="342"/>
      <c r="R112" s="342"/>
      <c r="S112" s="342"/>
      <c r="T112" s="342"/>
      <c r="U112" s="342"/>
      <c r="V112" s="131"/>
      <c r="W112" s="132"/>
      <c r="X112" s="131"/>
      <c r="Y112" s="131"/>
      <c r="Z112" s="131"/>
      <c r="AA112" s="131"/>
    </row>
    <row r="113" spans="1:27" ht="20.100000000000001" hidden="1" customHeight="1">
      <c r="A113" s="259">
        <v>30400001</v>
      </c>
      <c r="B113" s="149" t="s">
        <v>508</v>
      </c>
      <c r="C113" s="125" t="s">
        <v>187</v>
      </c>
      <c r="D113" s="107">
        <v>5.0599999999999996</v>
      </c>
      <c r="E113" s="107"/>
      <c r="F113" s="107"/>
      <c r="G113" s="127"/>
      <c r="H113" s="351">
        <f t="shared" si="17"/>
        <v>0</v>
      </c>
      <c r="I113" s="128"/>
      <c r="J113" s="129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18"/>
        <v>0</v>
      </c>
      <c r="N113" s="129">
        <f t="shared" si="21"/>
        <v>0</v>
      </c>
      <c r="O113" s="342"/>
      <c r="P113" s="342"/>
      <c r="Q113" s="342"/>
      <c r="R113" s="342"/>
      <c r="S113" s="342"/>
      <c r="T113" s="342"/>
      <c r="U113" s="342"/>
      <c r="V113" s="131">
        <f>SUM(X113:AA113)</f>
        <v>0</v>
      </c>
      <c r="W113" s="132" t="str">
        <f>IF(ISERROR(V113/G113),"",V113/G113)</f>
        <v/>
      </c>
      <c r="X113" s="131"/>
      <c r="Y113" s="131"/>
      <c r="Z113" s="131"/>
      <c r="AA113" s="131"/>
    </row>
    <row r="114" spans="1:27" ht="20.100000000000001" hidden="1" customHeight="1">
      <c r="A114" s="259">
        <v>30400002</v>
      </c>
      <c r="B114" s="149" t="s">
        <v>508</v>
      </c>
      <c r="C114" s="125" t="s">
        <v>203</v>
      </c>
      <c r="D114" s="107">
        <v>5.0599999999999996</v>
      </c>
      <c r="E114" s="107"/>
      <c r="F114" s="107"/>
      <c r="G114" s="127"/>
      <c r="H114" s="351">
        <f t="shared" si="17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18"/>
        <v>0</v>
      </c>
      <c r="N114" s="129">
        <f t="shared" si="21"/>
        <v>0</v>
      </c>
      <c r="O114" s="342"/>
      <c r="P114" s="342"/>
      <c r="Q114" s="342"/>
      <c r="R114" s="342"/>
      <c r="S114" s="342"/>
      <c r="T114" s="342"/>
      <c r="U114" s="342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ht="20.100000000000001" hidden="1" customHeight="1">
      <c r="A115" s="259">
        <v>30400004</v>
      </c>
      <c r="B115" s="149" t="s">
        <v>419</v>
      </c>
      <c r="C115" s="183" t="s">
        <v>73</v>
      </c>
      <c r="D115" s="107">
        <v>5</v>
      </c>
      <c r="E115" s="107"/>
      <c r="F115" s="107"/>
      <c r="G115" s="127"/>
      <c r="H115" s="351">
        <f t="shared" si="17"/>
        <v>0</v>
      </c>
      <c r="I115" s="128"/>
      <c r="J115" s="129" t="str">
        <f t="array" ref="J115">IF(ISERROR(G115/I115),"",G115/I115)</f>
        <v/>
      </c>
      <c r="K115" s="130">
        <f t="array" ref="K115">IF(ISERROR(G115/L115),"",G115/L115)</f>
        <v>0</v>
      </c>
      <c r="L115" s="128">
        <v>24</v>
      </c>
      <c r="M115" s="108">
        <f t="shared" si="18"/>
        <v>0</v>
      </c>
      <c r="N115" s="129"/>
      <c r="O115" s="342"/>
      <c r="P115" s="342"/>
      <c r="Q115" s="342"/>
      <c r="R115" s="342"/>
      <c r="S115" s="342"/>
      <c r="T115" s="342"/>
      <c r="U115" s="342"/>
      <c r="V115" s="131"/>
      <c r="W115" s="132"/>
      <c r="X115" s="131"/>
      <c r="Y115" s="131"/>
      <c r="Z115" s="131"/>
      <c r="AA115" s="131"/>
    </row>
    <row r="116" spans="1:27" ht="18.75" hidden="1" customHeight="1">
      <c r="A116" s="259">
        <v>30400003</v>
      </c>
      <c r="B116" s="149" t="s">
        <v>419</v>
      </c>
      <c r="C116" s="183" t="s">
        <v>60</v>
      </c>
      <c r="D116" s="107">
        <v>5</v>
      </c>
      <c r="E116" s="107"/>
      <c r="F116" s="107"/>
      <c r="G116" s="127"/>
      <c r="H116" s="351">
        <f t="shared" si="17"/>
        <v>0</v>
      </c>
      <c r="I116" s="128"/>
      <c r="J116" s="129"/>
      <c r="K116" s="130">
        <f t="array" ref="K116">IF(ISERROR(G116/L116),"",G116/L116)</f>
        <v>0</v>
      </c>
      <c r="L116" s="128">
        <v>24</v>
      </c>
      <c r="M116" s="108"/>
      <c r="N116" s="129"/>
      <c r="O116" s="342"/>
      <c r="P116" s="342"/>
      <c r="Q116" s="342"/>
      <c r="R116" s="342"/>
      <c r="S116" s="342"/>
      <c r="T116" s="342"/>
      <c r="U116" s="342"/>
      <c r="V116" s="131"/>
      <c r="W116" s="132"/>
      <c r="X116" s="131"/>
      <c r="Y116" s="131"/>
      <c r="Z116" s="131"/>
      <c r="AA116" s="131"/>
    </row>
    <row r="117" spans="1:27" ht="20.100000000000001" hidden="1" customHeight="1">
      <c r="A117" s="259">
        <v>30400005</v>
      </c>
      <c r="B117" s="149" t="s">
        <v>419</v>
      </c>
      <c r="C117" s="183" t="s">
        <v>422</v>
      </c>
      <c r="D117" s="107">
        <v>5</v>
      </c>
      <c r="E117" s="107"/>
      <c r="F117" s="107"/>
      <c r="G117" s="127"/>
      <c r="H117" s="351">
        <f t="shared" si="17"/>
        <v>0</v>
      </c>
      <c r="I117" s="128"/>
      <c r="J117" s="129"/>
      <c r="K117" s="130">
        <f t="array" ref="K117">IF(ISERROR(G117/L117),"",G117/L117)</f>
        <v>0</v>
      </c>
      <c r="L117" s="128">
        <v>24</v>
      </c>
      <c r="M117" s="108"/>
      <c r="N117" s="129"/>
      <c r="O117" s="342"/>
      <c r="P117" s="342"/>
      <c r="Q117" s="342"/>
      <c r="R117" s="342"/>
      <c r="S117" s="342"/>
      <c r="T117" s="342"/>
      <c r="U117" s="342"/>
      <c r="V117" s="131"/>
      <c r="W117" s="132"/>
      <c r="X117" s="131"/>
      <c r="Y117" s="131"/>
      <c r="Z117" s="131"/>
      <c r="AA117" s="131"/>
    </row>
    <row r="118" spans="1:27" ht="20.100000000000001" hidden="1" customHeight="1">
      <c r="A118" s="259">
        <v>30400007</v>
      </c>
      <c r="B118" s="149" t="s">
        <v>223</v>
      </c>
      <c r="C118" s="125" t="s">
        <v>204</v>
      </c>
      <c r="D118" s="107">
        <v>5.07</v>
      </c>
      <c r="E118" s="107"/>
      <c r="F118" s="107"/>
      <c r="G118" s="127"/>
      <c r="H118" s="351">
        <f t="shared" si="17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342"/>
      <c r="P118" s="342"/>
      <c r="Q118" s="342"/>
      <c r="R118" s="342"/>
      <c r="S118" s="342"/>
      <c r="T118" s="342"/>
      <c r="U118" s="342"/>
      <c r="V118" s="131">
        <f>SUM(X118:AA118)</f>
        <v>0</v>
      </c>
      <c r="W118" s="132" t="str">
        <f t="shared" ref="W118:W142" si="24">IF(ISERROR(V118/G118),"",V118/G118)</f>
        <v/>
      </c>
      <c r="X118" s="131"/>
      <c r="Y118" s="131"/>
      <c r="Z118" s="131"/>
      <c r="AA118" s="131"/>
    </row>
    <row r="119" spans="1:27" ht="20.100000000000001" hidden="1" customHeight="1">
      <c r="A119" s="259">
        <v>30400006</v>
      </c>
      <c r="B119" s="149" t="s">
        <v>223</v>
      </c>
      <c r="C119" s="125" t="s">
        <v>179</v>
      </c>
      <c r="D119" s="107">
        <v>5.07</v>
      </c>
      <c r="E119" s="107"/>
      <c r="F119" s="107"/>
      <c r="G119" s="127"/>
      <c r="H119" s="351">
        <f t="shared" si="17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342"/>
      <c r="P119" s="342"/>
      <c r="Q119" s="342"/>
      <c r="R119" s="342"/>
      <c r="S119" s="342"/>
      <c r="T119" s="342"/>
      <c r="U119" s="342"/>
      <c r="V119" s="131">
        <f>SUM(X119:AA119)</f>
        <v>0</v>
      </c>
      <c r="W119" s="132" t="str">
        <f t="shared" si="24"/>
        <v/>
      </c>
      <c r="X119" s="131"/>
      <c r="Y119" s="131"/>
      <c r="Z119" s="131"/>
      <c r="AA119" s="131"/>
    </row>
    <row r="120" spans="1:27" ht="20.100000000000001" hidden="1" customHeight="1">
      <c r="A120" s="259">
        <v>30400006</v>
      </c>
      <c r="B120" s="149" t="s">
        <v>223</v>
      </c>
      <c r="C120" s="125" t="s">
        <v>186</v>
      </c>
      <c r="D120" s="107">
        <v>5.0599999999999996</v>
      </c>
      <c r="E120" s="107"/>
      <c r="F120" s="105"/>
      <c r="G120" s="127"/>
      <c r="H120" s="351">
        <f t="shared" si="17"/>
        <v>0</v>
      </c>
      <c r="I120" s="128"/>
      <c r="J120" s="129" t="str">
        <f t="array" ref="J120">IF(ISERROR(G120/I120),"",G120/I120)</f>
        <v/>
      </c>
      <c r="K120" s="351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342"/>
      <c r="P120" s="342"/>
      <c r="Q120" s="342"/>
      <c r="R120" s="342"/>
      <c r="S120" s="342"/>
      <c r="T120" s="342"/>
      <c r="U120" s="342"/>
      <c r="V120" s="131">
        <f>SUM(X120:AA120)</f>
        <v>0</v>
      </c>
      <c r="W120" s="132" t="str">
        <f t="shared" si="24"/>
        <v/>
      </c>
      <c r="X120" s="131"/>
      <c r="Y120" s="131"/>
      <c r="Z120" s="131"/>
      <c r="AA120" s="131"/>
    </row>
    <row r="121" spans="1:27" ht="20.100000000000001" hidden="1" customHeight="1">
      <c r="A121" s="424" t="s">
        <v>224</v>
      </c>
      <c r="B121" s="425"/>
      <c r="C121" s="349" t="s">
        <v>202</v>
      </c>
      <c r="D121" s="141"/>
      <c r="E121" s="141"/>
      <c r="F121" s="141"/>
      <c r="G121" s="143">
        <f>SUM(G87:G120)</f>
        <v>0</v>
      </c>
      <c r="H121" s="144">
        <f>SUM(H87:H120)</f>
        <v>0</v>
      </c>
      <c r="I121" s="144">
        <f>SUM(I87:I120)</f>
        <v>0</v>
      </c>
      <c r="J121" s="129" t="str">
        <f t="array" ref="J121">IF(ISERROR(G121/I121),"",G121/I121)</f>
        <v/>
      </c>
      <c r="K121" s="144">
        <f>SUM(K87:K120)</f>
        <v>0</v>
      </c>
      <c r="L121" s="145"/>
      <c r="M121" s="148">
        <f t="shared" ref="M121:V121" si="25">SUM(M87:M120)</f>
        <v>0</v>
      </c>
      <c r="N121" s="144">
        <f t="shared" si="25"/>
        <v>0</v>
      </c>
      <c r="O121" s="146">
        <f t="shared" si="25"/>
        <v>0</v>
      </c>
      <c r="P121" s="146">
        <f t="shared" si="25"/>
        <v>0</v>
      </c>
      <c r="Q121" s="146">
        <f t="shared" si="25"/>
        <v>0</v>
      </c>
      <c r="R121" s="146">
        <f t="shared" si="25"/>
        <v>0</v>
      </c>
      <c r="S121" s="146">
        <f t="shared" si="25"/>
        <v>0</v>
      </c>
      <c r="T121" s="146">
        <f t="shared" si="25"/>
        <v>0</v>
      </c>
      <c r="U121" s="146">
        <f t="shared" si="25"/>
        <v>0</v>
      </c>
      <c r="V121" s="147">
        <f t="shared" si="25"/>
        <v>0</v>
      </c>
      <c r="W121" s="132" t="str">
        <f t="shared" si="24"/>
        <v/>
      </c>
      <c r="X121" s="147">
        <f>SUM(X87:X120)</f>
        <v>0</v>
      </c>
      <c r="Y121" s="147">
        <f>SUM(Y87:Y120)</f>
        <v>0</v>
      </c>
      <c r="Z121" s="147">
        <f>SUM(Z87:Z120)</f>
        <v>0</v>
      </c>
      <c r="AA121" s="147">
        <f>SUM(AA87:AA120)</f>
        <v>0</v>
      </c>
    </row>
    <row r="122" spans="1:27" s="311" customFormat="1" ht="20.100000000000001" customHeight="1">
      <c r="A122" s="259">
        <v>30100038</v>
      </c>
      <c r="B122" s="133" t="s">
        <v>225</v>
      </c>
      <c r="C122" s="125" t="s">
        <v>226</v>
      </c>
      <c r="D122" s="107">
        <v>5.03</v>
      </c>
      <c r="E122" s="107"/>
      <c r="F122" s="107">
        <v>20170213</v>
      </c>
      <c r="G122" s="127">
        <v>248</v>
      </c>
      <c r="H122" s="374">
        <f t="shared" ref="H122:H136" si="26">D122*G122</f>
        <v>1247.44</v>
      </c>
      <c r="I122" s="128">
        <f>4.5*2</f>
        <v>9</v>
      </c>
      <c r="J122" s="128">
        <f t="array" ref="J122">IF(ISERROR(G122/I122),"",G122/I122)</f>
        <v>27.555555555555557</v>
      </c>
      <c r="K122" s="130">
        <f t="array" ref="K122">IF(ISERROR(G122/L122),"",G122/L122)</f>
        <v>9.92</v>
      </c>
      <c r="L122" s="128">
        <v>25</v>
      </c>
      <c r="M122" s="108">
        <f t="shared" ref="M122:M136" si="27">IF(ISERROR(I122-K122),"",I122-K122)</f>
        <v>-0.91999999999999993</v>
      </c>
      <c r="N122" s="128">
        <f t="shared" ref="N122:N136" si="28">SUM(O122:U122)</f>
        <v>0</v>
      </c>
      <c r="O122" s="372"/>
      <c r="P122" s="372"/>
      <c r="Q122" s="372"/>
      <c r="R122" s="372"/>
      <c r="S122" s="372"/>
      <c r="T122" s="372"/>
      <c r="U122" s="372"/>
      <c r="V122" s="131">
        <f t="shared" ref="V122:V136" si="29">SUM(X122:AA122)</f>
        <v>0</v>
      </c>
      <c r="W122" s="373">
        <f t="shared" si="24"/>
        <v>0</v>
      </c>
      <c r="X122" s="131"/>
      <c r="Y122" s="131"/>
      <c r="Z122" s="131"/>
      <c r="AA122" s="131"/>
    </row>
    <row r="123" spans="1:27" s="311" customFormat="1" ht="20.100000000000001" customHeight="1">
      <c r="A123" s="259">
        <v>30100037</v>
      </c>
      <c r="B123" s="133" t="s">
        <v>225</v>
      </c>
      <c r="C123" s="125" t="s">
        <v>204</v>
      </c>
      <c r="D123" s="107">
        <v>5.03</v>
      </c>
      <c r="E123" s="107"/>
      <c r="F123" s="107">
        <v>20170213</v>
      </c>
      <c r="G123" s="127">
        <v>251</v>
      </c>
      <c r="H123" s="374">
        <f t="shared" si="26"/>
        <v>1262.53</v>
      </c>
      <c r="I123" s="128">
        <f>3.5*2</f>
        <v>7</v>
      </c>
      <c r="J123" s="128">
        <f t="array" ref="J123">IF(ISERROR(G123/I123),"",G123/I123)</f>
        <v>35.857142857142854</v>
      </c>
      <c r="K123" s="130">
        <f t="array" ref="K123">IF(ISERROR(G123/L123),"",G123/L123)</f>
        <v>10.039999999999999</v>
      </c>
      <c r="L123" s="128">
        <v>25</v>
      </c>
      <c r="M123" s="108">
        <f t="shared" si="27"/>
        <v>-3.0399999999999991</v>
      </c>
      <c r="N123" s="128">
        <f t="shared" si="28"/>
        <v>0</v>
      </c>
      <c r="O123" s="372"/>
      <c r="P123" s="372"/>
      <c r="Q123" s="372"/>
      <c r="R123" s="372"/>
      <c r="S123" s="372"/>
      <c r="T123" s="372"/>
      <c r="U123" s="372"/>
      <c r="V123" s="131">
        <f t="shared" si="29"/>
        <v>0</v>
      </c>
      <c r="W123" s="373">
        <f t="shared" si="24"/>
        <v>0</v>
      </c>
      <c r="X123" s="131"/>
      <c r="Y123" s="131"/>
      <c r="Z123" s="131"/>
      <c r="AA123" s="131"/>
    </row>
    <row r="124" spans="1:27" s="311" customFormat="1" ht="20.100000000000001" customHeight="1">
      <c r="A124" s="259">
        <v>30100051</v>
      </c>
      <c r="B124" s="133" t="s">
        <v>184</v>
      </c>
      <c r="C124" s="125" t="s">
        <v>194</v>
      </c>
      <c r="D124" s="107">
        <v>5.04</v>
      </c>
      <c r="E124" s="107"/>
      <c r="F124" s="107">
        <v>20170213</v>
      </c>
      <c r="G124" s="127">
        <v>431</v>
      </c>
      <c r="H124" s="374">
        <f t="shared" si="26"/>
        <v>2172.2400000000002</v>
      </c>
      <c r="I124" s="128">
        <f>7.5*3</f>
        <v>22.5</v>
      </c>
      <c r="J124" s="128">
        <f t="array" ref="J124">IF(ISERROR(G124/I124),"",G124/I124)</f>
        <v>19.155555555555555</v>
      </c>
      <c r="K124" s="130">
        <f t="array" ref="K124">IF(ISERROR(G124/L124),"",G124/L124)</f>
        <v>21.55</v>
      </c>
      <c r="L124" s="128">
        <v>20</v>
      </c>
      <c r="M124" s="108">
        <f t="shared" si="27"/>
        <v>0.94999999999999929</v>
      </c>
      <c r="N124" s="128">
        <f t="shared" si="28"/>
        <v>0</v>
      </c>
      <c r="O124" s="372"/>
      <c r="P124" s="372"/>
      <c r="Q124" s="372"/>
      <c r="R124" s="372"/>
      <c r="S124" s="372"/>
      <c r="T124" s="372"/>
      <c r="U124" s="372"/>
      <c r="V124" s="131">
        <f t="shared" si="29"/>
        <v>0</v>
      </c>
      <c r="W124" s="373">
        <f t="shared" si="24"/>
        <v>0</v>
      </c>
      <c r="X124" s="131"/>
      <c r="Y124" s="131"/>
      <c r="Z124" s="131"/>
      <c r="AA124" s="131"/>
    </row>
    <row r="125" spans="1:27" ht="20.100000000000001" hidden="1" customHeight="1">
      <c r="A125" s="259"/>
      <c r="B125" s="138" t="s">
        <v>227</v>
      </c>
      <c r="C125" s="125" t="s">
        <v>212</v>
      </c>
      <c r="D125" s="107">
        <v>5.03</v>
      </c>
      <c r="E125" s="107"/>
      <c r="F125" s="107"/>
      <c r="G125" s="127"/>
      <c r="H125" s="351">
        <f t="shared" si="26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7"/>
        <v>0</v>
      </c>
      <c r="N125" s="129">
        <f t="shared" si="28"/>
        <v>0</v>
      </c>
      <c r="O125" s="342"/>
      <c r="P125" s="342"/>
      <c r="Q125" s="342"/>
      <c r="R125" s="342"/>
      <c r="S125" s="342"/>
      <c r="T125" s="342"/>
      <c r="U125" s="342"/>
      <c r="V125" s="131">
        <f t="shared" si="29"/>
        <v>0</v>
      </c>
      <c r="W125" s="132" t="str">
        <f t="shared" si="24"/>
        <v/>
      </c>
      <c r="X125" s="131"/>
      <c r="Y125" s="131"/>
      <c r="Z125" s="131"/>
      <c r="AA125" s="131"/>
    </row>
    <row r="126" spans="1:27" ht="20.100000000000001" hidden="1" customHeight="1">
      <c r="A126" s="259">
        <v>30100054</v>
      </c>
      <c r="B126" s="138" t="s">
        <v>227</v>
      </c>
      <c r="C126" s="347" t="s">
        <v>203</v>
      </c>
      <c r="D126" s="107">
        <v>5.03</v>
      </c>
      <c r="E126" s="107"/>
      <c r="F126" s="107"/>
      <c r="G126" s="127"/>
      <c r="H126" s="351">
        <f t="shared" si="26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7"/>
        <v>0</v>
      </c>
      <c r="N126" s="129">
        <f t="shared" si="28"/>
        <v>0</v>
      </c>
      <c r="O126" s="342"/>
      <c r="P126" s="342"/>
      <c r="Q126" s="342"/>
      <c r="R126" s="342"/>
      <c r="S126" s="342"/>
      <c r="T126" s="342"/>
      <c r="U126" s="342"/>
      <c r="V126" s="131">
        <f t="shared" si="29"/>
        <v>0</v>
      </c>
      <c r="W126" s="132" t="str">
        <f t="shared" si="24"/>
        <v/>
      </c>
      <c r="X126" s="131"/>
      <c r="Y126" s="131"/>
      <c r="Z126" s="131"/>
      <c r="AA126" s="131"/>
    </row>
    <row r="127" spans="1:27" ht="20.100000000000001" hidden="1" customHeight="1">
      <c r="A127" s="259">
        <v>30100053</v>
      </c>
      <c r="B127" s="138" t="s">
        <v>227</v>
      </c>
      <c r="C127" s="125" t="s">
        <v>199</v>
      </c>
      <c r="D127" s="107">
        <v>5.03</v>
      </c>
      <c r="E127" s="107"/>
      <c r="F127" s="107"/>
      <c r="G127" s="127"/>
      <c r="H127" s="351">
        <f t="shared" si="26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7"/>
        <v>0</v>
      </c>
      <c r="N127" s="129">
        <f t="shared" si="28"/>
        <v>0</v>
      </c>
      <c r="O127" s="342"/>
      <c r="P127" s="342"/>
      <c r="Q127" s="342"/>
      <c r="R127" s="342"/>
      <c r="S127" s="342"/>
      <c r="T127" s="342"/>
      <c r="U127" s="342"/>
      <c r="V127" s="131">
        <f t="shared" si="29"/>
        <v>0</v>
      </c>
      <c r="W127" s="132" t="str">
        <f t="shared" si="24"/>
        <v/>
      </c>
      <c r="X127" s="131"/>
      <c r="Y127" s="131"/>
      <c r="Z127" s="131"/>
      <c r="AA127" s="131"/>
    </row>
    <row r="128" spans="1:27" ht="20.100000000000001" hidden="1" customHeight="1">
      <c r="A128" s="259"/>
      <c r="B128" s="138" t="s">
        <v>227</v>
      </c>
      <c r="C128" s="125" t="s">
        <v>186</v>
      </c>
      <c r="D128" s="107">
        <v>5.03</v>
      </c>
      <c r="E128" s="107"/>
      <c r="F128" s="107"/>
      <c r="G128" s="127"/>
      <c r="H128" s="351">
        <f t="shared" si="26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7"/>
        <v>0</v>
      </c>
      <c r="N128" s="129">
        <f t="shared" si="28"/>
        <v>0</v>
      </c>
      <c r="O128" s="342"/>
      <c r="P128" s="342"/>
      <c r="Q128" s="342"/>
      <c r="R128" s="342"/>
      <c r="S128" s="342"/>
      <c r="T128" s="342"/>
      <c r="U128" s="342"/>
      <c r="V128" s="131">
        <f t="shared" si="29"/>
        <v>0</v>
      </c>
      <c r="W128" s="132" t="str">
        <f t="shared" si="24"/>
        <v/>
      </c>
      <c r="X128" s="131"/>
      <c r="Y128" s="131"/>
      <c r="Z128" s="131"/>
      <c r="AA128" s="131"/>
    </row>
    <row r="129" spans="1:27" ht="20.100000000000001" hidden="1" customHeight="1">
      <c r="A129" s="259"/>
      <c r="B129" s="138" t="s">
        <v>227</v>
      </c>
      <c r="C129" s="347" t="s">
        <v>228</v>
      </c>
      <c r="D129" s="107">
        <v>5.03</v>
      </c>
      <c r="E129" s="107"/>
      <c r="F129" s="107"/>
      <c r="G129" s="127"/>
      <c r="H129" s="351">
        <f t="shared" si="26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7"/>
        <v>0</v>
      </c>
      <c r="N129" s="129">
        <f t="shared" si="28"/>
        <v>0</v>
      </c>
      <c r="O129" s="342"/>
      <c r="P129" s="342"/>
      <c r="Q129" s="342"/>
      <c r="R129" s="342"/>
      <c r="S129" s="342"/>
      <c r="T129" s="342"/>
      <c r="U129" s="342"/>
      <c r="V129" s="131">
        <f t="shared" si="29"/>
        <v>0</v>
      </c>
      <c r="W129" s="132" t="str">
        <f t="shared" si="24"/>
        <v/>
      </c>
      <c r="X129" s="131"/>
      <c r="Y129" s="131"/>
      <c r="Z129" s="131"/>
      <c r="AA129" s="131"/>
    </row>
    <row r="130" spans="1:27" ht="20.100000000000001" hidden="1" customHeight="1">
      <c r="A130" s="259">
        <v>30101067</v>
      </c>
      <c r="B130" s="138" t="s">
        <v>229</v>
      </c>
      <c r="C130" s="347" t="s">
        <v>212</v>
      </c>
      <c r="D130" s="107">
        <v>5.03</v>
      </c>
      <c r="E130" s="107"/>
      <c r="F130" s="107"/>
      <c r="G130" s="127"/>
      <c r="H130" s="351">
        <f t="shared" si="26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7"/>
        <v/>
      </c>
      <c r="N130" s="129">
        <f t="shared" si="28"/>
        <v>0</v>
      </c>
      <c r="O130" s="342"/>
      <c r="P130" s="342"/>
      <c r="Q130" s="342"/>
      <c r="R130" s="342"/>
      <c r="S130" s="342"/>
      <c r="T130" s="342"/>
      <c r="U130" s="342"/>
      <c r="V130" s="131">
        <f t="shared" si="29"/>
        <v>0</v>
      </c>
      <c r="W130" s="132" t="str">
        <f t="shared" si="24"/>
        <v/>
      </c>
      <c r="X130" s="131"/>
      <c r="Y130" s="131"/>
      <c r="Z130" s="131"/>
      <c r="AA130" s="131"/>
    </row>
    <row r="131" spans="1:27" ht="20.100000000000001" hidden="1" customHeight="1">
      <c r="A131" s="259">
        <v>30101068</v>
      </c>
      <c r="B131" s="138" t="s">
        <v>229</v>
      </c>
      <c r="C131" s="347" t="s">
        <v>203</v>
      </c>
      <c r="D131" s="107">
        <v>5.03</v>
      </c>
      <c r="E131" s="107"/>
      <c r="F131" s="107"/>
      <c r="G131" s="127"/>
      <c r="H131" s="351">
        <f t="shared" si="26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7"/>
        <v/>
      </c>
      <c r="N131" s="129">
        <f t="shared" si="28"/>
        <v>0</v>
      </c>
      <c r="O131" s="342"/>
      <c r="P131" s="342"/>
      <c r="Q131" s="342"/>
      <c r="R131" s="342"/>
      <c r="S131" s="342"/>
      <c r="T131" s="342"/>
      <c r="U131" s="342"/>
      <c r="V131" s="131">
        <f t="shared" si="29"/>
        <v>0</v>
      </c>
      <c r="W131" s="132" t="str">
        <f t="shared" si="24"/>
        <v/>
      </c>
      <c r="X131" s="131"/>
      <c r="Y131" s="131"/>
      <c r="Z131" s="131"/>
      <c r="AA131" s="131"/>
    </row>
    <row r="132" spans="1:27" ht="20.100000000000001" hidden="1" customHeight="1">
      <c r="A132" s="259">
        <v>30101069</v>
      </c>
      <c r="B132" s="138" t="s">
        <v>229</v>
      </c>
      <c r="C132" s="347" t="s">
        <v>186</v>
      </c>
      <c r="D132" s="107">
        <v>5.03</v>
      </c>
      <c r="E132" s="107"/>
      <c r="F132" s="107"/>
      <c r="G132" s="127"/>
      <c r="H132" s="351">
        <f t="shared" si="26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7"/>
        <v/>
      </c>
      <c r="N132" s="129">
        <f t="shared" si="28"/>
        <v>0</v>
      </c>
      <c r="O132" s="342"/>
      <c r="P132" s="342"/>
      <c r="Q132" s="342"/>
      <c r="R132" s="342"/>
      <c r="S132" s="342"/>
      <c r="T132" s="342"/>
      <c r="U132" s="342"/>
      <c r="V132" s="131">
        <f t="shared" si="29"/>
        <v>0</v>
      </c>
      <c r="W132" s="132" t="str">
        <f t="shared" si="24"/>
        <v/>
      </c>
      <c r="X132" s="131"/>
      <c r="Y132" s="131"/>
      <c r="Z132" s="131"/>
      <c r="AA132" s="131"/>
    </row>
    <row r="133" spans="1:27" ht="20.100000000000001" hidden="1" customHeight="1">
      <c r="A133" s="259">
        <v>30101070</v>
      </c>
      <c r="B133" s="138" t="s">
        <v>229</v>
      </c>
      <c r="C133" s="347" t="s">
        <v>228</v>
      </c>
      <c r="D133" s="107">
        <v>5.03</v>
      </c>
      <c r="E133" s="107"/>
      <c r="F133" s="107"/>
      <c r="G133" s="127"/>
      <c r="H133" s="351">
        <f t="shared" si="26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7"/>
        <v/>
      </c>
      <c r="N133" s="129">
        <f t="shared" si="28"/>
        <v>0</v>
      </c>
      <c r="O133" s="342"/>
      <c r="P133" s="342"/>
      <c r="Q133" s="342"/>
      <c r="R133" s="342"/>
      <c r="S133" s="342"/>
      <c r="T133" s="342"/>
      <c r="U133" s="342"/>
      <c r="V133" s="131">
        <f t="shared" si="29"/>
        <v>0</v>
      </c>
      <c r="W133" s="132" t="str">
        <f t="shared" si="24"/>
        <v/>
      </c>
      <c r="X133" s="131"/>
      <c r="Y133" s="131"/>
      <c r="Z133" s="131"/>
      <c r="AA133" s="131"/>
    </row>
    <row r="134" spans="1:27" ht="20.100000000000001" hidden="1" customHeight="1">
      <c r="A134" s="259">
        <v>30101071</v>
      </c>
      <c r="B134" s="138" t="s">
        <v>229</v>
      </c>
      <c r="C134" s="347" t="s">
        <v>199</v>
      </c>
      <c r="D134" s="107">
        <v>5.03</v>
      </c>
      <c r="E134" s="107"/>
      <c r="F134" s="107"/>
      <c r="G134" s="127"/>
      <c r="H134" s="351">
        <f t="shared" si="26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7"/>
        <v/>
      </c>
      <c r="N134" s="129">
        <f t="shared" si="28"/>
        <v>0</v>
      </c>
      <c r="O134" s="342"/>
      <c r="P134" s="342"/>
      <c r="Q134" s="342"/>
      <c r="R134" s="342"/>
      <c r="S134" s="342"/>
      <c r="T134" s="342"/>
      <c r="U134" s="342"/>
      <c r="V134" s="131">
        <f t="shared" si="29"/>
        <v>0</v>
      </c>
      <c r="W134" s="132" t="str">
        <f t="shared" si="24"/>
        <v/>
      </c>
      <c r="X134" s="131"/>
      <c r="Y134" s="131"/>
      <c r="Z134" s="131"/>
      <c r="AA134" s="131"/>
    </row>
    <row r="135" spans="1:27" ht="20.100000000000001" hidden="1" customHeight="1">
      <c r="A135" s="260">
        <v>30100001</v>
      </c>
      <c r="B135" s="133" t="s">
        <v>230</v>
      </c>
      <c r="C135" s="125" t="s">
        <v>204</v>
      </c>
      <c r="D135" s="107">
        <v>5.0599999999999996</v>
      </c>
      <c r="E135" s="107"/>
      <c r="F135" s="107"/>
      <c r="G135" s="127"/>
      <c r="H135" s="351">
        <f t="shared" si="26"/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 t="shared" si="27"/>
        <v>0</v>
      </c>
      <c r="N135" s="129">
        <f t="shared" si="28"/>
        <v>0</v>
      </c>
      <c r="O135" s="342"/>
      <c r="P135" s="342"/>
      <c r="Q135" s="342"/>
      <c r="R135" s="342"/>
      <c r="S135" s="342"/>
      <c r="T135" s="342"/>
      <c r="U135" s="342"/>
      <c r="V135" s="131">
        <f t="shared" si="29"/>
        <v>0</v>
      </c>
      <c r="W135" s="132" t="str">
        <f t="shared" si="24"/>
        <v/>
      </c>
      <c r="X135" s="131"/>
      <c r="Y135" s="131"/>
      <c r="Z135" s="131"/>
      <c r="AA135" s="131"/>
    </row>
    <row r="136" spans="1:27" ht="20.100000000000001" hidden="1" customHeight="1">
      <c r="A136" s="260">
        <v>30100002</v>
      </c>
      <c r="B136" s="133" t="s">
        <v>230</v>
      </c>
      <c r="C136" s="125" t="s">
        <v>226</v>
      </c>
      <c r="D136" s="107">
        <v>5.0599999999999996</v>
      </c>
      <c r="E136" s="107"/>
      <c r="F136" s="107"/>
      <c r="G136" s="127"/>
      <c r="H136" s="351">
        <f t="shared" si="26"/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 t="shared" si="27"/>
        <v>0</v>
      </c>
      <c r="N136" s="129">
        <f t="shared" si="28"/>
        <v>0</v>
      </c>
      <c r="O136" s="342"/>
      <c r="P136" s="342"/>
      <c r="Q136" s="342"/>
      <c r="R136" s="342"/>
      <c r="S136" s="342"/>
      <c r="T136" s="342"/>
      <c r="U136" s="342"/>
      <c r="V136" s="131">
        <f t="shared" si="29"/>
        <v>0</v>
      </c>
      <c r="W136" s="132" t="str">
        <f t="shared" si="24"/>
        <v/>
      </c>
      <c r="X136" s="131"/>
      <c r="Y136" s="131"/>
      <c r="Z136" s="131"/>
      <c r="AA136" s="131"/>
    </row>
    <row r="137" spans="1:27" ht="20.100000000000001" customHeight="1">
      <c r="A137" s="424" t="s">
        <v>231</v>
      </c>
      <c r="B137" s="425"/>
      <c r="C137" s="349" t="s">
        <v>202</v>
      </c>
      <c r="D137" s="141"/>
      <c r="E137" s="141"/>
      <c r="F137" s="141"/>
      <c r="G137" s="143">
        <f>SUM(G122:G136)</f>
        <v>930</v>
      </c>
      <c r="H137" s="144">
        <f>SUM(H122:H136)</f>
        <v>4682.2100000000009</v>
      </c>
      <c r="I137" s="144">
        <f>SUM(I122:I136)</f>
        <v>38.5</v>
      </c>
      <c r="J137" s="129">
        <f t="array" ref="J137">IF(ISERROR(G137/I137),"",G137/I137)</f>
        <v>24.155844155844157</v>
      </c>
      <c r="K137" s="144">
        <f>SUM(K122:K136)</f>
        <v>41.510000000000005</v>
      </c>
      <c r="L137" s="145"/>
      <c r="M137" s="148">
        <f>SUM(M122:M136)</f>
        <v>-3.01</v>
      </c>
      <c r="N137" s="144">
        <f>SUM(N122:N136)</f>
        <v>0</v>
      </c>
      <c r="O137" s="146">
        <f>SUM(O122:O136)</f>
        <v>0</v>
      </c>
      <c r="P137" s="146">
        <f>SUM(P122:P136)</f>
        <v>0</v>
      </c>
      <c r="Q137" s="146">
        <f>SUM(Q122:Q136)</f>
        <v>0</v>
      </c>
      <c r="R137" s="146"/>
      <c r="S137" s="146">
        <f>SUM(S122:S136)</f>
        <v>0</v>
      </c>
      <c r="T137" s="146">
        <f>SUM(T122:T136)</f>
        <v>0</v>
      </c>
      <c r="U137" s="146">
        <f>SUM(U122:U136)</f>
        <v>0</v>
      </c>
      <c r="V137" s="147">
        <f>SUM(V122:V136)</f>
        <v>0</v>
      </c>
      <c r="W137" s="132">
        <f t="shared" si="24"/>
        <v>0</v>
      </c>
      <c r="X137" s="147">
        <f>SUM(X122:X136)</f>
        <v>0</v>
      </c>
      <c r="Y137" s="147">
        <f>SUM(Y122:Y136)</f>
        <v>0</v>
      </c>
      <c r="Z137" s="147">
        <f>SUM(Z122:Z136)</f>
        <v>0</v>
      </c>
      <c r="AA137" s="147">
        <f>SUM(AA122:AA136)</f>
        <v>0</v>
      </c>
    </row>
    <row r="138" spans="1:27" ht="20.100000000000001" hidden="1" customHeight="1">
      <c r="A138" s="260">
        <v>30400025</v>
      </c>
      <c r="B138" s="133" t="s">
        <v>232</v>
      </c>
      <c r="C138" s="125" t="s">
        <v>179</v>
      </c>
      <c r="D138" s="107">
        <v>5.04</v>
      </c>
      <c r="E138" s="107"/>
      <c r="F138" s="107"/>
      <c r="G138" s="127"/>
      <c r="H138" s="351">
        <f t="shared" ref="H138:H147" si="30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>IF(ISERROR(I138-K138),"",I138-K138)</f>
        <v>0</v>
      </c>
      <c r="N138" s="129">
        <f>SUM(O138:U138)</f>
        <v>0</v>
      </c>
      <c r="O138" s="342"/>
      <c r="P138" s="342"/>
      <c r="Q138" s="342"/>
      <c r="R138" s="342"/>
      <c r="S138" s="342"/>
      <c r="T138" s="342"/>
      <c r="U138" s="342"/>
      <c r="V138" s="131">
        <f>SUM(X138:AA138)</f>
        <v>0</v>
      </c>
      <c r="W138" s="132" t="str">
        <f t="shared" si="24"/>
        <v/>
      </c>
      <c r="X138" s="131"/>
      <c r="Y138" s="131"/>
      <c r="Z138" s="131"/>
      <c r="AA138" s="131"/>
    </row>
    <row r="139" spans="1:27" ht="20.100000000000001" hidden="1" customHeight="1">
      <c r="A139" s="260">
        <v>30400023</v>
      </c>
      <c r="B139" s="133" t="s">
        <v>232</v>
      </c>
      <c r="C139" s="125" t="s">
        <v>186</v>
      </c>
      <c r="D139" s="107">
        <v>5.04</v>
      </c>
      <c r="E139" s="107"/>
      <c r="F139" s="107"/>
      <c r="G139" s="127"/>
      <c r="H139" s="351">
        <f t="shared" si="30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>IF(ISERROR(I139-K139),"",I139-K139)</f>
        <v>0</v>
      </c>
      <c r="N139" s="129">
        <f>SUM(O139:U139)</f>
        <v>0</v>
      </c>
      <c r="O139" s="342"/>
      <c r="P139" s="342"/>
      <c r="Q139" s="342"/>
      <c r="R139" s="342"/>
      <c r="S139" s="342"/>
      <c r="T139" s="342"/>
      <c r="U139" s="342"/>
      <c r="V139" s="131">
        <f>SUM(X139:AA139)</f>
        <v>0</v>
      </c>
      <c r="W139" s="132" t="str">
        <f t="shared" si="24"/>
        <v/>
      </c>
      <c r="X139" s="131"/>
      <c r="Y139" s="131"/>
      <c r="Z139" s="131"/>
      <c r="AA139" s="131"/>
    </row>
    <row r="140" spans="1:27" ht="20.100000000000001" hidden="1" customHeight="1">
      <c r="A140" s="260">
        <v>30400024</v>
      </c>
      <c r="B140" s="133" t="s">
        <v>232</v>
      </c>
      <c r="C140" s="125" t="s">
        <v>204</v>
      </c>
      <c r="D140" s="107">
        <v>5.04</v>
      </c>
      <c r="E140" s="107"/>
      <c r="F140" s="107"/>
      <c r="G140" s="127"/>
      <c r="H140" s="351">
        <f t="shared" si="30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>IF(ISERROR(I140-K140),"",I140-K140)</f>
        <v>0</v>
      </c>
      <c r="N140" s="129">
        <f>SUM(O140:U140)</f>
        <v>0</v>
      </c>
      <c r="O140" s="342"/>
      <c r="P140" s="342"/>
      <c r="Q140" s="342"/>
      <c r="R140" s="342"/>
      <c r="S140" s="342"/>
      <c r="T140" s="342"/>
      <c r="U140" s="342"/>
      <c r="V140" s="131">
        <f>SUM(X140:AA140)</f>
        <v>0</v>
      </c>
      <c r="W140" s="132" t="str">
        <f t="shared" si="24"/>
        <v/>
      </c>
      <c r="X140" s="131"/>
      <c r="Y140" s="131"/>
      <c r="Z140" s="131"/>
      <c r="AA140" s="131"/>
    </row>
    <row r="141" spans="1:27" ht="20.100000000000001" hidden="1" customHeight="1">
      <c r="A141" s="260"/>
      <c r="B141" s="133" t="s">
        <v>232</v>
      </c>
      <c r="C141" s="125" t="s">
        <v>195</v>
      </c>
      <c r="D141" s="107">
        <v>5.04</v>
      </c>
      <c r="E141" s="107"/>
      <c r="F141" s="107"/>
      <c r="G141" s="127"/>
      <c r="H141" s="351">
        <f t="shared" si="30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>IF(ISERROR(I141-K141),"",I141-K141)</f>
        <v>0</v>
      </c>
      <c r="N141" s="129">
        <f>SUM(O141:U141)</f>
        <v>0</v>
      </c>
      <c r="O141" s="342"/>
      <c r="P141" s="342"/>
      <c r="Q141" s="342"/>
      <c r="R141" s="342"/>
      <c r="S141" s="342"/>
      <c r="T141" s="342"/>
      <c r="U141" s="342"/>
      <c r="V141" s="131">
        <f>SUM(X141:AA141)</f>
        <v>0</v>
      </c>
      <c r="W141" s="132" t="str">
        <f t="shared" si="24"/>
        <v/>
      </c>
      <c r="X141" s="131"/>
      <c r="Y141" s="131"/>
      <c r="Z141" s="131"/>
      <c r="AA141" s="131"/>
    </row>
    <row r="142" spans="1:27" ht="20.100000000000001" hidden="1" customHeight="1">
      <c r="A142" s="260"/>
      <c r="B142" s="133" t="s">
        <v>232</v>
      </c>
      <c r="C142" s="125" t="s">
        <v>233</v>
      </c>
      <c r="D142" s="107">
        <v>5.04</v>
      </c>
      <c r="E142" s="107"/>
      <c r="F142" s="107"/>
      <c r="G142" s="127"/>
      <c r="H142" s="351">
        <f t="shared" si="30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>IF(ISERROR(I142-K142),"",I142-K142)</f>
        <v>0</v>
      </c>
      <c r="N142" s="129">
        <f>SUM(O142:U142)</f>
        <v>0</v>
      </c>
      <c r="O142" s="342"/>
      <c r="P142" s="342"/>
      <c r="Q142" s="342"/>
      <c r="R142" s="342"/>
      <c r="S142" s="342"/>
      <c r="T142" s="342"/>
      <c r="U142" s="342"/>
      <c r="V142" s="131">
        <f>SUM(X142:AA142)</f>
        <v>0</v>
      </c>
      <c r="W142" s="132" t="str">
        <f t="shared" si="24"/>
        <v/>
      </c>
      <c r="X142" s="131"/>
      <c r="Y142" s="131"/>
      <c r="Z142" s="131"/>
      <c r="AA142" s="131"/>
    </row>
    <row r="143" spans="1:27" ht="20.100000000000001" hidden="1" customHeight="1">
      <c r="A143" s="260">
        <v>30400019</v>
      </c>
      <c r="B143" s="133" t="s">
        <v>436</v>
      </c>
      <c r="C143" s="183" t="s">
        <v>438</v>
      </c>
      <c r="D143" s="107">
        <v>5.04</v>
      </c>
      <c r="E143" s="107"/>
      <c r="F143" s="107"/>
      <c r="G143" s="127"/>
      <c r="H143" s="351">
        <f t="shared" si="30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342"/>
      <c r="P143" s="342"/>
      <c r="Q143" s="342"/>
      <c r="R143" s="342"/>
      <c r="S143" s="342"/>
      <c r="T143" s="342"/>
      <c r="U143" s="342"/>
      <c r="V143" s="131"/>
      <c r="W143" s="132"/>
      <c r="X143" s="131"/>
      <c r="Y143" s="131"/>
      <c r="Z143" s="131"/>
      <c r="AA143" s="131"/>
    </row>
    <row r="144" spans="1:27" ht="20.100000000000001" hidden="1" customHeight="1">
      <c r="A144" s="260">
        <v>30400020</v>
      </c>
      <c r="B144" s="133" t="s">
        <v>436</v>
      </c>
      <c r="C144" s="183" t="s">
        <v>74</v>
      </c>
      <c r="D144" s="107">
        <v>5.04</v>
      </c>
      <c r="E144" s="107"/>
      <c r="F144" s="107"/>
      <c r="G144" s="127"/>
      <c r="H144" s="351">
        <f t="shared" si="30"/>
        <v>0</v>
      </c>
      <c r="I144" s="128"/>
      <c r="J144" s="129"/>
      <c r="K144" s="130">
        <f t="array" ref="K144">IF(ISERROR(G144/L144),"",G144/L144)</f>
        <v>0</v>
      </c>
      <c r="L144" s="128">
        <v>13.5</v>
      </c>
      <c r="M144" s="108"/>
      <c r="N144" s="129"/>
      <c r="O144" s="342"/>
      <c r="P144" s="342"/>
      <c r="Q144" s="342"/>
      <c r="R144" s="342"/>
      <c r="S144" s="342"/>
      <c r="T144" s="342"/>
      <c r="U144" s="342"/>
      <c r="V144" s="131"/>
      <c r="W144" s="132"/>
      <c r="X144" s="131"/>
      <c r="Y144" s="131"/>
      <c r="Z144" s="131"/>
      <c r="AA144" s="131"/>
    </row>
    <row r="145" spans="1:27" ht="20.100000000000001" hidden="1" customHeight="1">
      <c r="A145" s="260">
        <v>30400021</v>
      </c>
      <c r="B145" s="133" t="s">
        <v>436</v>
      </c>
      <c r="C145" s="183" t="s">
        <v>53</v>
      </c>
      <c r="D145" s="107">
        <v>5.04</v>
      </c>
      <c r="E145" s="107"/>
      <c r="F145" s="107"/>
      <c r="G145" s="127"/>
      <c r="H145" s="351">
        <f t="shared" si="30"/>
        <v>0</v>
      </c>
      <c r="I145" s="128"/>
      <c r="J145" s="129"/>
      <c r="K145" s="130">
        <f t="array" ref="K145">IF(ISERROR(G145/L145),"",G145/L145)</f>
        <v>0</v>
      </c>
      <c r="L145" s="128">
        <v>13.5</v>
      </c>
      <c r="M145" s="108"/>
      <c r="N145" s="129"/>
      <c r="O145" s="342"/>
      <c r="P145" s="342"/>
      <c r="Q145" s="342"/>
      <c r="R145" s="342"/>
      <c r="S145" s="342"/>
      <c r="T145" s="342"/>
      <c r="U145" s="342"/>
      <c r="V145" s="131"/>
      <c r="W145" s="132"/>
      <c r="X145" s="131"/>
      <c r="Y145" s="131"/>
      <c r="Z145" s="131"/>
      <c r="AA145" s="131"/>
    </row>
    <row r="146" spans="1:27" ht="20.100000000000001" hidden="1" customHeight="1">
      <c r="A146" s="260">
        <v>30400018</v>
      </c>
      <c r="B146" s="133" t="s">
        <v>436</v>
      </c>
      <c r="C146" s="125" t="s">
        <v>181</v>
      </c>
      <c r="D146" s="107">
        <v>5.04</v>
      </c>
      <c r="E146" s="107"/>
      <c r="F146" s="107"/>
      <c r="G146" s="127"/>
      <c r="H146" s="353">
        <f t="shared" si="30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354"/>
      <c r="P146" s="354"/>
      <c r="Q146" s="354"/>
      <c r="R146" s="354"/>
      <c r="S146" s="354"/>
      <c r="T146" s="354"/>
      <c r="U146" s="354"/>
      <c r="V146" s="131"/>
      <c r="W146" s="132"/>
      <c r="X146" s="131"/>
      <c r="Y146" s="131"/>
      <c r="Z146" s="131"/>
      <c r="AA146" s="131"/>
    </row>
    <row r="147" spans="1:27" ht="20.100000000000001" hidden="1" customHeight="1">
      <c r="A147" s="260">
        <v>30400022</v>
      </c>
      <c r="B147" s="133" t="s">
        <v>232</v>
      </c>
      <c r="C147" s="125" t="s">
        <v>181</v>
      </c>
      <c r="D147" s="107">
        <v>5.04</v>
      </c>
      <c r="E147" s="107"/>
      <c r="F147" s="107"/>
      <c r="G147" s="127"/>
      <c r="H147" s="351">
        <f t="shared" si="30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>IF(ISERROR(I147-K147),"",I147-K147)</f>
        <v>0</v>
      </c>
      <c r="N147" s="129">
        <f>SUM(O147:U147)</f>
        <v>0</v>
      </c>
      <c r="O147" s="342"/>
      <c r="P147" s="342"/>
      <c r="Q147" s="342"/>
      <c r="R147" s="342"/>
      <c r="S147" s="342"/>
      <c r="T147" s="342"/>
      <c r="U147" s="342"/>
      <c r="V147" s="131">
        <f>SUM(X147:AA147)</f>
        <v>0</v>
      </c>
      <c r="W147" s="132" t="str">
        <f t="shared" ref="W147:W152" si="31">IF(ISERROR(V147/G147),"",V147/G147)</f>
        <v/>
      </c>
      <c r="X147" s="131"/>
      <c r="Y147" s="131"/>
      <c r="Z147" s="131"/>
      <c r="AA147" s="131"/>
    </row>
    <row r="148" spans="1:27" ht="20.100000000000001" hidden="1" customHeight="1">
      <c r="A148" s="424" t="s">
        <v>234</v>
      </c>
      <c r="B148" s="425"/>
      <c r="C148" s="349" t="s">
        <v>202</v>
      </c>
      <c r="D148" s="141"/>
      <c r="E148" s="141"/>
      <c r="F148" s="141"/>
      <c r="G148" s="143">
        <f>SUM(G138:G147)</f>
        <v>0</v>
      </c>
      <c r="H148" s="144">
        <f>SUM(H138:H147)</f>
        <v>0</v>
      </c>
      <c r="I148" s="144">
        <f>SUM(I138:I147)</f>
        <v>0</v>
      </c>
      <c r="J148" s="129" t="str">
        <f t="array" ref="J148">IF(ISERROR(G148/I148),"",G148/I148)</f>
        <v/>
      </c>
      <c r="K148" s="144">
        <f>SUM(K138:K147)</f>
        <v>0</v>
      </c>
      <c r="L148" s="145"/>
      <c r="M148" s="148">
        <f>SUM(M138:M147)</f>
        <v>0</v>
      </c>
      <c r="N148" s="144">
        <f>SUM(N138:N147)</f>
        <v>0</v>
      </c>
      <c r="O148" s="146">
        <f>SUM(O138:O147)</f>
        <v>0</v>
      </c>
      <c r="P148" s="146">
        <f>SUM(P138:P147)</f>
        <v>0</v>
      </c>
      <c r="Q148" s="146">
        <f>SUM(Q138:Q147)</f>
        <v>0</v>
      </c>
      <c r="R148" s="146"/>
      <c r="S148" s="146">
        <f>SUM(S138:S147)</f>
        <v>0</v>
      </c>
      <c r="T148" s="146">
        <f>SUM(T138:T147)</f>
        <v>0</v>
      </c>
      <c r="U148" s="146">
        <f>SUM(U138:U147)</f>
        <v>0</v>
      </c>
      <c r="V148" s="147">
        <f>SUM(V138:V147)</f>
        <v>0</v>
      </c>
      <c r="W148" s="132" t="str">
        <f t="shared" si="31"/>
        <v/>
      </c>
      <c r="X148" s="147">
        <f>SUM(X138:X147)</f>
        <v>0</v>
      </c>
      <c r="Y148" s="147">
        <f>SUM(Y138:Y147)</f>
        <v>0</v>
      </c>
      <c r="Z148" s="147">
        <f>SUM(Z138:Z147)</f>
        <v>0</v>
      </c>
      <c r="AA148" s="147">
        <f>SUM(AA138:AA147)</f>
        <v>0</v>
      </c>
    </row>
    <row r="149" spans="1:27" ht="20.100000000000001" hidden="1" customHeight="1">
      <c r="A149" s="259">
        <v>30700013</v>
      </c>
      <c r="B149" s="258" t="s">
        <v>103</v>
      </c>
      <c r="C149" s="341"/>
      <c r="D149" s="107">
        <v>3.65</v>
      </c>
      <c r="E149" s="107"/>
      <c r="F149" s="105"/>
      <c r="G149" s="127"/>
      <c r="H149" s="351">
        <f t="shared" ref="H149:H162" si="32">D149*G149</f>
        <v>0</v>
      </c>
      <c r="I149" s="128"/>
      <c r="J149" s="129" t="str">
        <f t="array" ref="J149">IF(ISERROR(G149/I149),"",G149/I149)</f>
        <v/>
      </c>
      <c r="K149" s="351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9">
        <f>SUM(O149:U149)</f>
        <v>0</v>
      </c>
      <c r="O149" s="342"/>
      <c r="P149" s="342"/>
      <c r="Q149" s="342"/>
      <c r="R149" s="342"/>
      <c r="S149" s="342"/>
      <c r="T149" s="342"/>
      <c r="U149" s="342"/>
      <c r="V149" s="131">
        <f>SUM(X149:AA149)</f>
        <v>0</v>
      </c>
      <c r="W149" s="132" t="str">
        <f t="shared" si="31"/>
        <v/>
      </c>
      <c r="X149" s="131"/>
      <c r="Y149" s="131"/>
      <c r="Z149" s="131"/>
      <c r="AA149" s="131"/>
    </row>
    <row r="150" spans="1:27" ht="20.100000000000001" hidden="1" customHeight="1">
      <c r="A150" s="259">
        <v>30700014</v>
      </c>
      <c r="B150" s="139" t="s">
        <v>236</v>
      </c>
      <c r="C150" s="341"/>
      <c r="D150" s="107">
        <v>6.58</v>
      </c>
      <c r="E150" s="107"/>
      <c r="F150" s="107"/>
      <c r="G150" s="127"/>
      <c r="H150" s="351">
        <f t="shared" si="32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342"/>
      <c r="P150" s="342"/>
      <c r="Q150" s="342"/>
      <c r="R150" s="342"/>
      <c r="S150" s="342"/>
      <c r="T150" s="342"/>
      <c r="U150" s="342"/>
      <c r="V150" s="131">
        <f>SUM(X150:AA150)</f>
        <v>0</v>
      </c>
      <c r="W150" s="132" t="str">
        <f t="shared" si="31"/>
        <v/>
      </c>
      <c r="X150" s="131"/>
      <c r="Y150" s="131"/>
      <c r="Z150" s="131"/>
      <c r="AA150" s="131"/>
    </row>
    <row r="151" spans="1:27" ht="20.100000000000001" hidden="1" customHeight="1">
      <c r="A151" s="259">
        <v>30700016</v>
      </c>
      <c r="B151" s="139" t="s">
        <v>237</v>
      </c>
      <c r="C151" s="341"/>
      <c r="D151" s="107">
        <v>7.8</v>
      </c>
      <c r="E151" s="107"/>
      <c r="F151" s="107"/>
      <c r="G151" s="127"/>
      <c r="H151" s="351">
        <f t="shared" si="32"/>
        <v>0</v>
      </c>
      <c r="I151" s="128"/>
      <c r="J151" s="129" t="str">
        <f t="array" ref="J151">IF(ISERROR(G151/I151),"",G151/I151)</f>
        <v/>
      </c>
      <c r="K151" s="130">
        <f t="array" ref="K151">IF(ISERROR(G151/L151),"",G151/L151)</f>
        <v>0</v>
      </c>
      <c r="L151" s="128">
        <v>4.5999999999999996</v>
      </c>
      <c r="M151" s="108">
        <f>IF(ISERROR(I151-K151),"",I151-K151)</f>
        <v>0</v>
      </c>
      <c r="N151" s="129">
        <f>SUM(O151:U151)</f>
        <v>0</v>
      </c>
      <c r="O151" s="342"/>
      <c r="P151" s="342"/>
      <c r="Q151" s="342"/>
      <c r="R151" s="342"/>
      <c r="S151" s="342"/>
      <c r="T151" s="342"/>
      <c r="U151" s="342"/>
      <c r="V151" s="131">
        <f>SUM(X151:AA151)</f>
        <v>0</v>
      </c>
      <c r="W151" s="132" t="str">
        <f t="shared" si="31"/>
        <v/>
      </c>
      <c r="X151" s="131"/>
      <c r="Y151" s="131"/>
      <c r="Z151" s="131"/>
      <c r="AA151" s="131"/>
    </row>
    <row r="152" spans="1:27" ht="20.100000000000001" hidden="1" customHeight="1">
      <c r="A152" s="259">
        <v>30700017</v>
      </c>
      <c r="B152" s="139" t="s">
        <v>238</v>
      </c>
      <c r="C152" s="341"/>
      <c r="D152" s="107">
        <v>4.4000000000000004</v>
      </c>
      <c r="E152" s="107"/>
      <c r="F152" s="107"/>
      <c r="G152" s="127"/>
      <c r="H152" s="351">
        <f t="shared" si="32"/>
        <v>0</v>
      </c>
      <c r="I152" s="128"/>
      <c r="J152" s="129" t="str">
        <f t="array" ref="J152">IF(ISERROR(G152/I152),"",G152/I152)</f>
        <v/>
      </c>
      <c r="K152" s="130">
        <f t="array" ref="K152">IF(ISERROR(G152/L152),"",G152/L152)</f>
        <v>0</v>
      </c>
      <c r="L152" s="128">
        <v>5.8</v>
      </c>
      <c r="M152" s="108">
        <f>IF(ISERROR(I152-K152),"",I152-K152)</f>
        <v>0</v>
      </c>
      <c r="N152" s="129">
        <f>SUM(O152:U152)</f>
        <v>0</v>
      </c>
      <c r="O152" s="342"/>
      <c r="P152" s="342"/>
      <c r="Q152" s="342"/>
      <c r="R152" s="342"/>
      <c r="S152" s="342"/>
      <c r="T152" s="342"/>
      <c r="U152" s="342"/>
      <c r="V152" s="131">
        <f>SUM(X152:AA152)</f>
        <v>0</v>
      </c>
      <c r="W152" s="132" t="str">
        <f t="shared" si="31"/>
        <v/>
      </c>
      <c r="X152" s="131"/>
      <c r="Y152" s="131"/>
      <c r="Z152" s="131"/>
      <c r="AA152" s="131"/>
    </row>
    <row r="153" spans="1:27" ht="20.100000000000001" hidden="1" customHeight="1">
      <c r="A153" s="259">
        <v>30700001</v>
      </c>
      <c r="B153" s="126" t="s">
        <v>359</v>
      </c>
      <c r="C153" s="184"/>
      <c r="D153" s="107"/>
      <c r="E153" s="107"/>
      <c r="F153" s="107"/>
      <c r="G153" s="127"/>
      <c r="H153" s="351">
        <f t="shared" si="32"/>
        <v>0</v>
      </c>
      <c r="I153" s="128"/>
      <c r="J153" s="129"/>
      <c r="K153" s="130"/>
      <c r="L153" s="128">
        <v>6</v>
      </c>
      <c r="M153" s="108"/>
      <c r="N153" s="129"/>
      <c r="O153" s="342"/>
      <c r="P153" s="342"/>
      <c r="Q153" s="342"/>
      <c r="R153" s="342"/>
      <c r="S153" s="342"/>
      <c r="T153" s="342"/>
      <c r="U153" s="342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65"/>
      <c r="B154" s="341" t="s">
        <v>239</v>
      </c>
      <c r="C154" s="341" t="s">
        <v>179</v>
      </c>
      <c r="D154" s="107">
        <v>6.04</v>
      </c>
      <c r="E154" s="107"/>
      <c r="F154" s="107"/>
      <c r="G154" s="127"/>
      <c r="H154" s="351">
        <f t="shared" si="32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342"/>
      <c r="P154" s="342"/>
      <c r="Q154" s="342"/>
      <c r="R154" s="342"/>
      <c r="S154" s="342"/>
      <c r="T154" s="342"/>
      <c r="U154" s="342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65">
        <v>30700019</v>
      </c>
      <c r="B155" s="341" t="s">
        <v>239</v>
      </c>
      <c r="C155" s="341" t="s">
        <v>186</v>
      </c>
      <c r="D155" s="107">
        <v>6.04</v>
      </c>
      <c r="E155" s="107"/>
      <c r="F155" s="107"/>
      <c r="G155" s="127"/>
      <c r="H155" s="351">
        <f t="shared" si="32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342"/>
      <c r="P155" s="342"/>
      <c r="Q155" s="342"/>
      <c r="R155" s="342"/>
      <c r="S155" s="342"/>
      <c r="T155" s="342"/>
      <c r="U155" s="342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hidden="1" customHeight="1">
      <c r="A156" s="265">
        <v>30601015</v>
      </c>
      <c r="B156" s="341" t="s">
        <v>440</v>
      </c>
      <c r="C156" s="341" t="s">
        <v>179</v>
      </c>
      <c r="D156" s="107">
        <v>6</v>
      </c>
      <c r="E156" s="107"/>
      <c r="F156" s="107"/>
      <c r="G156" s="127"/>
      <c r="H156" s="351">
        <f t="shared" si="32"/>
        <v>0</v>
      </c>
      <c r="I156" s="128"/>
      <c r="J156" s="129"/>
      <c r="K156" s="130"/>
      <c r="L156" s="128"/>
      <c r="M156" s="108"/>
      <c r="N156" s="129"/>
      <c r="O156" s="342"/>
      <c r="P156" s="342"/>
      <c r="Q156" s="342"/>
      <c r="R156" s="342"/>
      <c r="S156" s="342"/>
      <c r="T156" s="342"/>
      <c r="U156" s="342"/>
      <c r="V156" s="131"/>
      <c r="W156" s="132"/>
      <c r="X156" s="131"/>
      <c r="Y156" s="131"/>
      <c r="Z156" s="131"/>
      <c r="AA156" s="131"/>
    </row>
    <row r="157" spans="1:27" ht="20.100000000000001" hidden="1" customHeight="1">
      <c r="A157" s="265">
        <v>30101016</v>
      </c>
      <c r="B157" s="341" t="s">
        <v>440</v>
      </c>
      <c r="C157" s="341" t="s">
        <v>60</v>
      </c>
      <c r="D157" s="107">
        <v>6</v>
      </c>
      <c r="E157" s="107"/>
      <c r="F157" s="107"/>
      <c r="G157" s="127"/>
      <c r="H157" s="351">
        <f t="shared" si="32"/>
        <v>0</v>
      </c>
      <c r="I157" s="128"/>
      <c r="J157" s="129"/>
      <c r="K157" s="130"/>
      <c r="L157" s="128">
        <v>6</v>
      </c>
      <c r="M157" s="108"/>
      <c r="N157" s="129"/>
      <c r="O157" s="342"/>
      <c r="P157" s="342"/>
      <c r="Q157" s="342"/>
      <c r="R157" s="342"/>
      <c r="S157" s="342"/>
      <c r="T157" s="342"/>
      <c r="U157" s="342"/>
      <c r="V157" s="131"/>
      <c r="W157" s="132"/>
      <c r="X157" s="131"/>
      <c r="Y157" s="131"/>
      <c r="Z157" s="131"/>
      <c r="AA157" s="131"/>
    </row>
    <row r="158" spans="1:27" ht="20.100000000000001" hidden="1" customHeight="1">
      <c r="A158" s="259">
        <v>30700018</v>
      </c>
      <c r="B158" s="343" t="s">
        <v>240</v>
      </c>
      <c r="C158" s="125"/>
      <c r="D158" s="107">
        <v>7.3</v>
      </c>
      <c r="E158" s="107"/>
      <c r="F158" s="107"/>
      <c r="G158" s="127"/>
      <c r="H158" s="351">
        <f t="shared" si="32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342"/>
      <c r="P158" s="342"/>
      <c r="Q158" s="342"/>
      <c r="R158" s="342"/>
      <c r="S158" s="342"/>
      <c r="T158" s="342"/>
      <c r="U158" s="342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ht="20.100000000000001" hidden="1" customHeight="1">
      <c r="A159" s="259">
        <v>30700010</v>
      </c>
      <c r="B159" s="343" t="s">
        <v>241</v>
      </c>
      <c r="C159" s="125"/>
      <c r="D159" s="107">
        <f>78*120/1000</f>
        <v>9.36</v>
      </c>
      <c r="E159" s="107"/>
      <c r="F159" s="107"/>
      <c r="G159" s="127"/>
      <c r="H159" s="351">
        <f t="shared" si="32"/>
        <v>0</v>
      </c>
      <c r="I159" s="128"/>
      <c r="J159" s="129" t="str">
        <f t="array" ref="J159">IF(ISERROR(G159/I159),"",G159/I159)</f>
        <v/>
      </c>
      <c r="K159" s="130" t="str">
        <f t="array" ref="K159">IF(ISERROR(G159/L159),"",G159/L159)</f>
        <v/>
      </c>
      <c r="L159" s="128"/>
      <c r="M159" s="108"/>
      <c r="N159" s="129">
        <f>SUM(O159:U159)</f>
        <v>0</v>
      </c>
      <c r="O159" s="342"/>
      <c r="P159" s="342"/>
      <c r="Q159" s="342"/>
      <c r="R159" s="342"/>
      <c r="S159" s="342"/>
      <c r="T159" s="342"/>
      <c r="U159" s="342"/>
      <c r="V159" s="131">
        <f>SUM(X159:AA159)</f>
        <v>0</v>
      </c>
      <c r="W159" s="132" t="str">
        <f>IF(ISERROR(V159/G159),"",V159/G159)</f>
        <v/>
      </c>
      <c r="X159" s="131"/>
      <c r="Y159" s="131"/>
      <c r="Z159" s="131"/>
      <c r="AA159" s="131"/>
    </row>
    <row r="160" spans="1:27" ht="20.100000000000001" hidden="1" customHeight="1">
      <c r="A160" s="259">
        <v>30700015</v>
      </c>
      <c r="B160" s="343" t="s">
        <v>242</v>
      </c>
      <c r="C160" s="125"/>
      <c r="D160" s="107">
        <v>4.5</v>
      </c>
      <c r="E160" s="107"/>
      <c r="F160" s="107"/>
      <c r="G160" s="127"/>
      <c r="H160" s="351">
        <f t="shared" si="32"/>
        <v>0</v>
      </c>
      <c r="I160" s="128"/>
      <c r="J160" s="129"/>
      <c r="K160" s="130"/>
      <c r="L160" s="128"/>
      <c r="M160" s="108"/>
      <c r="N160" s="129"/>
      <c r="O160" s="342"/>
      <c r="P160" s="342"/>
      <c r="Q160" s="342"/>
      <c r="R160" s="342"/>
      <c r="S160" s="342"/>
      <c r="T160" s="342"/>
      <c r="U160" s="342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9">
        <v>30700012</v>
      </c>
      <c r="B161" s="343" t="s">
        <v>243</v>
      </c>
      <c r="C161" s="125"/>
      <c r="D161" s="107">
        <v>4.5</v>
      </c>
      <c r="E161" s="107"/>
      <c r="F161" s="107"/>
      <c r="G161" s="127"/>
      <c r="H161" s="351">
        <f t="shared" si="32"/>
        <v>0</v>
      </c>
      <c r="I161" s="128"/>
      <c r="J161" s="129"/>
      <c r="K161" s="130"/>
      <c r="L161" s="128"/>
      <c r="M161" s="108"/>
      <c r="N161" s="129"/>
      <c r="O161" s="342"/>
      <c r="P161" s="342"/>
      <c r="Q161" s="342"/>
      <c r="R161" s="342"/>
      <c r="S161" s="342"/>
      <c r="T161" s="342"/>
      <c r="U161" s="342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6">
        <v>30101063</v>
      </c>
      <c r="B162" s="225" t="s">
        <v>433</v>
      </c>
      <c r="C162" s="125"/>
      <c r="D162" s="107">
        <v>5.03</v>
      </c>
      <c r="E162" s="107"/>
      <c r="F162" s="107"/>
      <c r="G162" s="127"/>
      <c r="H162" s="351">
        <f t="shared" si="32"/>
        <v>0</v>
      </c>
      <c r="I162" s="128"/>
      <c r="J162" s="129"/>
      <c r="K162" s="130"/>
      <c r="L162" s="128"/>
      <c r="M162" s="108"/>
      <c r="N162" s="129"/>
      <c r="O162" s="342"/>
      <c r="P162" s="342"/>
      <c r="Q162" s="342"/>
      <c r="R162" s="342"/>
      <c r="S162" s="342"/>
      <c r="T162" s="342"/>
      <c r="U162" s="342"/>
      <c r="V162" s="131"/>
      <c r="W162" s="132"/>
      <c r="X162" s="131"/>
      <c r="Y162" s="131"/>
      <c r="Z162" s="131"/>
      <c r="AA162" s="131"/>
    </row>
    <row r="163" spans="1:27" ht="20.100000000000001" hidden="1" customHeight="1">
      <c r="A163" s="424" t="s">
        <v>244</v>
      </c>
      <c r="B163" s="425"/>
      <c r="C163" s="349" t="s">
        <v>202</v>
      </c>
      <c r="D163" s="141"/>
      <c r="E163" s="141"/>
      <c r="F163" s="141"/>
      <c r="G163" s="143">
        <f>SUM(G149:G161)</f>
        <v>0</v>
      </c>
      <c r="H163" s="144">
        <f>SUM(H149:H159)</f>
        <v>0</v>
      </c>
      <c r="I163" s="144">
        <f>SUM(I149:I161)</f>
        <v>0</v>
      </c>
      <c r="J163" s="129" t="str">
        <f t="array" ref="J163">IF(ISERROR(G163/I163),"",G163/I163)</f>
        <v/>
      </c>
      <c r="K163" s="144">
        <f>SUM(K149:K159)</f>
        <v>0</v>
      </c>
      <c r="L163" s="145"/>
      <c r="M163" s="148">
        <f t="shared" ref="M163:V163" si="33">SUM(M149:M159)</f>
        <v>0</v>
      </c>
      <c r="N163" s="144">
        <f t="shared" si="33"/>
        <v>0</v>
      </c>
      <c r="O163" s="146">
        <f t="shared" si="33"/>
        <v>0</v>
      </c>
      <c r="P163" s="146">
        <f t="shared" si="33"/>
        <v>0</v>
      </c>
      <c r="Q163" s="146">
        <f t="shared" si="33"/>
        <v>0</v>
      </c>
      <c r="R163" s="146">
        <f t="shared" si="33"/>
        <v>0</v>
      </c>
      <c r="S163" s="146">
        <f t="shared" si="33"/>
        <v>0</v>
      </c>
      <c r="T163" s="146">
        <f t="shared" si="33"/>
        <v>0</v>
      </c>
      <c r="U163" s="146">
        <f t="shared" si="33"/>
        <v>0</v>
      </c>
      <c r="V163" s="147">
        <f t="shared" si="33"/>
        <v>0</v>
      </c>
      <c r="W163" s="132" t="str">
        <f>IF(ISERROR(V163/G163),"",V163/G163)</f>
        <v/>
      </c>
      <c r="X163" s="147">
        <f>SUM(X149:X159)</f>
        <v>0</v>
      </c>
      <c r="Y163" s="147">
        <f>SUM(Y149:Y159)</f>
        <v>0</v>
      </c>
      <c r="Z163" s="147">
        <f>SUM(Z149:Z159)</f>
        <v>0</v>
      </c>
      <c r="AA163" s="147">
        <f>SUM(AA149:AA159)</f>
        <v>0</v>
      </c>
    </row>
    <row r="164" spans="1:27" ht="20.100000000000001" customHeight="1">
      <c r="A164" s="426" t="s">
        <v>246</v>
      </c>
      <c r="B164" s="427"/>
      <c r="C164" s="427"/>
      <c r="D164" s="427"/>
      <c r="E164" s="427"/>
      <c r="F164" s="428"/>
      <c r="G164" s="152">
        <f>SUM(G28,G86,G121,G137,G148,G163)</f>
        <v>930</v>
      </c>
      <c r="H164" s="152">
        <f>SUM(H28,H86,H121,H137,H148,H163)</f>
        <v>4682.2100000000009</v>
      </c>
      <c r="I164" s="152">
        <f>SUM(I28,I86,I121,I137,I148,I163)</f>
        <v>38.5</v>
      </c>
      <c r="J164" s="153">
        <f t="array" ref="J164">IF(ISERROR(G164/I164),"",G164/I164)</f>
        <v>24.155844155844157</v>
      </c>
      <c r="K164" s="152">
        <f>SUM(K28,K86,K121,K137,K148,K163)</f>
        <v>41.510000000000005</v>
      </c>
      <c r="L164" s="153">
        <f>IF(ISERROR(G164/K164),"",G164/K164)</f>
        <v>22.404239942182603</v>
      </c>
      <c r="M164" s="152">
        <f t="shared" ref="M164:AA164" si="34">SUM(M28,M86,M121,M137,M148,M163)</f>
        <v>-3.01</v>
      </c>
      <c r="N164" s="152">
        <f t="shared" si="34"/>
        <v>0</v>
      </c>
      <c r="O164" s="152">
        <f t="shared" si="34"/>
        <v>0</v>
      </c>
      <c r="P164" s="152">
        <f t="shared" si="34"/>
        <v>0</v>
      </c>
      <c r="Q164" s="152">
        <f t="shared" si="34"/>
        <v>0</v>
      </c>
      <c r="R164" s="152">
        <f t="shared" si="34"/>
        <v>0</v>
      </c>
      <c r="S164" s="152">
        <f t="shared" si="34"/>
        <v>0</v>
      </c>
      <c r="T164" s="152">
        <f t="shared" si="34"/>
        <v>0</v>
      </c>
      <c r="U164" s="152">
        <f t="shared" si="34"/>
        <v>0</v>
      </c>
      <c r="V164" s="152">
        <f t="shared" si="34"/>
        <v>0</v>
      </c>
      <c r="W164" s="152">
        <f t="shared" si="34"/>
        <v>0</v>
      </c>
      <c r="X164" s="152">
        <f t="shared" si="34"/>
        <v>0</v>
      </c>
      <c r="Y164" s="152">
        <f t="shared" si="34"/>
        <v>0</v>
      </c>
      <c r="Z164" s="152">
        <f t="shared" si="34"/>
        <v>0</v>
      </c>
      <c r="AA164" s="152">
        <f t="shared" si="34"/>
        <v>0</v>
      </c>
    </row>
    <row r="165" spans="1:27" ht="20.100000000000001" customHeight="1">
      <c r="A165" s="429" t="s">
        <v>471</v>
      </c>
      <c r="B165" s="348" t="s">
        <v>247</v>
      </c>
      <c r="C165" s="432" t="s">
        <v>248</v>
      </c>
      <c r="D165" s="433"/>
      <c r="E165" s="434" t="s">
        <v>249</v>
      </c>
      <c r="F165" s="434"/>
      <c r="G165" s="437" t="s">
        <v>250</v>
      </c>
      <c r="H165" s="437"/>
      <c r="I165" s="434" t="s">
        <v>251</v>
      </c>
      <c r="J165" s="434"/>
      <c r="K165" s="434" t="s">
        <v>252</v>
      </c>
      <c r="L165" s="434"/>
      <c r="M165" s="434" t="s">
        <v>253</v>
      </c>
      <c r="N165" s="434"/>
      <c r="O165" s="434" t="s">
        <v>254</v>
      </c>
      <c r="P165" s="437" t="s">
        <v>255</v>
      </c>
      <c r="Q165" s="437"/>
      <c r="R165" s="437" t="s">
        <v>252</v>
      </c>
      <c r="S165" s="437"/>
      <c r="T165" s="437" t="s">
        <v>256</v>
      </c>
      <c r="U165" s="437"/>
      <c r="V165" s="437" t="s">
        <v>257</v>
      </c>
      <c r="W165" s="437"/>
      <c r="X165" s="437" t="s">
        <v>252</v>
      </c>
      <c r="Y165" s="437"/>
      <c r="Z165" s="437" t="s">
        <v>256</v>
      </c>
      <c r="AA165" s="437"/>
    </row>
    <row r="166" spans="1:27" ht="20.100000000000001" customHeight="1">
      <c r="A166" s="430"/>
      <c r="B166" s="348" t="s">
        <v>258</v>
      </c>
      <c r="C166" s="432">
        <v>1</v>
      </c>
      <c r="D166" s="433"/>
      <c r="E166" s="436">
        <f>C166*11</f>
        <v>11</v>
      </c>
      <c r="F166" s="436"/>
      <c r="G166" s="437">
        <v>1</v>
      </c>
      <c r="H166" s="437"/>
      <c r="I166" s="436">
        <f>G166*11</f>
        <v>11</v>
      </c>
      <c r="J166" s="436"/>
      <c r="K166" s="436">
        <f>E166-I166</f>
        <v>0</v>
      </c>
      <c r="L166" s="436"/>
      <c r="M166" s="438">
        <f>IF(ISERROR(K166/E166),"",K166/E166)</f>
        <v>0</v>
      </c>
      <c r="N166" s="438"/>
      <c r="O166" s="434"/>
      <c r="P166" s="437" t="s">
        <v>201</v>
      </c>
      <c r="Q166" s="437"/>
      <c r="R166" s="439">
        <f>SUM(O28:U28)</f>
        <v>0</v>
      </c>
      <c r="S166" s="439"/>
      <c r="T166" s="440" t="str">
        <f t="array" ref="T166">IF(ISERROR(R166/R173),"",R166/R173)</f>
        <v/>
      </c>
      <c r="U166" s="440"/>
      <c r="V166" s="437" t="s">
        <v>259</v>
      </c>
      <c r="W166" s="437"/>
      <c r="X166" s="441">
        <f>SUM(P27,P85,P120,P136,P147,P161)</f>
        <v>0</v>
      </c>
      <c r="Y166" s="441"/>
      <c r="Z166" s="440" t="str">
        <f t="array" ref="Z166">IF(ISERROR(X166/X173),"",X166/X173)</f>
        <v/>
      </c>
      <c r="AA166" s="440"/>
    </row>
    <row r="167" spans="1:27" ht="20.100000000000001" customHeight="1">
      <c r="A167" s="430"/>
      <c r="B167" s="348" t="s">
        <v>260</v>
      </c>
      <c r="C167" s="432">
        <v>1</v>
      </c>
      <c r="D167" s="433"/>
      <c r="E167" s="436">
        <f>C167*11</f>
        <v>11</v>
      </c>
      <c r="F167" s="436"/>
      <c r="G167" s="437">
        <v>1</v>
      </c>
      <c r="H167" s="437"/>
      <c r="I167" s="436">
        <f>G167*11</f>
        <v>11</v>
      </c>
      <c r="J167" s="436"/>
      <c r="K167" s="436">
        <f>E167-I167</f>
        <v>0</v>
      </c>
      <c r="L167" s="436"/>
      <c r="M167" s="438">
        <f>IF(ISERROR(K167/E167),"",K167/E167)</f>
        <v>0</v>
      </c>
      <c r="N167" s="438"/>
      <c r="O167" s="434"/>
      <c r="P167" s="437" t="s">
        <v>216</v>
      </c>
      <c r="Q167" s="437"/>
      <c r="R167" s="439">
        <f>SUM(O86:U86)</f>
        <v>0</v>
      </c>
      <c r="S167" s="439"/>
      <c r="T167" s="440" t="str">
        <f>IF(ISERROR(R167/R173),"",R167/R173)</f>
        <v/>
      </c>
      <c r="U167" s="440"/>
      <c r="V167" s="437" t="s">
        <v>261</v>
      </c>
      <c r="W167" s="437"/>
      <c r="X167" s="441">
        <f>SUM(P28,P86,P121,P137,P148,P163)</f>
        <v>0</v>
      </c>
      <c r="Y167" s="441"/>
      <c r="Z167" s="440" t="str">
        <f>IF(ISERROR(X167/X173),"",X167/X173)</f>
        <v/>
      </c>
      <c r="AA167" s="440"/>
    </row>
    <row r="168" spans="1:27" ht="20.100000000000001" customHeight="1">
      <c r="A168" s="430"/>
      <c r="B168" s="348" t="s">
        <v>262</v>
      </c>
      <c r="C168" s="432">
        <v>1</v>
      </c>
      <c r="D168" s="433"/>
      <c r="E168" s="436">
        <f>C168*8</f>
        <v>8</v>
      </c>
      <c r="F168" s="436"/>
      <c r="G168" s="437">
        <v>1</v>
      </c>
      <c r="H168" s="437"/>
      <c r="I168" s="436">
        <f>G168*8</f>
        <v>8</v>
      </c>
      <c r="J168" s="436"/>
      <c r="K168" s="436">
        <f>E168-I168</f>
        <v>0</v>
      </c>
      <c r="L168" s="436"/>
      <c r="M168" s="438">
        <f>IF(ISERROR(K168/E168),"",K168/E168)</f>
        <v>0</v>
      </c>
      <c r="N168" s="438"/>
      <c r="O168" s="434"/>
      <c r="P168" s="437" t="s">
        <v>224</v>
      </c>
      <c r="Q168" s="437"/>
      <c r="R168" s="439">
        <f>SUM(O121:U121)</f>
        <v>0</v>
      </c>
      <c r="S168" s="439"/>
      <c r="T168" s="440" t="str">
        <f>IF(ISERROR(R168/R173),"",R168/R173)</f>
        <v/>
      </c>
      <c r="U168" s="440"/>
      <c r="V168" s="437" t="s">
        <v>263</v>
      </c>
      <c r="W168" s="437"/>
      <c r="X168" s="441">
        <f>SUM(P29,P87,P122,P138,P149,P164)</f>
        <v>0</v>
      </c>
      <c r="Y168" s="441"/>
      <c r="Z168" s="440" t="str">
        <f>IF(ISERROR(X168/X173),"",X168/X173)</f>
        <v/>
      </c>
      <c r="AA168" s="440"/>
    </row>
    <row r="169" spans="1:27" ht="20.100000000000001" customHeight="1">
      <c r="A169" s="430"/>
      <c r="B169" s="348" t="s">
        <v>264</v>
      </c>
      <c r="C169" s="432">
        <v>1</v>
      </c>
      <c r="D169" s="433"/>
      <c r="E169" s="436">
        <f>C169*11</f>
        <v>11</v>
      </c>
      <c r="F169" s="436"/>
      <c r="G169" s="437">
        <v>1</v>
      </c>
      <c r="H169" s="437"/>
      <c r="I169" s="436">
        <f>G169*11</f>
        <v>11</v>
      </c>
      <c r="J169" s="436"/>
      <c r="K169" s="436">
        <f>E169-I169</f>
        <v>0</v>
      </c>
      <c r="L169" s="436"/>
      <c r="M169" s="438">
        <f>IF(ISERROR(K169/E169),"",K169/E169)</f>
        <v>0</v>
      </c>
      <c r="N169" s="438"/>
      <c r="O169" s="434"/>
      <c r="P169" s="437" t="s">
        <v>231</v>
      </c>
      <c r="Q169" s="437"/>
      <c r="R169" s="439">
        <f>SUM(O137:U137)</f>
        <v>0</v>
      </c>
      <c r="S169" s="439"/>
      <c r="T169" s="440" t="str">
        <f>IF(ISERROR(R169/R173),"",R169/R173)</f>
        <v/>
      </c>
      <c r="U169" s="440"/>
      <c r="V169" s="437" t="s">
        <v>265</v>
      </c>
      <c r="W169" s="437"/>
      <c r="X169" s="441">
        <f>SUM(P31,P88,P123,P139,P150,P165)</f>
        <v>0</v>
      </c>
      <c r="Y169" s="441"/>
      <c r="Z169" s="440" t="str">
        <f>IF(ISERROR(X169/X173),"",X169/X173)</f>
        <v/>
      </c>
      <c r="AA169" s="440"/>
    </row>
    <row r="170" spans="1:27" ht="20.100000000000001" customHeight="1">
      <c r="A170" s="431"/>
      <c r="B170" s="348" t="s">
        <v>266</v>
      </c>
      <c r="C170" s="442">
        <f>SUM(C166:D169)</f>
        <v>4</v>
      </c>
      <c r="D170" s="443"/>
      <c r="E170" s="436">
        <f>SUM(E166:F169)</f>
        <v>41</v>
      </c>
      <c r="F170" s="436"/>
      <c r="G170" s="437">
        <f>SUM(G166:H169)</f>
        <v>4</v>
      </c>
      <c r="H170" s="437"/>
      <c r="I170" s="436">
        <f>SUM(I166:J169)</f>
        <v>41</v>
      </c>
      <c r="J170" s="436"/>
      <c r="K170" s="436">
        <f>SUM(K166:L169)</f>
        <v>0</v>
      </c>
      <c r="L170" s="436"/>
      <c r="M170" s="438">
        <f>IF(ISERROR(K170/E170),"",K170/E170)</f>
        <v>0</v>
      </c>
      <c r="N170" s="438"/>
      <c r="O170" s="434"/>
      <c r="P170" s="437" t="s">
        <v>234</v>
      </c>
      <c r="Q170" s="437"/>
      <c r="R170" s="439">
        <f>SUM(O148:U148)</f>
        <v>0</v>
      </c>
      <c r="S170" s="439"/>
      <c r="T170" s="440" t="str">
        <f>IF(ISERROR(R170/R173),"",R170/R173)</f>
        <v/>
      </c>
      <c r="U170" s="440"/>
      <c r="V170" s="437" t="s">
        <v>267</v>
      </c>
      <c r="W170" s="437"/>
      <c r="X170" s="441">
        <f>SUM(P32,P89,P124,P140,P151,P166)</f>
        <v>0</v>
      </c>
      <c r="Y170" s="441"/>
      <c r="Z170" s="440" t="str">
        <f>IF(ISERROR(X170/X173),"",X170/X173)</f>
        <v/>
      </c>
      <c r="AA170" s="440"/>
    </row>
    <row r="171" spans="1:27" ht="20.100000000000001" customHeight="1">
      <c r="A171" s="267" t="s">
        <v>472</v>
      </c>
      <c r="B171" s="348">
        <f>G164</f>
        <v>930</v>
      </c>
      <c r="C171" s="444" t="s">
        <v>269</v>
      </c>
      <c r="D171" s="445"/>
      <c r="E171" s="437">
        <f>H164</f>
        <v>4682.2100000000009</v>
      </c>
      <c r="F171" s="437"/>
      <c r="G171" s="437" t="s">
        <v>270</v>
      </c>
      <c r="H171" s="437"/>
      <c r="I171" s="446">
        <f>L164</f>
        <v>22.404239942182603</v>
      </c>
      <c r="J171" s="446"/>
      <c r="K171" s="434" t="s">
        <v>271</v>
      </c>
      <c r="L171" s="434"/>
      <c r="M171" s="446">
        <f>J164</f>
        <v>24.155844155844157</v>
      </c>
      <c r="N171" s="446"/>
      <c r="O171" s="434"/>
      <c r="P171" s="437" t="s">
        <v>244</v>
      </c>
      <c r="Q171" s="437"/>
      <c r="R171" s="439">
        <f>SUM(O163:U163)</f>
        <v>0</v>
      </c>
      <c r="S171" s="439"/>
      <c r="T171" s="440" t="str">
        <f>IF(ISERROR(R171/R173),"",R171/R173)</f>
        <v/>
      </c>
      <c r="U171" s="440"/>
      <c r="V171" s="437" t="s">
        <v>272</v>
      </c>
      <c r="W171" s="437"/>
      <c r="X171" s="441">
        <f>SUM(P33,P90,P125,P141,P152,P167)</f>
        <v>0</v>
      </c>
      <c r="Y171" s="441"/>
      <c r="Z171" s="440" t="str">
        <f>IF(ISERROR(X171/X173),"",X171/X173)</f>
        <v/>
      </c>
      <c r="AA171" s="440"/>
    </row>
    <row r="172" spans="1:27" ht="20.100000000000001" customHeight="1">
      <c r="A172" s="268" t="s">
        <v>473</v>
      </c>
      <c r="B172" s="348">
        <f>I164+C170</f>
        <v>42.5</v>
      </c>
      <c r="C172" s="447" t="s">
        <v>251</v>
      </c>
      <c r="D172" s="448"/>
      <c r="E172" s="449">
        <f>K164+I170</f>
        <v>82.51</v>
      </c>
      <c r="F172" s="449"/>
      <c r="G172" s="437" t="s">
        <v>274</v>
      </c>
      <c r="H172" s="437"/>
      <c r="I172" s="446">
        <f>B172-E172</f>
        <v>-40.010000000000005</v>
      </c>
      <c r="J172" s="446"/>
      <c r="K172" s="434" t="s">
        <v>275</v>
      </c>
      <c r="L172" s="434"/>
      <c r="M172" s="438">
        <f>IF(ISERROR(I172/E172),"",I172/E172)</f>
        <v>-0.48491091988849838</v>
      </c>
      <c r="N172" s="438"/>
      <c r="O172" s="434"/>
      <c r="P172" s="437" t="s">
        <v>245</v>
      </c>
      <c r="Q172" s="437"/>
      <c r="R172" s="439"/>
      <c r="S172" s="439"/>
      <c r="T172" s="440" t="str">
        <f>IF(ISERROR(R172/R173),"",R172/R173)</f>
        <v/>
      </c>
      <c r="U172" s="440"/>
      <c r="V172" s="437" t="s">
        <v>264</v>
      </c>
      <c r="W172" s="437"/>
      <c r="X172" s="441"/>
      <c r="Y172" s="441"/>
      <c r="Z172" s="440" t="str">
        <f>IF(ISERROR(X172/X173),"",X172/X173)</f>
        <v/>
      </c>
      <c r="AA172" s="440"/>
    </row>
    <row r="173" spans="1:27" ht="20.100000000000001" customHeight="1">
      <c r="A173" s="268" t="s">
        <v>474</v>
      </c>
      <c r="B173" s="348">
        <f>N164</f>
        <v>0</v>
      </c>
      <c r="C173" s="447" t="s">
        <v>277</v>
      </c>
      <c r="D173" s="448"/>
      <c r="E173" s="440">
        <f>IF(ISERROR(B173/B172),"",B173/B172)</f>
        <v>0</v>
      </c>
      <c r="F173" s="440"/>
      <c r="G173" s="437" t="s">
        <v>278</v>
      </c>
      <c r="H173" s="437"/>
      <c r="I173" s="434">
        <f>V164</f>
        <v>0</v>
      </c>
      <c r="J173" s="434"/>
      <c r="K173" s="434" t="s">
        <v>279</v>
      </c>
      <c r="L173" s="434"/>
      <c r="M173" s="438">
        <f t="array" ref="M173">IF(ISERROR(I173/B171),"",I173/B171)</f>
        <v>0</v>
      </c>
      <c r="N173" s="438"/>
      <c r="O173" s="434"/>
      <c r="P173" s="437" t="s">
        <v>266</v>
      </c>
      <c r="Q173" s="437"/>
      <c r="R173" s="439">
        <f>SUM(R166:S172)</f>
        <v>0</v>
      </c>
      <c r="S173" s="439"/>
      <c r="T173" s="440"/>
      <c r="U173" s="440"/>
      <c r="V173" s="437" t="s">
        <v>266</v>
      </c>
      <c r="W173" s="437"/>
      <c r="X173" s="441">
        <f>SUM(X166:Y172)</f>
        <v>0</v>
      </c>
      <c r="Y173" s="441"/>
      <c r="Z173" s="440"/>
      <c r="AA173" s="440"/>
    </row>
    <row r="174" spans="1:27" ht="34.5" customHeight="1">
      <c r="A174" s="181" t="s">
        <v>336</v>
      </c>
      <c r="B174" s="182"/>
      <c r="C174" s="121"/>
      <c r="D174" s="121"/>
      <c r="E174" s="121"/>
      <c r="F174" s="375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customHeight="1">
      <c r="A175" s="450" t="s">
        <v>475</v>
      </c>
      <c r="B175" s="453" t="s">
        <v>280</v>
      </c>
      <c r="C175" s="453" t="s">
        <v>281</v>
      </c>
      <c r="D175" s="453" t="s">
        <v>282</v>
      </c>
      <c r="E175" s="456" t="s">
        <v>283</v>
      </c>
      <c r="F175" s="469" t="s">
        <v>284</v>
      </c>
      <c r="G175" s="434" t="s">
        <v>285</v>
      </c>
      <c r="H175" s="434"/>
      <c r="I175" s="453" t="s">
        <v>286</v>
      </c>
      <c r="J175" s="459" t="s">
        <v>271</v>
      </c>
      <c r="K175" s="462" t="s">
        <v>287</v>
      </c>
      <c r="L175" s="453" t="s">
        <v>270</v>
      </c>
      <c r="M175" s="465" t="s">
        <v>288</v>
      </c>
      <c r="N175" s="467" t="s">
        <v>252</v>
      </c>
      <c r="O175" s="434" t="s">
        <v>289</v>
      </c>
      <c r="P175" s="434"/>
      <c r="Q175" s="434"/>
      <c r="R175" s="434"/>
      <c r="S175" s="434"/>
      <c r="T175" s="434"/>
      <c r="U175" s="434"/>
      <c r="V175" s="434" t="s">
        <v>290</v>
      </c>
      <c r="W175" s="467" t="s">
        <v>291</v>
      </c>
      <c r="X175" s="434" t="s">
        <v>292</v>
      </c>
      <c r="Y175" s="434"/>
      <c r="Z175" s="434"/>
      <c r="AA175" s="434"/>
    </row>
    <row r="176" spans="1:27" ht="21.95" customHeight="1">
      <c r="A176" s="451"/>
      <c r="B176" s="454"/>
      <c r="C176" s="454"/>
      <c r="D176" s="454"/>
      <c r="E176" s="457"/>
      <c r="F176" s="470"/>
      <c r="G176" s="434"/>
      <c r="H176" s="434"/>
      <c r="I176" s="454"/>
      <c r="J176" s="460"/>
      <c r="K176" s="463"/>
      <c r="L176" s="454"/>
      <c r="M176" s="466"/>
      <c r="N176" s="467"/>
      <c r="O176" s="434" t="s">
        <v>259</v>
      </c>
      <c r="P176" s="434" t="s">
        <v>261</v>
      </c>
      <c r="Q176" s="434" t="s">
        <v>263</v>
      </c>
      <c r="R176" s="468" t="s">
        <v>265</v>
      </c>
      <c r="S176" s="437" t="s">
        <v>267</v>
      </c>
      <c r="T176" s="434" t="s">
        <v>272</v>
      </c>
      <c r="U176" s="434" t="s">
        <v>264</v>
      </c>
      <c r="V176" s="434"/>
      <c r="W176" s="467"/>
      <c r="X176" s="434" t="s">
        <v>293</v>
      </c>
      <c r="Y176" s="434" t="s">
        <v>294</v>
      </c>
      <c r="Z176" s="434" t="s">
        <v>295</v>
      </c>
      <c r="AA176" s="434" t="s">
        <v>264</v>
      </c>
    </row>
    <row r="177" spans="1:27" ht="21.95" customHeight="1">
      <c r="A177" s="452"/>
      <c r="B177" s="455"/>
      <c r="C177" s="455"/>
      <c r="D177" s="455"/>
      <c r="E177" s="458"/>
      <c r="F177" s="471"/>
      <c r="G177" s="308" t="s">
        <v>530</v>
      </c>
      <c r="H177" s="341" t="s">
        <v>297</v>
      </c>
      <c r="I177" s="455"/>
      <c r="J177" s="461"/>
      <c r="K177" s="464"/>
      <c r="L177" s="455"/>
      <c r="M177" s="466"/>
      <c r="N177" s="467"/>
      <c r="O177" s="434"/>
      <c r="P177" s="434"/>
      <c r="Q177" s="434"/>
      <c r="R177" s="468"/>
      <c r="S177" s="437"/>
      <c r="T177" s="434"/>
      <c r="U177" s="434"/>
      <c r="V177" s="434"/>
      <c r="W177" s="467"/>
      <c r="X177" s="434"/>
      <c r="Y177" s="434"/>
      <c r="Z177" s="434"/>
      <c r="AA177" s="434"/>
    </row>
    <row r="178" spans="1:27" ht="20.100000000000001" hidden="1" customHeight="1">
      <c r="A178" s="259">
        <v>30100030</v>
      </c>
      <c r="B178" s="343" t="s">
        <v>178</v>
      </c>
      <c r="C178" s="125" t="s">
        <v>179</v>
      </c>
      <c r="D178" s="107">
        <v>5.03</v>
      </c>
      <c r="E178" s="107"/>
      <c r="F178" s="107"/>
      <c r="G178" s="127"/>
      <c r="H178" s="351">
        <f t="shared" ref="H178:H187" si="35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36">IF(ISERROR(I178-K178),"",I178-K178)</f>
        <v>0</v>
      </c>
      <c r="N178" s="129">
        <f>SUM(O178:U178)</f>
        <v>0</v>
      </c>
      <c r="O178" s="342"/>
      <c r="P178" s="342"/>
      <c r="Q178" s="342"/>
      <c r="R178" s="342"/>
      <c r="S178" s="342"/>
      <c r="T178" s="342"/>
      <c r="U178" s="342"/>
      <c r="V178" s="131">
        <f t="shared" ref="V178:V183" si="37">SUM(X178:AA178)</f>
        <v>0</v>
      </c>
      <c r="W178" s="132" t="str">
        <f t="shared" ref="W178:W183" si="38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60"/>
      <c r="B179" s="133" t="s">
        <v>180</v>
      </c>
      <c r="C179" s="125" t="s">
        <v>179</v>
      </c>
      <c r="D179" s="107">
        <v>5.03</v>
      </c>
      <c r="E179" s="107"/>
      <c r="F179" s="107"/>
      <c r="G179" s="127"/>
      <c r="H179" s="351">
        <f t="shared" si="35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36"/>
        <v>0</v>
      </c>
      <c r="N179" s="129">
        <f t="shared" ref="N179:N187" si="39">SUM(O179:U179)</f>
        <v>0</v>
      </c>
      <c r="O179" s="342"/>
      <c r="P179" s="342"/>
      <c r="Q179" s="342"/>
      <c r="R179" s="342"/>
      <c r="S179" s="342"/>
      <c r="T179" s="342"/>
      <c r="U179" s="342"/>
      <c r="V179" s="131">
        <f t="shared" si="37"/>
        <v>0</v>
      </c>
      <c r="W179" s="132" t="str">
        <f t="shared" si="38"/>
        <v/>
      </c>
      <c r="X179" s="131"/>
      <c r="Y179" s="131"/>
      <c r="Z179" s="131"/>
      <c r="AA179" s="131"/>
    </row>
    <row r="180" spans="1:27" ht="20.100000000000001" hidden="1" customHeight="1">
      <c r="A180" s="261"/>
      <c r="B180" s="133" t="s">
        <v>180</v>
      </c>
      <c r="C180" s="125" t="s">
        <v>181</v>
      </c>
      <c r="D180" s="107">
        <v>5.03</v>
      </c>
      <c r="E180" s="107"/>
      <c r="F180" s="107"/>
      <c r="G180" s="127"/>
      <c r="H180" s="351">
        <f t="shared" si="35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36"/>
        <v>0</v>
      </c>
      <c r="N180" s="129">
        <f t="shared" si="39"/>
        <v>0</v>
      </c>
      <c r="O180" s="342"/>
      <c r="P180" s="342"/>
      <c r="Q180" s="342"/>
      <c r="R180" s="342"/>
      <c r="S180" s="342"/>
      <c r="T180" s="342"/>
      <c r="U180" s="342"/>
      <c r="V180" s="131">
        <f t="shared" si="37"/>
        <v>0</v>
      </c>
      <c r="W180" s="132" t="str">
        <f t="shared" si="38"/>
        <v/>
      </c>
      <c r="X180" s="131"/>
      <c r="Y180" s="131"/>
      <c r="Z180" s="131"/>
      <c r="AA180" s="131"/>
    </row>
    <row r="181" spans="1:27" ht="20.100000000000001" hidden="1" customHeight="1">
      <c r="A181" s="259">
        <v>30100048</v>
      </c>
      <c r="B181" s="133" t="s">
        <v>182</v>
      </c>
      <c r="C181" s="125" t="s">
        <v>179</v>
      </c>
      <c r="D181" s="107">
        <v>5.03</v>
      </c>
      <c r="E181" s="107"/>
      <c r="F181" s="107"/>
      <c r="G181" s="127"/>
      <c r="H181" s="351">
        <f t="shared" si="35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36"/>
        <v>0</v>
      </c>
      <c r="N181" s="129">
        <f t="shared" si="39"/>
        <v>0</v>
      </c>
      <c r="O181" s="342"/>
      <c r="P181" s="342"/>
      <c r="Q181" s="342"/>
      <c r="R181" s="342"/>
      <c r="S181" s="342"/>
      <c r="T181" s="342"/>
      <c r="U181" s="342"/>
      <c r="V181" s="131">
        <f t="shared" si="37"/>
        <v>0</v>
      </c>
      <c r="W181" s="132" t="str">
        <f t="shared" si="38"/>
        <v/>
      </c>
      <c r="X181" s="131"/>
      <c r="Y181" s="131"/>
      <c r="Z181" s="131"/>
      <c r="AA181" s="131"/>
    </row>
    <row r="182" spans="1:27" s="311" customFormat="1" ht="20.100000000000001" customHeight="1">
      <c r="A182" s="259">
        <v>30100047</v>
      </c>
      <c r="B182" s="133" t="s">
        <v>182</v>
      </c>
      <c r="C182" s="125" t="s">
        <v>183</v>
      </c>
      <c r="D182" s="107">
        <v>5.03</v>
      </c>
      <c r="E182" s="107"/>
      <c r="F182" s="107">
        <v>20170213</v>
      </c>
      <c r="G182" s="127">
        <v>555</v>
      </c>
      <c r="H182" s="374">
        <f t="shared" si="35"/>
        <v>2791.65</v>
      </c>
      <c r="I182" s="128">
        <f>8.5*4</f>
        <v>34</v>
      </c>
      <c r="J182" s="128">
        <f t="array" ref="J182">IF(ISERROR(G182/I182),"",G182/I182)</f>
        <v>16.323529411764707</v>
      </c>
      <c r="K182" s="130">
        <f t="array" ref="K182">IF(ISERROR(G182/L182),"",G182/L182)</f>
        <v>27.75</v>
      </c>
      <c r="L182" s="128">
        <v>20</v>
      </c>
      <c r="M182" s="108">
        <f t="shared" si="36"/>
        <v>6.25</v>
      </c>
      <c r="N182" s="128">
        <f t="shared" si="39"/>
        <v>0</v>
      </c>
      <c r="O182" s="372"/>
      <c r="P182" s="372"/>
      <c r="Q182" s="372"/>
      <c r="R182" s="372"/>
      <c r="S182" s="372"/>
      <c r="T182" s="372"/>
      <c r="U182" s="372"/>
      <c r="V182" s="131">
        <f t="shared" si="37"/>
        <v>0</v>
      </c>
      <c r="W182" s="373">
        <f t="shared" si="38"/>
        <v>0</v>
      </c>
      <c r="X182" s="131"/>
      <c r="Y182" s="131"/>
      <c r="Z182" s="131"/>
      <c r="AA182" s="131"/>
    </row>
    <row r="183" spans="1:27" ht="20.100000000000001" hidden="1" customHeight="1">
      <c r="A183" s="259">
        <v>30100052</v>
      </c>
      <c r="B183" s="133" t="s">
        <v>184</v>
      </c>
      <c r="C183" s="125" t="s">
        <v>179</v>
      </c>
      <c r="D183" s="107">
        <v>5.04</v>
      </c>
      <c r="E183" s="107"/>
      <c r="F183" s="376"/>
      <c r="G183" s="135"/>
      <c r="H183" s="351">
        <f t="shared" si="35"/>
        <v>0</v>
      </c>
      <c r="I183" s="136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36"/>
        <v>0</v>
      </c>
      <c r="N183" s="129">
        <f t="shared" si="39"/>
        <v>0</v>
      </c>
      <c r="O183" s="342"/>
      <c r="P183" s="342"/>
      <c r="Q183" s="342"/>
      <c r="R183" s="342"/>
      <c r="S183" s="342"/>
      <c r="T183" s="342"/>
      <c r="U183" s="342"/>
      <c r="V183" s="131">
        <f t="shared" si="37"/>
        <v>0</v>
      </c>
      <c r="W183" s="132" t="str">
        <f t="shared" si="38"/>
        <v/>
      </c>
      <c r="X183" s="131"/>
      <c r="Y183" s="131"/>
      <c r="Z183" s="131"/>
      <c r="AA183" s="131"/>
    </row>
    <row r="184" spans="1:27" ht="20.100000000000001" hidden="1" customHeight="1">
      <c r="A184" s="292">
        <v>30100059</v>
      </c>
      <c r="B184" s="133" t="s">
        <v>185</v>
      </c>
      <c r="C184" s="125" t="s">
        <v>186</v>
      </c>
      <c r="D184" s="107">
        <v>5.03</v>
      </c>
      <c r="E184" s="107"/>
      <c r="F184" s="107"/>
      <c r="G184" s="127"/>
      <c r="H184" s="351">
        <f t="shared" si="35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36"/>
        <v>0</v>
      </c>
      <c r="N184" s="129">
        <f t="shared" si="39"/>
        <v>0</v>
      </c>
      <c r="O184" s="342"/>
      <c r="P184" s="342"/>
      <c r="Q184" s="342"/>
      <c r="R184" s="342"/>
      <c r="S184" s="342"/>
      <c r="T184" s="342"/>
      <c r="U184" s="342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62">
        <v>30100060</v>
      </c>
      <c r="B185" s="133" t="s">
        <v>185</v>
      </c>
      <c r="C185" s="125" t="s">
        <v>187</v>
      </c>
      <c r="D185" s="107">
        <v>5.03</v>
      </c>
      <c r="E185" s="107"/>
      <c r="F185" s="107"/>
      <c r="G185" s="127"/>
      <c r="H185" s="351">
        <f t="shared" si="35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36"/>
        <v>0</v>
      </c>
      <c r="N185" s="129">
        <f t="shared" si="39"/>
        <v>0</v>
      </c>
      <c r="O185" s="342"/>
      <c r="P185" s="342"/>
      <c r="Q185" s="342"/>
      <c r="R185" s="342"/>
      <c r="S185" s="342"/>
      <c r="T185" s="342"/>
      <c r="U185" s="342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60">
        <v>30200006</v>
      </c>
      <c r="B186" s="133" t="s">
        <v>188</v>
      </c>
      <c r="C186" s="125" t="s">
        <v>189</v>
      </c>
      <c r="D186" s="107">
        <v>5.04</v>
      </c>
      <c r="E186" s="107"/>
      <c r="F186" s="377"/>
      <c r="G186" s="127"/>
      <c r="H186" s="351">
        <f t="shared" si="35"/>
        <v>0</v>
      </c>
      <c r="I186" s="351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36"/>
        <v>0</v>
      </c>
      <c r="N186" s="129">
        <f t="shared" si="39"/>
        <v>0</v>
      </c>
      <c r="O186" s="342"/>
      <c r="P186" s="342"/>
      <c r="Q186" s="342"/>
      <c r="R186" s="342"/>
      <c r="S186" s="342"/>
      <c r="T186" s="342"/>
      <c r="U186" s="342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60">
        <v>30200005</v>
      </c>
      <c r="B187" s="133" t="s">
        <v>188</v>
      </c>
      <c r="C187" s="125" t="s">
        <v>190</v>
      </c>
      <c r="D187" s="107">
        <v>5.04</v>
      </c>
      <c r="E187" s="107"/>
      <c r="F187" s="377"/>
      <c r="G187" s="127"/>
      <c r="H187" s="351">
        <f t="shared" si="35"/>
        <v>0</v>
      </c>
      <c r="I187" s="351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36"/>
        <v>0</v>
      </c>
      <c r="N187" s="129">
        <f t="shared" si="39"/>
        <v>0</v>
      </c>
      <c r="O187" s="342"/>
      <c r="P187" s="342"/>
      <c r="Q187" s="342"/>
      <c r="R187" s="342"/>
      <c r="S187" s="342"/>
      <c r="T187" s="342"/>
      <c r="U187" s="342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62">
        <v>30100063</v>
      </c>
      <c r="B188" s="133" t="s">
        <v>191</v>
      </c>
      <c r="C188" s="125" t="s">
        <v>192</v>
      </c>
      <c r="D188" s="107"/>
      <c r="E188" s="107"/>
      <c r="F188" s="107"/>
      <c r="G188" s="127"/>
      <c r="H188" s="351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342"/>
      <c r="P188" s="342"/>
      <c r="Q188" s="342"/>
      <c r="R188" s="342"/>
      <c r="S188" s="342"/>
      <c r="T188" s="342"/>
      <c r="U188" s="342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62">
        <v>30100061</v>
      </c>
      <c r="B189" s="133" t="s">
        <v>191</v>
      </c>
      <c r="C189" s="125" t="s">
        <v>193</v>
      </c>
      <c r="D189" s="107"/>
      <c r="E189" s="107"/>
      <c r="F189" s="107"/>
      <c r="G189" s="127"/>
      <c r="H189" s="351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342"/>
      <c r="P189" s="342"/>
      <c r="Q189" s="342"/>
      <c r="R189" s="342"/>
      <c r="S189" s="342"/>
      <c r="T189" s="342"/>
      <c r="U189" s="342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60">
        <v>30200001</v>
      </c>
      <c r="B190" s="133" t="s">
        <v>196</v>
      </c>
      <c r="C190" s="125" t="s">
        <v>189</v>
      </c>
      <c r="D190" s="107">
        <v>5.0599999999999996</v>
      </c>
      <c r="E190" s="107"/>
      <c r="F190" s="107"/>
      <c r="G190" s="127"/>
      <c r="H190" s="351">
        <f t="shared" ref="H190:H198" si="40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1">IF(ISERROR(I190-K190),"",I190-K190)</f>
        <v>0</v>
      </c>
      <c r="N190" s="129">
        <f>SUM(O190:U190)</f>
        <v>0</v>
      </c>
      <c r="O190" s="342"/>
      <c r="P190" s="342"/>
      <c r="Q190" s="342"/>
      <c r="R190" s="342"/>
      <c r="S190" s="342"/>
      <c r="T190" s="342"/>
      <c r="U190" s="342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60">
        <v>30200002</v>
      </c>
      <c r="B191" s="133" t="s">
        <v>197</v>
      </c>
      <c r="C191" s="125" t="s">
        <v>189</v>
      </c>
      <c r="D191" s="107">
        <v>5.09</v>
      </c>
      <c r="E191" s="107"/>
      <c r="F191" s="107"/>
      <c r="G191" s="127"/>
      <c r="H191" s="351">
        <f t="shared" si="40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1"/>
        <v>0</v>
      </c>
      <c r="N191" s="129">
        <f>SUM(O191:U191)</f>
        <v>0</v>
      </c>
      <c r="O191" s="342"/>
      <c r="P191" s="342"/>
      <c r="Q191" s="342"/>
      <c r="R191" s="342"/>
      <c r="S191" s="342"/>
      <c r="T191" s="342"/>
      <c r="U191" s="342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60">
        <v>30200003</v>
      </c>
      <c r="B192" s="133" t="s">
        <v>197</v>
      </c>
      <c r="C192" s="125" t="s">
        <v>190</v>
      </c>
      <c r="D192" s="107">
        <v>5.09</v>
      </c>
      <c r="E192" s="107"/>
      <c r="F192" s="107"/>
      <c r="G192" s="127"/>
      <c r="H192" s="351">
        <f t="shared" si="40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1"/>
        <v>0</v>
      </c>
      <c r="N192" s="129">
        <f>SUM(O192:U192)</f>
        <v>0</v>
      </c>
      <c r="O192" s="342"/>
      <c r="P192" s="342"/>
      <c r="Q192" s="342"/>
      <c r="R192" s="342"/>
      <c r="S192" s="342"/>
      <c r="T192" s="342"/>
      <c r="U192" s="342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60">
        <v>30100003</v>
      </c>
      <c r="B193" s="139" t="s">
        <v>198</v>
      </c>
      <c r="C193" s="341" t="s">
        <v>190</v>
      </c>
      <c r="D193" s="107">
        <v>4.8</v>
      </c>
      <c r="E193" s="107"/>
      <c r="F193" s="107"/>
      <c r="G193" s="127"/>
      <c r="H193" s="351">
        <f t="shared" si="40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1"/>
        <v>0</v>
      </c>
      <c r="N193" s="129"/>
      <c r="O193" s="342"/>
      <c r="P193" s="342"/>
      <c r="Q193" s="342"/>
      <c r="R193" s="342"/>
      <c r="S193" s="342"/>
      <c r="T193" s="342"/>
      <c r="U193" s="342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60">
        <v>30100004</v>
      </c>
      <c r="B194" s="139" t="s">
        <v>198</v>
      </c>
      <c r="C194" s="341" t="s">
        <v>187</v>
      </c>
      <c r="D194" s="107">
        <v>4.8</v>
      </c>
      <c r="E194" s="107"/>
      <c r="F194" s="107"/>
      <c r="G194" s="127"/>
      <c r="H194" s="351">
        <f t="shared" si="40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1"/>
        <v>0</v>
      </c>
      <c r="N194" s="129"/>
      <c r="O194" s="342"/>
      <c r="P194" s="342"/>
      <c r="Q194" s="342"/>
      <c r="R194" s="342"/>
      <c r="S194" s="342"/>
      <c r="T194" s="342"/>
      <c r="U194" s="342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60">
        <v>30100006</v>
      </c>
      <c r="B195" s="139" t="s">
        <v>198</v>
      </c>
      <c r="C195" s="341" t="s">
        <v>179</v>
      </c>
      <c r="D195" s="107">
        <v>4.8</v>
      </c>
      <c r="E195" s="107"/>
      <c r="F195" s="107"/>
      <c r="G195" s="127"/>
      <c r="H195" s="351">
        <f t="shared" si="40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1"/>
        <v>0</v>
      </c>
      <c r="N195" s="129"/>
      <c r="O195" s="342"/>
      <c r="P195" s="342"/>
      <c r="Q195" s="342"/>
      <c r="R195" s="342"/>
      <c r="S195" s="342"/>
      <c r="T195" s="342"/>
      <c r="U195" s="342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60">
        <v>30100005</v>
      </c>
      <c r="B196" s="139" t="s">
        <v>198</v>
      </c>
      <c r="C196" s="341" t="s">
        <v>199</v>
      </c>
      <c r="D196" s="107">
        <v>4.8</v>
      </c>
      <c r="E196" s="107"/>
      <c r="F196" s="107"/>
      <c r="G196" s="127"/>
      <c r="H196" s="351">
        <f t="shared" si="40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1"/>
        <v>0</v>
      </c>
      <c r="N196" s="129"/>
      <c r="O196" s="342"/>
      <c r="P196" s="342"/>
      <c r="Q196" s="342"/>
      <c r="R196" s="342"/>
      <c r="S196" s="342"/>
      <c r="T196" s="342"/>
      <c r="U196" s="342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60">
        <v>30100009</v>
      </c>
      <c r="B197" s="139" t="s">
        <v>200</v>
      </c>
      <c r="C197" s="125" t="s">
        <v>190</v>
      </c>
      <c r="D197" s="107">
        <v>4.99</v>
      </c>
      <c r="E197" s="107"/>
      <c r="F197" s="107"/>
      <c r="G197" s="127"/>
      <c r="H197" s="351">
        <f t="shared" si="40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1"/>
        <v>0</v>
      </c>
      <c r="N197" s="129">
        <f>SUM(O197:U197)</f>
        <v>0</v>
      </c>
      <c r="O197" s="342"/>
      <c r="P197" s="342"/>
      <c r="Q197" s="342"/>
      <c r="R197" s="342"/>
      <c r="S197" s="342"/>
      <c r="T197" s="342"/>
      <c r="U197" s="342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9">
        <v>30200004</v>
      </c>
      <c r="B198" s="139" t="s">
        <v>200</v>
      </c>
      <c r="C198" s="125" t="s">
        <v>189</v>
      </c>
      <c r="D198" s="107">
        <v>4.99</v>
      </c>
      <c r="E198" s="107"/>
      <c r="F198" s="107"/>
      <c r="G198" s="127"/>
      <c r="H198" s="351">
        <f t="shared" si="40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1"/>
        <v>0</v>
      </c>
      <c r="N198" s="129">
        <f>SUM(O198:U198)</f>
        <v>0</v>
      </c>
      <c r="O198" s="342"/>
      <c r="P198" s="342"/>
      <c r="Q198" s="342"/>
      <c r="R198" s="342"/>
      <c r="S198" s="342"/>
      <c r="T198" s="342"/>
      <c r="U198" s="342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customHeight="1">
      <c r="A199" s="424" t="s">
        <v>201</v>
      </c>
      <c r="B199" s="425"/>
      <c r="C199" s="349" t="s">
        <v>202</v>
      </c>
      <c r="D199" s="141"/>
      <c r="E199" s="141"/>
      <c r="F199" s="141"/>
      <c r="G199" s="143">
        <f>SUM(G178:G198)</f>
        <v>555</v>
      </c>
      <c r="H199" s="144">
        <f>SUM(H178:H198)</f>
        <v>2791.65</v>
      </c>
      <c r="I199" s="144">
        <f>SUM(I178:I198)</f>
        <v>34</v>
      </c>
      <c r="J199" s="129">
        <f t="array" ref="J199">IF(ISERROR(G199/I199),"",G199/I199)</f>
        <v>16.323529411764707</v>
      </c>
      <c r="K199" s="144">
        <f>SUM(K178:K198)</f>
        <v>27.75</v>
      </c>
      <c r="L199" s="145"/>
      <c r="M199" s="148">
        <f t="shared" ref="M199:AA199" si="42">SUM(M178:M198)</f>
        <v>6.25</v>
      </c>
      <c r="N199" s="144">
        <f t="shared" si="42"/>
        <v>0</v>
      </c>
      <c r="O199" s="146">
        <f t="shared" si="42"/>
        <v>0</v>
      </c>
      <c r="P199" s="146">
        <f t="shared" si="42"/>
        <v>0</v>
      </c>
      <c r="Q199" s="146">
        <f t="shared" si="42"/>
        <v>0</v>
      </c>
      <c r="R199" s="146">
        <f t="shared" si="42"/>
        <v>0</v>
      </c>
      <c r="S199" s="146">
        <f t="shared" si="42"/>
        <v>0</v>
      </c>
      <c r="T199" s="146">
        <f t="shared" si="42"/>
        <v>0</v>
      </c>
      <c r="U199" s="146">
        <f t="shared" si="42"/>
        <v>0</v>
      </c>
      <c r="V199" s="147">
        <f t="shared" si="42"/>
        <v>0</v>
      </c>
      <c r="W199" s="132">
        <f t="shared" si="42"/>
        <v>0</v>
      </c>
      <c r="X199" s="147">
        <f t="shared" si="42"/>
        <v>0</v>
      </c>
      <c r="Y199" s="147">
        <f t="shared" si="42"/>
        <v>0</v>
      </c>
      <c r="Z199" s="147">
        <f t="shared" si="42"/>
        <v>0</v>
      </c>
      <c r="AA199" s="147">
        <f t="shared" si="42"/>
        <v>0</v>
      </c>
    </row>
    <row r="200" spans="1:27" ht="20.100000000000001" hidden="1" customHeight="1">
      <c r="A200" s="260">
        <v>30100012</v>
      </c>
      <c r="B200" s="343" t="s">
        <v>206</v>
      </c>
      <c r="C200" s="125" t="s">
        <v>199</v>
      </c>
      <c r="D200" s="107">
        <v>5.03</v>
      </c>
      <c r="E200" s="107"/>
      <c r="F200" s="107"/>
      <c r="G200" s="127"/>
      <c r="H200" s="351">
        <f t="shared" ref="H200:H256" si="43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346"/>
      <c r="P200" s="346"/>
      <c r="Q200" s="346"/>
      <c r="R200" s="346"/>
      <c r="S200" s="346"/>
      <c r="T200" s="346"/>
      <c r="U200" s="346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hidden="1" customHeight="1">
      <c r="A201" s="260">
        <v>30100011</v>
      </c>
      <c r="B201" s="343" t="s">
        <v>425</v>
      </c>
      <c r="C201" s="183" t="s">
        <v>427</v>
      </c>
      <c r="D201" s="107">
        <v>5.03</v>
      </c>
      <c r="E201" s="107"/>
      <c r="F201" s="107"/>
      <c r="G201" s="127"/>
      <c r="H201" s="351">
        <f t="shared" si="43"/>
        <v>0</v>
      </c>
      <c r="I201" s="128"/>
      <c r="J201" s="129"/>
      <c r="K201" s="130"/>
      <c r="L201" s="128">
        <v>52</v>
      </c>
      <c r="M201" s="108"/>
      <c r="N201" s="129"/>
      <c r="O201" s="346"/>
      <c r="P201" s="346"/>
      <c r="Q201" s="346"/>
      <c r="R201" s="346"/>
      <c r="S201" s="346"/>
      <c r="T201" s="346"/>
      <c r="U201" s="346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60">
        <v>30100010</v>
      </c>
      <c r="B202" s="343" t="s">
        <v>206</v>
      </c>
      <c r="C202" s="125" t="s">
        <v>186</v>
      </c>
      <c r="D202" s="107">
        <v>5.03</v>
      </c>
      <c r="E202" s="107"/>
      <c r="F202" s="107"/>
      <c r="G202" s="127"/>
      <c r="H202" s="351">
        <f t="shared" si="43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346"/>
      <c r="P202" s="346"/>
      <c r="Q202" s="346"/>
      <c r="R202" s="346"/>
      <c r="S202" s="346"/>
      <c r="T202" s="346"/>
      <c r="U202" s="346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hidden="1" customHeight="1">
      <c r="A203" s="260">
        <v>30100014</v>
      </c>
      <c r="B203" s="343" t="s">
        <v>206</v>
      </c>
      <c r="C203" s="125" t="s">
        <v>203</v>
      </c>
      <c r="D203" s="107">
        <v>5.03</v>
      </c>
      <c r="E203" s="107"/>
      <c r="F203" s="107"/>
      <c r="G203" s="127"/>
      <c r="H203" s="351">
        <f t="shared" si="43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346"/>
      <c r="P203" s="346"/>
      <c r="Q203" s="346"/>
      <c r="R203" s="346"/>
      <c r="S203" s="346"/>
      <c r="T203" s="346"/>
      <c r="U203" s="346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hidden="1" customHeight="1">
      <c r="A204" s="260">
        <v>30100013</v>
      </c>
      <c r="B204" s="343" t="s">
        <v>206</v>
      </c>
      <c r="C204" s="125" t="s">
        <v>207</v>
      </c>
      <c r="D204" s="107">
        <v>5.03</v>
      </c>
      <c r="E204" s="107"/>
      <c r="F204" s="107"/>
      <c r="G204" s="127"/>
      <c r="H204" s="351">
        <f t="shared" si="43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346"/>
      <c r="P204" s="346"/>
      <c r="Q204" s="346"/>
      <c r="R204" s="346"/>
      <c r="S204" s="346"/>
      <c r="T204" s="346"/>
      <c r="U204" s="346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60">
        <v>30100016</v>
      </c>
      <c r="B205" s="343" t="s">
        <v>414</v>
      </c>
      <c r="C205" s="183" t="s">
        <v>415</v>
      </c>
      <c r="D205" s="107">
        <v>5.03</v>
      </c>
      <c r="E205" s="107"/>
      <c r="F205" s="107"/>
      <c r="G205" s="127"/>
      <c r="H205" s="351">
        <f t="shared" si="43"/>
        <v>0</v>
      </c>
      <c r="I205" s="128"/>
      <c r="J205" s="129"/>
      <c r="K205" s="130"/>
      <c r="L205" s="128">
        <v>52</v>
      </c>
      <c r="M205" s="108"/>
      <c r="N205" s="129"/>
      <c r="O205" s="346"/>
      <c r="P205" s="346"/>
      <c r="Q205" s="346"/>
      <c r="R205" s="346"/>
      <c r="S205" s="346"/>
      <c r="T205" s="346"/>
      <c r="U205" s="346"/>
      <c r="V205" s="131"/>
      <c r="W205" s="132"/>
      <c r="X205" s="131"/>
      <c r="Y205" s="131"/>
      <c r="Z205" s="131"/>
      <c r="AA205" s="131"/>
    </row>
    <row r="206" spans="1:27" ht="20.100000000000001" hidden="1" customHeight="1">
      <c r="A206" s="260">
        <v>30100017</v>
      </c>
      <c r="B206" s="343" t="s">
        <v>414</v>
      </c>
      <c r="C206" s="183" t="s">
        <v>416</v>
      </c>
      <c r="D206" s="107">
        <v>5.03</v>
      </c>
      <c r="E206" s="107"/>
      <c r="F206" s="107"/>
      <c r="G206" s="127"/>
      <c r="H206" s="351">
        <f t="shared" si="43"/>
        <v>0</v>
      </c>
      <c r="I206" s="128"/>
      <c r="J206" s="129"/>
      <c r="K206" s="130"/>
      <c r="L206" s="128">
        <v>52</v>
      </c>
      <c r="M206" s="108"/>
      <c r="N206" s="129"/>
      <c r="O206" s="346"/>
      <c r="P206" s="346"/>
      <c r="Q206" s="346"/>
      <c r="R206" s="346"/>
      <c r="S206" s="346"/>
      <c r="T206" s="346"/>
      <c r="U206" s="346"/>
      <c r="V206" s="131"/>
      <c r="W206" s="132"/>
      <c r="X206" s="131"/>
      <c r="Y206" s="131"/>
      <c r="Z206" s="131"/>
      <c r="AA206" s="131"/>
    </row>
    <row r="207" spans="1:27" ht="20.100000000000001" hidden="1" customHeight="1">
      <c r="A207" s="260">
        <v>30100015</v>
      </c>
      <c r="B207" s="343" t="s">
        <v>414</v>
      </c>
      <c r="C207" s="183" t="s">
        <v>61</v>
      </c>
      <c r="D207" s="107">
        <v>5.03</v>
      </c>
      <c r="E207" s="107"/>
      <c r="F207" s="107"/>
      <c r="G207" s="127"/>
      <c r="H207" s="351">
        <f t="shared" si="43"/>
        <v>0</v>
      </c>
      <c r="I207" s="128"/>
      <c r="J207" s="129"/>
      <c r="K207" s="130"/>
      <c r="L207" s="128">
        <v>52</v>
      </c>
      <c r="M207" s="108"/>
      <c r="N207" s="129"/>
      <c r="O207" s="346"/>
      <c r="P207" s="346"/>
      <c r="Q207" s="346"/>
      <c r="R207" s="346"/>
      <c r="S207" s="346"/>
      <c r="T207" s="346"/>
      <c r="U207" s="346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60">
        <v>30100027</v>
      </c>
      <c r="B208" s="343" t="s">
        <v>208</v>
      </c>
      <c r="C208" s="125" t="s">
        <v>179</v>
      </c>
      <c r="D208" s="107">
        <v>5.08</v>
      </c>
      <c r="E208" s="107"/>
      <c r="F208" s="107"/>
      <c r="G208" s="127"/>
      <c r="H208" s="351">
        <f t="shared" si="43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44">IF(ISERROR(I208-K208),"",I208-K208)</f>
        <v>0</v>
      </c>
      <c r="N208" s="129">
        <f t="shared" ref="N208:N237" si="45">SUM(O208:U208)</f>
        <v>0</v>
      </c>
      <c r="O208" s="346"/>
      <c r="P208" s="346"/>
      <c r="Q208" s="346"/>
      <c r="R208" s="346"/>
      <c r="S208" s="346"/>
      <c r="T208" s="346"/>
      <c r="U208" s="346"/>
      <c r="V208" s="131">
        <f t="shared" ref="V208:V219" si="46">SUM(X208:AA208)</f>
        <v>0</v>
      </c>
      <c r="W208" s="132" t="str">
        <f t="shared" ref="W208:W219" si="47">IF(ISERROR(V208/G208),"",V208/G208)</f>
        <v/>
      </c>
      <c r="X208" s="131"/>
      <c r="Y208" s="131"/>
      <c r="Z208" s="131"/>
      <c r="AA208" s="131"/>
    </row>
    <row r="209" spans="1:27" ht="20.100000000000001" hidden="1" customHeight="1">
      <c r="A209" s="260">
        <v>30100023</v>
      </c>
      <c r="B209" s="343" t="s">
        <v>208</v>
      </c>
      <c r="C209" s="125" t="s">
        <v>204</v>
      </c>
      <c r="D209" s="107">
        <v>5.08</v>
      </c>
      <c r="E209" s="107"/>
      <c r="F209" s="107"/>
      <c r="G209" s="127"/>
      <c r="H209" s="351">
        <f t="shared" si="43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44"/>
        <v>0</v>
      </c>
      <c r="N209" s="129">
        <f t="shared" si="45"/>
        <v>0</v>
      </c>
      <c r="O209" s="346"/>
      <c r="P209" s="346"/>
      <c r="Q209" s="346"/>
      <c r="R209" s="346"/>
      <c r="S209" s="346"/>
      <c r="T209" s="346"/>
      <c r="U209" s="346"/>
      <c r="V209" s="131">
        <f t="shared" si="46"/>
        <v>0</v>
      </c>
      <c r="W209" s="132" t="str">
        <f t="shared" si="47"/>
        <v/>
      </c>
      <c r="X209" s="131"/>
      <c r="Y209" s="131"/>
      <c r="Z209" s="131"/>
      <c r="AA209" s="131"/>
    </row>
    <row r="210" spans="1:27" ht="20.100000000000001" hidden="1" customHeight="1">
      <c r="A210" s="260">
        <v>30100024</v>
      </c>
      <c r="B210" s="343" t="s">
        <v>208</v>
      </c>
      <c r="C210" s="125" t="s">
        <v>205</v>
      </c>
      <c r="D210" s="107">
        <v>5.08</v>
      </c>
      <c r="E210" s="107"/>
      <c r="F210" s="107"/>
      <c r="G210" s="127"/>
      <c r="H210" s="351">
        <f t="shared" si="43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44"/>
        <v>0</v>
      </c>
      <c r="N210" s="129">
        <f t="shared" si="45"/>
        <v>0</v>
      </c>
      <c r="O210" s="346"/>
      <c r="P210" s="346"/>
      <c r="Q210" s="346"/>
      <c r="R210" s="346"/>
      <c r="S210" s="346"/>
      <c r="T210" s="346"/>
      <c r="U210" s="346"/>
      <c r="V210" s="131">
        <f t="shared" si="46"/>
        <v>0</v>
      </c>
      <c r="W210" s="132" t="str">
        <f t="shared" si="47"/>
        <v/>
      </c>
      <c r="X210" s="131"/>
      <c r="Y210" s="131"/>
      <c r="Z210" s="131"/>
      <c r="AA210" s="131"/>
    </row>
    <row r="211" spans="1:27" ht="20.100000000000001" hidden="1" customHeight="1">
      <c r="A211" s="260">
        <v>30100022</v>
      </c>
      <c r="B211" s="343" t="s">
        <v>208</v>
      </c>
      <c r="C211" s="125" t="s">
        <v>186</v>
      </c>
      <c r="D211" s="107">
        <v>5.08</v>
      </c>
      <c r="E211" s="107"/>
      <c r="F211" s="107"/>
      <c r="G211" s="127"/>
      <c r="H211" s="351">
        <f t="shared" si="43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44"/>
        <v>0</v>
      </c>
      <c r="N211" s="129">
        <f t="shared" si="45"/>
        <v>0</v>
      </c>
      <c r="O211" s="346"/>
      <c r="P211" s="346"/>
      <c r="Q211" s="346"/>
      <c r="R211" s="346"/>
      <c r="S211" s="346"/>
      <c r="T211" s="346"/>
      <c r="U211" s="346"/>
      <c r="V211" s="131">
        <f t="shared" si="46"/>
        <v>0</v>
      </c>
      <c r="W211" s="132" t="str">
        <f t="shared" si="47"/>
        <v/>
      </c>
      <c r="X211" s="131"/>
      <c r="Y211" s="131"/>
      <c r="Z211" s="131"/>
      <c r="AA211" s="131"/>
    </row>
    <row r="212" spans="1:27" ht="20.100000000000001" hidden="1" customHeight="1">
      <c r="A212" s="260">
        <v>30100029</v>
      </c>
      <c r="B212" s="343" t="s">
        <v>208</v>
      </c>
      <c r="C212" s="125" t="s">
        <v>203</v>
      </c>
      <c r="D212" s="107">
        <v>5.08</v>
      </c>
      <c r="E212" s="107"/>
      <c r="F212" s="107"/>
      <c r="G212" s="127"/>
      <c r="H212" s="351">
        <f t="shared" si="43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44"/>
        <v>0</v>
      </c>
      <c r="N212" s="129">
        <f t="shared" si="45"/>
        <v>0</v>
      </c>
      <c r="O212" s="346"/>
      <c r="P212" s="346"/>
      <c r="Q212" s="346"/>
      <c r="R212" s="346"/>
      <c r="S212" s="346"/>
      <c r="T212" s="346"/>
      <c r="U212" s="346"/>
      <c r="V212" s="131">
        <f t="shared" si="46"/>
        <v>0</v>
      </c>
      <c r="W212" s="132" t="str">
        <f t="shared" si="47"/>
        <v/>
      </c>
      <c r="X212" s="131"/>
      <c r="Y212" s="131"/>
      <c r="Z212" s="131"/>
      <c r="AA212" s="131"/>
    </row>
    <row r="213" spans="1:27" ht="20.100000000000001" hidden="1" customHeight="1">
      <c r="A213" s="260">
        <v>30100026</v>
      </c>
      <c r="B213" s="343" t="s">
        <v>208</v>
      </c>
      <c r="C213" s="125" t="s">
        <v>199</v>
      </c>
      <c r="D213" s="107">
        <v>5.08</v>
      </c>
      <c r="E213" s="107"/>
      <c r="F213" s="107"/>
      <c r="G213" s="127"/>
      <c r="H213" s="351">
        <f t="shared" si="43"/>
        <v>0</v>
      </c>
      <c r="I213" s="128"/>
      <c r="J213" s="129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44"/>
        <v>0</v>
      </c>
      <c r="N213" s="129">
        <f t="shared" si="45"/>
        <v>0</v>
      </c>
      <c r="O213" s="342"/>
      <c r="P213" s="342"/>
      <c r="Q213" s="342"/>
      <c r="R213" s="342"/>
      <c r="S213" s="342"/>
      <c r="T213" s="342"/>
      <c r="U213" s="342"/>
      <c r="V213" s="131">
        <f t="shared" si="46"/>
        <v>0</v>
      </c>
      <c r="W213" s="132" t="str">
        <f t="shared" si="47"/>
        <v/>
      </c>
      <c r="X213" s="131"/>
      <c r="Y213" s="131"/>
      <c r="Z213" s="131"/>
      <c r="AA213" s="131"/>
    </row>
    <row r="214" spans="1:27" ht="20.100000000000001" hidden="1" customHeight="1">
      <c r="A214" s="260">
        <v>30100025</v>
      </c>
      <c r="B214" s="343" t="s">
        <v>208</v>
      </c>
      <c r="C214" s="125" t="s">
        <v>187</v>
      </c>
      <c r="D214" s="107">
        <v>5.08</v>
      </c>
      <c r="E214" s="107"/>
      <c r="F214" s="107"/>
      <c r="G214" s="127"/>
      <c r="H214" s="351">
        <f t="shared" si="43"/>
        <v>0</v>
      </c>
      <c r="I214" s="128"/>
      <c r="J214" s="129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44"/>
        <v>0</v>
      </c>
      <c r="N214" s="129">
        <f t="shared" si="45"/>
        <v>0</v>
      </c>
      <c r="O214" s="346"/>
      <c r="P214" s="346"/>
      <c r="Q214" s="346"/>
      <c r="R214" s="346"/>
      <c r="S214" s="346"/>
      <c r="T214" s="346"/>
      <c r="U214" s="346"/>
      <c r="V214" s="131">
        <f t="shared" si="46"/>
        <v>0</v>
      </c>
      <c r="W214" s="132" t="str">
        <f t="shared" si="47"/>
        <v/>
      </c>
      <c r="X214" s="131"/>
      <c r="Y214" s="131"/>
      <c r="Z214" s="131"/>
      <c r="AA214" s="131"/>
    </row>
    <row r="215" spans="1:27" ht="20.100000000000001" hidden="1" customHeight="1">
      <c r="A215" s="260">
        <v>30100028</v>
      </c>
      <c r="B215" s="343" t="s">
        <v>208</v>
      </c>
      <c r="C215" s="125" t="s">
        <v>207</v>
      </c>
      <c r="D215" s="107">
        <v>5.08</v>
      </c>
      <c r="E215" s="107"/>
      <c r="F215" s="107"/>
      <c r="G215" s="127"/>
      <c r="H215" s="351">
        <f t="shared" si="43"/>
        <v>0</v>
      </c>
      <c r="I215" s="128"/>
      <c r="J215" s="129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44"/>
        <v>0</v>
      </c>
      <c r="N215" s="129">
        <f t="shared" si="45"/>
        <v>0</v>
      </c>
      <c r="O215" s="342"/>
      <c r="P215" s="342"/>
      <c r="Q215" s="342"/>
      <c r="R215" s="342"/>
      <c r="S215" s="342"/>
      <c r="T215" s="342"/>
      <c r="U215" s="342"/>
      <c r="V215" s="131">
        <f t="shared" si="46"/>
        <v>0</v>
      </c>
      <c r="W215" s="132" t="str">
        <f t="shared" si="47"/>
        <v/>
      </c>
      <c r="X215" s="131"/>
      <c r="Y215" s="131"/>
      <c r="Z215" s="131"/>
      <c r="AA215" s="131"/>
    </row>
    <row r="216" spans="1:27" ht="20.100000000000001" hidden="1" customHeight="1">
      <c r="A216" s="260">
        <v>30100032</v>
      </c>
      <c r="B216" s="343" t="s">
        <v>209</v>
      </c>
      <c r="C216" s="125" t="s">
        <v>194</v>
      </c>
      <c r="D216" s="107">
        <v>5.03</v>
      </c>
      <c r="E216" s="107"/>
      <c r="F216" s="107"/>
      <c r="G216" s="127"/>
      <c r="H216" s="351">
        <f t="shared" si="43"/>
        <v>0</v>
      </c>
      <c r="I216" s="128"/>
      <c r="J216" s="129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44"/>
        <v>0</v>
      </c>
      <c r="N216" s="129">
        <f t="shared" si="45"/>
        <v>0</v>
      </c>
      <c r="O216" s="346"/>
      <c r="P216" s="346"/>
      <c r="Q216" s="346"/>
      <c r="R216" s="346"/>
      <c r="S216" s="346"/>
      <c r="T216" s="346"/>
      <c r="U216" s="346"/>
      <c r="V216" s="131">
        <f t="shared" si="46"/>
        <v>0</v>
      </c>
      <c r="W216" s="132" t="str">
        <f t="shared" si="47"/>
        <v/>
      </c>
      <c r="X216" s="131"/>
      <c r="Y216" s="131"/>
      <c r="Z216" s="131"/>
      <c r="AA216" s="131"/>
    </row>
    <row r="217" spans="1:27" ht="20.100000000000001" hidden="1" customHeight="1">
      <c r="A217" s="260">
        <v>30100033</v>
      </c>
      <c r="B217" s="343" t="s">
        <v>209</v>
      </c>
      <c r="C217" s="125" t="s">
        <v>179</v>
      </c>
      <c r="D217" s="107">
        <v>5.03</v>
      </c>
      <c r="E217" s="107"/>
      <c r="F217" s="107"/>
      <c r="G217" s="127"/>
      <c r="H217" s="351">
        <f t="shared" si="43"/>
        <v>0</v>
      </c>
      <c r="I217" s="128"/>
      <c r="J217" s="129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44"/>
        <v>0</v>
      </c>
      <c r="N217" s="129">
        <f t="shared" si="45"/>
        <v>0</v>
      </c>
      <c r="O217" s="346"/>
      <c r="P217" s="346"/>
      <c r="Q217" s="346"/>
      <c r="R217" s="346"/>
      <c r="S217" s="346"/>
      <c r="T217" s="346"/>
      <c r="U217" s="346"/>
      <c r="V217" s="131">
        <f t="shared" si="46"/>
        <v>0</v>
      </c>
      <c r="W217" s="132" t="str">
        <f t="shared" si="47"/>
        <v/>
      </c>
      <c r="X217" s="131"/>
      <c r="Y217" s="131"/>
      <c r="Z217" s="131"/>
      <c r="AA217" s="131"/>
    </row>
    <row r="218" spans="1:27" ht="20.100000000000001" hidden="1" customHeight="1">
      <c r="A218" s="260">
        <v>30100062</v>
      </c>
      <c r="B218" s="343" t="s">
        <v>209</v>
      </c>
      <c r="C218" s="125" t="s">
        <v>195</v>
      </c>
      <c r="D218" s="107">
        <v>5.03</v>
      </c>
      <c r="E218" s="107"/>
      <c r="F218" s="107"/>
      <c r="G218" s="127"/>
      <c r="H218" s="351">
        <f t="shared" si="43"/>
        <v>0</v>
      </c>
      <c r="I218" s="128"/>
      <c r="J218" s="129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44"/>
        <v>0</v>
      </c>
      <c r="N218" s="129">
        <f t="shared" si="45"/>
        <v>0</v>
      </c>
      <c r="O218" s="346"/>
      <c r="P218" s="346"/>
      <c r="Q218" s="346"/>
      <c r="R218" s="346"/>
      <c r="S218" s="346"/>
      <c r="T218" s="346"/>
      <c r="U218" s="346"/>
      <c r="V218" s="131">
        <f t="shared" si="46"/>
        <v>0</v>
      </c>
      <c r="W218" s="132" t="str">
        <f t="shared" si="47"/>
        <v/>
      </c>
      <c r="X218" s="131"/>
      <c r="Y218" s="131"/>
      <c r="Z218" s="131"/>
      <c r="AA218" s="131"/>
    </row>
    <row r="219" spans="1:27" ht="20.100000000000001" hidden="1" customHeight="1">
      <c r="A219" s="260">
        <v>30100031</v>
      </c>
      <c r="B219" s="343" t="s">
        <v>209</v>
      </c>
      <c r="C219" s="125" t="s">
        <v>204</v>
      </c>
      <c r="D219" s="107">
        <v>5.03</v>
      </c>
      <c r="E219" s="107"/>
      <c r="F219" s="107"/>
      <c r="G219" s="127"/>
      <c r="H219" s="351">
        <f t="shared" si="43"/>
        <v>0</v>
      </c>
      <c r="I219" s="128"/>
      <c r="J219" s="129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44"/>
        <v>0</v>
      </c>
      <c r="N219" s="129">
        <f t="shared" si="45"/>
        <v>0</v>
      </c>
      <c r="O219" s="346"/>
      <c r="P219" s="346"/>
      <c r="Q219" s="346"/>
      <c r="R219" s="346"/>
      <c r="S219" s="346"/>
      <c r="T219" s="346"/>
      <c r="U219" s="346"/>
      <c r="V219" s="131">
        <f t="shared" si="46"/>
        <v>0</v>
      </c>
      <c r="W219" s="132" t="str">
        <f t="shared" si="47"/>
        <v/>
      </c>
      <c r="X219" s="131"/>
      <c r="Y219" s="131"/>
      <c r="Z219" s="131"/>
      <c r="AA219" s="131"/>
    </row>
    <row r="220" spans="1:27" ht="20.100000000000001" hidden="1" customHeight="1">
      <c r="A220" s="260">
        <v>30100019</v>
      </c>
      <c r="B220" s="343" t="s">
        <v>382</v>
      </c>
      <c r="C220" s="183" t="s">
        <v>383</v>
      </c>
      <c r="D220" s="107">
        <v>5.03</v>
      </c>
      <c r="E220" s="107"/>
      <c r="F220" s="107"/>
      <c r="G220" s="127"/>
      <c r="H220" s="351">
        <f t="shared" si="43"/>
        <v>0</v>
      </c>
      <c r="I220" s="128"/>
      <c r="J220" s="129"/>
      <c r="K220" s="130">
        <f t="array" ref="K220">IF(ISERROR(G220/L220),"",G220/L220)</f>
        <v>0</v>
      </c>
      <c r="L220" s="128">
        <v>54</v>
      </c>
      <c r="M220" s="108">
        <f t="shared" si="44"/>
        <v>0</v>
      </c>
      <c r="N220" s="129">
        <f t="shared" si="45"/>
        <v>0</v>
      </c>
      <c r="O220" s="346"/>
      <c r="P220" s="346"/>
      <c r="Q220" s="346"/>
      <c r="R220" s="346"/>
      <c r="S220" s="346"/>
      <c r="T220" s="346"/>
      <c r="U220" s="346"/>
      <c r="V220" s="131"/>
      <c r="W220" s="132"/>
      <c r="X220" s="131"/>
      <c r="Y220" s="131"/>
      <c r="Z220" s="131"/>
      <c r="AA220" s="131"/>
    </row>
    <row r="221" spans="1:27" ht="20.100000000000001" hidden="1" customHeight="1">
      <c r="A221" s="260">
        <v>30100020</v>
      </c>
      <c r="B221" s="343" t="s">
        <v>382</v>
      </c>
      <c r="C221" s="183" t="s">
        <v>384</v>
      </c>
      <c r="D221" s="107">
        <v>5.03</v>
      </c>
      <c r="E221" s="107"/>
      <c r="F221" s="107"/>
      <c r="G221" s="127"/>
      <c r="H221" s="351">
        <f t="shared" si="43"/>
        <v>0</v>
      </c>
      <c r="I221" s="128"/>
      <c r="J221" s="129"/>
      <c r="K221" s="130">
        <f t="array" ref="K221">IF(ISERROR(G221/L221),"",G221/L221)</f>
        <v>0</v>
      </c>
      <c r="L221" s="128">
        <v>54</v>
      </c>
      <c r="M221" s="108">
        <f t="shared" si="44"/>
        <v>0</v>
      </c>
      <c r="N221" s="129">
        <f t="shared" si="45"/>
        <v>0</v>
      </c>
      <c r="O221" s="346"/>
      <c r="P221" s="346"/>
      <c r="Q221" s="346"/>
      <c r="R221" s="346"/>
      <c r="S221" s="346"/>
      <c r="T221" s="346"/>
      <c r="U221" s="346"/>
      <c r="V221" s="131"/>
      <c r="W221" s="132"/>
      <c r="X221" s="131"/>
      <c r="Y221" s="131"/>
      <c r="Z221" s="131"/>
      <c r="AA221" s="131"/>
    </row>
    <row r="222" spans="1:27" ht="20.100000000000001" hidden="1" customHeight="1">
      <c r="A222" s="260">
        <v>30100021</v>
      </c>
      <c r="B222" s="343" t="s">
        <v>382</v>
      </c>
      <c r="C222" s="183" t="s">
        <v>389</v>
      </c>
      <c r="D222" s="107">
        <v>5.03</v>
      </c>
      <c r="E222" s="107"/>
      <c r="F222" s="107"/>
      <c r="G222" s="127"/>
      <c r="H222" s="351">
        <f t="shared" si="43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44"/>
        <v>0</v>
      </c>
      <c r="N222" s="129">
        <f t="shared" si="45"/>
        <v>0</v>
      </c>
      <c r="O222" s="346"/>
      <c r="P222" s="346"/>
      <c r="Q222" s="346"/>
      <c r="R222" s="346"/>
      <c r="S222" s="346"/>
      <c r="T222" s="346"/>
      <c r="U222" s="346"/>
      <c r="V222" s="131"/>
      <c r="W222" s="132"/>
      <c r="X222" s="131"/>
      <c r="Y222" s="131"/>
      <c r="Z222" s="131"/>
      <c r="AA222" s="131"/>
    </row>
    <row r="223" spans="1:27" ht="20.100000000000001" hidden="1" customHeight="1">
      <c r="A223" s="260">
        <v>30100018</v>
      </c>
      <c r="B223" s="343" t="s">
        <v>382</v>
      </c>
      <c r="C223" s="183" t="s">
        <v>391</v>
      </c>
      <c r="D223" s="107">
        <v>5.03</v>
      </c>
      <c r="E223" s="107"/>
      <c r="F223" s="107"/>
      <c r="G223" s="127"/>
      <c r="H223" s="351">
        <f t="shared" si="43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44"/>
        <v>0</v>
      </c>
      <c r="N223" s="129">
        <f t="shared" si="45"/>
        <v>0</v>
      </c>
      <c r="O223" s="346"/>
      <c r="P223" s="346"/>
      <c r="Q223" s="346"/>
      <c r="R223" s="346"/>
      <c r="S223" s="346"/>
      <c r="T223" s="346"/>
      <c r="U223" s="346"/>
      <c r="V223" s="131"/>
      <c r="W223" s="132"/>
      <c r="X223" s="131"/>
      <c r="Y223" s="131"/>
      <c r="Z223" s="131"/>
      <c r="AA223" s="131"/>
    </row>
    <row r="224" spans="1:27" ht="20.100000000000001" hidden="1" customHeight="1">
      <c r="A224" s="263">
        <v>30700007</v>
      </c>
      <c r="B224" s="343" t="s">
        <v>418</v>
      </c>
      <c r="C224" s="183" t="s">
        <v>364</v>
      </c>
      <c r="D224" s="107">
        <v>5.03</v>
      </c>
      <c r="E224" s="107"/>
      <c r="F224" s="107"/>
      <c r="G224" s="127"/>
      <c r="H224" s="351">
        <f t="shared" si="43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44"/>
        <v>0</v>
      </c>
      <c r="N224" s="129">
        <f t="shared" si="45"/>
        <v>0</v>
      </c>
      <c r="O224" s="346"/>
      <c r="P224" s="346"/>
      <c r="Q224" s="346"/>
      <c r="R224" s="346"/>
      <c r="S224" s="346"/>
      <c r="T224" s="346"/>
      <c r="U224" s="346"/>
      <c r="V224" s="131"/>
      <c r="W224" s="132"/>
      <c r="X224" s="131"/>
      <c r="Y224" s="131"/>
      <c r="Z224" s="131"/>
      <c r="AA224" s="131"/>
    </row>
    <row r="225" spans="1:27" ht="20.100000000000001" hidden="1" customHeight="1">
      <c r="A225" s="263">
        <v>30700006</v>
      </c>
      <c r="B225" s="343" t="s">
        <v>418</v>
      </c>
      <c r="C225" s="183" t="s">
        <v>365</v>
      </c>
      <c r="D225" s="107">
        <v>5.03</v>
      </c>
      <c r="E225" s="107"/>
      <c r="F225" s="107"/>
      <c r="G225" s="127"/>
      <c r="H225" s="351">
        <f t="shared" si="43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44"/>
        <v>0</v>
      </c>
      <c r="N225" s="129">
        <f t="shared" si="45"/>
        <v>0</v>
      </c>
      <c r="O225" s="346"/>
      <c r="P225" s="346"/>
      <c r="Q225" s="346"/>
      <c r="R225" s="346"/>
      <c r="S225" s="346"/>
      <c r="T225" s="346"/>
      <c r="U225" s="346"/>
      <c r="V225" s="131"/>
      <c r="W225" s="132"/>
      <c r="X225" s="131"/>
      <c r="Y225" s="131"/>
      <c r="Z225" s="131"/>
      <c r="AA225" s="131"/>
    </row>
    <row r="226" spans="1:27" ht="20.100000000000001" hidden="1" customHeight="1">
      <c r="A226" s="263">
        <v>30700008</v>
      </c>
      <c r="B226" s="343" t="s">
        <v>418</v>
      </c>
      <c r="C226" s="183" t="s">
        <v>366</v>
      </c>
      <c r="D226" s="107">
        <v>5.03</v>
      </c>
      <c r="E226" s="107"/>
      <c r="F226" s="107"/>
      <c r="G226" s="127"/>
      <c r="H226" s="351">
        <f t="shared" si="43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44"/>
        <v>0</v>
      </c>
      <c r="N226" s="129">
        <f t="shared" si="45"/>
        <v>0</v>
      </c>
      <c r="O226" s="346"/>
      <c r="P226" s="346"/>
      <c r="Q226" s="346"/>
      <c r="R226" s="346"/>
      <c r="S226" s="346"/>
      <c r="T226" s="346"/>
      <c r="U226" s="346"/>
      <c r="V226" s="131"/>
      <c r="W226" s="132"/>
      <c r="X226" s="131"/>
      <c r="Y226" s="131"/>
      <c r="Z226" s="131"/>
      <c r="AA226" s="131"/>
    </row>
    <row r="227" spans="1:27" ht="20.100000000000001" hidden="1" customHeight="1">
      <c r="A227" s="263">
        <v>30700009</v>
      </c>
      <c r="B227" s="343" t="s">
        <v>418</v>
      </c>
      <c r="C227" s="183" t="s">
        <v>367</v>
      </c>
      <c r="D227" s="107">
        <v>5.03</v>
      </c>
      <c r="E227" s="107"/>
      <c r="F227" s="107"/>
      <c r="G227" s="127"/>
      <c r="H227" s="351">
        <f t="shared" si="43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44"/>
        <v>0</v>
      </c>
      <c r="N227" s="129">
        <f t="shared" si="45"/>
        <v>0</v>
      </c>
      <c r="O227" s="346"/>
      <c r="P227" s="346"/>
      <c r="Q227" s="346"/>
      <c r="R227" s="346"/>
      <c r="S227" s="346"/>
      <c r="T227" s="346"/>
      <c r="U227" s="346"/>
      <c r="V227" s="131"/>
      <c r="W227" s="132"/>
      <c r="X227" s="131"/>
      <c r="Y227" s="131"/>
      <c r="Z227" s="131"/>
      <c r="AA227" s="131"/>
    </row>
    <row r="228" spans="1:27" ht="20.100000000000001" hidden="1" customHeight="1">
      <c r="A228" s="260">
        <v>30100036</v>
      </c>
      <c r="B228" s="133" t="s">
        <v>210</v>
      </c>
      <c r="C228" s="125" t="s">
        <v>187</v>
      </c>
      <c r="D228" s="107">
        <v>5.03</v>
      </c>
      <c r="E228" s="107"/>
      <c r="F228" s="107"/>
      <c r="G228" s="127"/>
      <c r="H228" s="351">
        <f t="shared" si="43"/>
        <v>0</v>
      </c>
      <c r="I228" s="128"/>
      <c r="J228" s="129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44"/>
        <v>0</v>
      </c>
      <c r="N228" s="129">
        <f t="shared" si="45"/>
        <v>0</v>
      </c>
      <c r="O228" s="342"/>
      <c r="P228" s="342"/>
      <c r="Q228" s="342"/>
      <c r="R228" s="342"/>
      <c r="S228" s="342"/>
      <c r="T228" s="342"/>
      <c r="U228" s="342"/>
      <c r="V228" s="131">
        <f t="shared" ref="V228:V237" si="48">SUM(X228:AA228)</f>
        <v>0</v>
      </c>
      <c r="W228" s="132" t="str">
        <f t="shared" ref="W228:W237" si="49">IF(ISERROR(V228/G228),"",V228/G228)</f>
        <v/>
      </c>
      <c r="X228" s="131"/>
      <c r="Y228" s="131"/>
      <c r="Z228" s="131"/>
      <c r="AA228" s="131"/>
    </row>
    <row r="229" spans="1:27" ht="20.100000000000001" hidden="1" customHeight="1">
      <c r="A229" s="260">
        <v>30100034</v>
      </c>
      <c r="B229" s="133" t="s">
        <v>210</v>
      </c>
      <c r="C229" s="125" t="s">
        <v>186</v>
      </c>
      <c r="D229" s="107">
        <v>5.03</v>
      </c>
      <c r="E229" s="107"/>
      <c r="F229" s="107"/>
      <c r="G229" s="127"/>
      <c r="H229" s="351">
        <f t="shared" si="43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44"/>
        <v>0</v>
      </c>
      <c r="N229" s="129">
        <f t="shared" si="45"/>
        <v>0</v>
      </c>
      <c r="O229" s="342"/>
      <c r="P229" s="342"/>
      <c r="Q229" s="342"/>
      <c r="R229" s="342"/>
      <c r="S229" s="342"/>
      <c r="T229" s="342"/>
      <c r="U229" s="342"/>
      <c r="V229" s="131">
        <f t="shared" si="48"/>
        <v>0</v>
      </c>
      <c r="W229" s="132" t="str">
        <f t="shared" si="49"/>
        <v/>
      </c>
      <c r="X229" s="131"/>
      <c r="Y229" s="131"/>
      <c r="Z229" s="131"/>
      <c r="AA229" s="131"/>
    </row>
    <row r="230" spans="1:27" ht="20.100000000000001" hidden="1" customHeight="1">
      <c r="A230" s="260">
        <v>30100035</v>
      </c>
      <c r="B230" s="133" t="s">
        <v>210</v>
      </c>
      <c r="C230" s="125" t="s">
        <v>194</v>
      </c>
      <c r="D230" s="107">
        <v>5.03</v>
      </c>
      <c r="E230" s="107"/>
      <c r="F230" s="107"/>
      <c r="G230" s="127"/>
      <c r="H230" s="351">
        <f t="shared" si="43"/>
        <v>0</v>
      </c>
      <c r="I230" s="128"/>
      <c r="J230" s="129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44"/>
        <v>0</v>
      </c>
      <c r="N230" s="129">
        <f t="shared" si="45"/>
        <v>0</v>
      </c>
      <c r="O230" s="342"/>
      <c r="P230" s="342"/>
      <c r="Q230" s="342"/>
      <c r="R230" s="342"/>
      <c r="S230" s="342"/>
      <c r="T230" s="342"/>
      <c r="U230" s="342"/>
      <c r="V230" s="131">
        <f t="shared" si="48"/>
        <v>0</v>
      </c>
      <c r="W230" s="132" t="str">
        <f t="shared" si="49"/>
        <v/>
      </c>
      <c r="X230" s="131"/>
      <c r="Y230" s="131"/>
      <c r="Z230" s="131"/>
      <c r="AA230" s="131"/>
    </row>
    <row r="231" spans="1:27" ht="20.100000000000001" hidden="1" customHeight="1">
      <c r="A231" s="260">
        <v>30100040</v>
      </c>
      <c r="B231" s="133" t="s">
        <v>211</v>
      </c>
      <c r="C231" s="125" t="s">
        <v>212</v>
      </c>
      <c r="D231" s="107">
        <v>5.03</v>
      </c>
      <c r="E231" s="107"/>
      <c r="F231" s="107"/>
      <c r="G231" s="127"/>
      <c r="H231" s="351">
        <f t="shared" si="43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44"/>
        <v>0</v>
      </c>
      <c r="N231" s="129">
        <f t="shared" si="45"/>
        <v>0</v>
      </c>
      <c r="O231" s="342"/>
      <c r="P231" s="342"/>
      <c r="Q231" s="342"/>
      <c r="R231" s="342"/>
      <c r="S231" s="342"/>
      <c r="T231" s="342"/>
      <c r="U231" s="342"/>
      <c r="V231" s="131">
        <f t="shared" si="48"/>
        <v>0</v>
      </c>
      <c r="W231" s="132" t="str">
        <f t="shared" si="49"/>
        <v/>
      </c>
      <c r="X231" s="131"/>
      <c r="Y231" s="131"/>
      <c r="Z231" s="131"/>
      <c r="AA231" s="131"/>
    </row>
    <row r="232" spans="1:27" ht="20.100000000000001" hidden="1" customHeight="1">
      <c r="A232" s="260">
        <v>30100039</v>
      </c>
      <c r="B232" s="133" t="s">
        <v>211</v>
      </c>
      <c r="C232" s="125" t="s">
        <v>186</v>
      </c>
      <c r="D232" s="107">
        <v>5.03</v>
      </c>
      <c r="E232" s="107"/>
      <c r="F232" s="107"/>
      <c r="G232" s="127"/>
      <c r="H232" s="351">
        <f t="shared" si="43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44"/>
        <v>0</v>
      </c>
      <c r="N232" s="129">
        <f t="shared" si="45"/>
        <v>0</v>
      </c>
      <c r="O232" s="342"/>
      <c r="P232" s="342"/>
      <c r="Q232" s="342"/>
      <c r="R232" s="342"/>
      <c r="S232" s="342"/>
      <c r="T232" s="342"/>
      <c r="U232" s="342"/>
      <c r="V232" s="131">
        <f t="shared" si="48"/>
        <v>0</v>
      </c>
      <c r="W232" s="132" t="str">
        <f t="shared" si="49"/>
        <v/>
      </c>
      <c r="X232" s="131"/>
      <c r="Y232" s="131"/>
      <c r="Z232" s="131"/>
      <c r="AA232" s="131"/>
    </row>
    <row r="233" spans="1:27" ht="20.100000000000001" hidden="1" customHeight="1">
      <c r="A233" s="260">
        <v>30100042</v>
      </c>
      <c r="B233" s="133" t="s">
        <v>211</v>
      </c>
      <c r="C233" s="125" t="s">
        <v>187</v>
      </c>
      <c r="D233" s="107">
        <v>5.03</v>
      </c>
      <c r="E233" s="107"/>
      <c r="F233" s="107"/>
      <c r="G233" s="127"/>
      <c r="H233" s="351">
        <f t="shared" si="43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44"/>
        <v>0</v>
      </c>
      <c r="N233" s="129">
        <f t="shared" si="45"/>
        <v>0</v>
      </c>
      <c r="O233" s="342"/>
      <c r="P233" s="342"/>
      <c r="Q233" s="342"/>
      <c r="R233" s="342"/>
      <c r="S233" s="342"/>
      <c r="T233" s="342"/>
      <c r="U233" s="342"/>
      <c r="V233" s="131">
        <f t="shared" si="48"/>
        <v>0</v>
      </c>
      <c r="W233" s="132" t="str">
        <f t="shared" si="49"/>
        <v/>
      </c>
      <c r="X233" s="131"/>
      <c r="Y233" s="131"/>
      <c r="Z233" s="131"/>
      <c r="AA233" s="131"/>
    </row>
    <row r="234" spans="1:27" ht="20.100000000000001" hidden="1" customHeight="1">
      <c r="A234" s="260">
        <v>30100041</v>
      </c>
      <c r="B234" s="133" t="s">
        <v>211</v>
      </c>
      <c r="C234" s="125" t="s">
        <v>194</v>
      </c>
      <c r="D234" s="107">
        <v>5.03</v>
      </c>
      <c r="E234" s="107"/>
      <c r="F234" s="107"/>
      <c r="G234" s="127"/>
      <c r="H234" s="351">
        <f t="shared" si="43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44"/>
        <v>0</v>
      </c>
      <c r="N234" s="129">
        <f t="shared" si="45"/>
        <v>0</v>
      </c>
      <c r="O234" s="342"/>
      <c r="P234" s="342"/>
      <c r="Q234" s="342"/>
      <c r="R234" s="342"/>
      <c r="S234" s="342"/>
      <c r="T234" s="342"/>
      <c r="U234" s="342"/>
      <c r="V234" s="131">
        <f t="shared" si="48"/>
        <v>0</v>
      </c>
      <c r="W234" s="132" t="str">
        <f t="shared" si="49"/>
        <v/>
      </c>
      <c r="X234" s="131"/>
      <c r="Y234" s="131"/>
      <c r="Z234" s="131"/>
      <c r="AA234" s="131"/>
    </row>
    <row r="235" spans="1:27" ht="20.100000000000001" hidden="1" customHeight="1">
      <c r="A235" s="260">
        <v>30100045</v>
      </c>
      <c r="B235" s="133" t="s">
        <v>213</v>
      </c>
      <c r="C235" s="125" t="s">
        <v>199</v>
      </c>
      <c r="D235" s="107">
        <v>5.03</v>
      </c>
      <c r="E235" s="107"/>
      <c r="F235" s="107"/>
      <c r="G235" s="127"/>
      <c r="H235" s="351">
        <f t="shared" si="43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44"/>
        <v>0</v>
      </c>
      <c r="N235" s="129">
        <f t="shared" si="45"/>
        <v>0</v>
      </c>
      <c r="O235" s="342"/>
      <c r="P235" s="342"/>
      <c r="Q235" s="342"/>
      <c r="R235" s="342"/>
      <c r="S235" s="342"/>
      <c r="T235" s="342"/>
      <c r="U235" s="342"/>
      <c r="V235" s="131">
        <f t="shared" si="48"/>
        <v>0</v>
      </c>
      <c r="W235" s="132" t="str">
        <f t="shared" si="49"/>
        <v/>
      </c>
      <c r="X235" s="131"/>
      <c r="Y235" s="131"/>
      <c r="Z235" s="131"/>
      <c r="AA235" s="131"/>
    </row>
    <row r="236" spans="1:27" ht="20.100000000000001" hidden="1" customHeight="1">
      <c r="A236" s="260">
        <v>30100044</v>
      </c>
      <c r="B236" s="133" t="s">
        <v>213</v>
      </c>
      <c r="C236" s="125" t="s">
        <v>187</v>
      </c>
      <c r="D236" s="107">
        <v>5.03</v>
      </c>
      <c r="E236" s="107"/>
      <c r="F236" s="107"/>
      <c r="G236" s="127"/>
      <c r="H236" s="351">
        <f t="shared" si="43"/>
        <v>0</v>
      </c>
      <c r="I236" s="128"/>
      <c r="J236" s="129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44"/>
        <v>0</v>
      </c>
      <c r="N236" s="129">
        <f t="shared" si="45"/>
        <v>0</v>
      </c>
      <c r="O236" s="342"/>
      <c r="P236" s="342"/>
      <c r="Q236" s="342"/>
      <c r="R236" s="342"/>
      <c r="S236" s="342"/>
      <c r="T236" s="342"/>
      <c r="U236" s="342"/>
      <c r="V236" s="131">
        <f t="shared" si="48"/>
        <v>0</v>
      </c>
      <c r="W236" s="132" t="str">
        <f t="shared" si="49"/>
        <v/>
      </c>
      <c r="X236" s="131"/>
      <c r="Y236" s="131"/>
      <c r="Z236" s="131"/>
      <c r="AA236" s="131"/>
    </row>
    <row r="237" spans="1:27" ht="20.100000000000001" hidden="1" customHeight="1">
      <c r="A237" s="260">
        <v>30100046</v>
      </c>
      <c r="B237" s="133" t="s">
        <v>213</v>
      </c>
      <c r="C237" s="125" t="s">
        <v>207</v>
      </c>
      <c r="D237" s="107">
        <v>5.03</v>
      </c>
      <c r="E237" s="107"/>
      <c r="F237" s="107"/>
      <c r="G237" s="127"/>
      <c r="H237" s="351">
        <f t="shared" si="43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44"/>
        <v>0</v>
      </c>
      <c r="N237" s="129">
        <f t="shared" si="45"/>
        <v>0</v>
      </c>
      <c r="O237" s="342"/>
      <c r="P237" s="342"/>
      <c r="Q237" s="342"/>
      <c r="R237" s="342"/>
      <c r="S237" s="342"/>
      <c r="T237" s="342"/>
      <c r="U237" s="342"/>
      <c r="V237" s="131">
        <f t="shared" si="48"/>
        <v>0</v>
      </c>
      <c r="W237" s="132" t="str">
        <f t="shared" si="49"/>
        <v/>
      </c>
      <c r="X237" s="131"/>
      <c r="Y237" s="131"/>
      <c r="Z237" s="131"/>
      <c r="AA237" s="131"/>
    </row>
    <row r="238" spans="1:27" ht="20.100000000000001" hidden="1" customHeight="1">
      <c r="A238" s="260">
        <v>30100043</v>
      </c>
      <c r="B238" s="133" t="s">
        <v>429</v>
      </c>
      <c r="C238" s="183" t="s">
        <v>427</v>
      </c>
      <c r="D238" s="107">
        <v>5.03</v>
      </c>
      <c r="E238" s="107"/>
      <c r="F238" s="107"/>
      <c r="G238" s="127"/>
      <c r="H238" s="351">
        <f t="shared" si="43"/>
        <v>0</v>
      </c>
      <c r="I238" s="128"/>
      <c r="J238" s="129"/>
      <c r="K238" s="130"/>
      <c r="L238" s="128">
        <v>50</v>
      </c>
      <c r="M238" s="108"/>
      <c r="N238" s="129"/>
      <c r="O238" s="342"/>
      <c r="P238" s="342"/>
      <c r="Q238" s="342"/>
      <c r="R238" s="342"/>
      <c r="S238" s="342"/>
      <c r="T238" s="342"/>
      <c r="U238" s="342"/>
      <c r="V238" s="131"/>
      <c r="W238" s="132"/>
      <c r="X238" s="131"/>
      <c r="Y238" s="131"/>
      <c r="Z238" s="131"/>
      <c r="AA238" s="131"/>
    </row>
    <row r="239" spans="1:27" ht="20.100000000000001" hidden="1" customHeight="1">
      <c r="A239" s="260">
        <v>30100064</v>
      </c>
      <c r="B239" s="133" t="s">
        <v>400</v>
      </c>
      <c r="C239" s="183" t="s">
        <v>398</v>
      </c>
      <c r="D239" s="107">
        <v>5</v>
      </c>
      <c r="E239" s="107"/>
      <c r="F239" s="107"/>
      <c r="G239" s="127"/>
      <c r="H239" s="351">
        <f t="shared" si="43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0">IF(ISERROR(I239-K239),"",I239-K239)</f>
        <v>0</v>
      </c>
      <c r="N239" s="129"/>
      <c r="O239" s="342"/>
      <c r="P239" s="342"/>
      <c r="Q239" s="342"/>
      <c r="R239" s="342"/>
      <c r="S239" s="342"/>
      <c r="T239" s="342"/>
      <c r="U239" s="342"/>
      <c r="V239" s="131"/>
      <c r="W239" s="132"/>
      <c r="X239" s="131"/>
      <c r="Y239" s="131"/>
      <c r="Z239" s="131"/>
      <c r="AA239" s="131"/>
    </row>
    <row r="240" spans="1:27" ht="20.100000000000001" hidden="1" customHeight="1">
      <c r="A240" s="260">
        <v>30100049</v>
      </c>
      <c r="B240" s="133" t="s">
        <v>214</v>
      </c>
      <c r="C240" s="125" t="s">
        <v>190</v>
      </c>
      <c r="D240" s="107">
        <v>5.03</v>
      </c>
      <c r="E240" s="107"/>
      <c r="F240" s="107"/>
      <c r="G240" s="127"/>
      <c r="H240" s="351">
        <f t="shared" si="43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0"/>
        <v>0</v>
      </c>
      <c r="N240" s="129">
        <f>SUM(O240:U240)</f>
        <v>0</v>
      </c>
      <c r="O240" s="342"/>
      <c r="P240" s="342"/>
      <c r="Q240" s="342"/>
      <c r="R240" s="342"/>
      <c r="S240" s="342"/>
      <c r="T240" s="342"/>
      <c r="U240" s="342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ht="20.100000000000001" hidden="1" customHeight="1">
      <c r="A241" s="260">
        <v>30100050</v>
      </c>
      <c r="B241" s="133" t="s">
        <v>214</v>
      </c>
      <c r="C241" s="125" t="s">
        <v>194</v>
      </c>
      <c r="D241" s="107">
        <v>5.03</v>
      </c>
      <c r="E241" s="107"/>
      <c r="F241" s="107"/>
      <c r="G241" s="127"/>
      <c r="H241" s="351">
        <f t="shared" si="43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0"/>
        <v>0</v>
      </c>
      <c r="N241" s="129">
        <f>SUM(O241:U241)</f>
        <v>0</v>
      </c>
      <c r="O241" s="342"/>
      <c r="P241" s="342"/>
      <c r="Q241" s="342"/>
      <c r="R241" s="342"/>
      <c r="S241" s="342"/>
      <c r="T241" s="342"/>
      <c r="U241" s="342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60"/>
      <c r="B242" s="133" t="s">
        <v>360</v>
      </c>
      <c r="C242" s="183" t="s">
        <v>361</v>
      </c>
      <c r="D242" s="107"/>
      <c r="E242" s="107"/>
      <c r="F242" s="107"/>
      <c r="G242" s="127"/>
      <c r="H242" s="351">
        <f t="shared" si="43"/>
        <v>0</v>
      </c>
      <c r="I242" s="128"/>
      <c r="J242" s="129"/>
      <c r="K242" s="130"/>
      <c r="L242" s="128"/>
      <c r="M242" s="108">
        <f t="shared" si="50"/>
        <v>0</v>
      </c>
      <c r="N242" s="129"/>
      <c r="O242" s="342"/>
      <c r="P242" s="342"/>
      <c r="Q242" s="342"/>
      <c r="R242" s="342"/>
      <c r="S242" s="342"/>
      <c r="T242" s="342"/>
      <c r="U242" s="342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60">
        <v>30100055</v>
      </c>
      <c r="B243" s="138" t="s">
        <v>215</v>
      </c>
      <c r="C243" s="125" t="s">
        <v>186</v>
      </c>
      <c r="D243" s="107">
        <v>5.0599999999999996</v>
      </c>
      <c r="E243" s="107"/>
      <c r="F243" s="107"/>
      <c r="G243" s="127"/>
      <c r="H243" s="351">
        <f t="shared" si="43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0"/>
        <v/>
      </c>
      <c r="N243" s="129">
        <f>SUM(O243:U243)</f>
        <v>0</v>
      </c>
      <c r="O243" s="342"/>
      <c r="P243" s="342"/>
      <c r="Q243" s="342"/>
      <c r="R243" s="342"/>
      <c r="S243" s="342"/>
      <c r="T243" s="342"/>
      <c r="U243" s="342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60">
        <v>30100056</v>
      </c>
      <c r="B244" s="138" t="s">
        <v>215</v>
      </c>
      <c r="C244" s="125" t="s">
        <v>204</v>
      </c>
      <c r="D244" s="107">
        <v>5.0599999999999996</v>
      </c>
      <c r="E244" s="107"/>
      <c r="F244" s="107"/>
      <c r="G244" s="127"/>
      <c r="H244" s="351">
        <f t="shared" si="43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0"/>
        <v/>
      </c>
      <c r="N244" s="129">
        <f>SUM(O244:U244)</f>
        <v>0</v>
      </c>
      <c r="O244" s="342"/>
      <c r="P244" s="342"/>
      <c r="Q244" s="342"/>
      <c r="R244" s="342"/>
      <c r="S244" s="342"/>
      <c r="T244" s="342"/>
      <c r="U244" s="342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60">
        <v>30100057</v>
      </c>
      <c r="B245" s="138" t="s">
        <v>215</v>
      </c>
      <c r="C245" s="125" t="s">
        <v>194</v>
      </c>
      <c r="D245" s="107">
        <v>5.0599999999999996</v>
      </c>
      <c r="E245" s="107"/>
      <c r="F245" s="107"/>
      <c r="G245" s="127"/>
      <c r="H245" s="351">
        <f t="shared" si="43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0"/>
        <v/>
      </c>
      <c r="N245" s="129">
        <f>SUM(O245:U245)</f>
        <v>0</v>
      </c>
      <c r="O245" s="342"/>
      <c r="P245" s="342"/>
      <c r="Q245" s="342"/>
      <c r="R245" s="342"/>
      <c r="S245" s="342"/>
      <c r="T245" s="342"/>
      <c r="U245" s="342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60">
        <v>30100058</v>
      </c>
      <c r="B246" s="138" t="s">
        <v>215</v>
      </c>
      <c r="C246" s="125" t="s">
        <v>187</v>
      </c>
      <c r="D246" s="107">
        <v>5.0599999999999996</v>
      </c>
      <c r="E246" s="107"/>
      <c r="F246" s="107"/>
      <c r="G246" s="127"/>
      <c r="H246" s="351">
        <f t="shared" si="43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0"/>
        <v/>
      </c>
      <c r="N246" s="129">
        <f>SUM(O246:U246)</f>
        <v>0</v>
      </c>
      <c r="O246" s="342"/>
      <c r="P246" s="342"/>
      <c r="Q246" s="342"/>
      <c r="R246" s="342"/>
      <c r="S246" s="342"/>
      <c r="T246" s="342"/>
      <c r="U246" s="342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62">
        <v>30600013</v>
      </c>
      <c r="B247" s="192" t="s">
        <v>377</v>
      </c>
      <c r="C247" s="183" t="s">
        <v>374</v>
      </c>
      <c r="D247" s="107"/>
      <c r="E247" s="107"/>
      <c r="F247" s="107"/>
      <c r="G247" s="127"/>
      <c r="H247" s="351">
        <f t="shared" si="43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0"/>
        <v>0</v>
      </c>
      <c r="N247" s="129"/>
      <c r="O247" s="342"/>
      <c r="P247" s="342"/>
      <c r="Q247" s="342"/>
      <c r="R247" s="342"/>
      <c r="S247" s="342"/>
      <c r="T247" s="342"/>
      <c r="U247" s="342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62">
        <v>30600014</v>
      </c>
      <c r="B248" s="192" t="s">
        <v>377</v>
      </c>
      <c r="C248" s="183" t="s">
        <v>369</v>
      </c>
      <c r="D248" s="107"/>
      <c r="E248" s="107"/>
      <c r="F248" s="107"/>
      <c r="G248" s="127"/>
      <c r="H248" s="351">
        <f t="shared" si="43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0"/>
        <v>0</v>
      </c>
      <c r="N248" s="129"/>
      <c r="O248" s="342"/>
      <c r="P248" s="342"/>
      <c r="Q248" s="342"/>
      <c r="R248" s="342"/>
      <c r="S248" s="342"/>
      <c r="T248" s="342"/>
      <c r="U248" s="342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62">
        <v>30600012</v>
      </c>
      <c r="B249" s="192" t="s">
        <v>377</v>
      </c>
      <c r="C249" s="183" t="s">
        <v>370</v>
      </c>
      <c r="D249" s="107"/>
      <c r="E249" s="107"/>
      <c r="F249" s="107"/>
      <c r="G249" s="127"/>
      <c r="H249" s="351">
        <f t="shared" si="43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0"/>
        <v>0</v>
      </c>
      <c r="N249" s="129"/>
      <c r="O249" s="342"/>
      <c r="P249" s="342"/>
      <c r="Q249" s="342"/>
      <c r="R249" s="342"/>
      <c r="S249" s="342"/>
      <c r="T249" s="342"/>
      <c r="U249" s="342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62">
        <v>30600011</v>
      </c>
      <c r="B250" s="192" t="s">
        <v>377</v>
      </c>
      <c r="C250" s="183" t="s">
        <v>371</v>
      </c>
      <c r="D250" s="107"/>
      <c r="E250" s="107"/>
      <c r="F250" s="107"/>
      <c r="G250" s="127"/>
      <c r="H250" s="351">
        <f t="shared" si="43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0"/>
        <v>0</v>
      </c>
      <c r="N250" s="129"/>
      <c r="O250" s="342"/>
      <c r="P250" s="342"/>
      <c r="Q250" s="342"/>
      <c r="R250" s="342"/>
      <c r="S250" s="342"/>
      <c r="T250" s="342"/>
      <c r="U250" s="342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62">
        <v>30300002</v>
      </c>
      <c r="B251" s="192" t="s">
        <v>407</v>
      </c>
      <c r="C251" s="183" t="s">
        <v>408</v>
      </c>
      <c r="D251" s="107"/>
      <c r="E251" s="107"/>
      <c r="F251" s="107"/>
      <c r="G251" s="127"/>
      <c r="H251" s="351">
        <f t="shared" si="43"/>
        <v>0</v>
      </c>
      <c r="I251" s="128"/>
      <c r="J251" s="129"/>
      <c r="K251" s="130"/>
      <c r="L251" s="128">
        <v>4</v>
      </c>
      <c r="M251" s="108"/>
      <c r="N251" s="129"/>
      <c r="O251" s="342"/>
      <c r="P251" s="342"/>
      <c r="Q251" s="342"/>
      <c r="R251" s="342"/>
      <c r="S251" s="342"/>
      <c r="T251" s="342"/>
      <c r="U251" s="342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62">
        <v>30300001</v>
      </c>
      <c r="B252" s="192" t="s">
        <v>407</v>
      </c>
      <c r="C252" s="183" t="s">
        <v>409</v>
      </c>
      <c r="D252" s="107"/>
      <c r="E252" s="107"/>
      <c r="F252" s="107"/>
      <c r="G252" s="127"/>
      <c r="H252" s="351">
        <f t="shared" si="43"/>
        <v>0</v>
      </c>
      <c r="I252" s="128"/>
      <c r="J252" s="129"/>
      <c r="K252" s="130"/>
      <c r="L252" s="128">
        <v>4</v>
      </c>
      <c r="M252" s="108"/>
      <c r="N252" s="129"/>
      <c r="O252" s="342"/>
      <c r="P252" s="342"/>
      <c r="Q252" s="342"/>
      <c r="R252" s="342"/>
      <c r="S252" s="342"/>
      <c r="T252" s="342"/>
      <c r="U252" s="342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62">
        <v>30300003</v>
      </c>
      <c r="B253" s="192" t="s">
        <v>407</v>
      </c>
      <c r="C253" s="183" t="s">
        <v>410</v>
      </c>
      <c r="D253" s="107"/>
      <c r="E253" s="107"/>
      <c r="F253" s="107"/>
      <c r="G253" s="127"/>
      <c r="H253" s="351">
        <f t="shared" si="43"/>
        <v>0</v>
      </c>
      <c r="I253" s="128"/>
      <c r="J253" s="129"/>
      <c r="K253" s="130"/>
      <c r="L253" s="128">
        <v>4</v>
      </c>
      <c r="M253" s="108"/>
      <c r="N253" s="129"/>
      <c r="O253" s="342"/>
      <c r="P253" s="342"/>
      <c r="Q253" s="342"/>
      <c r="R253" s="342"/>
      <c r="S253" s="342"/>
      <c r="T253" s="342"/>
      <c r="U253" s="342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62">
        <v>30300005</v>
      </c>
      <c r="B254" s="138" t="s">
        <v>363</v>
      </c>
      <c r="C254" s="125" t="s">
        <v>337</v>
      </c>
      <c r="D254" s="107"/>
      <c r="E254" s="107"/>
      <c r="F254" s="107"/>
      <c r="G254" s="127"/>
      <c r="H254" s="351">
        <f t="shared" si="43"/>
        <v>0</v>
      </c>
      <c r="I254" s="128"/>
      <c r="J254" s="129"/>
      <c r="K254" s="130"/>
      <c r="L254" s="128">
        <v>4</v>
      </c>
      <c r="M254" s="108"/>
      <c r="N254" s="129"/>
      <c r="O254" s="342"/>
      <c r="P254" s="342"/>
      <c r="Q254" s="342"/>
      <c r="R254" s="342"/>
      <c r="S254" s="342"/>
      <c r="T254" s="342"/>
      <c r="U254" s="342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62">
        <v>30300004</v>
      </c>
      <c r="B255" s="138" t="s">
        <v>363</v>
      </c>
      <c r="C255" s="125" t="s">
        <v>339</v>
      </c>
      <c r="D255" s="107"/>
      <c r="E255" s="107"/>
      <c r="F255" s="107"/>
      <c r="G255" s="127"/>
      <c r="H255" s="351">
        <f t="shared" si="43"/>
        <v>0</v>
      </c>
      <c r="I255" s="128"/>
      <c r="J255" s="129"/>
      <c r="K255" s="130"/>
      <c r="L255" s="128">
        <v>4</v>
      </c>
      <c r="M255" s="108"/>
      <c r="N255" s="129"/>
      <c r="O255" s="342"/>
      <c r="P255" s="342"/>
      <c r="Q255" s="342"/>
      <c r="R255" s="342"/>
      <c r="S255" s="342"/>
      <c r="T255" s="342"/>
      <c r="U255" s="342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62">
        <v>30300006</v>
      </c>
      <c r="B256" s="138" t="s">
        <v>363</v>
      </c>
      <c r="C256" s="125" t="s">
        <v>341</v>
      </c>
      <c r="D256" s="107"/>
      <c r="E256" s="107"/>
      <c r="F256" s="107"/>
      <c r="G256" s="127"/>
      <c r="H256" s="351">
        <f t="shared" si="43"/>
        <v>0</v>
      </c>
      <c r="I256" s="128"/>
      <c r="J256" s="129"/>
      <c r="K256" s="130"/>
      <c r="L256" s="128">
        <v>4</v>
      </c>
      <c r="M256" s="108"/>
      <c r="N256" s="129"/>
      <c r="O256" s="342"/>
      <c r="P256" s="342"/>
      <c r="Q256" s="342"/>
      <c r="R256" s="342"/>
      <c r="S256" s="342"/>
      <c r="T256" s="342"/>
      <c r="U256" s="342"/>
      <c r="V256" s="131"/>
      <c r="W256" s="132"/>
      <c r="X256" s="131"/>
      <c r="Y256" s="131"/>
      <c r="Z256" s="131"/>
      <c r="AA256" s="131"/>
    </row>
    <row r="257" spans="1:27" ht="20.100000000000001" hidden="1" customHeight="1">
      <c r="A257" s="435" t="s">
        <v>216</v>
      </c>
      <c r="B257" s="435"/>
      <c r="C257" s="349" t="s">
        <v>202</v>
      </c>
      <c r="D257" s="141"/>
      <c r="E257" s="141"/>
      <c r="F257" s="141"/>
      <c r="G257" s="143">
        <f>SUM(G200:G256)</f>
        <v>0</v>
      </c>
      <c r="H257" s="144">
        <f>SUM(H200:H256)</f>
        <v>0</v>
      </c>
      <c r="I257" s="144">
        <f>SUM(I200:I256)</f>
        <v>0</v>
      </c>
      <c r="J257" s="129" t="str">
        <f t="array" ref="J257">IF(ISERROR(G257/I257),"",G257/I257)</f>
        <v/>
      </c>
      <c r="K257" s="144">
        <f>SUM(K200:K256)</f>
        <v>0</v>
      </c>
      <c r="L257" s="145"/>
      <c r="M257" s="148">
        <f t="shared" ref="M257:V257" si="51">SUM(M200:M256)</f>
        <v>0</v>
      </c>
      <c r="N257" s="144">
        <f t="shared" si="51"/>
        <v>0</v>
      </c>
      <c r="O257" s="146">
        <f t="shared" si="51"/>
        <v>0</v>
      </c>
      <c r="P257" s="146">
        <f t="shared" si="51"/>
        <v>0</v>
      </c>
      <c r="Q257" s="146">
        <f t="shared" si="51"/>
        <v>0</v>
      </c>
      <c r="R257" s="146">
        <f t="shared" si="51"/>
        <v>0</v>
      </c>
      <c r="S257" s="146">
        <f t="shared" si="51"/>
        <v>0</v>
      </c>
      <c r="T257" s="146">
        <f t="shared" si="51"/>
        <v>0</v>
      </c>
      <c r="U257" s="146">
        <f t="shared" si="51"/>
        <v>0</v>
      </c>
      <c r="V257" s="147">
        <f t="shared" si="51"/>
        <v>0</v>
      </c>
      <c r="W257" s="132" t="str">
        <f t="shared" ref="W257:W264" si="52">IF(ISERROR(V257/G257),"",V257/G257)</f>
        <v/>
      </c>
      <c r="X257" s="147">
        <f>SUM(X200:X256)</f>
        <v>0</v>
      </c>
      <c r="Y257" s="147">
        <f>SUM(Y200:Y256)</f>
        <v>0</v>
      </c>
      <c r="Z257" s="147">
        <f>SUM(Z200:Z256)</f>
        <v>0</v>
      </c>
      <c r="AA257" s="147">
        <f>SUM(AA200:AA256)</f>
        <v>0</v>
      </c>
    </row>
    <row r="258" spans="1:27" ht="20.100000000000001" hidden="1" customHeight="1">
      <c r="A258" s="259">
        <v>30400012</v>
      </c>
      <c r="B258" s="343" t="s">
        <v>217</v>
      </c>
      <c r="C258" s="125" t="s">
        <v>179</v>
      </c>
      <c r="D258" s="107">
        <v>5.03</v>
      </c>
      <c r="E258" s="107"/>
      <c r="F258" s="107"/>
      <c r="G258" s="127"/>
      <c r="H258" s="351">
        <f t="shared" ref="H258:H291" si="53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54">IF(ISERROR(I258-K258),"",I258-K258)</f>
        <v>0</v>
      </c>
      <c r="N258" s="129">
        <f t="shared" ref="N258:N265" si="55">SUM(O258:U258)</f>
        <v>0</v>
      </c>
      <c r="O258" s="342"/>
      <c r="P258" s="342"/>
      <c r="Q258" s="342"/>
      <c r="R258" s="342"/>
      <c r="S258" s="342"/>
      <c r="T258" s="342"/>
      <c r="U258" s="342"/>
      <c r="V258" s="131">
        <f t="shared" ref="V258:V264" si="56">SUM(X258:AA258)</f>
        <v>0</v>
      </c>
      <c r="W258" s="132" t="str">
        <f t="shared" si="52"/>
        <v/>
      </c>
      <c r="X258" s="131"/>
      <c r="Y258" s="131"/>
      <c r="Z258" s="131"/>
      <c r="AA258" s="131"/>
    </row>
    <row r="259" spans="1:27" ht="20.100000000000001" hidden="1" customHeight="1">
      <c r="A259" s="259">
        <v>30400010</v>
      </c>
      <c r="B259" s="343" t="s">
        <v>217</v>
      </c>
      <c r="C259" s="125" t="s">
        <v>186</v>
      </c>
      <c r="D259" s="107">
        <v>5.03</v>
      </c>
      <c r="E259" s="107"/>
      <c r="F259" s="107"/>
      <c r="G259" s="127"/>
      <c r="H259" s="351">
        <f t="shared" si="53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54"/>
        <v>0</v>
      </c>
      <c r="N259" s="129">
        <f t="shared" si="55"/>
        <v>0</v>
      </c>
      <c r="O259" s="342"/>
      <c r="P259" s="342"/>
      <c r="Q259" s="342"/>
      <c r="R259" s="342"/>
      <c r="S259" s="342"/>
      <c r="T259" s="342"/>
      <c r="U259" s="342"/>
      <c r="V259" s="131">
        <f t="shared" si="56"/>
        <v>0</v>
      </c>
      <c r="W259" s="132" t="str">
        <f t="shared" si="52"/>
        <v/>
      </c>
      <c r="X259" s="131"/>
      <c r="Y259" s="131"/>
      <c r="Z259" s="131"/>
      <c r="AA259" s="131"/>
    </row>
    <row r="260" spans="1:27" ht="20.100000000000001" hidden="1" customHeight="1">
      <c r="A260" s="259">
        <v>30400011</v>
      </c>
      <c r="B260" s="343" t="s">
        <v>217</v>
      </c>
      <c r="C260" s="125" t="s">
        <v>204</v>
      </c>
      <c r="D260" s="107">
        <v>5.03</v>
      </c>
      <c r="E260" s="107"/>
      <c r="F260" s="107"/>
      <c r="G260" s="127"/>
      <c r="H260" s="351">
        <f t="shared" si="53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54"/>
        <v>0</v>
      </c>
      <c r="N260" s="129">
        <f t="shared" si="55"/>
        <v>0</v>
      </c>
      <c r="O260" s="342"/>
      <c r="P260" s="342"/>
      <c r="Q260" s="342"/>
      <c r="R260" s="342"/>
      <c r="S260" s="342"/>
      <c r="T260" s="342"/>
      <c r="U260" s="342"/>
      <c r="V260" s="131">
        <f t="shared" si="56"/>
        <v>0</v>
      </c>
      <c r="W260" s="132" t="str">
        <f t="shared" si="52"/>
        <v/>
      </c>
      <c r="X260" s="131"/>
      <c r="Y260" s="131"/>
      <c r="Z260" s="131"/>
      <c r="AA260" s="131"/>
    </row>
    <row r="261" spans="1:27" ht="20.100000000000001" hidden="1" customHeight="1">
      <c r="A261" s="259">
        <v>30400014</v>
      </c>
      <c r="B261" s="149" t="s">
        <v>507</v>
      </c>
      <c r="C261" s="125" t="s">
        <v>179</v>
      </c>
      <c r="D261" s="107">
        <v>5.03</v>
      </c>
      <c r="E261" s="107"/>
      <c r="F261" s="107"/>
      <c r="G261" s="127"/>
      <c r="H261" s="351">
        <f t="shared" si="53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54"/>
        <v>0</v>
      </c>
      <c r="N261" s="129">
        <f t="shared" si="55"/>
        <v>0</v>
      </c>
      <c r="O261" s="342"/>
      <c r="P261" s="342"/>
      <c r="Q261" s="342"/>
      <c r="R261" s="342"/>
      <c r="S261" s="342"/>
      <c r="T261" s="342"/>
      <c r="U261" s="342"/>
      <c r="V261" s="131">
        <f t="shared" si="56"/>
        <v>0</v>
      </c>
      <c r="W261" s="132" t="str">
        <f t="shared" si="52"/>
        <v/>
      </c>
      <c r="X261" s="131"/>
      <c r="Y261" s="131"/>
      <c r="Z261" s="131"/>
      <c r="AA261" s="131"/>
    </row>
    <row r="262" spans="1:27" ht="20.100000000000001" hidden="1" customHeight="1">
      <c r="A262" s="259">
        <v>30400013</v>
      </c>
      <c r="B262" s="149" t="s">
        <v>468</v>
      </c>
      <c r="C262" s="125" t="s">
        <v>203</v>
      </c>
      <c r="D262" s="107">
        <v>5.03</v>
      </c>
      <c r="E262" s="107"/>
      <c r="F262" s="107"/>
      <c r="G262" s="127"/>
      <c r="H262" s="351">
        <f t="shared" si="53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54"/>
        <v>0</v>
      </c>
      <c r="N262" s="129">
        <f t="shared" si="55"/>
        <v>0</v>
      </c>
      <c r="O262" s="342"/>
      <c r="P262" s="342"/>
      <c r="Q262" s="342"/>
      <c r="R262" s="342"/>
      <c r="S262" s="342"/>
      <c r="T262" s="342"/>
      <c r="U262" s="342"/>
      <c r="V262" s="131">
        <f t="shared" si="56"/>
        <v>0</v>
      </c>
      <c r="W262" s="132" t="str">
        <f t="shared" si="52"/>
        <v/>
      </c>
      <c r="X262" s="131"/>
      <c r="Y262" s="131"/>
      <c r="Z262" s="131"/>
      <c r="AA262" s="131"/>
    </row>
    <row r="263" spans="1:27" ht="20.100000000000001" hidden="1" customHeight="1">
      <c r="A263" s="259">
        <v>30400016</v>
      </c>
      <c r="B263" s="149" t="s">
        <v>507</v>
      </c>
      <c r="C263" s="125" t="s">
        <v>186</v>
      </c>
      <c r="D263" s="107">
        <v>5.03</v>
      </c>
      <c r="E263" s="107"/>
      <c r="F263" s="107"/>
      <c r="G263" s="127"/>
      <c r="H263" s="351">
        <f t="shared" si="53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54"/>
        <v>0</v>
      </c>
      <c r="N263" s="129">
        <f t="shared" si="55"/>
        <v>0</v>
      </c>
      <c r="O263" s="342"/>
      <c r="P263" s="342"/>
      <c r="Q263" s="342"/>
      <c r="R263" s="342"/>
      <c r="S263" s="342"/>
      <c r="T263" s="342"/>
      <c r="U263" s="342"/>
      <c r="V263" s="131">
        <f t="shared" si="56"/>
        <v>0</v>
      </c>
      <c r="W263" s="132" t="str">
        <f t="shared" si="52"/>
        <v/>
      </c>
      <c r="X263" s="131"/>
      <c r="Y263" s="131"/>
      <c r="Z263" s="131"/>
      <c r="AA263" s="131"/>
    </row>
    <row r="264" spans="1:27" ht="20.100000000000001" hidden="1" customHeight="1">
      <c r="A264" s="259">
        <v>30400017</v>
      </c>
      <c r="B264" s="149" t="s">
        <v>507</v>
      </c>
      <c r="C264" s="125" t="s">
        <v>195</v>
      </c>
      <c r="D264" s="107">
        <v>5.03</v>
      </c>
      <c r="E264" s="107"/>
      <c r="F264" s="107"/>
      <c r="G264" s="127"/>
      <c r="H264" s="351">
        <f t="shared" si="53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54"/>
        <v>0</v>
      </c>
      <c r="N264" s="129">
        <f t="shared" si="55"/>
        <v>0</v>
      </c>
      <c r="O264" s="342"/>
      <c r="P264" s="342"/>
      <c r="Q264" s="342"/>
      <c r="R264" s="342"/>
      <c r="S264" s="342"/>
      <c r="T264" s="342"/>
      <c r="U264" s="342"/>
      <c r="V264" s="131">
        <f t="shared" si="56"/>
        <v>0</v>
      </c>
      <c r="W264" s="132" t="str">
        <f t="shared" si="52"/>
        <v/>
      </c>
      <c r="X264" s="131"/>
      <c r="Y264" s="131"/>
      <c r="Z264" s="131"/>
      <c r="AA264" s="131"/>
    </row>
    <row r="265" spans="1:27" ht="20.100000000000001" hidden="1" customHeight="1">
      <c r="A265" s="259">
        <v>30400015</v>
      </c>
      <c r="B265" s="149" t="s">
        <v>506</v>
      </c>
      <c r="C265" s="125" t="s">
        <v>218</v>
      </c>
      <c r="D265" s="107">
        <v>5.03</v>
      </c>
      <c r="E265" s="107"/>
      <c r="F265" s="107"/>
      <c r="G265" s="127"/>
      <c r="H265" s="351">
        <f t="shared" si="53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54"/>
        <v>0</v>
      </c>
      <c r="N265" s="129">
        <f t="shared" si="55"/>
        <v>0</v>
      </c>
      <c r="O265" s="342"/>
      <c r="P265" s="342"/>
      <c r="Q265" s="342"/>
      <c r="R265" s="342"/>
      <c r="S265" s="342"/>
      <c r="T265" s="342"/>
      <c r="U265" s="342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64">
        <v>30600004</v>
      </c>
      <c r="B266" s="149" t="s">
        <v>219</v>
      </c>
      <c r="C266" s="125" t="s">
        <v>179</v>
      </c>
      <c r="D266" s="107">
        <v>5.03</v>
      </c>
      <c r="E266" s="107"/>
      <c r="F266" s="107"/>
      <c r="G266" s="127"/>
      <c r="H266" s="351">
        <f t="shared" si="53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342"/>
      <c r="P266" s="342"/>
      <c r="Q266" s="342"/>
      <c r="R266" s="342"/>
      <c r="S266" s="342"/>
      <c r="T266" s="342"/>
      <c r="U266" s="342"/>
      <c r="V266" s="131">
        <f t="shared" ref="V266:V277" si="57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64">
        <v>30600001</v>
      </c>
      <c r="B267" s="149" t="s">
        <v>219</v>
      </c>
      <c r="C267" s="125" t="s">
        <v>181</v>
      </c>
      <c r="D267" s="107">
        <v>5.03</v>
      </c>
      <c r="E267" s="107"/>
      <c r="F267" s="107"/>
      <c r="G267" s="127"/>
      <c r="H267" s="351">
        <f t="shared" si="53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342"/>
      <c r="P267" s="342"/>
      <c r="Q267" s="342"/>
      <c r="R267" s="342"/>
      <c r="S267" s="342"/>
      <c r="T267" s="342"/>
      <c r="U267" s="342"/>
      <c r="V267" s="131">
        <f t="shared" si="57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64">
        <v>30600002</v>
      </c>
      <c r="B268" s="149" t="s">
        <v>219</v>
      </c>
      <c r="C268" s="125" t="s">
        <v>186</v>
      </c>
      <c r="D268" s="107">
        <v>5.03</v>
      </c>
      <c r="E268" s="107"/>
      <c r="F268" s="107"/>
      <c r="G268" s="127"/>
      <c r="H268" s="351">
        <f t="shared" si="53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342"/>
      <c r="P268" s="342"/>
      <c r="Q268" s="342"/>
      <c r="R268" s="342"/>
      <c r="S268" s="342"/>
      <c r="T268" s="342"/>
      <c r="U268" s="342"/>
      <c r="V268" s="131">
        <f t="shared" si="57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64">
        <v>30600003</v>
      </c>
      <c r="B269" s="149" t="s">
        <v>219</v>
      </c>
      <c r="C269" s="191" t="s">
        <v>89</v>
      </c>
      <c r="D269" s="107">
        <v>5.03</v>
      </c>
      <c r="E269" s="107"/>
      <c r="F269" s="107"/>
      <c r="G269" s="127"/>
      <c r="H269" s="351">
        <f t="shared" si="53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342"/>
      <c r="P269" s="342"/>
      <c r="Q269" s="342"/>
      <c r="R269" s="342"/>
      <c r="S269" s="342"/>
      <c r="T269" s="342"/>
      <c r="U269" s="342"/>
      <c r="V269" s="131">
        <f t="shared" si="57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64">
        <v>30400030</v>
      </c>
      <c r="B270" s="149" t="s">
        <v>220</v>
      </c>
      <c r="C270" s="125" t="s">
        <v>179</v>
      </c>
      <c r="D270" s="107">
        <v>5.03</v>
      </c>
      <c r="E270" s="107"/>
      <c r="F270" s="107"/>
      <c r="G270" s="127"/>
      <c r="H270" s="351">
        <f t="shared" si="53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6" si="58">IF(ISERROR(I270-K270),"",I270-K270)</f>
        <v>0</v>
      </c>
      <c r="N270" s="129">
        <f t="shared" ref="N270:N285" si="59">SUM(O270:U270)</f>
        <v>0</v>
      </c>
      <c r="O270" s="342"/>
      <c r="P270" s="342"/>
      <c r="Q270" s="342"/>
      <c r="R270" s="342"/>
      <c r="S270" s="342"/>
      <c r="T270" s="342"/>
      <c r="U270" s="342"/>
      <c r="V270" s="131">
        <f t="shared" si="57"/>
        <v>0</v>
      </c>
      <c r="W270" s="132" t="str">
        <f t="shared" ref="W270:W277" si="60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64"/>
      <c r="B271" s="149" t="s">
        <v>220</v>
      </c>
      <c r="C271" s="125" t="s">
        <v>203</v>
      </c>
      <c r="D271" s="107">
        <v>5.03</v>
      </c>
      <c r="E271" s="107"/>
      <c r="F271" s="107"/>
      <c r="G271" s="127"/>
      <c r="H271" s="351">
        <f t="shared" si="53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58"/>
        <v/>
      </c>
      <c r="N271" s="129">
        <f t="shared" si="59"/>
        <v>0</v>
      </c>
      <c r="O271" s="342"/>
      <c r="P271" s="342"/>
      <c r="Q271" s="342"/>
      <c r="R271" s="342"/>
      <c r="S271" s="342"/>
      <c r="T271" s="342"/>
      <c r="U271" s="342"/>
      <c r="V271" s="131">
        <f t="shared" si="57"/>
        <v>0</v>
      </c>
      <c r="W271" s="132" t="str">
        <f t="shared" si="60"/>
        <v/>
      </c>
      <c r="X271" s="131"/>
      <c r="Y271" s="131"/>
      <c r="Z271" s="131"/>
      <c r="AA271" s="131"/>
    </row>
    <row r="272" spans="1:27" ht="20.100000000000001" hidden="1" customHeight="1">
      <c r="A272" s="264"/>
      <c r="B272" s="149" t="s">
        <v>220</v>
      </c>
      <c r="C272" s="125" t="s">
        <v>186</v>
      </c>
      <c r="D272" s="107">
        <v>5.03</v>
      </c>
      <c r="E272" s="107"/>
      <c r="F272" s="107"/>
      <c r="G272" s="127"/>
      <c r="H272" s="351">
        <f t="shared" si="53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58"/>
        <v/>
      </c>
      <c r="N272" s="129">
        <f t="shared" si="59"/>
        <v>0</v>
      </c>
      <c r="O272" s="342"/>
      <c r="P272" s="342"/>
      <c r="Q272" s="342"/>
      <c r="R272" s="342"/>
      <c r="S272" s="342"/>
      <c r="T272" s="342"/>
      <c r="U272" s="342"/>
      <c r="V272" s="131">
        <f t="shared" si="57"/>
        <v>0</v>
      </c>
      <c r="W272" s="132" t="str">
        <f t="shared" si="60"/>
        <v/>
      </c>
      <c r="X272" s="131"/>
      <c r="Y272" s="131"/>
      <c r="Z272" s="131"/>
      <c r="AA272" s="131"/>
    </row>
    <row r="273" spans="1:27" ht="20.100000000000001" hidden="1" customHeight="1">
      <c r="A273" s="264">
        <v>30401031</v>
      </c>
      <c r="B273" s="149" t="s">
        <v>220</v>
      </c>
      <c r="C273" s="125" t="s">
        <v>195</v>
      </c>
      <c r="D273" s="107">
        <v>5.03</v>
      </c>
      <c r="E273" s="107"/>
      <c r="F273" s="107"/>
      <c r="G273" s="127"/>
      <c r="H273" s="351">
        <f t="shared" si="53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58"/>
        <v/>
      </c>
      <c r="N273" s="129">
        <f t="shared" si="59"/>
        <v>0</v>
      </c>
      <c r="O273" s="342"/>
      <c r="P273" s="342"/>
      <c r="Q273" s="342"/>
      <c r="R273" s="342"/>
      <c r="S273" s="342"/>
      <c r="T273" s="342"/>
      <c r="U273" s="342"/>
      <c r="V273" s="131">
        <f t="shared" si="57"/>
        <v>0</v>
      </c>
      <c r="W273" s="132" t="str">
        <f t="shared" si="60"/>
        <v/>
      </c>
      <c r="X273" s="131"/>
      <c r="Y273" s="131"/>
      <c r="Z273" s="131"/>
      <c r="AA273" s="131"/>
    </row>
    <row r="274" spans="1:27" ht="20.100000000000001" hidden="1" customHeight="1">
      <c r="A274" s="264">
        <v>30600005</v>
      </c>
      <c r="B274" s="343" t="s">
        <v>222</v>
      </c>
      <c r="C274" s="125" t="s">
        <v>181</v>
      </c>
      <c r="D274" s="107">
        <v>9.36</v>
      </c>
      <c r="E274" s="107"/>
      <c r="F274" s="107"/>
      <c r="G274" s="127"/>
      <c r="H274" s="351">
        <f t="shared" si="53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58"/>
        <v>0</v>
      </c>
      <c r="N274" s="129">
        <f t="shared" si="59"/>
        <v>0</v>
      </c>
      <c r="O274" s="342"/>
      <c r="P274" s="342"/>
      <c r="Q274" s="342"/>
      <c r="R274" s="342"/>
      <c r="S274" s="342"/>
      <c r="T274" s="342"/>
      <c r="U274" s="342"/>
      <c r="V274" s="131">
        <f t="shared" si="57"/>
        <v>0</v>
      </c>
      <c r="W274" s="132" t="str">
        <f t="shared" si="60"/>
        <v/>
      </c>
      <c r="X274" s="131"/>
      <c r="Y274" s="131"/>
      <c r="Z274" s="131"/>
      <c r="AA274" s="131"/>
    </row>
    <row r="275" spans="1:27" ht="20.100000000000001" hidden="1" customHeight="1">
      <c r="A275" s="264">
        <v>30600008</v>
      </c>
      <c r="B275" s="343" t="s">
        <v>222</v>
      </c>
      <c r="C275" s="125" t="s">
        <v>179</v>
      </c>
      <c r="D275" s="107">
        <v>9.36</v>
      </c>
      <c r="E275" s="107"/>
      <c r="F275" s="107"/>
      <c r="G275" s="127"/>
      <c r="H275" s="351">
        <f t="shared" si="53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58"/>
        <v>0</v>
      </c>
      <c r="N275" s="129">
        <f t="shared" si="59"/>
        <v>0</v>
      </c>
      <c r="O275" s="342"/>
      <c r="P275" s="342"/>
      <c r="Q275" s="342"/>
      <c r="R275" s="342"/>
      <c r="S275" s="342"/>
      <c r="T275" s="342"/>
      <c r="U275" s="342"/>
      <c r="V275" s="131">
        <f t="shared" si="57"/>
        <v>0</v>
      </c>
      <c r="W275" s="132" t="str">
        <f t="shared" si="60"/>
        <v/>
      </c>
      <c r="X275" s="131"/>
      <c r="Y275" s="131"/>
      <c r="Z275" s="131"/>
      <c r="AA275" s="131"/>
    </row>
    <row r="276" spans="1:27" ht="20.100000000000001" hidden="1" customHeight="1">
      <c r="A276" s="264">
        <v>30600007</v>
      </c>
      <c r="B276" s="343" t="s">
        <v>222</v>
      </c>
      <c r="C276" s="125" t="s">
        <v>221</v>
      </c>
      <c r="D276" s="107">
        <v>9.36</v>
      </c>
      <c r="E276" s="107"/>
      <c r="F276" s="107"/>
      <c r="G276" s="127"/>
      <c r="H276" s="351">
        <f t="shared" si="53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58"/>
        <v>0</v>
      </c>
      <c r="N276" s="129">
        <f t="shared" si="59"/>
        <v>0</v>
      </c>
      <c r="O276" s="342"/>
      <c r="P276" s="342"/>
      <c r="Q276" s="342"/>
      <c r="R276" s="342"/>
      <c r="S276" s="342"/>
      <c r="T276" s="342"/>
      <c r="U276" s="342"/>
      <c r="V276" s="131">
        <f t="shared" si="57"/>
        <v>0</v>
      </c>
      <c r="W276" s="132" t="str">
        <f t="shared" si="60"/>
        <v/>
      </c>
      <c r="X276" s="131"/>
      <c r="Y276" s="131"/>
      <c r="Z276" s="131"/>
      <c r="AA276" s="131"/>
    </row>
    <row r="277" spans="1:27" ht="20.100000000000001" hidden="1" customHeight="1">
      <c r="A277" s="264">
        <v>30600006</v>
      </c>
      <c r="B277" s="343" t="s">
        <v>222</v>
      </c>
      <c r="C277" s="125" t="s">
        <v>186</v>
      </c>
      <c r="D277" s="107">
        <v>9.36</v>
      </c>
      <c r="E277" s="107"/>
      <c r="F277" s="107"/>
      <c r="G277" s="127"/>
      <c r="H277" s="351">
        <f t="shared" si="53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58"/>
        <v>0</v>
      </c>
      <c r="N277" s="129">
        <f t="shared" si="59"/>
        <v>0</v>
      </c>
      <c r="O277" s="342"/>
      <c r="P277" s="342"/>
      <c r="Q277" s="342"/>
      <c r="R277" s="342"/>
      <c r="S277" s="342"/>
      <c r="T277" s="342"/>
      <c r="U277" s="342"/>
      <c r="V277" s="131">
        <f t="shared" si="57"/>
        <v>0</v>
      </c>
      <c r="W277" s="132" t="str">
        <f t="shared" si="60"/>
        <v/>
      </c>
      <c r="X277" s="131"/>
      <c r="Y277" s="131"/>
      <c r="Z277" s="131"/>
      <c r="AA277" s="131"/>
    </row>
    <row r="278" spans="1:27" ht="20.100000000000001" hidden="1" customHeight="1">
      <c r="A278" s="259">
        <v>30400026</v>
      </c>
      <c r="B278" s="343" t="s">
        <v>393</v>
      </c>
      <c r="C278" s="183" t="s">
        <v>395</v>
      </c>
      <c r="D278" s="107">
        <v>5</v>
      </c>
      <c r="E278" s="107"/>
      <c r="F278" s="107"/>
      <c r="G278" s="127"/>
      <c r="H278" s="351">
        <f t="shared" si="53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58"/>
        <v>0</v>
      </c>
      <c r="N278" s="129">
        <f t="shared" si="59"/>
        <v>0</v>
      </c>
      <c r="O278" s="342"/>
      <c r="P278" s="342"/>
      <c r="Q278" s="342"/>
      <c r="R278" s="342"/>
      <c r="S278" s="342"/>
      <c r="T278" s="342"/>
      <c r="U278" s="342"/>
      <c r="V278" s="131"/>
      <c r="W278" s="132"/>
      <c r="X278" s="131"/>
      <c r="Y278" s="131"/>
      <c r="Z278" s="131"/>
      <c r="AA278" s="131"/>
    </row>
    <row r="279" spans="1:27" ht="20.100000000000001" hidden="1" customHeight="1">
      <c r="A279" s="259">
        <v>30400028</v>
      </c>
      <c r="B279" s="343" t="s">
        <v>393</v>
      </c>
      <c r="C279" s="183" t="s">
        <v>402</v>
      </c>
      <c r="D279" s="107">
        <v>5</v>
      </c>
      <c r="E279" s="107"/>
      <c r="F279" s="107"/>
      <c r="G279" s="127"/>
      <c r="H279" s="351">
        <f t="shared" si="53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58"/>
        <v>0</v>
      </c>
      <c r="N279" s="129">
        <f t="shared" si="59"/>
        <v>0</v>
      </c>
      <c r="O279" s="342"/>
      <c r="P279" s="342"/>
      <c r="Q279" s="342"/>
      <c r="R279" s="342"/>
      <c r="S279" s="342"/>
      <c r="T279" s="342"/>
      <c r="U279" s="342"/>
      <c r="V279" s="131"/>
      <c r="W279" s="132"/>
      <c r="X279" s="131"/>
      <c r="Y279" s="131"/>
      <c r="Z279" s="131"/>
      <c r="AA279" s="131"/>
    </row>
    <row r="280" spans="1:27" ht="20.100000000000001" hidden="1" customHeight="1">
      <c r="A280" s="259">
        <v>30400027</v>
      </c>
      <c r="B280" s="343" t="s">
        <v>404</v>
      </c>
      <c r="C280" s="183" t="s">
        <v>405</v>
      </c>
      <c r="D280" s="107">
        <v>5</v>
      </c>
      <c r="E280" s="107"/>
      <c r="F280" s="107"/>
      <c r="G280" s="127"/>
      <c r="H280" s="351">
        <f t="shared" si="53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58"/>
        <v>0</v>
      </c>
      <c r="N280" s="129">
        <f t="shared" si="59"/>
        <v>0</v>
      </c>
      <c r="O280" s="342"/>
      <c r="P280" s="342"/>
      <c r="Q280" s="342"/>
      <c r="R280" s="342"/>
      <c r="S280" s="342"/>
      <c r="T280" s="342"/>
      <c r="U280" s="342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9"/>
      <c r="B281" s="343" t="s">
        <v>342</v>
      </c>
      <c r="C281" s="183" t="s">
        <v>372</v>
      </c>
      <c r="D281" s="107">
        <v>5</v>
      </c>
      <c r="E281" s="107"/>
      <c r="F281" s="107"/>
      <c r="G281" s="127"/>
      <c r="H281" s="351">
        <f t="shared" si="53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58"/>
        <v>0</v>
      </c>
      <c r="N281" s="129">
        <f t="shared" si="59"/>
        <v>0</v>
      </c>
      <c r="O281" s="342"/>
      <c r="P281" s="342"/>
      <c r="Q281" s="342"/>
      <c r="R281" s="342"/>
      <c r="S281" s="342"/>
      <c r="T281" s="342"/>
      <c r="U281" s="342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9">
        <v>30600009</v>
      </c>
      <c r="B282" s="343" t="s">
        <v>343</v>
      </c>
      <c r="C282" s="125" t="s">
        <v>345</v>
      </c>
      <c r="D282" s="107">
        <v>5</v>
      </c>
      <c r="E282" s="107"/>
      <c r="F282" s="107"/>
      <c r="G282" s="127"/>
      <c r="H282" s="351">
        <f t="shared" si="53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58"/>
        <v>0</v>
      </c>
      <c r="N282" s="129">
        <f t="shared" si="59"/>
        <v>0</v>
      </c>
      <c r="O282" s="342"/>
      <c r="P282" s="342"/>
      <c r="Q282" s="342"/>
      <c r="R282" s="342"/>
      <c r="S282" s="342"/>
      <c r="T282" s="342"/>
      <c r="U282" s="342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9">
        <v>30600010</v>
      </c>
      <c r="B283" s="343" t="s">
        <v>343</v>
      </c>
      <c r="C283" s="125" t="s">
        <v>347</v>
      </c>
      <c r="D283" s="107">
        <v>5</v>
      </c>
      <c r="E283" s="107"/>
      <c r="F283" s="107"/>
      <c r="G283" s="127"/>
      <c r="H283" s="351">
        <f t="shared" si="53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58"/>
        <v>0</v>
      </c>
      <c r="N283" s="129">
        <f t="shared" si="59"/>
        <v>0</v>
      </c>
      <c r="O283" s="342"/>
      <c r="P283" s="342"/>
      <c r="Q283" s="342"/>
      <c r="R283" s="342"/>
      <c r="S283" s="342"/>
      <c r="T283" s="342"/>
      <c r="U283" s="342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9">
        <v>30400001</v>
      </c>
      <c r="B284" s="149" t="s">
        <v>508</v>
      </c>
      <c r="C284" s="125" t="s">
        <v>187</v>
      </c>
      <c r="D284" s="107">
        <v>5.0599999999999996</v>
      </c>
      <c r="E284" s="107"/>
      <c r="F284" s="107"/>
      <c r="G284" s="127"/>
      <c r="H284" s="351">
        <f t="shared" si="53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58"/>
        <v>0</v>
      </c>
      <c r="N284" s="129">
        <f t="shared" si="59"/>
        <v>0</v>
      </c>
      <c r="O284" s="342"/>
      <c r="P284" s="342"/>
      <c r="Q284" s="342"/>
      <c r="R284" s="342"/>
      <c r="S284" s="342"/>
      <c r="T284" s="342"/>
      <c r="U284" s="342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9">
        <v>30400002</v>
      </c>
      <c r="B285" s="149" t="s">
        <v>508</v>
      </c>
      <c r="C285" s="125" t="s">
        <v>203</v>
      </c>
      <c r="D285" s="107">
        <v>5.0599999999999996</v>
      </c>
      <c r="E285" s="107"/>
      <c r="F285" s="107"/>
      <c r="G285" s="127"/>
      <c r="H285" s="351">
        <f t="shared" si="53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58"/>
        <v>0</v>
      </c>
      <c r="N285" s="129">
        <f t="shared" si="59"/>
        <v>0</v>
      </c>
      <c r="O285" s="342"/>
      <c r="P285" s="342"/>
      <c r="Q285" s="342"/>
      <c r="R285" s="342"/>
      <c r="S285" s="342"/>
      <c r="T285" s="342"/>
      <c r="U285" s="342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9">
        <v>30400004</v>
      </c>
      <c r="B286" s="149" t="s">
        <v>419</v>
      </c>
      <c r="C286" s="183" t="s">
        <v>73</v>
      </c>
      <c r="D286" s="107">
        <v>5.03</v>
      </c>
      <c r="E286" s="107"/>
      <c r="F286" s="107"/>
      <c r="G286" s="127"/>
      <c r="H286" s="351">
        <f t="shared" si="53"/>
        <v>0</v>
      </c>
      <c r="I286" s="128"/>
      <c r="J286" s="129" t="str">
        <f t="array" ref="J286">IF(ISERROR(G286/I286),"",G286/I286)</f>
        <v/>
      </c>
      <c r="K286" s="130">
        <f t="array" ref="K286">IF(ISERROR(G286/L286),"",G286/L286)</f>
        <v>0</v>
      </c>
      <c r="L286" s="128">
        <v>24</v>
      </c>
      <c r="M286" s="108">
        <f t="shared" si="58"/>
        <v>0</v>
      </c>
      <c r="N286" s="129"/>
      <c r="O286" s="342"/>
      <c r="P286" s="342"/>
      <c r="Q286" s="342"/>
      <c r="R286" s="342"/>
      <c r="S286" s="342"/>
      <c r="T286" s="342"/>
      <c r="U286" s="342"/>
      <c r="V286" s="131"/>
      <c r="W286" s="132"/>
      <c r="X286" s="131"/>
      <c r="Y286" s="131"/>
      <c r="Z286" s="131"/>
      <c r="AA286" s="131"/>
    </row>
    <row r="287" spans="1:27" ht="20.100000000000001" hidden="1" customHeight="1">
      <c r="A287" s="259">
        <v>30400003</v>
      </c>
      <c r="B287" s="149" t="s">
        <v>419</v>
      </c>
      <c r="C287" s="183" t="s">
        <v>60</v>
      </c>
      <c r="D287" s="107">
        <v>5.03</v>
      </c>
      <c r="E287" s="107"/>
      <c r="F287" s="107"/>
      <c r="G287" s="127"/>
      <c r="H287" s="351">
        <f t="shared" si="53"/>
        <v>0</v>
      </c>
      <c r="I287" s="128"/>
      <c r="J287" s="129"/>
      <c r="K287" s="130"/>
      <c r="L287" s="128">
        <v>24</v>
      </c>
      <c r="M287" s="108"/>
      <c r="N287" s="129"/>
      <c r="O287" s="342"/>
      <c r="P287" s="342"/>
      <c r="Q287" s="342"/>
      <c r="R287" s="342"/>
      <c r="S287" s="342"/>
      <c r="T287" s="342"/>
      <c r="U287" s="342"/>
      <c r="V287" s="131"/>
      <c r="W287" s="132"/>
      <c r="X287" s="131"/>
      <c r="Y287" s="131"/>
      <c r="Z287" s="131"/>
      <c r="AA287" s="131"/>
    </row>
    <row r="288" spans="1:27" ht="20.100000000000001" hidden="1" customHeight="1">
      <c r="A288" s="259">
        <v>30400005</v>
      </c>
      <c r="B288" s="149" t="s">
        <v>419</v>
      </c>
      <c r="C288" s="183" t="s">
        <v>422</v>
      </c>
      <c r="D288" s="107">
        <v>5.03</v>
      </c>
      <c r="E288" s="107"/>
      <c r="F288" s="107"/>
      <c r="G288" s="127"/>
      <c r="H288" s="351">
        <f t="shared" si="53"/>
        <v>0</v>
      </c>
      <c r="I288" s="128"/>
      <c r="J288" s="129"/>
      <c r="K288" s="130"/>
      <c r="L288" s="128">
        <v>24</v>
      </c>
      <c r="M288" s="108"/>
      <c r="N288" s="129"/>
      <c r="O288" s="342"/>
      <c r="P288" s="342"/>
      <c r="Q288" s="342"/>
      <c r="R288" s="342"/>
      <c r="S288" s="342"/>
      <c r="T288" s="342"/>
      <c r="U288" s="342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9">
        <v>30400007</v>
      </c>
      <c r="B289" s="149" t="s">
        <v>223</v>
      </c>
      <c r="C289" s="125" t="s">
        <v>204</v>
      </c>
      <c r="D289" s="107">
        <v>5.07</v>
      </c>
      <c r="E289" s="107"/>
      <c r="F289" s="107"/>
      <c r="G289" s="127"/>
      <c r="H289" s="351">
        <f t="shared" si="53"/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342"/>
      <c r="P289" s="342"/>
      <c r="Q289" s="342"/>
      <c r="R289" s="342"/>
      <c r="S289" s="342"/>
      <c r="T289" s="342"/>
      <c r="U289" s="342"/>
      <c r="V289" s="131">
        <f>SUM(X289:AA289)</f>
        <v>0</v>
      </c>
      <c r="W289" s="132" t="str">
        <f t="shared" ref="W289:W313" si="61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9">
        <v>30400006</v>
      </c>
      <c r="B290" s="149" t="s">
        <v>223</v>
      </c>
      <c r="C290" s="125" t="s">
        <v>179</v>
      </c>
      <c r="D290" s="107">
        <v>5.07</v>
      </c>
      <c r="E290" s="107"/>
      <c r="F290" s="107"/>
      <c r="G290" s="127"/>
      <c r="H290" s="351">
        <f t="shared" si="53"/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342"/>
      <c r="P290" s="342"/>
      <c r="Q290" s="342"/>
      <c r="R290" s="342"/>
      <c r="S290" s="342"/>
      <c r="T290" s="342"/>
      <c r="U290" s="342"/>
      <c r="V290" s="131">
        <f>SUM(X290:AA290)</f>
        <v>0</v>
      </c>
      <c r="W290" s="132" t="str">
        <f t="shared" si="61"/>
        <v/>
      </c>
      <c r="X290" s="131"/>
      <c r="Y290" s="131"/>
      <c r="Z290" s="131"/>
      <c r="AA290" s="131"/>
    </row>
    <row r="291" spans="1:27" ht="20.100000000000001" hidden="1" customHeight="1">
      <c r="A291" s="259">
        <v>30400006</v>
      </c>
      <c r="B291" s="149" t="s">
        <v>223</v>
      </c>
      <c r="C291" s="125" t="s">
        <v>186</v>
      </c>
      <c r="D291" s="107">
        <v>5.0599999999999996</v>
      </c>
      <c r="E291" s="107"/>
      <c r="F291" s="105"/>
      <c r="G291" s="127"/>
      <c r="H291" s="351">
        <f t="shared" si="53"/>
        <v>0</v>
      </c>
      <c r="I291" s="128"/>
      <c r="J291" s="129" t="str">
        <f t="array" ref="J291">IF(ISERROR(G291/I291),"",G291/I291)</f>
        <v/>
      </c>
      <c r="K291" s="351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342"/>
      <c r="P291" s="342"/>
      <c r="Q291" s="342"/>
      <c r="R291" s="342"/>
      <c r="S291" s="342"/>
      <c r="T291" s="342"/>
      <c r="U291" s="342"/>
      <c r="V291" s="131">
        <f>SUM(X291:AA291)</f>
        <v>0</v>
      </c>
      <c r="W291" s="132" t="str">
        <f t="shared" si="61"/>
        <v/>
      </c>
      <c r="X291" s="131"/>
      <c r="Y291" s="131"/>
      <c r="Z291" s="131"/>
      <c r="AA291" s="131"/>
    </row>
    <row r="292" spans="1:27" ht="20.100000000000001" hidden="1" customHeight="1">
      <c r="A292" s="424" t="s">
        <v>224</v>
      </c>
      <c r="B292" s="425"/>
      <c r="C292" s="349" t="s">
        <v>202</v>
      </c>
      <c r="D292" s="141"/>
      <c r="E292" s="141"/>
      <c r="F292" s="141"/>
      <c r="G292" s="143">
        <f>SUM(G258:G291)</f>
        <v>0</v>
      </c>
      <c r="H292" s="144">
        <f>SUM(H258:H291)</f>
        <v>0</v>
      </c>
      <c r="I292" s="144">
        <f>SUM(I258:I291)</f>
        <v>0</v>
      </c>
      <c r="J292" s="129" t="str">
        <f t="array" ref="J292">IF(ISERROR(G292/I292),"",G292/I292)</f>
        <v/>
      </c>
      <c r="K292" s="144">
        <f>SUM(K258:K291)</f>
        <v>0</v>
      </c>
      <c r="L292" s="145"/>
      <c r="M292" s="148">
        <f t="shared" ref="M292:V292" si="62">SUM(M258:M291)</f>
        <v>0</v>
      </c>
      <c r="N292" s="144">
        <f t="shared" si="62"/>
        <v>0</v>
      </c>
      <c r="O292" s="146">
        <f t="shared" si="62"/>
        <v>0</v>
      </c>
      <c r="P292" s="146">
        <f t="shared" si="62"/>
        <v>0</v>
      </c>
      <c r="Q292" s="146">
        <f t="shared" si="62"/>
        <v>0</v>
      </c>
      <c r="R292" s="146">
        <f t="shared" si="62"/>
        <v>0</v>
      </c>
      <c r="S292" s="146">
        <f t="shared" si="62"/>
        <v>0</v>
      </c>
      <c r="T292" s="146">
        <f t="shared" si="62"/>
        <v>0</v>
      </c>
      <c r="U292" s="146">
        <f t="shared" si="62"/>
        <v>0</v>
      </c>
      <c r="V292" s="147">
        <f t="shared" si="62"/>
        <v>0</v>
      </c>
      <c r="W292" s="132" t="str">
        <f t="shared" si="61"/>
        <v/>
      </c>
      <c r="X292" s="147">
        <f>SUM(X258:X291)</f>
        <v>0</v>
      </c>
      <c r="Y292" s="147">
        <f>SUM(Y258:Y291)</f>
        <v>0</v>
      </c>
      <c r="Z292" s="147">
        <f>SUM(Z258:Z291)</f>
        <v>0</v>
      </c>
      <c r="AA292" s="147">
        <f>SUM(AA258:AA291)</f>
        <v>0</v>
      </c>
    </row>
    <row r="293" spans="1:27" ht="20.100000000000001" hidden="1" customHeight="1">
      <c r="A293" s="259">
        <v>30100038</v>
      </c>
      <c r="B293" s="133" t="s">
        <v>225</v>
      </c>
      <c r="C293" s="125" t="s">
        <v>226</v>
      </c>
      <c r="D293" s="107">
        <v>5.03</v>
      </c>
      <c r="E293" s="107"/>
      <c r="F293" s="107"/>
      <c r="G293" s="127"/>
      <c r="H293" s="351">
        <f t="shared" ref="H293:H307" si="63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7" si="64">IF(ISERROR(I293-K293),"",I293-K293)</f>
        <v>0</v>
      </c>
      <c r="N293" s="129">
        <f t="shared" ref="N293:N307" si="65">SUM(O293:U293)</f>
        <v>0</v>
      </c>
      <c r="O293" s="342"/>
      <c r="P293" s="342"/>
      <c r="Q293" s="342"/>
      <c r="R293" s="342"/>
      <c r="S293" s="342"/>
      <c r="T293" s="342"/>
      <c r="U293" s="342"/>
      <c r="V293" s="131">
        <f t="shared" ref="V293:V307" si="66">SUM(X293:AA293)</f>
        <v>0</v>
      </c>
      <c r="W293" s="132" t="str">
        <f t="shared" si="61"/>
        <v/>
      </c>
      <c r="X293" s="131"/>
      <c r="Y293" s="131"/>
      <c r="Z293" s="131"/>
      <c r="AA293" s="131"/>
    </row>
    <row r="294" spans="1:27" ht="20.100000000000001" hidden="1" customHeight="1">
      <c r="A294" s="259">
        <v>30100037</v>
      </c>
      <c r="B294" s="133" t="s">
        <v>225</v>
      </c>
      <c r="C294" s="125" t="s">
        <v>204</v>
      </c>
      <c r="D294" s="107">
        <v>5.03</v>
      </c>
      <c r="E294" s="107"/>
      <c r="F294" s="107"/>
      <c r="G294" s="127"/>
      <c r="H294" s="351">
        <f t="shared" si="63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64"/>
        <v>0</v>
      </c>
      <c r="N294" s="129">
        <f t="shared" si="65"/>
        <v>0</v>
      </c>
      <c r="O294" s="342"/>
      <c r="P294" s="342"/>
      <c r="Q294" s="342"/>
      <c r="R294" s="342"/>
      <c r="S294" s="342"/>
      <c r="T294" s="342"/>
      <c r="U294" s="342"/>
      <c r="V294" s="131">
        <f t="shared" si="66"/>
        <v>0</v>
      </c>
      <c r="W294" s="132" t="str">
        <f t="shared" si="61"/>
        <v/>
      </c>
      <c r="X294" s="131"/>
      <c r="Y294" s="131"/>
      <c r="Z294" s="131"/>
      <c r="AA294" s="131"/>
    </row>
    <row r="295" spans="1:27" ht="20.100000000000001" hidden="1" customHeight="1">
      <c r="A295" s="259">
        <v>30100051</v>
      </c>
      <c r="B295" s="133" t="s">
        <v>184</v>
      </c>
      <c r="C295" s="125" t="s">
        <v>194</v>
      </c>
      <c r="D295" s="107">
        <v>5.04</v>
      </c>
      <c r="E295" s="107"/>
      <c r="F295" s="107"/>
      <c r="G295" s="127"/>
      <c r="H295" s="351">
        <f t="shared" si="63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64"/>
        <v>0</v>
      </c>
      <c r="N295" s="129">
        <f t="shared" si="65"/>
        <v>0</v>
      </c>
      <c r="O295" s="342"/>
      <c r="P295" s="342"/>
      <c r="Q295" s="342"/>
      <c r="R295" s="342"/>
      <c r="S295" s="342"/>
      <c r="T295" s="342"/>
      <c r="U295" s="342"/>
      <c r="V295" s="131">
        <f t="shared" si="66"/>
        <v>0</v>
      </c>
      <c r="W295" s="132" t="str">
        <f t="shared" si="61"/>
        <v/>
      </c>
      <c r="X295" s="131"/>
      <c r="Y295" s="131"/>
      <c r="Z295" s="131"/>
      <c r="AA295" s="131"/>
    </row>
    <row r="296" spans="1:27" ht="20.100000000000001" hidden="1" customHeight="1">
      <c r="A296" s="259"/>
      <c r="B296" s="138" t="s">
        <v>227</v>
      </c>
      <c r="C296" s="125" t="s">
        <v>212</v>
      </c>
      <c r="D296" s="107">
        <v>5.03</v>
      </c>
      <c r="E296" s="107"/>
      <c r="F296" s="107"/>
      <c r="G296" s="127"/>
      <c r="H296" s="351">
        <f t="shared" si="63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64"/>
        <v>0</v>
      </c>
      <c r="N296" s="129">
        <f t="shared" si="65"/>
        <v>0</v>
      </c>
      <c r="O296" s="342"/>
      <c r="P296" s="342"/>
      <c r="Q296" s="342"/>
      <c r="R296" s="342"/>
      <c r="S296" s="342"/>
      <c r="T296" s="342"/>
      <c r="U296" s="342"/>
      <c r="V296" s="131">
        <f t="shared" si="66"/>
        <v>0</v>
      </c>
      <c r="W296" s="132" t="str">
        <f t="shared" si="61"/>
        <v/>
      </c>
      <c r="X296" s="131"/>
      <c r="Y296" s="131"/>
      <c r="Z296" s="131"/>
      <c r="AA296" s="131"/>
    </row>
    <row r="297" spans="1:27" ht="20.100000000000001" hidden="1" customHeight="1">
      <c r="A297" s="259">
        <v>30100054</v>
      </c>
      <c r="B297" s="138" t="s">
        <v>227</v>
      </c>
      <c r="C297" s="347" t="s">
        <v>203</v>
      </c>
      <c r="D297" s="107">
        <v>5.03</v>
      </c>
      <c r="E297" s="107"/>
      <c r="F297" s="107"/>
      <c r="G297" s="127"/>
      <c r="H297" s="351">
        <f t="shared" si="63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64"/>
        <v>0</v>
      </c>
      <c r="N297" s="129">
        <f t="shared" si="65"/>
        <v>0</v>
      </c>
      <c r="O297" s="342"/>
      <c r="P297" s="342"/>
      <c r="Q297" s="342"/>
      <c r="R297" s="342"/>
      <c r="S297" s="342"/>
      <c r="T297" s="342"/>
      <c r="U297" s="342"/>
      <c r="V297" s="131">
        <f t="shared" si="66"/>
        <v>0</v>
      </c>
      <c r="W297" s="132" t="str">
        <f t="shared" si="61"/>
        <v/>
      </c>
      <c r="X297" s="131"/>
      <c r="Y297" s="131"/>
      <c r="Z297" s="131"/>
      <c r="AA297" s="131"/>
    </row>
    <row r="298" spans="1:27" ht="20.100000000000001" hidden="1" customHeight="1">
      <c r="A298" s="259">
        <v>30100053</v>
      </c>
      <c r="B298" s="138" t="s">
        <v>227</v>
      </c>
      <c r="C298" s="125" t="s">
        <v>199</v>
      </c>
      <c r="D298" s="107">
        <v>5.03</v>
      </c>
      <c r="E298" s="107"/>
      <c r="F298" s="107"/>
      <c r="G298" s="127"/>
      <c r="H298" s="351">
        <f t="shared" si="63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64"/>
        <v>0</v>
      </c>
      <c r="N298" s="129">
        <f t="shared" si="65"/>
        <v>0</v>
      </c>
      <c r="O298" s="342"/>
      <c r="P298" s="342"/>
      <c r="Q298" s="342"/>
      <c r="R298" s="342"/>
      <c r="S298" s="342"/>
      <c r="T298" s="342"/>
      <c r="U298" s="342"/>
      <c r="V298" s="131">
        <f t="shared" si="66"/>
        <v>0</v>
      </c>
      <c r="W298" s="132" t="str">
        <f t="shared" si="61"/>
        <v/>
      </c>
      <c r="X298" s="131"/>
      <c r="Y298" s="131"/>
      <c r="Z298" s="131"/>
      <c r="AA298" s="131"/>
    </row>
    <row r="299" spans="1:27" ht="20.100000000000001" hidden="1" customHeight="1">
      <c r="A299" s="259"/>
      <c r="B299" s="138" t="s">
        <v>227</v>
      </c>
      <c r="C299" s="125" t="s">
        <v>186</v>
      </c>
      <c r="D299" s="107">
        <v>5.03</v>
      </c>
      <c r="E299" s="107"/>
      <c r="F299" s="107"/>
      <c r="G299" s="127"/>
      <c r="H299" s="351">
        <f t="shared" si="63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64"/>
        <v>0</v>
      </c>
      <c r="N299" s="129">
        <f t="shared" si="65"/>
        <v>0</v>
      </c>
      <c r="O299" s="342"/>
      <c r="P299" s="342"/>
      <c r="Q299" s="342"/>
      <c r="R299" s="342"/>
      <c r="S299" s="342"/>
      <c r="T299" s="342"/>
      <c r="U299" s="342"/>
      <c r="V299" s="131">
        <f t="shared" si="66"/>
        <v>0</v>
      </c>
      <c r="W299" s="132" t="str">
        <f t="shared" si="61"/>
        <v/>
      </c>
      <c r="X299" s="131"/>
      <c r="Y299" s="131"/>
      <c r="Z299" s="131"/>
      <c r="AA299" s="131"/>
    </row>
    <row r="300" spans="1:27" ht="20.100000000000001" hidden="1" customHeight="1">
      <c r="A300" s="259"/>
      <c r="B300" s="138" t="s">
        <v>227</v>
      </c>
      <c r="C300" s="347" t="s">
        <v>228</v>
      </c>
      <c r="D300" s="107">
        <v>5.03</v>
      </c>
      <c r="E300" s="107"/>
      <c r="F300" s="107"/>
      <c r="G300" s="127"/>
      <c r="H300" s="351">
        <f t="shared" si="63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64"/>
        <v>0</v>
      </c>
      <c r="N300" s="129">
        <f t="shared" si="65"/>
        <v>0</v>
      </c>
      <c r="O300" s="342"/>
      <c r="P300" s="342"/>
      <c r="Q300" s="342"/>
      <c r="R300" s="342"/>
      <c r="S300" s="342"/>
      <c r="T300" s="342"/>
      <c r="U300" s="342"/>
      <c r="V300" s="131">
        <f t="shared" si="66"/>
        <v>0</v>
      </c>
      <c r="W300" s="132" t="str">
        <f t="shared" si="61"/>
        <v/>
      </c>
      <c r="X300" s="131"/>
      <c r="Y300" s="131"/>
      <c r="Z300" s="131"/>
      <c r="AA300" s="131"/>
    </row>
    <row r="301" spans="1:27" ht="20.100000000000001" hidden="1" customHeight="1">
      <c r="A301" s="259">
        <v>30101067</v>
      </c>
      <c r="B301" s="138" t="s">
        <v>229</v>
      </c>
      <c r="C301" s="347" t="s">
        <v>212</v>
      </c>
      <c r="D301" s="107">
        <v>5.03</v>
      </c>
      <c r="E301" s="107"/>
      <c r="F301" s="107"/>
      <c r="G301" s="127"/>
      <c r="H301" s="351">
        <f t="shared" si="63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64"/>
        <v/>
      </c>
      <c r="N301" s="129">
        <f t="shared" si="65"/>
        <v>0</v>
      </c>
      <c r="O301" s="342"/>
      <c r="P301" s="342"/>
      <c r="Q301" s="342"/>
      <c r="R301" s="342"/>
      <c r="S301" s="342"/>
      <c r="T301" s="342"/>
      <c r="U301" s="342"/>
      <c r="V301" s="131">
        <f t="shared" si="66"/>
        <v>0</v>
      </c>
      <c r="W301" s="132" t="str">
        <f t="shared" si="61"/>
        <v/>
      </c>
      <c r="X301" s="131"/>
      <c r="Y301" s="131"/>
      <c r="Z301" s="131"/>
      <c r="AA301" s="131"/>
    </row>
    <row r="302" spans="1:27" ht="20.100000000000001" hidden="1" customHeight="1">
      <c r="A302" s="259">
        <v>30101068</v>
      </c>
      <c r="B302" s="138" t="s">
        <v>229</v>
      </c>
      <c r="C302" s="347" t="s">
        <v>203</v>
      </c>
      <c r="D302" s="107">
        <v>5.03</v>
      </c>
      <c r="E302" s="107"/>
      <c r="F302" s="107"/>
      <c r="G302" s="127"/>
      <c r="H302" s="351">
        <f t="shared" si="63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64"/>
        <v/>
      </c>
      <c r="N302" s="129">
        <f t="shared" si="65"/>
        <v>0</v>
      </c>
      <c r="O302" s="342"/>
      <c r="P302" s="342"/>
      <c r="Q302" s="342"/>
      <c r="R302" s="342"/>
      <c r="S302" s="342"/>
      <c r="T302" s="342"/>
      <c r="U302" s="342"/>
      <c r="V302" s="131">
        <f t="shared" si="66"/>
        <v>0</v>
      </c>
      <c r="W302" s="132" t="str">
        <f t="shared" si="61"/>
        <v/>
      </c>
      <c r="X302" s="131"/>
      <c r="Y302" s="131"/>
      <c r="Z302" s="131"/>
      <c r="AA302" s="131"/>
    </row>
    <row r="303" spans="1:27" ht="20.100000000000001" hidden="1" customHeight="1">
      <c r="A303" s="259">
        <v>30101069</v>
      </c>
      <c r="B303" s="138" t="s">
        <v>229</v>
      </c>
      <c r="C303" s="347" t="s">
        <v>186</v>
      </c>
      <c r="D303" s="107">
        <v>5.03</v>
      </c>
      <c r="E303" s="107"/>
      <c r="F303" s="107"/>
      <c r="G303" s="127"/>
      <c r="H303" s="351">
        <f t="shared" si="63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64"/>
        <v/>
      </c>
      <c r="N303" s="129">
        <f t="shared" si="65"/>
        <v>0</v>
      </c>
      <c r="O303" s="342"/>
      <c r="P303" s="342"/>
      <c r="Q303" s="342"/>
      <c r="R303" s="342"/>
      <c r="S303" s="342"/>
      <c r="T303" s="342"/>
      <c r="U303" s="342"/>
      <c r="V303" s="131">
        <f t="shared" si="66"/>
        <v>0</v>
      </c>
      <c r="W303" s="132" t="str">
        <f t="shared" si="61"/>
        <v/>
      </c>
      <c r="X303" s="131"/>
      <c r="Y303" s="131"/>
      <c r="Z303" s="131"/>
      <c r="AA303" s="131"/>
    </row>
    <row r="304" spans="1:27" ht="20.100000000000001" hidden="1" customHeight="1">
      <c r="A304" s="259">
        <v>30101070</v>
      </c>
      <c r="B304" s="138" t="s">
        <v>229</v>
      </c>
      <c r="C304" s="347" t="s">
        <v>228</v>
      </c>
      <c r="D304" s="107">
        <v>5.03</v>
      </c>
      <c r="E304" s="107"/>
      <c r="F304" s="107"/>
      <c r="G304" s="127"/>
      <c r="H304" s="351">
        <f t="shared" si="63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64"/>
        <v/>
      </c>
      <c r="N304" s="129">
        <f t="shared" si="65"/>
        <v>0</v>
      </c>
      <c r="O304" s="342"/>
      <c r="P304" s="342"/>
      <c r="Q304" s="342"/>
      <c r="R304" s="342"/>
      <c r="S304" s="342"/>
      <c r="T304" s="342"/>
      <c r="U304" s="342"/>
      <c r="V304" s="131">
        <f t="shared" si="66"/>
        <v>0</v>
      </c>
      <c r="W304" s="132" t="str">
        <f t="shared" si="61"/>
        <v/>
      </c>
      <c r="X304" s="131"/>
      <c r="Y304" s="131"/>
      <c r="Z304" s="131"/>
      <c r="AA304" s="131"/>
    </row>
    <row r="305" spans="1:27" ht="20.100000000000001" hidden="1" customHeight="1">
      <c r="A305" s="259">
        <v>30101071</v>
      </c>
      <c r="B305" s="138" t="s">
        <v>229</v>
      </c>
      <c r="C305" s="347" t="s">
        <v>199</v>
      </c>
      <c r="D305" s="107">
        <v>5.03</v>
      </c>
      <c r="E305" s="107"/>
      <c r="F305" s="107"/>
      <c r="G305" s="127"/>
      <c r="H305" s="351">
        <f t="shared" si="63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64"/>
        <v/>
      </c>
      <c r="N305" s="129">
        <f t="shared" si="65"/>
        <v>0</v>
      </c>
      <c r="O305" s="342"/>
      <c r="P305" s="342"/>
      <c r="Q305" s="342"/>
      <c r="R305" s="342"/>
      <c r="S305" s="342"/>
      <c r="T305" s="342"/>
      <c r="U305" s="342"/>
      <c r="V305" s="131">
        <f t="shared" si="66"/>
        <v>0</v>
      </c>
      <c r="W305" s="132" t="str">
        <f t="shared" si="61"/>
        <v/>
      </c>
      <c r="X305" s="131"/>
      <c r="Y305" s="131"/>
      <c r="Z305" s="131"/>
      <c r="AA305" s="131"/>
    </row>
    <row r="306" spans="1:27" ht="20.100000000000001" hidden="1" customHeight="1">
      <c r="A306" s="260">
        <v>30100001</v>
      </c>
      <c r="B306" s="133" t="s">
        <v>230</v>
      </c>
      <c r="C306" s="125" t="s">
        <v>204</v>
      </c>
      <c r="D306" s="107">
        <v>5.0599999999999996</v>
      </c>
      <c r="E306" s="107"/>
      <c r="F306" s="107"/>
      <c r="G306" s="127"/>
      <c r="H306" s="351">
        <f t="shared" si="63"/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 t="shared" si="64"/>
        <v>0</v>
      </c>
      <c r="N306" s="129">
        <f t="shared" si="65"/>
        <v>0</v>
      </c>
      <c r="O306" s="342"/>
      <c r="P306" s="342"/>
      <c r="Q306" s="342"/>
      <c r="R306" s="342"/>
      <c r="S306" s="342"/>
      <c r="T306" s="342"/>
      <c r="U306" s="342"/>
      <c r="V306" s="131">
        <f t="shared" si="66"/>
        <v>0</v>
      </c>
      <c r="W306" s="132" t="str">
        <f t="shared" si="61"/>
        <v/>
      </c>
      <c r="X306" s="131"/>
      <c r="Y306" s="131"/>
      <c r="Z306" s="131"/>
      <c r="AA306" s="131"/>
    </row>
    <row r="307" spans="1:27" ht="20.100000000000001" hidden="1" customHeight="1">
      <c r="A307" s="260">
        <v>30100002</v>
      </c>
      <c r="B307" s="133" t="s">
        <v>230</v>
      </c>
      <c r="C307" s="125" t="s">
        <v>226</v>
      </c>
      <c r="D307" s="107">
        <v>5.0599999999999996</v>
      </c>
      <c r="E307" s="107"/>
      <c r="F307" s="107"/>
      <c r="G307" s="127"/>
      <c r="H307" s="351">
        <f t="shared" si="63"/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 t="shared" si="64"/>
        <v>0</v>
      </c>
      <c r="N307" s="129">
        <f t="shared" si="65"/>
        <v>0</v>
      </c>
      <c r="O307" s="342"/>
      <c r="P307" s="342"/>
      <c r="Q307" s="342"/>
      <c r="R307" s="342"/>
      <c r="S307" s="342"/>
      <c r="T307" s="342"/>
      <c r="U307" s="342"/>
      <c r="V307" s="131">
        <f t="shared" si="66"/>
        <v>0</v>
      </c>
      <c r="W307" s="132" t="str">
        <f t="shared" si="61"/>
        <v/>
      </c>
      <c r="X307" s="131"/>
      <c r="Y307" s="131"/>
      <c r="Z307" s="131"/>
      <c r="AA307" s="131"/>
    </row>
    <row r="308" spans="1:27" ht="20.100000000000001" hidden="1" customHeight="1">
      <c r="A308" s="424" t="s">
        <v>231</v>
      </c>
      <c r="B308" s="425"/>
      <c r="C308" s="349" t="s">
        <v>202</v>
      </c>
      <c r="D308" s="141"/>
      <c r="E308" s="141"/>
      <c r="F308" s="141"/>
      <c r="G308" s="143">
        <f>SUM(G293:G307)</f>
        <v>0</v>
      </c>
      <c r="H308" s="144">
        <f>SUM(H293:H307)</f>
        <v>0</v>
      </c>
      <c r="I308" s="144">
        <f>SUM(I293:I307)</f>
        <v>0</v>
      </c>
      <c r="J308" s="129" t="str">
        <f t="array" ref="J308">IF(ISERROR(G308/I308),"",G308/I308)</f>
        <v/>
      </c>
      <c r="K308" s="144">
        <f>SUM(K293:K307)</f>
        <v>0</v>
      </c>
      <c r="L308" s="144"/>
      <c r="M308" s="148">
        <f>SUM(M293:M307)</f>
        <v>0</v>
      </c>
      <c r="N308" s="144">
        <f>SUM(N293:N307)</f>
        <v>0</v>
      </c>
      <c r="O308" s="146">
        <f>SUM(O293:O307)</f>
        <v>0</v>
      </c>
      <c r="P308" s="146">
        <f>SUM(P293:P307)</f>
        <v>0</v>
      </c>
      <c r="Q308" s="146">
        <f>SUM(Q293:Q307)</f>
        <v>0</v>
      </c>
      <c r="R308" s="146"/>
      <c r="S308" s="146">
        <f>SUM(S293:S307)</f>
        <v>0</v>
      </c>
      <c r="T308" s="146">
        <f>SUM(T293:T307)</f>
        <v>0</v>
      </c>
      <c r="U308" s="146">
        <f>SUM(U293:U307)</f>
        <v>0</v>
      </c>
      <c r="V308" s="147">
        <f>SUM(V293:V307)</f>
        <v>0</v>
      </c>
      <c r="W308" s="132" t="str">
        <f t="shared" si="61"/>
        <v/>
      </c>
      <c r="X308" s="147">
        <f>SUM(X293:X307)</f>
        <v>0</v>
      </c>
      <c r="Y308" s="147">
        <f>SUM(Y293:Y307)</f>
        <v>0</v>
      </c>
      <c r="Z308" s="147">
        <f>SUM(Z293:Z307)</f>
        <v>0</v>
      </c>
      <c r="AA308" s="147">
        <f>SUM(AA293:AA307)</f>
        <v>0</v>
      </c>
    </row>
    <row r="309" spans="1:27" ht="20.100000000000001" hidden="1" customHeight="1">
      <c r="A309" s="260">
        <v>30400025</v>
      </c>
      <c r="B309" s="133" t="s">
        <v>232</v>
      </c>
      <c r="C309" s="125" t="s">
        <v>179</v>
      </c>
      <c r="D309" s="107">
        <v>5.04</v>
      </c>
      <c r="E309" s="107"/>
      <c r="F309" s="107"/>
      <c r="G309" s="127"/>
      <c r="H309" s="351">
        <f t="shared" ref="H309:H318" si="67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6" si="68">IF(ISERROR(I309-K309),"",I309-K309)</f>
        <v>0</v>
      </c>
      <c r="N309" s="129">
        <f>SUM(O309:U309)</f>
        <v>0</v>
      </c>
      <c r="O309" s="342"/>
      <c r="P309" s="342"/>
      <c r="Q309" s="342"/>
      <c r="R309" s="342"/>
      <c r="S309" s="342"/>
      <c r="T309" s="342"/>
      <c r="U309" s="342"/>
      <c r="V309" s="131">
        <f>SUM(X309:AA309)</f>
        <v>0</v>
      </c>
      <c r="W309" s="132" t="str">
        <f t="shared" si="61"/>
        <v/>
      </c>
      <c r="X309" s="131"/>
      <c r="Y309" s="131"/>
      <c r="Z309" s="131"/>
      <c r="AA309" s="131"/>
    </row>
    <row r="310" spans="1:27" ht="20.100000000000001" hidden="1" customHeight="1">
      <c r="A310" s="260">
        <v>30400023</v>
      </c>
      <c r="B310" s="133" t="s">
        <v>232</v>
      </c>
      <c r="C310" s="125" t="s">
        <v>186</v>
      </c>
      <c r="D310" s="107">
        <v>5.04</v>
      </c>
      <c r="E310" s="107"/>
      <c r="F310" s="107"/>
      <c r="G310" s="127"/>
      <c r="H310" s="351">
        <f t="shared" si="67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68"/>
        <v>0</v>
      </c>
      <c r="N310" s="129">
        <f>SUM(O310:U310)</f>
        <v>0</v>
      </c>
      <c r="O310" s="342"/>
      <c r="P310" s="342"/>
      <c r="Q310" s="342"/>
      <c r="R310" s="342"/>
      <c r="S310" s="342"/>
      <c r="T310" s="342"/>
      <c r="U310" s="342"/>
      <c r="V310" s="131">
        <f>SUM(X310:AA310)</f>
        <v>0</v>
      </c>
      <c r="W310" s="132" t="str">
        <f t="shared" si="61"/>
        <v/>
      </c>
      <c r="X310" s="131"/>
      <c r="Y310" s="131"/>
      <c r="Z310" s="131"/>
      <c r="AA310" s="131"/>
    </row>
    <row r="311" spans="1:27" ht="20.100000000000001" hidden="1" customHeight="1">
      <c r="A311" s="260">
        <v>30400024</v>
      </c>
      <c r="B311" s="133" t="s">
        <v>232</v>
      </c>
      <c r="C311" s="125" t="s">
        <v>204</v>
      </c>
      <c r="D311" s="107">
        <v>5.04</v>
      </c>
      <c r="E311" s="107"/>
      <c r="F311" s="107"/>
      <c r="G311" s="127"/>
      <c r="H311" s="351">
        <f t="shared" si="67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68"/>
        <v>0</v>
      </c>
      <c r="N311" s="129">
        <f>SUM(O311:U311)</f>
        <v>0</v>
      </c>
      <c r="O311" s="342"/>
      <c r="P311" s="342"/>
      <c r="Q311" s="342"/>
      <c r="R311" s="342"/>
      <c r="S311" s="342"/>
      <c r="T311" s="342"/>
      <c r="U311" s="342"/>
      <c r="V311" s="131">
        <f>SUM(X311:AA311)</f>
        <v>0</v>
      </c>
      <c r="W311" s="132" t="str">
        <f t="shared" si="61"/>
        <v/>
      </c>
      <c r="X311" s="131"/>
      <c r="Y311" s="131"/>
      <c r="Z311" s="131"/>
      <c r="AA311" s="131"/>
    </row>
    <row r="312" spans="1:27" ht="20.100000000000001" hidden="1" customHeight="1">
      <c r="A312" s="260"/>
      <c r="B312" s="133" t="s">
        <v>232</v>
      </c>
      <c r="C312" s="125" t="s">
        <v>195</v>
      </c>
      <c r="D312" s="107">
        <v>5.04</v>
      </c>
      <c r="E312" s="107"/>
      <c r="F312" s="107"/>
      <c r="G312" s="127"/>
      <c r="H312" s="351">
        <f t="shared" si="67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68"/>
        <v>0</v>
      </c>
      <c r="N312" s="129">
        <f>SUM(O312:U312)</f>
        <v>0</v>
      </c>
      <c r="O312" s="342"/>
      <c r="P312" s="342"/>
      <c r="Q312" s="342"/>
      <c r="R312" s="342"/>
      <c r="S312" s="342"/>
      <c r="T312" s="342"/>
      <c r="U312" s="342"/>
      <c r="V312" s="131">
        <f>SUM(X312:AA312)</f>
        <v>0</v>
      </c>
      <c r="W312" s="132" t="str">
        <f t="shared" si="61"/>
        <v/>
      </c>
      <c r="X312" s="131"/>
      <c r="Y312" s="131"/>
      <c r="Z312" s="131"/>
      <c r="AA312" s="131"/>
    </row>
    <row r="313" spans="1:27" ht="20.100000000000001" hidden="1" customHeight="1">
      <c r="A313" s="260"/>
      <c r="B313" s="133" t="s">
        <v>232</v>
      </c>
      <c r="C313" s="125" t="s">
        <v>233</v>
      </c>
      <c r="D313" s="107">
        <v>5.04</v>
      </c>
      <c r="E313" s="107"/>
      <c r="F313" s="107"/>
      <c r="G313" s="127"/>
      <c r="H313" s="351">
        <f t="shared" si="67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68"/>
        <v>0</v>
      </c>
      <c r="N313" s="129">
        <f>SUM(O313:U313)</f>
        <v>0</v>
      </c>
      <c r="O313" s="342"/>
      <c r="P313" s="342"/>
      <c r="Q313" s="342"/>
      <c r="R313" s="342"/>
      <c r="S313" s="342"/>
      <c r="T313" s="342"/>
      <c r="U313" s="342"/>
      <c r="V313" s="131">
        <f>SUM(X313:AA313)</f>
        <v>0</v>
      </c>
      <c r="W313" s="132" t="str">
        <f t="shared" si="61"/>
        <v/>
      </c>
      <c r="X313" s="131"/>
      <c r="Y313" s="131"/>
      <c r="Z313" s="131"/>
      <c r="AA313" s="131"/>
    </row>
    <row r="314" spans="1:27" ht="20.100000000000001" hidden="1" customHeight="1">
      <c r="A314" s="260">
        <v>30400019</v>
      </c>
      <c r="B314" s="133" t="s">
        <v>436</v>
      </c>
      <c r="C314" s="183" t="s">
        <v>438</v>
      </c>
      <c r="D314" s="107">
        <v>5.03</v>
      </c>
      <c r="E314" s="107"/>
      <c r="F314" s="107"/>
      <c r="G314" s="127"/>
      <c r="H314" s="351">
        <f t="shared" si="67"/>
        <v>0</v>
      </c>
      <c r="I314" s="128"/>
      <c r="J314" s="129" t="str">
        <f t="array" ref="J314">IF(ISERROR(G314/I314),"",G314/I314)</f>
        <v/>
      </c>
      <c r="K314" s="130">
        <f t="array" ref="K314">IF(ISERROR(G314/L314),"",G314/L314)</f>
        <v>0</v>
      </c>
      <c r="L314" s="128">
        <v>13.5</v>
      </c>
      <c r="M314" s="108">
        <f t="shared" si="68"/>
        <v>0</v>
      </c>
      <c r="N314" s="129"/>
      <c r="O314" s="342"/>
      <c r="P314" s="342"/>
      <c r="Q314" s="342"/>
      <c r="R314" s="342"/>
      <c r="S314" s="342"/>
      <c r="T314" s="342"/>
      <c r="U314" s="342"/>
      <c r="V314" s="131"/>
      <c r="W314" s="132"/>
      <c r="X314" s="131"/>
      <c r="Y314" s="131"/>
      <c r="Z314" s="131"/>
      <c r="AA314" s="131"/>
    </row>
    <row r="315" spans="1:27" ht="20.100000000000001" hidden="1" customHeight="1">
      <c r="A315" s="260">
        <v>30400020</v>
      </c>
      <c r="B315" s="133" t="s">
        <v>436</v>
      </c>
      <c r="C315" s="183" t="s">
        <v>74</v>
      </c>
      <c r="D315" s="107">
        <v>5.03</v>
      </c>
      <c r="E315" s="107"/>
      <c r="F315" s="107"/>
      <c r="G315" s="127"/>
      <c r="H315" s="351">
        <f t="shared" si="67"/>
        <v>0</v>
      </c>
      <c r="I315" s="128"/>
      <c r="J315" s="129" t="str">
        <f t="array" ref="J315">IF(ISERROR(G315/I315),"",G315/I315)</f>
        <v/>
      </c>
      <c r="K315" s="130">
        <f t="array" ref="K315">IF(ISERROR(G315/L315),"",G315/L315)</f>
        <v>0</v>
      </c>
      <c r="L315" s="128">
        <v>13.5</v>
      </c>
      <c r="M315" s="108">
        <f t="shared" si="68"/>
        <v>0</v>
      </c>
      <c r="N315" s="129"/>
      <c r="O315" s="342"/>
      <c r="P315" s="342"/>
      <c r="Q315" s="342"/>
      <c r="R315" s="342"/>
      <c r="S315" s="342"/>
      <c r="T315" s="342"/>
      <c r="U315" s="342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60">
        <v>30400021</v>
      </c>
      <c r="B316" s="133" t="s">
        <v>436</v>
      </c>
      <c r="C316" s="183" t="s">
        <v>53</v>
      </c>
      <c r="D316" s="107">
        <v>5.03</v>
      </c>
      <c r="E316" s="107"/>
      <c r="F316" s="107"/>
      <c r="G316" s="127"/>
      <c r="H316" s="351">
        <f t="shared" si="67"/>
        <v>0</v>
      </c>
      <c r="I316" s="128"/>
      <c r="J316" s="129" t="str">
        <f t="array" ref="J316">IF(ISERROR(G316/I316),"",G316/I316)</f>
        <v/>
      </c>
      <c r="K316" s="130">
        <f t="array" ref="K316">IF(ISERROR(G316/L316),"",G316/L316)</f>
        <v>0</v>
      </c>
      <c r="L316" s="128">
        <v>13.5</v>
      </c>
      <c r="M316" s="108">
        <f t="shared" si="68"/>
        <v>0</v>
      </c>
      <c r="N316" s="129"/>
      <c r="O316" s="342"/>
      <c r="P316" s="342"/>
      <c r="Q316" s="342"/>
      <c r="R316" s="342"/>
      <c r="S316" s="342"/>
      <c r="T316" s="342"/>
      <c r="U316" s="342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60">
        <v>30400018</v>
      </c>
      <c r="B317" s="133" t="s">
        <v>436</v>
      </c>
      <c r="C317" s="125" t="s">
        <v>181</v>
      </c>
      <c r="D317" s="107">
        <v>5.03</v>
      </c>
      <c r="E317" s="107"/>
      <c r="F317" s="107"/>
      <c r="G317" s="127"/>
      <c r="H317" s="353">
        <f t="shared" si="67"/>
        <v>0</v>
      </c>
      <c r="I317" s="128"/>
      <c r="J317" s="129"/>
      <c r="K317" s="130"/>
      <c r="L317" s="128"/>
      <c r="M317" s="108"/>
      <c r="N317" s="129"/>
      <c r="O317" s="354"/>
      <c r="P317" s="354"/>
      <c r="Q317" s="354"/>
      <c r="R317" s="354"/>
      <c r="S317" s="354"/>
      <c r="T317" s="354"/>
      <c r="U317" s="354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60">
        <v>30400022</v>
      </c>
      <c r="B318" s="133" t="s">
        <v>232</v>
      </c>
      <c r="C318" s="125" t="s">
        <v>181</v>
      </c>
      <c r="D318" s="107">
        <v>5.04</v>
      </c>
      <c r="E318" s="107"/>
      <c r="F318" s="107"/>
      <c r="G318" s="127"/>
      <c r="H318" s="351">
        <f t="shared" si="67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>IF(ISERROR(I318-K318),"",I318-K318)</f>
        <v>0</v>
      </c>
      <c r="N318" s="129">
        <f>SUM(O318:U318)</f>
        <v>0</v>
      </c>
      <c r="O318" s="342"/>
      <c r="P318" s="342"/>
      <c r="Q318" s="342"/>
      <c r="R318" s="342"/>
      <c r="S318" s="342"/>
      <c r="T318" s="342"/>
      <c r="U318" s="342"/>
      <c r="V318" s="131">
        <f>SUM(X318:AA318)</f>
        <v>0</v>
      </c>
      <c r="W318" s="132" t="str">
        <f t="shared" ref="W318:W323" si="69">IF(ISERROR(V318/G318),"",V318/G318)</f>
        <v/>
      </c>
      <c r="X318" s="131"/>
      <c r="Y318" s="131"/>
      <c r="Z318" s="131"/>
      <c r="AA318" s="131"/>
    </row>
    <row r="319" spans="1:27" ht="20.100000000000001" hidden="1" customHeight="1">
      <c r="A319" s="424" t="s">
        <v>234</v>
      </c>
      <c r="B319" s="425"/>
      <c r="C319" s="349" t="s">
        <v>202</v>
      </c>
      <c r="D319" s="141"/>
      <c r="E319" s="141"/>
      <c r="F319" s="141"/>
      <c r="G319" s="143">
        <f>SUM(G309:G318)</f>
        <v>0</v>
      </c>
      <c r="H319" s="144">
        <f>SUM(H309:H318)</f>
        <v>0</v>
      </c>
      <c r="I319" s="144">
        <f>SUM(I309:I318)</f>
        <v>0</v>
      </c>
      <c r="J319" s="129" t="str">
        <f t="array" ref="J319">IF(ISERROR(G319/I319),"",G319/I319)</f>
        <v/>
      </c>
      <c r="K319" s="144">
        <f>SUM(K309:K318)</f>
        <v>0</v>
      </c>
      <c r="L319" s="145"/>
      <c r="M319" s="148">
        <f>SUM(M309:M318)</f>
        <v>0</v>
      </c>
      <c r="N319" s="144">
        <f>SUM(N309:N318)</f>
        <v>0</v>
      </c>
      <c r="O319" s="146">
        <f>SUM(O309:O318)</f>
        <v>0</v>
      </c>
      <c r="P319" s="146">
        <f>SUM(P309:P318)</f>
        <v>0</v>
      </c>
      <c r="Q319" s="146">
        <f>SUM(Q309:Q318)</f>
        <v>0</v>
      </c>
      <c r="R319" s="146"/>
      <c r="S319" s="146">
        <f>SUM(S309:S318)</f>
        <v>0</v>
      </c>
      <c r="T319" s="146">
        <f>SUM(T309:T318)</f>
        <v>0</v>
      </c>
      <c r="U319" s="146">
        <f>SUM(U309:U318)</f>
        <v>0</v>
      </c>
      <c r="V319" s="147">
        <f>SUM(V309:V318)</f>
        <v>0</v>
      </c>
      <c r="W319" s="132" t="str">
        <f t="shared" si="69"/>
        <v/>
      </c>
      <c r="X319" s="147">
        <f>SUM(X309:X318)</f>
        <v>0</v>
      </c>
      <c r="Y319" s="147">
        <f>SUM(Y309:Y318)</f>
        <v>0</v>
      </c>
      <c r="Z319" s="147">
        <f>SUM(Z309:Z318)</f>
        <v>0</v>
      </c>
      <c r="AA319" s="147">
        <f>SUM(AA309:AA318)</f>
        <v>0</v>
      </c>
    </row>
    <row r="320" spans="1:27" ht="20.100000000000001" hidden="1" customHeight="1">
      <c r="A320" s="259">
        <v>30700013</v>
      </c>
      <c r="B320" s="139" t="s">
        <v>235</v>
      </c>
      <c r="C320" s="341"/>
      <c r="D320" s="107">
        <v>3.65</v>
      </c>
      <c r="E320" s="107"/>
      <c r="F320" s="105"/>
      <c r="G320" s="127"/>
      <c r="H320" s="351">
        <f t="shared" ref="H320:H333" si="70">D320*G320</f>
        <v>0</v>
      </c>
      <c r="I320" s="128"/>
      <c r="J320" s="129" t="str">
        <f t="array" ref="J320">IF(ISERROR(G320/I320),"",G320/I320)</f>
        <v/>
      </c>
      <c r="K320" s="351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342"/>
      <c r="P320" s="342"/>
      <c r="Q320" s="342"/>
      <c r="R320" s="342"/>
      <c r="S320" s="342"/>
      <c r="T320" s="342"/>
      <c r="U320" s="342"/>
      <c r="V320" s="131">
        <f>SUM(X320:AA320)</f>
        <v>0</v>
      </c>
      <c r="W320" s="132" t="str">
        <f t="shared" si="69"/>
        <v/>
      </c>
      <c r="X320" s="131"/>
      <c r="Y320" s="131"/>
      <c r="Z320" s="131"/>
      <c r="AA320" s="131"/>
    </row>
    <row r="321" spans="1:27" ht="20.100000000000001" hidden="1" customHeight="1">
      <c r="A321" s="259">
        <v>30700014</v>
      </c>
      <c r="B321" s="139" t="s">
        <v>236</v>
      </c>
      <c r="C321" s="341"/>
      <c r="D321" s="107">
        <v>6.58</v>
      </c>
      <c r="E321" s="107"/>
      <c r="F321" s="107"/>
      <c r="G321" s="127"/>
      <c r="H321" s="351">
        <f t="shared" si="70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342"/>
      <c r="P321" s="342"/>
      <c r="Q321" s="342"/>
      <c r="R321" s="342"/>
      <c r="S321" s="342"/>
      <c r="T321" s="342"/>
      <c r="U321" s="342"/>
      <c r="V321" s="131">
        <f>SUM(X321:AA321)</f>
        <v>0</v>
      </c>
      <c r="W321" s="132" t="str">
        <f t="shared" si="69"/>
        <v/>
      </c>
      <c r="X321" s="131"/>
      <c r="Y321" s="131"/>
      <c r="Z321" s="131"/>
      <c r="AA321" s="131"/>
    </row>
    <row r="322" spans="1:27" ht="20.100000000000001" hidden="1" customHeight="1">
      <c r="A322" s="259">
        <v>30700016</v>
      </c>
      <c r="B322" s="139" t="s">
        <v>237</v>
      </c>
      <c r="C322" s="341"/>
      <c r="D322" s="107">
        <v>7.8</v>
      </c>
      <c r="E322" s="107"/>
      <c r="F322" s="107"/>
      <c r="G322" s="127"/>
      <c r="H322" s="351">
        <f t="shared" si="70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342"/>
      <c r="P322" s="342"/>
      <c r="Q322" s="342"/>
      <c r="R322" s="342"/>
      <c r="S322" s="342"/>
      <c r="T322" s="342"/>
      <c r="U322" s="342"/>
      <c r="V322" s="131">
        <f>SUM(X322:AA322)</f>
        <v>0</v>
      </c>
      <c r="W322" s="132" t="str">
        <f t="shared" si="69"/>
        <v/>
      </c>
      <c r="X322" s="131"/>
      <c r="Y322" s="131"/>
      <c r="Z322" s="131"/>
      <c r="AA322" s="131"/>
    </row>
    <row r="323" spans="1:27" ht="20.100000000000001" hidden="1" customHeight="1">
      <c r="A323" s="259">
        <v>30700017</v>
      </c>
      <c r="B323" s="139" t="s">
        <v>238</v>
      </c>
      <c r="C323" s="341"/>
      <c r="D323" s="107">
        <v>4.4000000000000004</v>
      </c>
      <c r="E323" s="107"/>
      <c r="F323" s="107"/>
      <c r="G323" s="127"/>
      <c r="H323" s="351">
        <f t="shared" si="70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342"/>
      <c r="P323" s="342"/>
      <c r="Q323" s="342"/>
      <c r="R323" s="342"/>
      <c r="S323" s="342"/>
      <c r="T323" s="342"/>
      <c r="U323" s="342"/>
      <c r="V323" s="131">
        <f>SUM(X323:AA323)</f>
        <v>0</v>
      </c>
      <c r="W323" s="132" t="str">
        <f t="shared" si="69"/>
        <v/>
      </c>
      <c r="X323" s="131"/>
      <c r="Y323" s="131"/>
      <c r="Z323" s="131"/>
      <c r="AA323" s="131"/>
    </row>
    <row r="324" spans="1:27" ht="20.100000000000001" hidden="1" customHeight="1">
      <c r="A324" s="259">
        <v>30700001</v>
      </c>
      <c r="B324" s="126" t="s">
        <v>359</v>
      </c>
      <c r="C324" s="341"/>
      <c r="D324" s="107"/>
      <c r="E324" s="107"/>
      <c r="F324" s="107"/>
      <c r="G324" s="127"/>
      <c r="H324" s="351">
        <f t="shared" si="70"/>
        <v>0</v>
      </c>
      <c r="I324" s="128"/>
      <c r="J324" s="129"/>
      <c r="K324" s="130"/>
      <c r="L324" s="128">
        <v>6</v>
      </c>
      <c r="M324" s="108"/>
      <c r="N324" s="129"/>
      <c r="O324" s="342"/>
      <c r="P324" s="342"/>
      <c r="Q324" s="342"/>
      <c r="R324" s="342"/>
      <c r="S324" s="342"/>
      <c r="T324" s="342"/>
      <c r="U324" s="342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65"/>
      <c r="B325" s="341" t="s">
        <v>239</v>
      </c>
      <c r="C325" s="341" t="s">
        <v>179</v>
      </c>
      <c r="D325" s="107">
        <v>6.04</v>
      </c>
      <c r="E325" s="107"/>
      <c r="F325" s="107"/>
      <c r="G325" s="127"/>
      <c r="H325" s="351">
        <f t="shared" si="70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342"/>
      <c r="P325" s="342"/>
      <c r="Q325" s="342"/>
      <c r="R325" s="342"/>
      <c r="S325" s="342"/>
      <c r="T325" s="342"/>
      <c r="U325" s="342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65">
        <v>30700019</v>
      </c>
      <c r="B326" s="341" t="s">
        <v>239</v>
      </c>
      <c r="C326" s="341" t="s">
        <v>186</v>
      </c>
      <c r="D326" s="107">
        <v>6.04</v>
      </c>
      <c r="E326" s="107"/>
      <c r="F326" s="107"/>
      <c r="G326" s="127"/>
      <c r="H326" s="351">
        <f t="shared" si="70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342"/>
      <c r="P326" s="342"/>
      <c r="Q326" s="342"/>
      <c r="R326" s="342"/>
      <c r="S326" s="342"/>
      <c r="T326" s="342"/>
      <c r="U326" s="342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65">
        <v>30601015</v>
      </c>
      <c r="B327" s="341" t="s">
        <v>440</v>
      </c>
      <c r="C327" s="341" t="s">
        <v>179</v>
      </c>
      <c r="D327" s="107">
        <v>6</v>
      </c>
      <c r="E327" s="107"/>
      <c r="F327" s="107"/>
      <c r="G327" s="127"/>
      <c r="H327" s="351">
        <f t="shared" si="70"/>
        <v>0</v>
      </c>
      <c r="I327" s="128"/>
      <c r="J327" s="129"/>
      <c r="K327" s="130"/>
      <c r="L327" s="128"/>
      <c r="M327" s="108"/>
      <c r="N327" s="129"/>
      <c r="O327" s="342"/>
      <c r="P327" s="342"/>
      <c r="Q327" s="342"/>
      <c r="R327" s="342"/>
      <c r="S327" s="342"/>
      <c r="T327" s="342"/>
      <c r="U327" s="342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65">
        <v>30101016</v>
      </c>
      <c r="B328" s="341" t="s">
        <v>440</v>
      </c>
      <c r="C328" s="341" t="s">
        <v>60</v>
      </c>
      <c r="D328" s="107">
        <v>6</v>
      </c>
      <c r="E328" s="107"/>
      <c r="F328" s="107"/>
      <c r="G328" s="127"/>
      <c r="H328" s="351">
        <f t="shared" si="70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342"/>
      <c r="P328" s="342"/>
      <c r="Q328" s="342"/>
      <c r="R328" s="342"/>
      <c r="S328" s="342"/>
      <c r="T328" s="342"/>
      <c r="U328" s="342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9">
        <v>30700018</v>
      </c>
      <c r="B329" s="343" t="s">
        <v>240</v>
      </c>
      <c r="C329" s="125"/>
      <c r="D329" s="107">
        <v>7.3</v>
      </c>
      <c r="E329" s="107"/>
      <c r="F329" s="107"/>
      <c r="G329" s="127"/>
      <c r="H329" s="351">
        <f t="shared" si="70"/>
        <v>0</v>
      </c>
      <c r="I329" s="128"/>
      <c r="J329" s="129"/>
      <c r="K329" s="130"/>
      <c r="L329" s="128"/>
      <c r="M329" s="108"/>
      <c r="N329" s="129"/>
      <c r="O329" s="342"/>
      <c r="P329" s="342"/>
      <c r="Q329" s="342"/>
      <c r="R329" s="342"/>
      <c r="S329" s="342"/>
      <c r="T329" s="342"/>
      <c r="U329" s="342"/>
      <c r="V329" s="131"/>
      <c r="W329" s="132"/>
      <c r="X329" s="131"/>
      <c r="Y329" s="131"/>
      <c r="Z329" s="131"/>
      <c r="AA329" s="131"/>
    </row>
    <row r="330" spans="1:27" ht="20.100000000000001" hidden="1" customHeight="1">
      <c r="A330" s="259">
        <v>30700010</v>
      </c>
      <c r="B330" s="343" t="s">
        <v>241</v>
      </c>
      <c r="C330" s="125"/>
      <c r="D330" s="107">
        <f>78*120/1000</f>
        <v>9.36</v>
      </c>
      <c r="E330" s="107"/>
      <c r="F330" s="107"/>
      <c r="G330" s="127"/>
      <c r="H330" s="351">
        <f t="shared" si="70"/>
        <v>0</v>
      </c>
      <c r="I330" s="128"/>
      <c r="J330" s="129"/>
      <c r="K330" s="130">
        <f t="array" ref="K330">IF(ISERROR(G330/L330),"",G330/L330)</f>
        <v>0</v>
      </c>
      <c r="L330" s="128">
        <v>7.5</v>
      </c>
      <c r="M330" s="108"/>
      <c r="N330" s="129">
        <f>SUM(O330:U330)</f>
        <v>0</v>
      </c>
      <c r="O330" s="342"/>
      <c r="P330" s="342"/>
      <c r="Q330" s="342"/>
      <c r="R330" s="342"/>
      <c r="S330" s="342"/>
      <c r="T330" s="342"/>
      <c r="U330" s="342"/>
      <c r="V330" s="131">
        <f>SUM(X330:AA330)</f>
        <v>0</v>
      </c>
      <c r="W330" s="132" t="str">
        <f>IF(ISERROR(V330/G330),"",V330/G330)</f>
        <v/>
      </c>
      <c r="X330" s="131"/>
      <c r="Y330" s="131"/>
      <c r="Z330" s="131"/>
      <c r="AA330" s="131"/>
    </row>
    <row r="331" spans="1:27" ht="20.100000000000001" hidden="1" customHeight="1">
      <c r="A331" s="259">
        <v>30700015</v>
      </c>
      <c r="B331" s="343" t="s">
        <v>242</v>
      </c>
      <c r="C331" s="125"/>
      <c r="D331" s="107">
        <v>4.5</v>
      </c>
      <c r="E331" s="107"/>
      <c r="F331" s="107"/>
      <c r="G331" s="127"/>
      <c r="H331" s="351">
        <f t="shared" si="70"/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342"/>
      <c r="P331" s="342"/>
      <c r="Q331" s="342"/>
      <c r="R331" s="342"/>
      <c r="S331" s="342"/>
      <c r="T331" s="342"/>
      <c r="U331" s="342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9">
        <v>30700012</v>
      </c>
      <c r="B332" s="343" t="s">
        <v>243</v>
      </c>
      <c r="C332" s="125"/>
      <c r="D332" s="107">
        <v>4.5</v>
      </c>
      <c r="E332" s="107"/>
      <c r="F332" s="107"/>
      <c r="G332" s="127"/>
      <c r="H332" s="351">
        <f t="shared" si="70"/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342"/>
      <c r="P332" s="342"/>
      <c r="Q332" s="342"/>
      <c r="R332" s="342"/>
      <c r="S332" s="342"/>
      <c r="T332" s="342"/>
      <c r="U332" s="342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9"/>
      <c r="B333" s="195" t="s">
        <v>435</v>
      </c>
      <c r="C333" s="125"/>
      <c r="D333" s="107">
        <v>4.5</v>
      </c>
      <c r="E333" s="107"/>
      <c r="F333" s="107"/>
      <c r="G333" s="127"/>
      <c r="H333" s="351">
        <f t="shared" si="70"/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342"/>
      <c r="P333" s="342"/>
      <c r="Q333" s="342"/>
      <c r="R333" s="342"/>
      <c r="S333" s="342"/>
      <c r="T333" s="342"/>
      <c r="U333" s="342"/>
      <c r="V333" s="131"/>
      <c r="W333" s="132"/>
      <c r="X333" s="131"/>
      <c r="Y333" s="131"/>
      <c r="Z333" s="131"/>
      <c r="AA333" s="131"/>
    </row>
    <row r="334" spans="1:27" ht="20.100000000000001" hidden="1" customHeight="1">
      <c r="A334" s="424" t="s">
        <v>244</v>
      </c>
      <c r="B334" s="425"/>
      <c r="C334" s="349" t="s">
        <v>202</v>
      </c>
      <c r="D334" s="141"/>
      <c r="E334" s="141"/>
      <c r="F334" s="141"/>
      <c r="G334" s="143">
        <f>SUM(G320:G333)</f>
        <v>0</v>
      </c>
      <c r="H334" s="144">
        <f>SUM(H320:H330)</f>
        <v>0</v>
      </c>
      <c r="I334" s="144">
        <f>SUM(I320:I333)</f>
        <v>0</v>
      </c>
      <c r="J334" s="129"/>
      <c r="K334" s="144">
        <f>SUM(K320:K330)</f>
        <v>0</v>
      </c>
      <c r="L334" s="145"/>
      <c r="M334" s="148">
        <f t="shared" ref="M334:AA334" si="71">SUM(M320:M330)</f>
        <v>0</v>
      </c>
      <c r="N334" s="144">
        <f t="shared" si="71"/>
        <v>0</v>
      </c>
      <c r="O334" s="146">
        <f t="shared" si="71"/>
        <v>0</v>
      </c>
      <c r="P334" s="146">
        <f t="shared" si="71"/>
        <v>0</v>
      </c>
      <c r="Q334" s="146">
        <f t="shared" si="71"/>
        <v>0</v>
      </c>
      <c r="R334" s="146">
        <f t="shared" si="71"/>
        <v>0</v>
      </c>
      <c r="S334" s="146">
        <f t="shared" si="71"/>
        <v>0</v>
      </c>
      <c r="T334" s="146">
        <f t="shared" si="71"/>
        <v>0</v>
      </c>
      <c r="U334" s="146">
        <f t="shared" si="71"/>
        <v>0</v>
      </c>
      <c r="V334" s="147">
        <f t="shared" si="71"/>
        <v>0</v>
      </c>
      <c r="W334" s="132">
        <f t="shared" si="71"/>
        <v>0</v>
      </c>
      <c r="X334" s="147">
        <f t="shared" si="71"/>
        <v>0</v>
      </c>
      <c r="Y334" s="147">
        <f t="shared" si="71"/>
        <v>0</v>
      </c>
      <c r="Z334" s="147">
        <f t="shared" si="71"/>
        <v>0</v>
      </c>
      <c r="AA334" s="147">
        <f t="shared" si="71"/>
        <v>0</v>
      </c>
    </row>
    <row r="335" spans="1:27" ht="20.100000000000001" customHeight="1">
      <c r="A335" s="426" t="s">
        <v>246</v>
      </c>
      <c r="B335" s="427"/>
      <c r="C335" s="427"/>
      <c r="D335" s="427"/>
      <c r="E335" s="427"/>
      <c r="F335" s="428"/>
      <c r="G335" s="152">
        <f>SUM(G199,G257,G292,G308,G319,G334)</f>
        <v>555</v>
      </c>
      <c r="H335" s="152">
        <f>SUM(H199,H257,H292,H308,H319,H334)</f>
        <v>2791.65</v>
      </c>
      <c r="I335" s="152">
        <f>SUM(I199,I257,I292,I308,I319,I334)</f>
        <v>34</v>
      </c>
      <c r="J335" s="153">
        <f t="array" ref="J335">IF(ISERROR(G335/I335),"",G335/I335)</f>
        <v>16.323529411764707</v>
      </c>
      <c r="K335" s="152">
        <f>SUM(K199,K257,K292,K308,K319,K334)</f>
        <v>27.75</v>
      </c>
      <c r="L335" s="153">
        <f>IF(ISERROR(G335/K335),"",G335/K335)</f>
        <v>20</v>
      </c>
      <c r="M335" s="152">
        <f t="shared" ref="M335:AA335" si="72">SUM(M199,M257,M292,M308,M319,M334)</f>
        <v>6.25</v>
      </c>
      <c r="N335" s="152">
        <f t="shared" si="72"/>
        <v>0</v>
      </c>
      <c r="O335" s="152">
        <f t="shared" si="72"/>
        <v>0</v>
      </c>
      <c r="P335" s="152">
        <f t="shared" si="72"/>
        <v>0</v>
      </c>
      <c r="Q335" s="152">
        <f t="shared" si="72"/>
        <v>0</v>
      </c>
      <c r="R335" s="152">
        <f t="shared" si="72"/>
        <v>0</v>
      </c>
      <c r="S335" s="152">
        <f t="shared" si="72"/>
        <v>0</v>
      </c>
      <c r="T335" s="152">
        <f t="shared" si="72"/>
        <v>0</v>
      </c>
      <c r="U335" s="152">
        <f t="shared" si="72"/>
        <v>0</v>
      </c>
      <c r="V335" s="152">
        <f t="shared" si="72"/>
        <v>0</v>
      </c>
      <c r="W335" s="152">
        <f t="shared" si="72"/>
        <v>0</v>
      </c>
      <c r="X335" s="152">
        <f t="shared" si="72"/>
        <v>0</v>
      </c>
      <c r="Y335" s="152">
        <f t="shared" si="72"/>
        <v>0</v>
      </c>
      <c r="Z335" s="152">
        <f t="shared" si="72"/>
        <v>0</v>
      </c>
      <c r="AA335" s="152">
        <f t="shared" si="72"/>
        <v>0</v>
      </c>
    </row>
    <row r="336" spans="1:27" ht="20.100000000000001" customHeight="1">
      <c r="A336" s="429" t="s">
        <v>471</v>
      </c>
      <c r="B336" s="348" t="s">
        <v>247</v>
      </c>
      <c r="C336" s="432" t="s">
        <v>248</v>
      </c>
      <c r="D336" s="433"/>
      <c r="E336" s="434" t="s">
        <v>249</v>
      </c>
      <c r="F336" s="434"/>
      <c r="G336" s="437" t="s">
        <v>250</v>
      </c>
      <c r="H336" s="437"/>
      <c r="I336" s="434" t="s">
        <v>251</v>
      </c>
      <c r="J336" s="434"/>
      <c r="K336" s="434" t="s">
        <v>252</v>
      </c>
      <c r="L336" s="434"/>
      <c r="M336" s="434" t="s">
        <v>253</v>
      </c>
      <c r="N336" s="434"/>
      <c r="O336" s="434" t="s">
        <v>254</v>
      </c>
      <c r="P336" s="437" t="s">
        <v>255</v>
      </c>
      <c r="Q336" s="437"/>
      <c r="R336" s="437" t="s">
        <v>252</v>
      </c>
      <c r="S336" s="437"/>
      <c r="T336" s="437" t="s">
        <v>256</v>
      </c>
      <c r="U336" s="437"/>
      <c r="V336" s="437" t="s">
        <v>257</v>
      </c>
      <c r="W336" s="437"/>
      <c r="X336" s="437" t="s">
        <v>252</v>
      </c>
      <c r="Y336" s="437"/>
      <c r="Z336" s="437" t="s">
        <v>256</v>
      </c>
      <c r="AA336" s="437"/>
    </row>
    <row r="337" spans="1:27" ht="20.100000000000001" customHeight="1">
      <c r="A337" s="430"/>
      <c r="B337" s="348" t="s">
        <v>258</v>
      </c>
      <c r="C337" s="472">
        <v>1</v>
      </c>
      <c r="D337" s="473"/>
      <c r="E337" s="436">
        <f>C337*11</f>
        <v>11</v>
      </c>
      <c r="F337" s="436"/>
      <c r="G337" s="437">
        <v>1</v>
      </c>
      <c r="H337" s="437"/>
      <c r="I337" s="436">
        <f>G337*11</f>
        <v>11</v>
      </c>
      <c r="J337" s="436"/>
      <c r="K337" s="436">
        <f>E337-I337</f>
        <v>0</v>
      </c>
      <c r="L337" s="436"/>
      <c r="M337" s="438">
        <f>IF(ISERROR(K337/E337),"",K337/E337)</f>
        <v>0</v>
      </c>
      <c r="N337" s="438"/>
      <c r="O337" s="434"/>
      <c r="P337" s="437" t="s">
        <v>201</v>
      </c>
      <c r="Q337" s="437"/>
      <c r="R337" s="439">
        <f>SUM(O199:U199)</f>
        <v>0</v>
      </c>
      <c r="S337" s="439"/>
      <c r="T337" s="440" t="str">
        <f t="array" ref="T337">IF(ISERROR(R337/R344),"",R337/R344)</f>
        <v/>
      </c>
      <c r="U337" s="440"/>
      <c r="V337" s="437" t="s">
        <v>259</v>
      </c>
      <c r="W337" s="437"/>
      <c r="X337" s="474">
        <f>SUM(P198,P256,P291,P307,P318,P333)</f>
        <v>0</v>
      </c>
      <c r="Y337" s="475"/>
      <c r="Z337" s="440" t="str">
        <f t="array" ref="Z337">IF(ISERROR(X337/X344),"",X337/X344)</f>
        <v/>
      </c>
      <c r="AA337" s="440"/>
    </row>
    <row r="338" spans="1:27" ht="20.100000000000001" customHeight="1">
      <c r="A338" s="430"/>
      <c r="B338" s="348" t="s">
        <v>260</v>
      </c>
      <c r="C338" s="432">
        <v>0</v>
      </c>
      <c r="D338" s="433"/>
      <c r="E338" s="436">
        <f>C338*11</f>
        <v>0</v>
      </c>
      <c r="F338" s="436"/>
      <c r="G338" s="437">
        <v>0</v>
      </c>
      <c r="H338" s="437"/>
      <c r="I338" s="436">
        <f>G338*11</f>
        <v>0</v>
      </c>
      <c r="J338" s="436"/>
      <c r="K338" s="436">
        <f>E338-I338</f>
        <v>0</v>
      </c>
      <c r="L338" s="436"/>
      <c r="M338" s="438" t="str">
        <f>IF(ISERROR(K338/E338),"",K338/E338)</f>
        <v/>
      </c>
      <c r="N338" s="438"/>
      <c r="O338" s="434"/>
      <c r="P338" s="437" t="s">
        <v>216</v>
      </c>
      <c r="Q338" s="437"/>
      <c r="R338" s="439">
        <f>SUM(O257:U257)</f>
        <v>0</v>
      </c>
      <c r="S338" s="439"/>
      <c r="T338" s="440" t="str">
        <f>IF(ISERROR(R338/R344),"",R338/R344)</f>
        <v/>
      </c>
      <c r="U338" s="440"/>
      <c r="V338" s="437" t="s">
        <v>261</v>
      </c>
      <c r="W338" s="437"/>
      <c r="X338" s="474">
        <f>SUM(P199,P257,P292,P308,P319,P334)</f>
        <v>0</v>
      </c>
      <c r="Y338" s="475"/>
      <c r="Z338" s="440" t="str">
        <f>IF(ISERROR(X338/X344),"",X338/X344)</f>
        <v/>
      </c>
      <c r="AA338" s="440"/>
    </row>
    <row r="339" spans="1:27" ht="20.100000000000001" customHeight="1">
      <c r="A339" s="430"/>
      <c r="B339" s="348" t="s">
        <v>262</v>
      </c>
      <c r="C339" s="432">
        <v>0</v>
      </c>
      <c r="D339" s="433"/>
      <c r="E339" s="436">
        <f>C339*8</f>
        <v>0</v>
      </c>
      <c r="F339" s="436"/>
      <c r="G339" s="437">
        <v>1</v>
      </c>
      <c r="H339" s="437"/>
      <c r="I339" s="436">
        <f>G339*8</f>
        <v>8</v>
      </c>
      <c r="J339" s="436"/>
      <c r="K339" s="436">
        <f>E339-I339</f>
        <v>-8</v>
      </c>
      <c r="L339" s="436"/>
      <c r="M339" s="438" t="str">
        <f>IF(ISERROR(K339/E339),"",K339/E339)</f>
        <v/>
      </c>
      <c r="N339" s="438"/>
      <c r="O339" s="434"/>
      <c r="P339" s="437" t="s">
        <v>224</v>
      </c>
      <c r="Q339" s="437"/>
      <c r="R339" s="439">
        <f>SUM(O292:U292)</f>
        <v>0</v>
      </c>
      <c r="S339" s="439"/>
      <c r="T339" s="440" t="str">
        <f>IF(ISERROR(R339/R344),"",R339/R344)</f>
        <v/>
      </c>
      <c r="U339" s="440"/>
      <c r="V339" s="437" t="s">
        <v>263</v>
      </c>
      <c r="W339" s="437"/>
      <c r="X339" s="474">
        <f>SUM(P200,P258,P293,P309,P320,P335)</f>
        <v>0</v>
      </c>
      <c r="Y339" s="475"/>
      <c r="Z339" s="440" t="str">
        <f>IF(ISERROR(X339/X344),"",X339/X344)</f>
        <v/>
      </c>
      <c r="AA339" s="440"/>
    </row>
    <row r="340" spans="1:27" ht="20.100000000000001" customHeight="1">
      <c r="A340" s="430"/>
      <c r="B340" s="348" t="s">
        <v>264</v>
      </c>
      <c r="C340" s="432">
        <v>1</v>
      </c>
      <c r="D340" s="433"/>
      <c r="E340" s="436">
        <f>C340*11</f>
        <v>11</v>
      </c>
      <c r="F340" s="436"/>
      <c r="G340" s="437">
        <v>1</v>
      </c>
      <c r="H340" s="437"/>
      <c r="I340" s="436">
        <f>G340*11</f>
        <v>11</v>
      </c>
      <c r="J340" s="436"/>
      <c r="K340" s="436">
        <f>E340-I340</f>
        <v>0</v>
      </c>
      <c r="L340" s="436"/>
      <c r="M340" s="438">
        <f>IF(ISERROR(K340/E340),"",K340/E340)</f>
        <v>0</v>
      </c>
      <c r="N340" s="438"/>
      <c r="O340" s="434"/>
      <c r="P340" s="437" t="s">
        <v>231</v>
      </c>
      <c r="Q340" s="437"/>
      <c r="R340" s="439">
        <f>SUM(O308:U308)</f>
        <v>0</v>
      </c>
      <c r="S340" s="439"/>
      <c r="T340" s="440" t="str">
        <f>IF(ISERROR(R340/R344),"",R340/R344)</f>
        <v/>
      </c>
      <c r="U340" s="440"/>
      <c r="V340" s="437" t="s">
        <v>265</v>
      </c>
      <c r="W340" s="437"/>
      <c r="X340" s="474">
        <f>SUM(P202,P259,P294,P310,P321,P336)</f>
        <v>0</v>
      </c>
      <c r="Y340" s="475"/>
      <c r="Z340" s="440" t="str">
        <f>IF(ISERROR(X340/X344),"",X340/X344)</f>
        <v/>
      </c>
      <c r="AA340" s="440"/>
    </row>
    <row r="341" spans="1:27" ht="20.100000000000001" customHeight="1">
      <c r="A341" s="431"/>
      <c r="B341" s="348" t="s">
        <v>266</v>
      </c>
      <c r="C341" s="442">
        <f>SUM(C337:D340)</f>
        <v>2</v>
      </c>
      <c r="D341" s="443"/>
      <c r="E341" s="436">
        <f>SUM(E337:F340)</f>
        <v>22</v>
      </c>
      <c r="F341" s="436"/>
      <c r="G341" s="437">
        <f>SUM(G337:H340)</f>
        <v>3</v>
      </c>
      <c r="H341" s="437"/>
      <c r="I341" s="436">
        <f>SUM(I337:J340)</f>
        <v>30</v>
      </c>
      <c r="J341" s="436"/>
      <c r="K341" s="436">
        <f>SUM(K337:L340)</f>
        <v>-8</v>
      </c>
      <c r="L341" s="436"/>
      <c r="M341" s="438">
        <f>IF(ISERROR(K341/E341),"",K341/E341)</f>
        <v>-0.36363636363636365</v>
      </c>
      <c r="N341" s="438"/>
      <c r="O341" s="434"/>
      <c r="P341" s="437" t="s">
        <v>234</v>
      </c>
      <c r="Q341" s="437"/>
      <c r="R341" s="439">
        <f>SUM(O319:U319)</f>
        <v>0</v>
      </c>
      <c r="S341" s="439"/>
      <c r="T341" s="440" t="str">
        <f>IF(ISERROR(R341/R344),"",R341/R344)</f>
        <v/>
      </c>
      <c r="U341" s="440"/>
      <c r="V341" s="437" t="s">
        <v>267</v>
      </c>
      <c r="W341" s="437"/>
      <c r="X341" s="474">
        <f>SUM(P203,P260,P295,P311,P322,P337)</f>
        <v>0</v>
      </c>
      <c r="Y341" s="475"/>
      <c r="Z341" s="440" t="str">
        <f>IF(ISERROR(X341/X344),"",X341/X344)</f>
        <v/>
      </c>
      <c r="AA341" s="440"/>
    </row>
    <row r="342" spans="1:27" ht="20.100000000000001" customHeight="1">
      <c r="A342" s="269" t="s">
        <v>472</v>
      </c>
      <c r="B342" s="348">
        <f>G335</f>
        <v>555</v>
      </c>
      <c r="C342" s="444" t="s">
        <v>269</v>
      </c>
      <c r="D342" s="445"/>
      <c r="E342" s="437">
        <f>H335</f>
        <v>2791.65</v>
      </c>
      <c r="F342" s="437"/>
      <c r="G342" s="437" t="s">
        <v>270</v>
      </c>
      <c r="H342" s="437"/>
      <c r="I342" s="446">
        <f>L335</f>
        <v>20</v>
      </c>
      <c r="J342" s="446"/>
      <c r="K342" s="434" t="s">
        <v>271</v>
      </c>
      <c r="L342" s="434"/>
      <c r="M342" s="446">
        <f>J335</f>
        <v>16.323529411764707</v>
      </c>
      <c r="N342" s="446"/>
      <c r="O342" s="434"/>
      <c r="P342" s="437" t="s">
        <v>244</v>
      </c>
      <c r="Q342" s="437"/>
      <c r="R342" s="439">
        <f>SUM(O334:U334)</f>
        <v>0</v>
      </c>
      <c r="S342" s="439"/>
      <c r="T342" s="440" t="str">
        <f>IF(ISERROR(R342/R344),"",R342/R344)</f>
        <v/>
      </c>
      <c r="U342" s="440"/>
      <c r="V342" s="437" t="s">
        <v>272</v>
      </c>
      <c r="W342" s="437"/>
      <c r="X342" s="474">
        <f>SUM(P204,P261,P296,P312,P323,P338)</f>
        <v>0</v>
      </c>
      <c r="Y342" s="475"/>
      <c r="Z342" s="440" t="str">
        <f>IF(ISERROR(X342/X344),"",X342/X344)</f>
        <v/>
      </c>
      <c r="AA342" s="440"/>
    </row>
    <row r="343" spans="1:27" ht="20.100000000000001" customHeight="1">
      <c r="A343" s="270" t="s">
        <v>473</v>
      </c>
      <c r="B343" s="348">
        <f>I335+C341</f>
        <v>36</v>
      </c>
      <c r="C343" s="447" t="s">
        <v>251</v>
      </c>
      <c r="D343" s="448"/>
      <c r="E343" s="449">
        <f>K335+I341</f>
        <v>57.75</v>
      </c>
      <c r="F343" s="449"/>
      <c r="G343" s="437" t="s">
        <v>274</v>
      </c>
      <c r="H343" s="437"/>
      <c r="I343" s="446">
        <f>B343-E343</f>
        <v>-21.75</v>
      </c>
      <c r="J343" s="446"/>
      <c r="K343" s="434" t="s">
        <v>275</v>
      </c>
      <c r="L343" s="434"/>
      <c r="M343" s="438">
        <f>IF(ISERROR(I343/E343),"",I343/E343)</f>
        <v>-0.37662337662337664</v>
      </c>
      <c r="N343" s="438"/>
      <c r="O343" s="434"/>
      <c r="P343" s="437" t="s">
        <v>245</v>
      </c>
      <c r="Q343" s="437"/>
      <c r="R343" s="439"/>
      <c r="S343" s="439"/>
      <c r="T343" s="440" t="str">
        <f>IF(ISERROR(R343/R344),"",R343/R344)</f>
        <v/>
      </c>
      <c r="U343" s="440"/>
      <c r="V343" s="437" t="s">
        <v>264</v>
      </c>
      <c r="W343" s="437"/>
      <c r="X343" s="474">
        <f>SUM(P205,P262,P297,P313,P324,P339)</f>
        <v>0</v>
      </c>
      <c r="Y343" s="475"/>
      <c r="Z343" s="440" t="str">
        <f>IF(ISERROR(X343/X344),"",X343/X344)</f>
        <v/>
      </c>
      <c r="AA343" s="440"/>
    </row>
    <row r="344" spans="1:27" ht="20.100000000000001" customHeight="1">
      <c r="A344" s="270" t="s">
        <v>474</v>
      </c>
      <c r="B344" s="348">
        <f>N335</f>
        <v>0</v>
      </c>
      <c r="C344" s="447" t="s">
        <v>277</v>
      </c>
      <c r="D344" s="448"/>
      <c r="E344" s="440">
        <f>IF(ISERROR(B344/B343),"",B344/B343)</f>
        <v>0</v>
      </c>
      <c r="F344" s="440"/>
      <c r="G344" s="437" t="s">
        <v>278</v>
      </c>
      <c r="H344" s="437"/>
      <c r="I344" s="434">
        <f>V335</f>
        <v>0</v>
      </c>
      <c r="J344" s="434"/>
      <c r="K344" s="434" t="s">
        <v>279</v>
      </c>
      <c r="L344" s="434"/>
      <c r="M344" s="438">
        <f t="array" ref="M344">IF(ISERROR(I344/B342),"",I344/B342)</f>
        <v>0</v>
      </c>
      <c r="N344" s="438"/>
      <c r="O344" s="434"/>
      <c r="P344" s="437" t="s">
        <v>266</v>
      </c>
      <c r="Q344" s="437"/>
      <c r="R344" s="439">
        <f>SUM(R337:S343)</f>
        <v>0</v>
      </c>
      <c r="S344" s="439"/>
      <c r="T344" s="440"/>
      <c r="U344" s="440"/>
      <c r="V344" s="437" t="s">
        <v>266</v>
      </c>
      <c r="W344" s="437"/>
      <c r="X344" s="441">
        <f>SUM(X337:Y343)</f>
        <v>0</v>
      </c>
      <c r="Y344" s="441"/>
      <c r="Z344" s="440"/>
      <c r="AA344" s="440"/>
    </row>
    <row r="345" spans="1:27" ht="36" hidden="1" customHeight="1">
      <c r="A345" s="181" t="s">
        <v>335</v>
      </c>
      <c r="B345" s="182"/>
      <c r="C345" s="121"/>
      <c r="D345" s="121"/>
      <c r="E345" s="121"/>
      <c r="F345" s="375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hidden="1" customHeight="1">
      <c r="A346" s="450" t="s">
        <v>475</v>
      </c>
      <c r="B346" s="453" t="s">
        <v>280</v>
      </c>
      <c r="C346" s="453" t="s">
        <v>281</v>
      </c>
      <c r="D346" s="453" t="s">
        <v>282</v>
      </c>
      <c r="E346" s="456" t="s">
        <v>283</v>
      </c>
      <c r="F346" s="469" t="s">
        <v>284</v>
      </c>
      <c r="G346" s="434" t="s">
        <v>285</v>
      </c>
      <c r="H346" s="434"/>
      <c r="I346" s="453" t="s">
        <v>286</v>
      </c>
      <c r="J346" s="459" t="s">
        <v>271</v>
      </c>
      <c r="K346" s="462" t="s">
        <v>287</v>
      </c>
      <c r="L346" s="453" t="s">
        <v>270</v>
      </c>
      <c r="M346" s="465" t="s">
        <v>288</v>
      </c>
      <c r="N346" s="467" t="s">
        <v>252</v>
      </c>
      <c r="O346" s="434" t="s">
        <v>289</v>
      </c>
      <c r="P346" s="434"/>
      <c r="Q346" s="434"/>
      <c r="R346" s="434"/>
      <c r="S346" s="434"/>
      <c r="T346" s="434"/>
      <c r="U346" s="434"/>
      <c r="V346" s="434" t="s">
        <v>290</v>
      </c>
      <c r="W346" s="467" t="s">
        <v>291</v>
      </c>
      <c r="X346" s="434" t="s">
        <v>292</v>
      </c>
      <c r="Y346" s="434"/>
      <c r="Z346" s="434"/>
      <c r="AA346" s="434"/>
    </row>
    <row r="347" spans="1:27" ht="21.95" hidden="1" customHeight="1">
      <c r="A347" s="451"/>
      <c r="B347" s="454"/>
      <c r="C347" s="454"/>
      <c r="D347" s="454"/>
      <c r="E347" s="457"/>
      <c r="F347" s="470"/>
      <c r="G347" s="434"/>
      <c r="H347" s="434"/>
      <c r="I347" s="454"/>
      <c r="J347" s="460"/>
      <c r="K347" s="463"/>
      <c r="L347" s="454"/>
      <c r="M347" s="466"/>
      <c r="N347" s="467"/>
      <c r="O347" s="434" t="s">
        <v>259</v>
      </c>
      <c r="P347" s="434" t="s">
        <v>261</v>
      </c>
      <c r="Q347" s="434" t="s">
        <v>263</v>
      </c>
      <c r="R347" s="468" t="s">
        <v>265</v>
      </c>
      <c r="S347" s="437" t="s">
        <v>267</v>
      </c>
      <c r="T347" s="434" t="s">
        <v>272</v>
      </c>
      <c r="U347" s="434" t="s">
        <v>264</v>
      </c>
      <c r="V347" s="434"/>
      <c r="W347" s="467"/>
      <c r="X347" s="434" t="s">
        <v>293</v>
      </c>
      <c r="Y347" s="434" t="s">
        <v>294</v>
      </c>
      <c r="Z347" s="434" t="s">
        <v>295</v>
      </c>
      <c r="AA347" s="434" t="s">
        <v>264</v>
      </c>
    </row>
    <row r="348" spans="1:27" ht="21.95" hidden="1" customHeight="1">
      <c r="A348" s="452"/>
      <c r="B348" s="455"/>
      <c r="C348" s="455"/>
      <c r="D348" s="455"/>
      <c r="E348" s="458"/>
      <c r="F348" s="471"/>
      <c r="G348" s="308" t="s">
        <v>296</v>
      </c>
      <c r="H348" s="341" t="s">
        <v>297</v>
      </c>
      <c r="I348" s="455"/>
      <c r="J348" s="461"/>
      <c r="K348" s="464"/>
      <c r="L348" s="455"/>
      <c r="M348" s="466"/>
      <c r="N348" s="467"/>
      <c r="O348" s="434"/>
      <c r="P348" s="434"/>
      <c r="Q348" s="434"/>
      <c r="R348" s="468"/>
      <c r="S348" s="437"/>
      <c r="T348" s="434"/>
      <c r="U348" s="434"/>
      <c r="V348" s="434"/>
      <c r="W348" s="467"/>
      <c r="X348" s="434"/>
      <c r="Y348" s="434"/>
      <c r="Z348" s="434"/>
      <c r="AA348" s="434"/>
    </row>
    <row r="349" spans="1:27" ht="20.100000000000001" hidden="1" customHeight="1">
      <c r="A349" s="259">
        <v>30100030</v>
      </c>
      <c r="B349" s="343" t="s">
        <v>178</v>
      </c>
      <c r="C349" s="125" t="s">
        <v>179</v>
      </c>
      <c r="D349" s="107">
        <v>5.03</v>
      </c>
      <c r="E349" s="107"/>
      <c r="F349" s="107"/>
      <c r="G349" s="127"/>
      <c r="H349" s="351">
        <f t="shared" ref="H349:H369" si="73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74">IF(ISERROR(I349-K349),"",I349-K349)</f>
        <v>0</v>
      </c>
      <c r="N349" s="129">
        <f t="shared" ref="N349:N354" si="75">SUM(O349:U349)</f>
        <v>0</v>
      </c>
      <c r="O349" s="342"/>
      <c r="P349" s="342"/>
      <c r="Q349" s="342"/>
      <c r="R349" s="342"/>
      <c r="S349" s="342"/>
      <c r="T349" s="342"/>
      <c r="U349" s="342"/>
      <c r="V349" s="131">
        <f t="shared" ref="V349:V354" si="76">SUM(X349:AA349)</f>
        <v>0</v>
      </c>
      <c r="W349" s="132" t="str">
        <f t="shared" ref="W349:W354" si="77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60"/>
      <c r="B350" s="133" t="s">
        <v>180</v>
      </c>
      <c r="C350" s="125" t="s">
        <v>179</v>
      </c>
      <c r="D350" s="107">
        <v>5.03</v>
      </c>
      <c r="E350" s="107"/>
      <c r="F350" s="107"/>
      <c r="G350" s="127"/>
      <c r="H350" s="351">
        <f t="shared" si="73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74"/>
        <v>0</v>
      </c>
      <c r="N350" s="129">
        <f t="shared" si="75"/>
        <v>0</v>
      </c>
      <c r="O350" s="342"/>
      <c r="P350" s="342"/>
      <c r="Q350" s="342"/>
      <c r="R350" s="342"/>
      <c r="S350" s="342"/>
      <c r="T350" s="342"/>
      <c r="U350" s="342"/>
      <c r="V350" s="131">
        <f t="shared" si="76"/>
        <v>0</v>
      </c>
      <c r="W350" s="132" t="str">
        <f t="shared" si="77"/>
        <v/>
      </c>
      <c r="X350" s="131"/>
      <c r="Y350" s="131"/>
      <c r="Z350" s="131"/>
      <c r="AA350" s="131"/>
    </row>
    <row r="351" spans="1:27" ht="20.100000000000001" hidden="1" customHeight="1">
      <c r="A351" s="261"/>
      <c r="B351" s="133" t="s">
        <v>180</v>
      </c>
      <c r="C351" s="125" t="s">
        <v>181</v>
      </c>
      <c r="D351" s="107">
        <v>5.03</v>
      </c>
      <c r="E351" s="107"/>
      <c r="F351" s="107"/>
      <c r="G351" s="127"/>
      <c r="H351" s="351">
        <f t="shared" si="73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74"/>
        <v>0</v>
      </c>
      <c r="N351" s="129">
        <f t="shared" si="75"/>
        <v>0</v>
      </c>
      <c r="O351" s="342"/>
      <c r="P351" s="342"/>
      <c r="Q351" s="342"/>
      <c r="R351" s="342"/>
      <c r="S351" s="342"/>
      <c r="T351" s="342"/>
      <c r="U351" s="342"/>
      <c r="V351" s="131">
        <f t="shared" si="76"/>
        <v>0</v>
      </c>
      <c r="W351" s="132" t="str">
        <f t="shared" si="77"/>
        <v/>
      </c>
      <c r="X351" s="131"/>
      <c r="Y351" s="131"/>
      <c r="Z351" s="131"/>
      <c r="AA351" s="131"/>
    </row>
    <row r="352" spans="1:27" ht="20.100000000000001" hidden="1" customHeight="1">
      <c r="A352" s="259">
        <v>30100048</v>
      </c>
      <c r="B352" s="133" t="s">
        <v>182</v>
      </c>
      <c r="C352" s="125" t="s">
        <v>179</v>
      </c>
      <c r="D352" s="107">
        <v>5.03</v>
      </c>
      <c r="E352" s="107"/>
      <c r="F352" s="107"/>
      <c r="G352" s="127"/>
      <c r="H352" s="351">
        <f t="shared" si="73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74"/>
        <v>0</v>
      </c>
      <c r="N352" s="129">
        <f t="shared" si="75"/>
        <v>0</v>
      </c>
      <c r="O352" s="342"/>
      <c r="P352" s="342"/>
      <c r="Q352" s="342"/>
      <c r="R352" s="342"/>
      <c r="S352" s="342"/>
      <c r="T352" s="342"/>
      <c r="U352" s="342"/>
      <c r="V352" s="131">
        <f t="shared" si="76"/>
        <v>0</v>
      </c>
      <c r="W352" s="132" t="str">
        <f t="shared" si="77"/>
        <v/>
      </c>
      <c r="X352" s="131"/>
      <c r="Y352" s="131"/>
      <c r="Z352" s="131"/>
      <c r="AA352" s="131"/>
    </row>
    <row r="353" spans="1:27" ht="20.100000000000001" hidden="1" customHeight="1">
      <c r="A353" s="259">
        <v>30100047</v>
      </c>
      <c r="B353" s="133" t="s">
        <v>182</v>
      </c>
      <c r="C353" s="125" t="s">
        <v>183</v>
      </c>
      <c r="D353" s="107">
        <v>5.03</v>
      </c>
      <c r="E353" s="107"/>
      <c r="F353" s="107"/>
      <c r="G353" s="127"/>
      <c r="H353" s="351">
        <f t="shared" si="73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74"/>
        <v>0</v>
      </c>
      <c r="N353" s="129">
        <f t="shared" si="75"/>
        <v>0</v>
      </c>
      <c r="O353" s="342"/>
      <c r="P353" s="342"/>
      <c r="Q353" s="342"/>
      <c r="R353" s="342"/>
      <c r="S353" s="342"/>
      <c r="T353" s="342"/>
      <c r="U353" s="342"/>
      <c r="V353" s="131">
        <f t="shared" si="76"/>
        <v>0</v>
      </c>
      <c r="W353" s="132" t="str">
        <f t="shared" si="77"/>
        <v/>
      </c>
      <c r="X353" s="131"/>
      <c r="Y353" s="131"/>
      <c r="Z353" s="131"/>
      <c r="AA353" s="131"/>
    </row>
    <row r="354" spans="1:27" ht="20.100000000000001" hidden="1" customHeight="1">
      <c r="A354" s="259">
        <v>30100052</v>
      </c>
      <c r="B354" s="133" t="s">
        <v>184</v>
      </c>
      <c r="C354" s="125" t="s">
        <v>179</v>
      </c>
      <c r="D354" s="107">
        <v>5.04</v>
      </c>
      <c r="E354" s="107"/>
      <c r="F354" s="376"/>
      <c r="G354" s="135"/>
      <c r="H354" s="351">
        <f t="shared" si="73"/>
        <v>0</v>
      </c>
      <c r="I354" s="136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74"/>
        <v>0</v>
      </c>
      <c r="N354" s="129">
        <f t="shared" si="75"/>
        <v>0</v>
      </c>
      <c r="O354" s="342"/>
      <c r="P354" s="342"/>
      <c r="Q354" s="342"/>
      <c r="R354" s="342"/>
      <c r="S354" s="342"/>
      <c r="T354" s="342"/>
      <c r="U354" s="342"/>
      <c r="V354" s="131">
        <f t="shared" si="76"/>
        <v>0</v>
      </c>
      <c r="W354" s="132" t="str">
        <f t="shared" si="77"/>
        <v/>
      </c>
      <c r="X354" s="131"/>
      <c r="Y354" s="131"/>
      <c r="Z354" s="131"/>
      <c r="AA354" s="131"/>
    </row>
    <row r="355" spans="1:27" ht="20.100000000000001" hidden="1" customHeight="1">
      <c r="A355" s="292">
        <v>30100059</v>
      </c>
      <c r="B355" s="133" t="s">
        <v>185</v>
      </c>
      <c r="C355" s="125" t="s">
        <v>186</v>
      </c>
      <c r="D355" s="107">
        <v>5.03</v>
      </c>
      <c r="E355" s="107"/>
      <c r="F355" s="107"/>
      <c r="G355" s="127"/>
      <c r="H355" s="351">
        <f t="shared" si="73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74"/>
        <v>0</v>
      </c>
      <c r="N355" s="129"/>
      <c r="O355" s="342"/>
      <c r="P355" s="342"/>
      <c r="Q355" s="342"/>
      <c r="R355" s="342"/>
      <c r="S355" s="342"/>
      <c r="T355" s="342"/>
      <c r="U355" s="342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62">
        <v>30100060</v>
      </c>
      <c r="B356" s="133" t="s">
        <v>185</v>
      </c>
      <c r="C356" s="125" t="s">
        <v>187</v>
      </c>
      <c r="D356" s="107">
        <v>5.03</v>
      </c>
      <c r="E356" s="107"/>
      <c r="F356" s="107"/>
      <c r="G356" s="127"/>
      <c r="H356" s="351">
        <f t="shared" si="73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74"/>
        <v>0</v>
      </c>
      <c r="N356" s="129"/>
      <c r="O356" s="342"/>
      <c r="P356" s="342"/>
      <c r="Q356" s="342"/>
      <c r="R356" s="342"/>
      <c r="S356" s="342"/>
      <c r="T356" s="342"/>
      <c r="U356" s="342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60">
        <v>30200006</v>
      </c>
      <c r="B357" s="133" t="s">
        <v>188</v>
      </c>
      <c r="C357" s="125" t="s">
        <v>189</v>
      </c>
      <c r="D357" s="107">
        <v>5.04</v>
      </c>
      <c r="E357" s="107"/>
      <c r="F357" s="377"/>
      <c r="G357" s="127"/>
      <c r="H357" s="351">
        <f t="shared" si="73"/>
        <v>0</v>
      </c>
      <c r="I357" s="351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74"/>
        <v>0</v>
      </c>
      <c r="N357" s="129">
        <f>SUM(O357:U357)</f>
        <v>0</v>
      </c>
      <c r="O357" s="342"/>
      <c r="P357" s="342"/>
      <c r="Q357" s="342"/>
      <c r="R357" s="342"/>
      <c r="S357" s="342"/>
      <c r="T357" s="342"/>
      <c r="U357" s="342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60">
        <v>30200005</v>
      </c>
      <c r="B358" s="133" t="s">
        <v>188</v>
      </c>
      <c r="C358" s="125" t="s">
        <v>190</v>
      </c>
      <c r="D358" s="107">
        <v>5.04</v>
      </c>
      <c r="E358" s="107"/>
      <c r="F358" s="377"/>
      <c r="G358" s="127"/>
      <c r="H358" s="351">
        <f t="shared" si="73"/>
        <v>0</v>
      </c>
      <c r="I358" s="351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74"/>
        <v>0</v>
      </c>
      <c r="N358" s="129">
        <f>SUM(O358:U358)</f>
        <v>0</v>
      </c>
      <c r="O358" s="342"/>
      <c r="P358" s="342"/>
      <c r="Q358" s="342"/>
      <c r="R358" s="342"/>
      <c r="S358" s="342"/>
      <c r="T358" s="342"/>
      <c r="U358" s="342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62">
        <v>30100063</v>
      </c>
      <c r="B359" s="133" t="s">
        <v>191</v>
      </c>
      <c r="C359" s="125" t="s">
        <v>192</v>
      </c>
      <c r="D359" s="107">
        <v>5.03</v>
      </c>
      <c r="E359" s="107"/>
      <c r="F359" s="377"/>
      <c r="G359" s="127"/>
      <c r="H359" s="351">
        <f t="shared" si="73"/>
        <v>0</v>
      </c>
      <c r="I359" s="351"/>
      <c r="J359" s="129"/>
      <c r="K359" s="130"/>
      <c r="L359" s="128"/>
      <c r="M359" s="108"/>
      <c r="N359" s="129"/>
      <c r="O359" s="342"/>
      <c r="P359" s="342"/>
      <c r="Q359" s="342"/>
      <c r="R359" s="342"/>
      <c r="S359" s="342"/>
      <c r="T359" s="342"/>
      <c r="U359" s="342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62">
        <v>30100061</v>
      </c>
      <c r="B360" s="133" t="s">
        <v>191</v>
      </c>
      <c r="C360" s="125" t="s">
        <v>193</v>
      </c>
      <c r="D360" s="107">
        <v>5.03</v>
      </c>
      <c r="E360" s="107"/>
      <c r="F360" s="377"/>
      <c r="G360" s="127"/>
      <c r="H360" s="351">
        <f t="shared" si="73"/>
        <v>0</v>
      </c>
      <c r="I360" s="351"/>
      <c r="J360" s="129"/>
      <c r="K360" s="130"/>
      <c r="L360" s="128"/>
      <c r="M360" s="108"/>
      <c r="N360" s="129"/>
      <c r="O360" s="342"/>
      <c r="P360" s="342"/>
      <c r="Q360" s="342"/>
      <c r="R360" s="342"/>
      <c r="S360" s="342"/>
      <c r="T360" s="342"/>
      <c r="U360" s="342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60">
        <v>30200001</v>
      </c>
      <c r="B361" s="133" t="s">
        <v>196</v>
      </c>
      <c r="C361" s="125" t="s">
        <v>189</v>
      </c>
      <c r="D361" s="107">
        <v>5.0599999999999996</v>
      </c>
      <c r="E361" s="107"/>
      <c r="F361" s="107"/>
      <c r="G361" s="127"/>
      <c r="H361" s="351">
        <f t="shared" si="73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78">IF(ISERROR(I361-K361),"",I361-K361)</f>
        <v>0</v>
      </c>
      <c r="N361" s="129">
        <f>SUM(O361:U361)</f>
        <v>0</v>
      </c>
      <c r="O361" s="342"/>
      <c r="P361" s="342"/>
      <c r="Q361" s="342"/>
      <c r="R361" s="342"/>
      <c r="S361" s="342"/>
      <c r="T361" s="342"/>
      <c r="U361" s="342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60">
        <v>30200002</v>
      </c>
      <c r="B362" s="133" t="s">
        <v>197</v>
      </c>
      <c r="C362" s="125" t="s">
        <v>189</v>
      </c>
      <c r="D362" s="107">
        <v>5.09</v>
      </c>
      <c r="E362" s="107"/>
      <c r="F362" s="107"/>
      <c r="G362" s="127"/>
      <c r="H362" s="351">
        <f t="shared" si="73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78"/>
        <v>0</v>
      </c>
      <c r="N362" s="129">
        <f>SUM(O362:U362)</f>
        <v>0</v>
      </c>
      <c r="O362" s="342"/>
      <c r="P362" s="342"/>
      <c r="Q362" s="342"/>
      <c r="R362" s="342"/>
      <c r="S362" s="342"/>
      <c r="T362" s="342"/>
      <c r="U362" s="342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60">
        <v>30200003</v>
      </c>
      <c r="B363" s="133" t="s">
        <v>197</v>
      </c>
      <c r="C363" s="125" t="s">
        <v>190</v>
      </c>
      <c r="D363" s="107">
        <v>5.09</v>
      </c>
      <c r="E363" s="107"/>
      <c r="F363" s="107"/>
      <c r="G363" s="127"/>
      <c r="H363" s="351">
        <f t="shared" si="73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78"/>
        <v>0</v>
      </c>
      <c r="N363" s="129">
        <f>SUM(O363:U363)</f>
        <v>0</v>
      </c>
      <c r="O363" s="342"/>
      <c r="P363" s="342"/>
      <c r="Q363" s="342"/>
      <c r="R363" s="342"/>
      <c r="S363" s="342"/>
      <c r="T363" s="342"/>
      <c r="U363" s="342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60">
        <v>30100003</v>
      </c>
      <c r="B364" s="139" t="s">
        <v>198</v>
      </c>
      <c r="C364" s="341" t="s">
        <v>190</v>
      </c>
      <c r="D364" s="107">
        <v>4.8</v>
      </c>
      <c r="E364" s="107"/>
      <c r="F364" s="107"/>
      <c r="G364" s="127"/>
      <c r="H364" s="351">
        <f t="shared" si="73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78"/>
        <v>0</v>
      </c>
      <c r="N364" s="129"/>
      <c r="O364" s="342"/>
      <c r="P364" s="342"/>
      <c r="Q364" s="342"/>
      <c r="R364" s="342"/>
      <c r="S364" s="342"/>
      <c r="T364" s="342"/>
      <c r="U364" s="342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60">
        <v>30100004</v>
      </c>
      <c r="B365" s="139" t="s">
        <v>198</v>
      </c>
      <c r="C365" s="341" t="s">
        <v>187</v>
      </c>
      <c r="D365" s="107">
        <v>4.8</v>
      </c>
      <c r="E365" s="107"/>
      <c r="F365" s="107"/>
      <c r="G365" s="127"/>
      <c r="H365" s="351">
        <f t="shared" si="73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78"/>
        <v>0</v>
      </c>
      <c r="N365" s="129"/>
      <c r="O365" s="342"/>
      <c r="P365" s="342"/>
      <c r="Q365" s="342"/>
      <c r="R365" s="342"/>
      <c r="S365" s="342"/>
      <c r="T365" s="342"/>
      <c r="U365" s="342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60">
        <v>30100006</v>
      </c>
      <c r="B366" s="139" t="s">
        <v>198</v>
      </c>
      <c r="C366" s="341" t="s">
        <v>179</v>
      </c>
      <c r="D366" s="107">
        <v>4.8</v>
      </c>
      <c r="E366" s="107"/>
      <c r="F366" s="107"/>
      <c r="G366" s="127"/>
      <c r="H366" s="351">
        <f t="shared" si="73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78"/>
        <v>0</v>
      </c>
      <c r="N366" s="129"/>
      <c r="O366" s="342"/>
      <c r="P366" s="342"/>
      <c r="Q366" s="342"/>
      <c r="R366" s="342"/>
      <c r="S366" s="342"/>
      <c r="T366" s="342"/>
      <c r="U366" s="342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60">
        <v>30100005</v>
      </c>
      <c r="B367" s="139" t="s">
        <v>198</v>
      </c>
      <c r="C367" s="341" t="s">
        <v>199</v>
      </c>
      <c r="D367" s="107">
        <v>4.8</v>
      </c>
      <c r="E367" s="107"/>
      <c r="F367" s="107"/>
      <c r="G367" s="127"/>
      <c r="H367" s="351">
        <f t="shared" si="73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78"/>
        <v>0</v>
      </c>
      <c r="N367" s="129"/>
      <c r="O367" s="342"/>
      <c r="P367" s="342"/>
      <c r="Q367" s="342"/>
      <c r="R367" s="342"/>
      <c r="S367" s="342"/>
      <c r="T367" s="342"/>
      <c r="U367" s="342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60">
        <v>30100009</v>
      </c>
      <c r="B368" s="139" t="s">
        <v>200</v>
      </c>
      <c r="C368" s="125" t="s">
        <v>190</v>
      </c>
      <c r="D368" s="107">
        <v>4.99</v>
      </c>
      <c r="E368" s="107"/>
      <c r="F368" s="107"/>
      <c r="G368" s="127"/>
      <c r="H368" s="351">
        <f t="shared" si="73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78"/>
        <v>0</v>
      </c>
      <c r="N368" s="129">
        <f>SUM(O368:U368)</f>
        <v>0</v>
      </c>
      <c r="O368" s="342"/>
      <c r="P368" s="342"/>
      <c r="Q368" s="342"/>
      <c r="R368" s="342"/>
      <c r="S368" s="342"/>
      <c r="T368" s="342"/>
      <c r="U368" s="342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9">
        <v>30200004</v>
      </c>
      <c r="B369" s="139" t="s">
        <v>200</v>
      </c>
      <c r="C369" s="125" t="s">
        <v>189</v>
      </c>
      <c r="D369" s="107">
        <v>4.99</v>
      </c>
      <c r="E369" s="107"/>
      <c r="F369" s="107"/>
      <c r="G369" s="127"/>
      <c r="H369" s="351">
        <f t="shared" si="73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78"/>
        <v>0</v>
      </c>
      <c r="N369" s="129">
        <f>SUM(O369:U369)</f>
        <v>0</v>
      </c>
      <c r="O369" s="342"/>
      <c r="P369" s="342"/>
      <c r="Q369" s="342"/>
      <c r="R369" s="342"/>
      <c r="S369" s="342"/>
      <c r="T369" s="342"/>
      <c r="U369" s="342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424" t="s">
        <v>201</v>
      </c>
      <c r="B370" s="425"/>
      <c r="C370" s="349" t="s">
        <v>202</v>
      </c>
      <c r="D370" s="141"/>
      <c r="E370" s="141"/>
      <c r="F370" s="141"/>
      <c r="G370" s="143">
        <f>SUM(G349:G369)</f>
        <v>0</v>
      </c>
      <c r="H370" s="144">
        <f>SUM(H349:H369)</f>
        <v>0</v>
      </c>
      <c r="I370" s="144">
        <f>SUM(I349:I369)</f>
        <v>0</v>
      </c>
      <c r="J370" s="129" t="str">
        <f t="array" ref="J370">IF(ISERROR(G370/I370),"",G370/I370)</f>
        <v/>
      </c>
      <c r="K370" s="144">
        <f>SUM(K349:K369)</f>
        <v>0</v>
      </c>
      <c r="L370" s="145"/>
      <c r="M370" s="148">
        <f t="shared" ref="M370:AA370" si="79">SUM(M349:M369)</f>
        <v>0</v>
      </c>
      <c r="N370" s="144">
        <f t="shared" si="79"/>
        <v>0</v>
      </c>
      <c r="O370" s="146">
        <f t="shared" si="79"/>
        <v>0</v>
      </c>
      <c r="P370" s="146">
        <f t="shared" si="79"/>
        <v>0</v>
      </c>
      <c r="Q370" s="146">
        <f t="shared" si="79"/>
        <v>0</v>
      </c>
      <c r="R370" s="146">
        <f t="shared" si="79"/>
        <v>0</v>
      </c>
      <c r="S370" s="146">
        <f t="shared" si="79"/>
        <v>0</v>
      </c>
      <c r="T370" s="146">
        <f t="shared" si="79"/>
        <v>0</v>
      </c>
      <c r="U370" s="146">
        <f t="shared" si="79"/>
        <v>0</v>
      </c>
      <c r="V370" s="147">
        <f t="shared" si="79"/>
        <v>0</v>
      </c>
      <c r="W370" s="132">
        <f t="shared" si="79"/>
        <v>0</v>
      </c>
      <c r="X370" s="147">
        <f t="shared" si="79"/>
        <v>0</v>
      </c>
      <c r="Y370" s="147">
        <f t="shared" si="79"/>
        <v>0</v>
      </c>
      <c r="Z370" s="147">
        <f t="shared" si="79"/>
        <v>0</v>
      </c>
      <c r="AA370" s="147">
        <f t="shared" si="79"/>
        <v>0</v>
      </c>
    </row>
    <row r="371" spans="1:27" ht="20.100000000000001" hidden="1" customHeight="1">
      <c r="A371" s="260">
        <v>30100012</v>
      </c>
      <c r="B371" s="343" t="s">
        <v>206</v>
      </c>
      <c r="C371" s="125" t="s">
        <v>199</v>
      </c>
      <c r="D371" s="107">
        <v>5.03</v>
      </c>
      <c r="E371" s="107"/>
      <c r="F371" s="107"/>
      <c r="G371" s="127"/>
      <c r="H371" s="351">
        <f t="shared" ref="H371:H427" si="80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>IF(ISERROR(I371-K371),"",I371-K371)</f>
        <v>0</v>
      </c>
      <c r="N371" s="129">
        <f>SUM(O371:U371)</f>
        <v>0</v>
      </c>
      <c r="O371" s="346"/>
      <c r="P371" s="346"/>
      <c r="Q371" s="346"/>
      <c r="R371" s="346"/>
      <c r="S371" s="346"/>
      <c r="T371" s="346"/>
      <c r="U371" s="346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60">
        <v>30100011</v>
      </c>
      <c r="B372" s="343" t="s">
        <v>425</v>
      </c>
      <c r="C372" s="183" t="s">
        <v>427</v>
      </c>
      <c r="D372" s="107">
        <v>5.03</v>
      </c>
      <c r="E372" s="107"/>
      <c r="F372" s="107"/>
      <c r="G372" s="127"/>
      <c r="H372" s="351">
        <f t="shared" si="80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346"/>
      <c r="P372" s="346"/>
      <c r="Q372" s="346"/>
      <c r="R372" s="346"/>
      <c r="S372" s="346"/>
      <c r="T372" s="346"/>
      <c r="U372" s="346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60">
        <v>30100010</v>
      </c>
      <c r="B373" s="343" t="s">
        <v>206</v>
      </c>
      <c r="C373" s="125" t="s">
        <v>186</v>
      </c>
      <c r="D373" s="107">
        <v>5.03</v>
      </c>
      <c r="E373" s="107"/>
      <c r="F373" s="107"/>
      <c r="G373" s="127"/>
      <c r="H373" s="351">
        <f t="shared" si="80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81">IF(ISERROR(I373-K373),"",I373-K373)</f>
        <v>0</v>
      </c>
      <c r="N373" s="129">
        <f>SUM(O373:U373)</f>
        <v>0</v>
      </c>
      <c r="O373" s="346"/>
      <c r="P373" s="346"/>
      <c r="Q373" s="346"/>
      <c r="R373" s="346"/>
      <c r="S373" s="346"/>
      <c r="T373" s="346"/>
      <c r="U373" s="346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60">
        <v>30100014</v>
      </c>
      <c r="B374" s="343" t="s">
        <v>206</v>
      </c>
      <c r="C374" s="125" t="s">
        <v>203</v>
      </c>
      <c r="D374" s="107">
        <v>5.03</v>
      </c>
      <c r="E374" s="107"/>
      <c r="F374" s="107"/>
      <c r="G374" s="127"/>
      <c r="H374" s="351">
        <f t="shared" si="80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81"/>
        <v>0</v>
      </c>
      <c r="N374" s="129">
        <f>SUM(O374:U374)</f>
        <v>0</v>
      </c>
      <c r="O374" s="346"/>
      <c r="P374" s="346"/>
      <c r="Q374" s="346"/>
      <c r="R374" s="346"/>
      <c r="S374" s="346"/>
      <c r="T374" s="346"/>
      <c r="U374" s="346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60">
        <v>30100013</v>
      </c>
      <c r="B375" s="343" t="s">
        <v>206</v>
      </c>
      <c r="C375" s="125" t="s">
        <v>207</v>
      </c>
      <c r="D375" s="107">
        <v>5.03</v>
      </c>
      <c r="E375" s="107"/>
      <c r="F375" s="107"/>
      <c r="G375" s="127"/>
      <c r="H375" s="351">
        <f t="shared" si="80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81"/>
        <v>0</v>
      </c>
      <c r="N375" s="129">
        <f>SUM(O375:U375)</f>
        <v>0</v>
      </c>
      <c r="O375" s="346"/>
      <c r="P375" s="346"/>
      <c r="Q375" s="346"/>
      <c r="R375" s="346"/>
      <c r="S375" s="346"/>
      <c r="T375" s="346"/>
      <c r="U375" s="346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60">
        <v>30100016</v>
      </c>
      <c r="B376" s="343" t="s">
        <v>414</v>
      </c>
      <c r="C376" s="183" t="s">
        <v>415</v>
      </c>
      <c r="D376" s="107"/>
      <c r="E376" s="107"/>
      <c r="F376" s="107"/>
      <c r="G376" s="127"/>
      <c r="H376" s="351">
        <f t="shared" si="80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81"/>
        <v>0</v>
      </c>
      <c r="N376" s="129"/>
      <c r="O376" s="346"/>
      <c r="P376" s="346"/>
      <c r="Q376" s="346"/>
      <c r="R376" s="346"/>
      <c r="S376" s="346"/>
      <c r="T376" s="346"/>
      <c r="U376" s="346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60">
        <v>30100017</v>
      </c>
      <c r="B377" s="343" t="s">
        <v>414</v>
      </c>
      <c r="C377" s="183" t="s">
        <v>416</v>
      </c>
      <c r="D377" s="107"/>
      <c r="E377" s="107"/>
      <c r="F377" s="107"/>
      <c r="G377" s="127"/>
      <c r="H377" s="351">
        <f t="shared" si="80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81"/>
        <v>0</v>
      </c>
      <c r="N377" s="129"/>
      <c r="O377" s="346"/>
      <c r="P377" s="346"/>
      <c r="Q377" s="346"/>
      <c r="R377" s="346"/>
      <c r="S377" s="346"/>
      <c r="T377" s="346"/>
      <c r="U377" s="346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60">
        <v>30100015</v>
      </c>
      <c r="B378" s="343" t="s">
        <v>414</v>
      </c>
      <c r="C378" s="183" t="s">
        <v>61</v>
      </c>
      <c r="D378" s="107"/>
      <c r="E378" s="107"/>
      <c r="F378" s="107"/>
      <c r="G378" s="127"/>
      <c r="H378" s="351">
        <f t="shared" si="80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81"/>
        <v>0</v>
      </c>
      <c r="N378" s="129"/>
      <c r="O378" s="346"/>
      <c r="P378" s="346"/>
      <c r="Q378" s="346"/>
      <c r="R378" s="346"/>
      <c r="S378" s="346"/>
      <c r="T378" s="346"/>
      <c r="U378" s="346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60">
        <v>30100027</v>
      </c>
      <c r="B379" s="343" t="s">
        <v>208</v>
      </c>
      <c r="C379" s="125" t="s">
        <v>179</v>
      </c>
      <c r="D379" s="107">
        <v>5.08</v>
      </c>
      <c r="E379" s="107"/>
      <c r="F379" s="107"/>
      <c r="G379" s="127"/>
      <c r="H379" s="351">
        <f t="shared" si="80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81"/>
        <v>0</v>
      </c>
      <c r="N379" s="129">
        <f t="shared" ref="N379:N394" si="82">SUM(O379:U379)</f>
        <v>0</v>
      </c>
      <c r="O379" s="346"/>
      <c r="P379" s="346"/>
      <c r="Q379" s="346"/>
      <c r="R379" s="346"/>
      <c r="S379" s="346"/>
      <c r="T379" s="346"/>
      <c r="U379" s="346"/>
      <c r="V379" s="131">
        <f t="shared" ref="V379:V390" si="83">SUM(X379:AA379)</f>
        <v>0</v>
      </c>
      <c r="W379" s="132" t="str">
        <f t="shared" ref="W379:W390" si="84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60">
        <v>30100023</v>
      </c>
      <c r="B380" s="343" t="s">
        <v>208</v>
      </c>
      <c r="C380" s="125" t="s">
        <v>204</v>
      </c>
      <c r="D380" s="107">
        <v>5.08</v>
      </c>
      <c r="E380" s="107"/>
      <c r="F380" s="107"/>
      <c r="G380" s="127"/>
      <c r="H380" s="351">
        <f t="shared" si="80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81"/>
        <v>0</v>
      </c>
      <c r="N380" s="129">
        <f t="shared" si="82"/>
        <v>0</v>
      </c>
      <c r="O380" s="346"/>
      <c r="P380" s="346"/>
      <c r="Q380" s="346"/>
      <c r="R380" s="346"/>
      <c r="S380" s="346"/>
      <c r="T380" s="346"/>
      <c r="U380" s="346"/>
      <c r="V380" s="131">
        <f t="shared" si="83"/>
        <v>0</v>
      </c>
      <c r="W380" s="132" t="str">
        <f t="shared" si="84"/>
        <v/>
      </c>
      <c r="X380" s="131"/>
      <c r="Y380" s="131"/>
      <c r="Z380" s="131"/>
      <c r="AA380" s="131"/>
    </row>
    <row r="381" spans="1:27" ht="20.100000000000001" hidden="1" customHeight="1">
      <c r="A381" s="260">
        <v>30100024</v>
      </c>
      <c r="B381" s="343" t="s">
        <v>208</v>
      </c>
      <c r="C381" s="125" t="s">
        <v>205</v>
      </c>
      <c r="D381" s="107">
        <v>5.08</v>
      </c>
      <c r="E381" s="107"/>
      <c r="F381" s="107"/>
      <c r="G381" s="127"/>
      <c r="H381" s="351">
        <f t="shared" si="80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81"/>
        <v>0</v>
      </c>
      <c r="N381" s="129">
        <f t="shared" si="82"/>
        <v>0</v>
      </c>
      <c r="O381" s="346"/>
      <c r="P381" s="346"/>
      <c r="Q381" s="346"/>
      <c r="R381" s="346"/>
      <c r="S381" s="346"/>
      <c r="T381" s="346"/>
      <c r="U381" s="346"/>
      <c r="V381" s="131">
        <f t="shared" si="83"/>
        <v>0</v>
      </c>
      <c r="W381" s="132" t="str">
        <f t="shared" si="84"/>
        <v/>
      </c>
      <c r="X381" s="131"/>
      <c r="Y381" s="131"/>
      <c r="Z381" s="131"/>
      <c r="AA381" s="131"/>
    </row>
    <row r="382" spans="1:27" ht="20.100000000000001" hidden="1" customHeight="1">
      <c r="A382" s="260">
        <v>30100022</v>
      </c>
      <c r="B382" s="343" t="s">
        <v>208</v>
      </c>
      <c r="C382" s="125" t="s">
        <v>186</v>
      </c>
      <c r="D382" s="107">
        <v>5.08</v>
      </c>
      <c r="E382" s="107"/>
      <c r="F382" s="107"/>
      <c r="G382" s="127"/>
      <c r="H382" s="351">
        <f t="shared" si="80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81"/>
        <v>0</v>
      </c>
      <c r="N382" s="129">
        <f t="shared" si="82"/>
        <v>0</v>
      </c>
      <c r="O382" s="346"/>
      <c r="P382" s="346"/>
      <c r="Q382" s="346"/>
      <c r="R382" s="346"/>
      <c r="S382" s="346"/>
      <c r="T382" s="346"/>
      <c r="U382" s="346"/>
      <c r="V382" s="131">
        <f t="shared" si="83"/>
        <v>0</v>
      </c>
      <c r="W382" s="132" t="str">
        <f t="shared" si="84"/>
        <v/>
      </c>
      <c r="X382" s="131"/>
      <c r="Y382" s="131"/>
      <c r="Z382" s="131"/>
      <c r="AA382" s="131"/>
    </row>
    <row r="383" spans="1:27" ht="20.100000000000001" hidden="1" customHeight="1">
      <c r="A383" s="260">
        <v>30100029</v>
      </c>
      <c r="B383" s="343" t="s">
        <v>208</v>
      </c>
      <c r="C383" s="125" t="s">
        <v>203</v>
      </c>
      <c r="D383" s="107">
        <v>5.08</v>
      </c>
      <c r="E383" s="107"/>
      <c r="F383" s="107"/>
      <c r="G383" s="127"/>
      <c r="H383" s="351">
        <f t="shared" si="80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81"/>
        <v>0</v>
      </c>
      <c r="N383" s="129">
        <f t="shared" si="82"/>
        <v>0</v>
      </c>
      <c r="O383" s="346"/>
      <c r="P383" s="346"/>
      <c r="Q383" s="346"/>
      <c r="R383" s="346"/>
      <c r="S383" s="346"/>
      <c r="T383" s="346"/>
      <c r="U383" s="346"/>
      <c r="V383" s="131">
        <f t="shared" si="83"/>
        <v>0</v>
      </c>
      <c r="W383" s="132" t="str">
        <f t="shared" si="84"/>
        <v/>
      </c>
      <c r="X383" s="131"/>
      <c r="Y383" s="131"/>
      <c r="Z383" s="131"/>
      <c r="AA383" s="131"/>
    </row>
    <row r="384" spans="1:27" ht="20.100000000000001" hidden="1" customHeight="1">
      <c r="A384" s="260">
        <v>30100026</v>
      </c>
      <c r="B384" s="343" t="s">
        <v>208</v>
      </c>
      <c r="C384" s="125" t="s">
        <v>199</v>
      </c>
      <c r="D384" s="107">
        <v>5.08</v>
      </c>
      <c r="E384" s="107"/>
      <c r="F384" s="107"/>
      <c r="G384" s="127"/>
      <c r="H384" s="351">
        <f t="shared" si="80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81"/>
        <v>0</v>
      </c>
      <c r="N384" s="129">
        <f t="shared" si="82"/>
        <v>0</v>
      </c>
      <c r="O384" s="342"/>
      <c r="P384" s="342"/>
      <c r="Q384" s="342"/>
      <c r="R384" s="342"/>
      <c r="S384" s="342"/>
      <c r="T384" s="342"/>
      <c r="U384" s="342"/>
      <c r="V384" s="131">
        <f t="shared" si="83"/>
        <v>0</v>
      </c>
      <c r="W384" s="132" t="str">
        <f t="shared" si="84"/>
        <v/>
      </c>
      <c r="X384" s="131"/>
      <c r="Y384" s="131"/>
      <c r="Z384" s="131"/>
      <c r="AA384" s="131"/>
    </row>
    <row r="385" spans="1:27" ht="20.100000000000001" hidden="1" customHeight="1">
      <c r="A385" s="260">
        <v>30100025</v>
      </c>
      <c r="B385" s="343" t="s">
        <v>208</v>
      </c>
      <c r="C385" s="125" t="s">
        <v>187</v>
      </c>
      <c r="D385" s="107">
        <v>5.08</v>
      </c>
      <c r="E385" s="107"/>
      <c r="F385" s="107"/>
      <c r="G385" s="127"/>
      <c r="H385" s="351">
        <f t="shared" si="80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81"/>
        <v>0</v>
      </c>
      <c r="N385" s="129">
        <f t="shared" si="82"/>
        <v>0</v>
      </c>
      <c r="O385" s="346"/>
      <c r="P385" s="346"/>
      <c r="Q385" s="346"/>
      <c r="R385" s="346"/>
      <c r="S385" s="346"/>
      <c r="T385" s="346"/>
      <c r="U385" s="346"/>
      <c r="V385" s="131">
        <f t="shared" si="83"/>
        <v>0</v>
      </c>
      <c r="W385" s="132" t="str">
        <f t="shared" si="84"/>
        <v/>
      </c>
      <c r="X385" s="131"/>
      <c r="Y385" s="131"/>
      <c r="Z385" s="131"/>
      <c r="AA385" s="131"/>
    </row>
    <row r="386" spans="1:27" ht="20.100000000000001" hidden="1" customHeight="1">
      <c r="A386" s="260">
        <v>30100028</v>
      </c>
      <c r="B386" s="343" t="s">
        <v>208</v>
      </c>
      <c r="C386" s="125" t="s">
        <v>207</v>
      </c>
      <c r="D386" s="107">
        <v>5.08</v>
      </c>
      <c r="E386" s="107"/>
      <c r="F386" s="107"/>
      <c r="G386" s="127"/>
      <c r="H386" s="351">
        <f t="shared" si="80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81"/>
        <v>0</v>
      </c>
      <c r="N386" s="129">
        <f t="shared" si="82"/>
        <v>0</v>
      </c>
      <c r="O386" s="342"/>
      <c r="P386" s="342"/>
      <c r="Q386" s="342"/>
      <c r="R386" s="342"/>
      <c r="S386" s="342"/>
      <c r="T386" s="342"/>
      <c r="U386" s="342"/>
      <c r="V386" s="131">
        <f t="shared" si="83"/>
        <v>0</v>
      </c>
      <c r="W386" s="132" t="str">
        <f t="shared" si="84"/>
        <v/>
      </c>
      <c r="X386" s="131"/>
      <c r="Y386" s="131"/>
      <c r="Z386" s="131"/>
      <c r="AA386" s="131"/>
    </row>
    <row r="387" spans="1:27" ht="20.100000000000001" hidden="1" customHeight="1">
      <c r="A387" s="260">
        <v>30100032</v>
      </c>
      <c r="B387" s="343" t="s">
        <v>209</v>
      </c>
      <c r="C387" s="125" t="s">
        <v>194</v>
      </c>
      <c r="D387" s="107">
        <v>5.03</v>
      </c>
      <c r="E387" s="107"/>
      <c r="F387" s="107"/>
      <c r="G387" s="127"/>
      <c r="H387" s="351">
        <f t="shared" si="80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81"/>
        <v>0</v>
      </c>
      <c r="N387" s="129">
        <f t="shared" si="82"/>
        <v>0</v>
      </c>
      <c r="O387" s="346"/>
      <c r="P387" s="346"/>
      <c r="Q387" s="346"/>
      <c r="R387" s="346"/>
      <c r="S387" s="346"/>
      <c r="T387" s="346"/>
      <c r="U387" s="346"/>
      <c r="V387" s="131">
        <f t="shared" si="83"/>
        <v>0</v>
      </c>
      <c r="W387" s="132" t="str">
        <f t="shared" si="84"/>
        <v/>
      </c>
      <c r="X387" s="131"/>
      <c r="Y387" s="131"/>
      <c r="Z387" s="131"/>
      <c r="AA387" s="131"/>
    </row>
    <row r="388" spans="1:27" ht="20.100000000000001" hidden="1" customHeight="1">
      <c r="A388" s="260">
        <v>30100033</v>
      </c>
      <c r="B388" s="343" t="s">
        <v>209</v>
      </c>
      <c r="C388" s="125" t="s">
        <v>179</v>
      </c>
      <c r="D388" s="107">
        <v>5.03</v>
      </c>
      <c r="E388" s="107"/>
      <c r="F388" s="107"/>
      <c r="G388" s="127"/>
      <c r="H388" s="351">
        <f t="shared" si="80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81"/>
        <v>0</v>
      </c>
      <c r="N388" s="129">
        <f t="shared" si="82"/>
        <v>0</v>
      </c>
      <c r="O388" s="346"/>
      <c r="P388" s="346"/>
      <c r="Q388" s="346"/>
      <c r="R388" s="346"/>
      <c r="S388" s="346"/>
      <c r="T388" s="346"/>
      <c r="U388" s="346"/>
      <c r="V388" s="131">
        <f t="shared" si="83"/>
        <v>0</v>
      </c>
      <c r="W388" s="132" t="str">
        <f t="shared" si="84"/>
        <v/>
      </c>
      <c r="X388" s="131"/>
      <c r="Y388" s="131"/>
      <c r="Z388" s="131"/>
      <c r="AA388" s="131"/>
    </row>
    <row r="389" spans="1:27" ht="20.100000000000001" hidden="1" customHeight="1">
      <c r="A389" s="260">
        <v>30100062</v>
      </c>
      <c r="B389" s="343" t="s">
        <v>209</v>
      </c>
      <c r="C389" s="125" t="s">
        <v>195</v>
      </c>
      <c r="D389" s="107">
        <v>5.03</v>
      </c>
      <c r="E389" s="107"/>
      <c r="F389" s="107"/>
      <c r="G389" s="127"/>
      <c r="H389" s="351">
        <f t="shared" si="80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81"/>
        <v>0</v>
      </c>
      <c r="N389" s="129">
        <f t="shared" si="82"/>
        <v>0</v>
      </c>
      <c r="O389" s="346"/>
      <c r="P389" s="346"/>
      <c r="Q389" s="346"/>
      <c r="R389" s="346"/>
      <c r="S389" s="346"/>
      <c r="T389" s="346"/>
      <c r="U389" s="346"/>
      <c r="V389" s="131">
        <f t="shared" si="83"/>
        <v>0</v>
      </c>
      <c r="W389" s="132" t="str">
        <f t="shared" si="84"/>
        <v/>
      </c>
      <c r="X389" s="131"/>
      <c r="Y389" s="131"/>
      <c r="Z389" s="131"/>
      <c r="AA389" s="131"/>
    </row>
    <row r="390" spans="1:27" ht="20.100000000000001" hidden="1" customHeight="1">
      <c r="A390" s="260">
        <v>30100031</v>
      </c>
      <c r="B390" s="343" t="s">
        <v>209</v>
      </c>
      <c r="C390" s="125" t="s">
        <v>204</v>
      </c>
      <c r="D390" s="107">
        <v>5.03</v>
      </c>
      <c r="E390" s="107"/>
      <c r="F390" s="107"/>
      <c r="G390" s="127"/>
      <c r="H390" s="351">
        <f t="shared" si="80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81"/>
        <v>0</v>
      </c>
      <c r="N390" s="129">
        <f t="shared" si="82"/>
        <v>0</v>
      </c>
      <c r="O390" s="346"/>
      <c r="P390" s="346"/>
      <c r="Q390" s="346"/>
      <c r="R390" s="346"/>
      <c r="S390" s="346"/>
      <c r="T390" s="346"/>
      <c r="U390" s="346"/>
      <c r="V390" s="131">
        <f t="shared" si="83"/>
        <v>0</v>
      </c>
      <c r="W390" s="132" t="str">
        <f t="shared" si="84"/>
        <v/>
      </c>
      <c r="X390" s="131"/>
      <c r="Y390" s="131"/>
      <c r="Z390" s="131"/>
      <c r="AA390" s="131"/>
    </row>
    <row r="391" spans="1:27" ht="20.100000000000001" hidden="1" customHeight="1">
      <c r="A391" s="260">
        <v>30100019</v>
      </c>
      <c r="B391" s="343" t="s">
        <v>382</v>
      </c>
      <c r="C391" s="183" t="s">
        <v>383</v>
      </c>
      <c r="D391" s="107">
        <v>5.03</v>
      </c>
      <c r="E391" s="107"/>
      <c r="F391" s="107"/>
      <c r="G391" s="127"/>
      <c r="H391" s="351">
        <f t="shared" si="80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81"/>
        <v>0</v>
      </c>
      <c r="N391" s="129">
        <f t="shared" si="82"/>
        <v>0</v>
      </c>
      <c r="O391" s="346"/>
      <c r="P391" s="346"/>
      <c r="Q391" s="346"/>
      <c r="R391" s="346"/>
      <c r="S391" s="346"/>
      <c r="T391" s="346"/>
      <c r="U391" s="346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60">
        <v>30100020</v>
      </c>
      <c r="B392" s="343" t="s">
        <v>382</v>
      </c>
      <c r="C392" s="183" t="s">
        <v>384</v>
      </c>
      <c r="D392" s="107">
        <v>5.03</v>
      </c>
      <c r="E392" s="107"/>
      <c r="F392" s="107"/>
      <c r="G392" s="127"/>
      <c r="H392" s="351">
        <f t="shared" si="80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81"/>
        <v>0</v>
      </c>
      <c r="N392" s="129">
        <f t="shared" si="82"/>
        <v>0</v>
      </c>
      <c r="O392" s="346"/>
      <c r="P392" s="346"/>
      <c r="Q392" s="346"/>
      <c r="R392" s="346"/>
      <c r="S392" s="346"/>
      <c r="T392" s="346"/>
      <c r="U392" s="346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60">
        <v>30100021</v>
      </c>
      <c r="B393" s="343" t="s">
        <v>382</v>
      </c>
      <c r="C393" s="183" t="s">
        <v>389</v>
      </c>
      <c r="D393" s="107">
        <v>5.03</v>
      </c>
      <c r="E393" s="107"/>
      <c r="F393" s="107"/>
      <c r="G393" s="127"/>
      <c r="H393" s="351">
        <f t="shared" si="80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81"/>
        <v>0</v>
      </c>
      <c r="N393" s="129">
        <f t="shared" si="82"/>
        <v>0</v>
      </c>
      <c r="O393" s="346"/>
      <c r="P393" s="346"/>
      <c r="Q393" s="346"/>
      <c r="R393" s="346"/>
      <c r="S393" s="346"/>
      <c r="T393" s="346"/>
      <c r="U393" s="346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60">
        <v>30100018</v>
      </c>
      <c r="B394" s="343" t="s">
        <v>382</v>
      </c>
      <c r="C394" s="183" t="s">
        <v>391</v>
      </c>
      <c r="D394" s="107">
        <v>5.03</v>
      </c>
      <c r="E394" s="107"/>
      <c r="F394" s="107"/>
      <c r="G394" s="127"/>
      <c r="H394" s="351">
        <f t="shared" si="80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81"/>
        <v>0</v>
      </c>
      <c r="N394" s="129">
        <f t="shared" si="82"/>
        <v>0</v>
      </c>
      <c r="O394" s="346"/>
      <c r="P394" s="346"/>
      <c r="Q394" s="346"/>
      <c r="R394" s="346"/>
      <c r="S394" s="346"/>
      <c r="T394" s="346"/>
      <c r="U394" s="346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63">
        <v>30700007</v>
      </c>
      <c r="B395" s="343" t="s">
        <v>418</v>
      </c>
      <c r="C395" s="183" t="s">
        <v>364</v>
      </c>
      <c r="D395" s="107">
        <v>5.03</v>
      </c>
      <c r="E395" s="107"/>
      <c r="F395" s="107"/>
      <c r="G395" s="127"/>
      <c r="H395" s="351">
        <f t="shared" si="80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81"/>
        <v>0</v>
      </c>
      <c r="N395" s="129"/>
      <c r="O395" s="346"/>
      <c r="P395" s="346"/>
      <c r="Q395" s="346"/>
      <c r="R395" s="346"/>
      <c r="S395" s="346"/>
      <c r="T395" s="346"/>
      <c r="U395" s="346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63">
        <v>30700006</v>
      </c>
      <c r="B396" s="343" t="s">
        <v>418</v>
      </c>
      <c r="C396" s="183" t="s">
        <v>365</v>
      </c>
      <c r="D396" s="107">
        <v>5.03</v>
      </c>
      <c r="E396" s="107"/>
      <c r="F396" s="107"/>
      <c r="G396" s="127"/>
      <c r="H396" s="351">
        <f t="shared" si="80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81"/>
        <v>0</v>
      </c>
      <c r="N396" s="129"/>
      <c r="O396" s="346"/>
      <c r="P396" s="346"/>
      <c r="Q396" s="346"/>
      <c r="R396" s="346"/>
      <c r="S396" s="346"/>
      <c r="T396" s="346"/>
      <c r="U396" s="346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63">
        <v>30700008</v>
      </c>
      <c r="B397" s="343" t="s">
        <v>418</v>
      </c>
      <c r="C397" s="183" t="s">
        <v>366</v>
      </c>
      <c r="D397" s="107">
        <v>5.03</v>
      </c>
      <c r="E397" s="107"/>
      <c r="F397" s="107"/>
      <c r="G397" s="127"/>
      <c r="H397" s="351">
        <f t="shared" si="80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81"/>
        <v>0</v>
      </c>
      <c r="N397" s="129"/>
      <c r="O397" s="346"/>
      <c r="P397" s="346"/>
      <c r="Q397" s="346"/>
      <c r="R397" s="346"/>
      <c r="S397" s="346"/>
      <c r="T397" s="346"/>
      <c r="U397" s="346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63">
        <v>30700009</v>
      </c>
      <c r="B398" s="343" t="s">
        <v>418</v>
      </c>
      <c r="C398" s="183" t="s">
        <v>367</v>
      </c>
      <c r="D398" s="107">
        <v>5.03</v>
      </c>
      <c r="E398" s="107"/>
      <c r="F398" s="107"/>
      <c r="G398" s="127"/>
      <c r="H398" s="351">
        <f t="shared" si="80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81"/>
        <v>0</v>
      </c>
      <c r="N398" s="129"/>
      <c r="O398" s="346"/>
      <c r="P398" s="346"/>
      <c r="Q398" s="346"/>
      <c r="R398" s="346"/>
      <c r="S398" s="346"/>
      <c r="T398" s="346"/>
      <c r="U398" s="346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60">
        <v>30100036</v>
      </c>
      <c r="B399" s="133" t="s">
        <v>210</v>
      </c>
      <c r="C399" s="125" t="s">
        <v>187</v>
      </c>
      <c r="D399" s="107">
        <v>5.03</v>
      </c>
      <c r="E399" s="107"/>
      <c r="F399" s="107"/>
      <c r="G399" s="127"/>
      <c r="H399" s="351">
        <f t="shared" si="80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81"/>
        <v>0</v>
      </c>
      <c r="N399" s="129">
        <f t="shared" ref="N399:N408" si="85">SUM(O399:U399)</f>
        <v>0</v>
      </c>
      <c r="O399" s="342"/>
      <c r="P399" s="342"/>
      <c r="Q399" s="342"/>
      <c r="R399" s="342"/>
      <c r="S399" s="342"/>
      <c r="T399" s="342"/>
      <c r="U399" s="342"/>
      <c r="V399" s="131">
        <f t="shared" ref="V399:V408" si="86">SUM(X399:AA399)</f>
        <v>0</v>
      </c>
      <c r="W399" s="132" t="str">
        <f t="shared" ref="W399:W408" si="87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60">
        <v>30100034</v>
      </c>
      <c r="B400" s="133" t="s">
        <v>210</v>
      </c>
      <c r="C400" s="125" t="s">
        <v>186</v>
      </c>
      <c r="D400" s="107">
        <v>5.03</v>
      </c>
      <c r="E400" s="107"/>
      <c r="F400" s="107"/>
      <c r="G400" s="127"/>
      <c r="H400" s="351">
        <f t="shared" si="80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81"/>
        <v>0</v>
      </c>
      <c r="N400" s="129">
        <f t="shared" si="85"/>
        <v>0</v>
      </c>
      <c r="O400" s="342"/>
      <c r="P400" s="342"/>
      <c r="Q400" s="342"/>
      <c r="R400" s="342"/>
      <c r="S400" s="342"/>
      <c r="T400" s="342"/>
      <c r="U400" s="342"/>
      <c r="V400" s="131">
        <f t="shared" si="86"/>
        <v>0</v>
      </c>
      <c r="W400" s="132" t="str">
        <f t="shared" si="87"/>
        <v/>
      </c>
      <c r="X400" s="131"/>
      <c r="Y400" s="131"/>
      <c r="Z400" s="131"/>
      <c r="AA400" s="131"/>
    </row>
    <row r="401" spans="1:27" ht="20.100000000000001" hidden="1" customHeight="1">
      <c r="A401" s="260">
        <v>30100035</v>
      </c>
      <c r="B401" s="133" t="s">
        <v>210</v>
      </c>
      <c r="C401" s="125" t="s">
        <v>194</v>
      </c>
      <c r="D401" s="107">
        <v>5.03</v>
      </c>
      <c r="E401" s="107"/>
      <c r="F401" s="107"/>
      <c r="G401" s="127"/>
      <c r="H401" s="351">
        <f t="shared" si="80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81"/>
        <v>0</v>
      </c>
      <c r="N401" s="129">
        <f t="shared" si="85"/>
        <v>0</v>
      </c>
      <c r="O401" s="342"/>
      <c r="P401" s="342"/>
      <c r="Q401" s="342"/>
      <c r="R401" s="342"/>
      <c r="S401" s="342"/>
      <c r="T401" s="342"/>
      <c r="U401" s="342"/>
      <c r="V401" s="131">
        <f t="shared" si="86"/>
        <v>0</v>
      </c>
      <c r="W401" s="132" t="str">
        <f t="shared" si="87"/>
        <v/>
      </c>
      <c r="X401" s="131"/>
      <c r="Y401" s="131"/>
      <c r="Z401" s="131"/>
      <c r="AA401" s="131"/>
    </row>
    <row r="402" spans="1:27" ht="20.100000000000001" hidden="1" customHeight="1">
      <c r="A402" s="260">
        <v>30100040</v>
      </c>
      <c r="B402" s="133" t="s">
        <v>211</v>
      </c>
      <c r="C402" s="125" t="s">
        <v>212</v>
      </c>
      <c r="D402" s="107">
        <v>5.03</v>
      </c>
      <c r="E402" s="107"/>
      <c r="F402" s="107"/>
      <c r="G402" s="127"/>
      <c r="H402" s="351">
        <f t="shared" si="80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81"/>
        <v>0</v>
      </c>
      <c r="N402" s="129">
        <f t="shared" si="85"/>
        <v>0</v>
      </c>
      <c r="O402" s="342"/>
      <c r="P402" s="342"/>
      <c r="Q402" s="342"/>
      <c r="R402" s="342"/>
      <c r="S402" s="342"/>
      <c r="T402" s="342"/>
      <c r="U402" s="342"/>
      <c r="V402" s="131">
        <f t="shared" si="86"/>
        <v>0</v>
      </c>
      <c r="W402" s="132" t="str">
        <f t="shared" si="87"/>
        <v/>
      </c>
      <c r="X402" s="131"/>
      <c r="Y402" s="131"/>
      <c r="Z402" s="131"/>
      <c r="AA402" s="131"/>
    </row>
    <row r="403" spans="1:27" ht="20.100000000000001" hidden="1" customHeight="1">
      <c r="A403" s="260">
        <v>30100039</v>
      </c>
      <c r="B403" s="133" t="s">
        <v>211</v>
      </c>
      <c r="C403" s="125" t="s">
        <v>186</v>
      </c>
      <c r="D403" s="107">
        <v>5.03</v>
      </c>
      <c r="E403" s="107"/>
      <c r="F403" s="107"/>
      <c r="G403" s="127"/>
      <c r="H403" s="351">
        <f t="shared" si="80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81"/>
        <v>0</v>
      </c>
      <c r="N403" s="129">
        <f t="shared" si="85"/>
        <v>0</v>
      </c>
      <c r="O403" s="342"/>
      <c r="P403" s="342"/>
      <c r="Q403" s="342"/>
      <c r="R403" s="342"/>
      <c r="S403" s="342"/>
      <c r="T403" s="342"/>
      <c r="U403" s="342"/>
      <c r="V403" s="131">
        <f t="shared" si="86"/>
        <v>0</v>
      </c>
      <c r="W403" s="132" t="str">
        <f t="shared" si="87"/>
        <v/>
      </c>
      <c r="X403" s="131"/>
      <c r="Y403" s="131"/>
      <c r="Z403" s="131"/>
      <c r="AA403" s="131"/>
    </row>
    <row r="404" spans="1:27" ht="20.100000000000001" hidden="1" customHeight="1">
      <c r="A404" s="260">
        <v>30100042</v>
      </c>
      <c r="B404" s="133" t="s">
        <v>211</v>
      </c>
      <c r="C404" s="125" t="s">
        <v>187</v>
      </c>
      <c r="D404" s="107">
        <v>5.03</v>
      </c>
      <c r="E404" s="107"/>
      <c r="F404" s="107"/>
      <c r="G404" s="127"/>
      <c r="H404" s="351">
        <f t="shared" si="80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81"/>
        <v>0</v>
      </c>
      <c r="N404" s="129">
        <f t="shared" si="85"/>
        <v>0</v>
      </c>
      <c r="O404" s="342"/>
      <c r="P404" s="342"/>
      <c r="Q404" s="342"/>
      <c r="R404" s="342"/>
      <c r="S404" s="342"/>
      <c r="T404" s="342"/>
      <c r="U404" s="342"/>
      <c r="V404" s="131">
        <f t="shared" si="86"/>
        <v>0</v>
      </c>
      <c r="W404" s="132" t="str">
        <f t="shared" si="87"/>
        <v/>
      </c>
      <c r="X404" s="131"/>
      <c r="Y404" s="131"/>
      <c r="Z404" s="131"/>
      <c r="AA404" s="131"/>
    </row>
    <row r="405" spans="1:27" ht="20.100000000000001" hidden="1" customHeight="1">
      <c r="A405" s="260">
        <v>30100041</v>
      </c>
      <c r="B405" s="133" t="s">
        <v>211</v>
      </c>
      <c r="C405" s="125" t="s">
        <v>194</v>
      </c>
      <c r="D405" s="107">
        <v>5.03</v>
      </c>
      <c r="E405" s="107"/>
      <c r="F405" s="107"/>
      <c r="G405" s="127"/>
      <c r="H405" s="351">
        <f t="shared" si="80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81"/>
        <v>0</v>
      </c>
      <c r="N405" s="129">
        <f t="shared" si="85"/>
        <v>0</v>
      </c>
      <c r="O405" s="342"/>
      <c r="P405" s="342"/>
      <c r="Q405" s="342"/>
      <c r="R405" s="342"/>
      <c r="S405" s="342"/>
      <c r="T405" s="342"/>
      <c r="U405" s="342"/>
      <c r="V405" s="131">
        <f t="shared" si="86"/>
        <v>0</v>
      </c>
      <c r="W405" s="132" t="str">
        <f t="shared" si="87"/>
        <v/>
      </c>
      <c r="X405" s="131"/>
      <c r="Y405" s="131"/>
      <c r="Z405" s="131"/>
      <c r="AA405" s="131"/>
    </row>
    <row r="406" spans="1:27" ht="20.100000000000001" hidden="1" customHeight="1">
      <c r="A406" s="260">
        <v>30100045</v>
      </c>
      <c r="B406" s="133" t="s">
        <v>213</v>
      </c>
      <c r="C406" s="125" t="s">
        <v>199</v>
      </c>
      <c r="D406" s="107">
        <v>5.03</v>
      </c>
      <c r="E406" s="107"/>
      <c r="F406" s="107"/>
      <c r="G406" s="127"/>
      <c r="H406" s="351">
        <f t="shared" si="80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81"/>
        <v>0</v>
      </c>
      <c r="N406" s="129">
        <f t="shared" si="85"/>
        <v>0</v>
      </c>
      <c r="O406" s="342"/>
      <c r="P406" s="342"/>
      <c r="Q406" s="342"/>
      <c r="R406" s="342"/>
      <c r="S406" s="342"/>
      <c r="T406" s="342"/>
      <c r="U406" s="342"/>
      <c r="V406" s="131">
        <f t="shared" si="86"/>
        <v>0</v>
      </c>
      <c r="W406" s="132" t="str">
        <f t="shared" si="87"/>
        <v/>
      </c>
      <c r="X406" s="131"/>
      <c r="Y406" s="131"/>
      <c r="Z406" s="131"/>
      <c r="AA406" s="131"/>
    </row>
    <row r="407" spans="1:27" ht="20.100000000000001" hidden="1" customHeight="1">
      <c r="A407" s="260">
        <v>30100044</v>
      </c>
      <c r="B407" s="133" t="s">
        <v>213</v>
      </c>
      <c r="C407" s="125" t="s">
        <v>187</v>
      </c>
      <c r="D407" s="107">
        <v>5.03</v>
      </c>
      <c r="E407" s="107"/>
      <c r="F407" s="107"/>
      <c r="G407" s="127"/>
      <c r="H407" s="351">
        <f t="shared" si="80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81"/>
        <v>0</v>
      </c>
      <c r="N407" s="129">
        <f t="shared" si="85"/>
        <v>0</v>
      </c>
      <c r="O407" s="342"/>
      <c r="P407" s="342"/>
      <c r="Q407" s="342"/>
      <c r="R407" s="342"/>
      <c r="S407" s="342"/>
      <c r="T407" s="342"/>
      <c r="U407" s="342"/>
      <c r="V407" s="131">
        <f t="shared" si="86"/>
        <v>0</v>
      </c>
      <c r="W407" s="132" t="str">
        <f t="shared" si="87"/>
        <v/>
      </c>
      <c r="X407" s="131"/>
      <c r="Y407" s="131"/>
      <c r="Z407" s="131"/>
      <c r="AA407" s="131"/>
    </row>
    <row r="408" spans="1:27" ht="20.100000000000001" hidden="1" customHeight="1">
      <c r="A408" s="260">
        <v>30100046</v>
      </c>
      <c r="B408" s="133" t="s">
        <v>213</v>
      </c>
      <c r="C408" s="125" t="s">
        <v>207</v>
      </c>
      <c r="D408" s="107">
        <v>5.03</v>
      </c>
      <c r="E408" s="107"/>
      <c r="F408" s="107"/>
      <c r="G408" s="127"/>
      <c r="H408" s="351">
        <f t="shared" si="80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81"/>
        <v>0</v>
      </c>
      <c r="N408" s="129">
        <f t="shared" si="85"/>
        <v>0</v>
      </c>
      <c r="O408" s="342"/>
      <c r="P408" s="342"/>
      <c r="Q408" s="342"/>
      <c r="R408" s="342"/>
      <c r="S408" s="342"/>
      <c r="T408" s="342"/>
      <c r="U408" s="342"/>
      <c r="V408" s="131">
        <f t="shared" si="86"/>
        <v>0</v>
      </c>
      <c r="W408" s="132" t="str">
        <f t="shared" si="87"/>
        <v/>
      </c>
      <c r="X408" s="131"/>
      <c r="Y408" s="131"/>
      <c r="Z408" s="131"/>
      <c r="AA408" s="131"/>
    </row>
    <row r="409" spans="1:27" ht="20.100000000000001" hidden="1" customHeight="1">
      <c r="A409" s="260">
        <v>30100043</v>
      </c>
      <c r="B409" s="133" t="s">
        <v>429</v>
      </c>
      <c r="C409" s="183" t="s">
        <v>427</v>
      </c>
      <c r="D409" s="107">
        <v>50.3</v>
      </c>
      <c r="E409" s="107"/>
      <c r="F409" s="107"/>
      <c r="G409" s="127"/>
      <c r="H409" s="351">
        <f t="shared" si="80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342"/>
      <c r="P409" s="342"/>
      <c r="Q409" s="342"/>
      <c r="R409" s="342"/>
      <c r="S409" s="342"/>
      <c r="T409" s="342"/>
      <c r="U409" s="342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60">
        <v>30100064</v>
      </c>
      <c r="B410" s="133" t="s">
        <v>400</v>
      </c>
      <c r="C410" s="183" t="s">
        <v>398</v>
      </c>
      <c r="D410" s="107">
        <v>5</v>
      </c>
      <c r="E410" s="107"/>
      <c r="F410" s="107"/>
      <c r="G410" s="127"/>
      <c r="H410" s="351">
        <f t="shared" si="80"/>
        <v>0</v>
      </c>
      <c r="I410" s="128"/>
      <c r="J410" s="129"/>
      <c r="K410" s="130"/>
      <c r="L410" s="128">
        <v>50</v>
      </c>
      <c r="M410" s="108"/>
      <c r="N410" s="129"/>
      <c r="O410" s="342"/>
      <c r="P410" s="342"/>
      <c r="Q410" s="342"/>
      <c r="R410" s="342"/>
      <c r="S410" s="342"/>
      <c r="T410" s="342"/>
      <c r="U410" s="342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60">
        <v>30100049</v>
      </c>
      <c r="B411" s="133" t="s">
        <v>214</v>
      </c>
      <c r="C411" s="125" t="s">
        <v>190</v>
      </c>
      <c r="D411" s="107">
        <v>5.03</v>
      </c>
      <c r="E411" s="107"/>
      <c r="F411" s="107"/>
      <c r="G411" s="127"/>
      <c r="H411" s="351">
        <f t="shared" si="80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342"/>
      <c r="P411" s="342"/>
      <c r="Q411" s="342"/>
      <c r="R411" s="342"/>
      <c r="S411" s="342"/>
      <c r="T411" s="342"/>
      <c r="U411" s="342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60">
        <v>30100050</v>
      </c>
      <c r="B412" s="133" t="s">
        <v>214</v>
      </c>
      <c r="C412" s="125" t="s">
        <v>194</v>
      </c>
      <c r="D412" s="107">
        <v>5.03</v>
      </c>
      <c r="E412" s="107"/>
      <c r="F412" s="107"/>
      <c r="G412" s="127"/>
      <c r="H412" s="351">
        <f t="shared" si="80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342"/>
      <c r="P412" s="342"/>
      <c r="Q412" s="342"/>
      <c r="R412" s="342"/>
      <c r="S412" s="342"/>
      <c r="T412" s="342"/>
      <c r="U412" s="342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60"/>
      <c r="B413" s="133" t="s">
        <v>360</v>
      </c>
      <c r="C413" s="183" t="s">
        <v>361</v>
      </c>
      <c r="D413" s="107"/>
      <c r="E413" s="107"/>
      <c r="F413" s="107"/>
      <c r="G413" s="127"/>
      <c r="H413" s="351">
        <f t="shared" si="80"/>
        <v>0</v>
      </c>
      <c r="I413" s="128"/>
      <c r="J413" s="129"/>
      <c r="K413" s="130"/>
      <c r="L413" s="128"/>
      <c r="M413" s="108"/>
      <c r="N413" s="129"/>
      <c r="O413" s="342"/>
      <c r="P413" s="342"/>
      <c r="Q413" s="342"/>
      <c r="R413" s="342"/>
      <c r="S413" s="342"/>
      <c r="T413" s="342"/>
      <c r="U413" s="342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60">
        <v>30100055</v>
      </c>
      <c r="B414" s="138" t="s">
        <v>215</v>
      </c>
      <c r="C414" s="125" t="s">
        <v>186</v>
      </c>
      <c r="D414" s="107">
        <v>5.0599999999999996</v>
      </c>
      <c r="E414" s="107"/>
      <c r="F414" s="107"/>
      <c r="G414" s="127"/>
      <c r="H414" s="351">
        <f t="shared" si="80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88">IF(ISERROR(I414-K414),"",I414-K414)</f>
        <v/>
      </c>
      <c r="N414" s="129">
        <f>SUM(O414:U414)</f>
        <v>0</v>
      </c>
      <c r="O414" s="342"/>
      <c r="P414" s="342"/>
      <c r="Q414" s="342"/>
      <c r="R414" s="342"/>
      <c r="S414" s="342"/>
      <c r="T414" s="342"/>
      <c r="U414" s="342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60">
        <v>30100056</v>
      </c>
      <c r="B415" s="138" t="s">
        <v>215</v>
      </c>
      <c r="C415" s="125" t="s">
        <v>204</v>
      </c>
      <c r="D415" s="107">
        <v>5.0599999999999996</v>
      </c>
      <c r="E415" s="107"/>
      <c r="F415" s="107"/>
      <c r="G415" s="127"/>
      <c r="H415" s="351">
        <f t="shared" si="80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88"/>
        <v/>
      </c>
      <c r="N415" s="129">
        <f>SUM(O415:U415)</f>
        <v>0</v>
      </c>
      <c r="O415" s="342"/>
      <c r="P415" s="342"/>
      <c r="Q415" s="342"/>
      <c r="R415" s="342"/>
      <c r="S415" s="342"/>
      <c r="T415" s="342"/>
      <c r="U415" s="342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60">
        <v>30100057</v>
      </c>
      <c r="B416" s="138" t="s">
        <v>215</v>
      </c>
      <c r="C416" s="125" t="s">
        <v>194</v>
      </c>
      <c r="D416" s="107">
        <v>5.0599999999999996</v>
      </c>
      <c r="E416" s="107"/>
      <c r="F416" s="107"/>
      <c r="G416" s="127"/>
      <c r="H416" s="351">
        <f t="shared" si="80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88"/>
        <v/>
      </c>
      <c r="N416" s="129">
        <f>SUM(O416:U416)</f>
        <v>0</v>
      </c>
      <c r="O416" s="342"/>
      <c r="P416" s="342"/>
      <c r="Q416" s="342"/>
      <c r="R416" s="342"/>
      <c r="S416" s="342"/>
      <c r="T416" s="342"/>
      <c r="U416" s="342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60">
        <v>30100058</v>
      </c>
      <c r="B417" s="138" t="s">
        <v>215</v>
      </c>
      <c r="C417" s="125" t="s">
        <v>187</v>
      </c>
      <c r="D417" s="107">
        <v>5.0599999999999996</v>
      </c>
      <c r="E417" s="107"/>
      <c r="F417" s="107"/>
      <c r="G417" s="127"/>
      <c r="H417" s="351">
        <f t="shared" si="80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88"/>
        <v/>
      </c>
      <c r="N417" s="129">
        <f>SUM(O417:U417)</f>
        <v>0</v>
      </c>
      <c r="O417" s="342"/>
      <c r="P417" s="342"/>
      <c r="Q417" s="342"/>
      <c r="R417" s="342"/>
      <c r="S417" s="342"/>
      <c r="T417" s="342"/>
      <c r="U417" s="342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62">
        <v>30600013</v>
      </c>
      <c r="B418" s="192" t="s">
        <v>368</v>
      </c>
      <c r="C418" s="183" t="s">
        <v>374</v>
      </c>
      <c r="D418" s="107"/>
      <c r="E418" s="107"/>
      <c r="F418" s="107"/>
      <c r="G418" s="127"/>
      <c r="H418" s="351">
        <f t="shared" si="80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88"/>
        <v>0</v>
      </c>
      <c r="N418" s="129"/>
      <c r="O418" s="342"/>
      <c r="P418" s="342"/>
      <c r="Q418" s="342"/>
      <c r="R418" s="342"/>
      <c r="S418" s="342"/>
      <c r="T418" s="342"/>
      <c r="U418" s="342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62">
        <v>30600014</v>
      </c>
      <c r="B419" s="192" t="s">
        <v>368</v>
      </c>
      <c r="C419" s="183" t="s">
        <v>369</v>
      </c>
      <c r="D419" s="107"/>
      <c r="E419" s="107"/>
      <c r="F419" s="107"/>
      <c r="G419" s="127"/>
      <c r="H419" s="351">
        <f t="shared" si="80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88"/>
        <v>0</v>
      </c>
      <c r="N419" s="129"/>
      <c r="O419" s="342"/>
      <c r="P419" s="342"/>
      <c r="Q419" s="342"/>
      <c r="R419" s="342"/>
      <c r="S419" s="342"/>
      <c r="T419" s="342"/>
      <c r="U419" s="342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62">
        <v>30600012</v>
      </c>
      <c r="B420" s="192" t="s">
        <v>368</v>
      </c>
      <c r="C420" s="183" t="s">
        <v>370</v>
      </c>
      <c r="D420" s="107"/>
      <c r="E420" s="107"/>
      <c r="F420" s="107"/>
      <c r="G420" s="127"/>
      <c r="H420" s="351">
        <f t="shared" si="80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88"/>
        <v>0</v>
      </c>
      <c r="N420" s="129"/>
      <c r="O420" s="342"/>
      <c r="P420" s="342"/>
      <c r="Q420" s="342"/>
      <c r="R420" s="342"/>
      <c r="S420" s="342"/>
      <c r="T420" s="342"/>
      <c r="U420" s="342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62">
        <v>30600011</v>
      </c>
      <c r="B421" s="192" t="s">
        <v>368</v>
      </c>
      <c r="C421" s="183" t="s">
        <v>371</v>
      </c>
      <c r="D421" s="107"/>
      <c r="E421" s="107"/>
      <c r="F421" s="107"/>
      <c r="G421" s="127"/>
      <c r="H421" s="351">
        <f t="shared" si="80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88"/>
        <v>0</v>
      </c>
      <c r="N421" s="129"/>
      <c r="O421" s="342"/>
      <c r="P421" s="342"/>
      <c r="Q421" s="342"/>
      <c r="R421" s="342"/>
      <c r="S421" s="342"/>
      <c r="T421" s="342"/>
      <c r="U421" s="342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62">
        <v>30300002</v>
      </c>
      <c r="B422" s="192" t="s">
        <v>407</v>
      </c>
      <c r="C422" s="183" t="s">
        <v>408</v>
      </c>
      <c r="D422" s="107"/>
      <c r="E422" s="107"/>
      <c r="F422" s="107"/>
      <c r="G422" s="127"/>
      <c r="H422" s="351">
        <f t="shared" si="80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88"/>
        <v>0</v>
      </c>
      <c r="N422" s="129"/>
      <c r="O422" s="342"/>
      <c r="P422" s="342"/>
      <c r="Q422" s="342"/>
      <c r="R422" s="342"/>
      <c r="S422" s="342"/>
      <c r="T422" s="342"/>
      <c r="U422" s="342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62">
        <v>30300001</v>
      </c>
      <c r="B423" s="192" t="s">
        <v>407</v>
      </c>
      <c r="C423" s="183" t="s">
        <v>409</v>
      </c>
      <c r="D423" s="107"/>
      <c r="E423" s="107"/>
      <c r="F423" s="107"/>
      <c r="G423" s="127"/>
      <c r="H423" s="351">
        <f t="shared" si="80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88"/>
        <v>0</v>
      </c>
      <c r="N423" s="129"/>
      <c r="O423" s="342"/>
      <c r="P423" s="342"/>
      <c r="Q423" s="342"/>
      <c r="R423" s="342"/>
      <c r="S423" s="342"/>
      <c r="T423" s="342"/>
      <c r="U423" s="342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62">
        <v>30300003</v>
      </c>
      <c r="B424" s="192" t="s">
        <v>407</v>
      </c>
      <c r="C424" s="183" t="s">
        <v>410</v>
      </c>
      <c r="D424" s="107"/>
      <c r="E424" s="107"/>
      <c r="F424" s="107"/>
      <c r="G424" s="127"/>
      <c r="H424" s="351">
        <f t="shared" si="80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88"/>
        <v>0</v>
      </c>
      <c r="N424" s="129"/>
      <c r="O424" s="342"/>
      <c r="P424" s="342"/>
      <c r="Q424" s="342"/>
      <c r="R424" s="342"/>
      <c r="S424" s="342"/>
      <c r="T424" s="342"/>
      <c r="U424" s="342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62">
        <v>30300005</v>
      </c>
      <c r="B425" s="138" t="s">
        <v>362</v>
      </c>
      <c r="C425" s="125" t="s">
        <v>337</v>
      </c>
      <c r="D425" s="107"/>
      <c r="E425" s="107"/>
      <c r="F425" s="107"/>
      <c r="G425" s="127"/>
      <c r="H425" s="351">
        <f t="shared" si="80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88"/>
        <v>0</v>
      </c>
      <c r="N425" s="129"/>
      <c r="O425" s="342"/>
      <c r="P425" s="342"/>
      <c r="Q425" s="342"/>
      <c r="R425" s="342"/>
      <c r="S425" s="342"/>
      <c r="T425" s="342"/>
      <c r="U425" s="342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62">
        <v>30300004</v>
      </c>
      <c r="B426" s="138" t="s">
        <v>362</v>
      </c>
      <c r="C426" s="125" t="s">
        <v>339</v>
      </c>
      <c r="D426" s="107"/>
      <c r="E426" s="107"/>
      <c r="F426" s="107"/>
      <c r="G426" s="127"/>
      <c r="H426" s="351">
        <f t="shared" si="80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88"/>
        <v>0</v>
      </c>
      <c r="N426" s="129"/>
      <c r="O426" s="342"/>
      <c r="P426" s="342"/>
      <c r="Q426" s="342"/>
      <c r="R426" s="342"/>
      <c r="S426" s="342"/>
      <c r="T426" s="342"/>
      <c r="U426" s="342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62">
        <v>30300006</v>
      </c>
      <c r="B427" s="138" t="s">
        <v>362</v>
      </c>
      <c r="C427" s="125" t="s">
        <v>341</v>
      </c>
      <c r="D427" s="107"/>
      <c r="E427" s="107"/>
      <c r="F427" s="107"/>
      <c r="G427" s="127"/>
      <c r="H427" s="351">
        <f t="shared" si="80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88"/>
        <v>0</v>
      </c>
      <c r="N427" s="129"/>
      <c r="O427" s="342"/>
      <c r="P427" s="342"/>
      <c r="Q427" s="342"/>
      <c r="R427" s="342"/>
      <c r="S427" s="342"/>
      <c r="T427" s="342"/>
      <c r="U427" s="342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435" t="s">
        <v>216</v>
      </c>
      <c r="B428" s="435"/>
      <c r="C428" s="349" t="s">
        <v>202</v>
      </c>
      <c r="D428" s="141"/>
      <c r="E428" s="141"/>
      <c r="F428" s="141"/>
      <c r="G428" s="143">
        <f>SUM(G371:G427)</f>
        <v>0</v>
      </c>
      <c r="H428" s="144">
        <f>SUM(H371:H427)</f>
        <v>0</v>
      </c>
      <c r="I428" s="144">
        <f>SUM(I371:I427)</f>
        <v>0</v>
      </c>
      <c r="J428" s="129" t="str">
        <f t="array" ref="J428">IF(ISERROR(G428/I428),"",G428/I428)</f>
        <v/>
      </c>
      <c r="K428" s="144">
        <f>SUM(K371:K427)</f>
        <v>0</v>
      </c>
      <c r="L428" s="128"/>
      <c r="M428" s="148">
        <f t="shared" ref="M428:V428" si="89">SUM(M371:M427)</f>
        <v>0</v>
      </c>
      <c r="N428" s="144">
        <f t="shared" si="89"/>
        <v>0</v>
      </c>
      <c r="O428" s="146">
        <f t="shared" si="89"/>
        <v>0</v>
      </c>
      <c r="P428" s="146">
        <f t="shared" si="89"/>
        <v>0</v>
      </c>
      <c r="Q428" s="146">
        <f t="shared" si="89"/>
        <v>0</v>
      </c>
      <c r="R428" s="146">
        <f t="shared" si="89"/>
        <v>0</v>
      </c>
      <c r="S428" s="146">
        <f t="shared" si="89"/>
        <v>0</v>
      </c>
      <c r="T428" s="146">
        <f t="shared" si="89"/>
        <v>0</v>
      </c>
      <c r="U428" s="146">
        <f t="shared" si="89"/>
        <v>0</v>
      </c>
      <c r="V428" s="147">
        <f t="shared" si="89"/>
        <v>0</v>
      </c>
      <c r="W428" s="132" t="str">
        <f t="shared" ref="W428:W435" si="90">IF(ISERROR(V428/G428),"",V428/G428)</f>
        <v/>
      </c>
      <c r="X428" s="147">
        <f>SUM(X371:X427)</f>
        <v>0</v>
      </c>
      <c r="Y428" s="147">
        <f>SUM(Y371:Y427)</f>
        <v>0</v>
      </c>
      <c r="Z428" s="147">
        <f>SUM(Z371:Z427)</f>
        <v>0</v>
      </c>
      <c r="AA428" s="147">
        <f>SUM(AA371:AA427)</f>
        <v>0</v>
      </c>
    </row>
    <row r="429" spans="1:27" ht="20.100000000000001" hidden="1" customHeight="1">
      <c r="A429" s="259">
        <v>30400012</v>
      </c>
      <c r="B429" s="343" t="s">
        <v>217</v>
      </c>
      <c r="C429" s="125" t="s">
        <v>179</v>
      </c>
      <c r="D429" s="107">
        <v>5.03</v>
      </c>
      <c r="E429" s="107"/>
      <c r="F429" s="107"/>
      <c r="G429" s="127"/>
      <c r="H429" s="351">
        <f t="shared" ref="H429:H462" si="91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92">IF(ISERROR(I429-K429),"",I429-K429)</f>
        <v>0</v>
      </c>
      <c r="N429" s="129">
        <f t="shared" ref="N429:N436" si="93">SUM(O429:U429)</f>
        <v>0</v>
      </c>
      <c r="O429" s="342"/>
      <c r="P429" s="342"/>
      <c r="Q429" s="342"/>
      <c r="R429" s="342"/>
      <c r="S429" s="342"/>
      <c r="T429" s="342"/>
      <c r="U429" s="342"/>
      <c r="V429" s="131">
        <f t="shared" ref="V429:V435" si="94">SUM(X429:AA429)</f>
        <v>0</v>
      </c>
      <c r="W429" s="132" t="str">
        <f t="shared" si="90"/>
        <v/>
      </c>
      <c r="X429" s="131"/>
      <c r="Y429" s="131"/>
      <c r="Z429" s="131"/>
      <c r="AA429" s="131"/>
    </row>
    <row r="430" spans="1:27" ht="20.100000000000001" hidden="1" customHeight="1">
      <c r="A430" s="259">
        <v>30400010</v>
      </c>
      <c r="B430" s="343" t="s">
        <v>217</v>
      </c>
      <c r="C430" s="125" t="s">
        <v>186</v>
      </c>
      <c r="D430" s="107">
        <v>5.03</v>
      </c>
      <c r="E430" s="107"/>
      <c r="F430" s="107"/>
      <c r="G430" s="127"/>
      <c r="H430" s="351">
        <f t="shared" si="91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92"/>
        <v>0</v>
      </c>
      <c r="N430" s="129">
        <f t="shared" si="93"/>
        <v>0</v>
      </c>
      <c r="O430" s="342"/>
      <c r="P430" s="342"/>
      <c r="Q430" s="342"/>
      <c r="R430" s="342"/>
      <c r="S430" s="342"/>
      <c r="T430" s="342"/>
      <c r="U430" s="342"/>
      <c r="V430" s="131">
        <f t="shared" si="94"/>
        <v>0</v>
      </c>
      <c r="W430" s="132" t="str">
        <f t="shared" si="90"/>
        <v/>
      </c>
      <c r="X430" s="131"/>
      <c r="Y430" s="131"/>
      <c r="Z430" s="131"/>
      <c r="AA430" s="131"/>
    </row>
    <row r="431" spans="1:27" ht="20.100000000000001" hidden="1" customHeight="1">
      <c r="A431" s="259">
        <v>30400011</v>
      </c>
      <c r="B431" s="343" t="s">
        <v>217</v>
      </c>
      <c r="C431" s="125" t="s">
        <v>204</v>
      </c>
      <c r="D431" s="107">
        <v>5.03</v>
      </c>
      <c r="E431" s="107"/>
      <c r="F431" s="107"/>
      <c r="G431" s="127"/>
      <c r="H431" s="351">
        <f t="shared" si="91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92"/>
        <v>0</v>
      </c>
      <c r="N431" s="129">
        <f t="shared" si="93"/>
        <v>0</v>
      </c>
      <c r="O431" s="342"/>
      <c r="P431" s="342"/>
      <c r="Q431" s="342"/>
      <c r="R431" s="342"/>
      <c r="S431" s="342"/>
      <c r="T431" s="342"/>
      <c r="U431" s="342"/>
      <c r="V431" s="131">
        <f t="shared" si="94"/>
        <v>0</v>
      </c>
      <c r="W431" s="132" t="str">
        <f t="shared" si="90"/>
        <v/>
      </c>
      <c r="X431" s="131"/>
      <c r="Y431" s="131"/>
      <c r="Z431" s="131"/>
      <c r="AA431" s="131"/>
    </row>
    <row r="432" spans="1:27" ht="20.100000000000001" hidden="1" customHeight="1">
      <c r="A432" s="259">
        <v>30400014</v>
      </c>
      <c r="B432" s="149" t="s">
        <v>507</v>
      </c>
      <c r="C432" s="125" t="s">
        <v>179</v>
      </c>
      <c r="D432" s="107">
        <v>5.03</v>
      </c>
      <c r="E432" s="107"/>
      <c r="F432" s="107"/>
      <c r="G432" s="127"/>
      <c r="H432" s="351">
        <f t="shared" si="91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92"/>
        <v>0</v>
      </c>
      <c r="N432" s="129">
        <f t="shared" si="93"/>
        <v>0</v>
      </c>
      <c r="O432" s="342"/>
      <c r="P432" s="342"/>
      <c r="Q432" s="342"/>
      <c r="R432" s="342"/>
      <c r="S432" s="342"/>
      <c r="T432" s="342"/>
      <c r="U432" s="342"/>
      <c r="V432" s="131">
        <f t="shared" si="94"/>
        <v>0</v>
      </c>
      <c r="W432" s="132" t="str">
        <f t="shared" si="90"/>
        <v/>
      </c>
      <c r="X432" s="131"/>
      <c r="Y432" s="131"/>
      <c r="Z432" s="131"/>
      <c r="AA432" s="131"/>
    </row>
    <row r="433" spans="1:27" ht="20.100000000000001" hidden="1" customHeight="1">
      <c r="A433" s="259">
        <v>30400013</v>
      </c>
      <c r="B433" s="149" t="s">
        <v>468</v>
      </c>
      <c r="C433" s="125" t="s">
        <v>203</v>
      </c>
      <c r="D433" s="107">
        <v>5.03</v>
      </c>
      <c r="E433" s="107"/>
      <c r="F433" s="107"/>
      <c r="G433" s="127"/>
      <c r="H433" s="351">
        <f t="shared" si="91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92"/>
        <v>0</v>
      </c>
      <c r="N433" s="129">
        <f t="shared" si="93"/>
        <v>0</v>
      </c>
      <c r="O433" s="342"/>
      <c r="P433" s="342"/>
      <c r="Q433" s="342"/>
      <c r="R433" s="342"/>
      <c r="S433" s="342"/>
      <c r="T433" s="342"/>
      <c r="U433" s="342"/>
      <c r="V433" s="131">
        <f t="shared" si="94"/>
        <v>0</v>
      </c>
      <c r="W433" s="132" t="str">
        <f t="shared" si="90"/>
        <v/>
      </c>
      <c r="X433" s="131"/>
      <c r="Y433" s="131"/>
      <c r="Z433" s="131"/>
      <c r="AA433" s="131"/>
    </row>
    <row r="434" spans="1:27" ht="20.100000000000001" hidden="1" customHeight="1">
      <c r="A434" s="259">
        <v>30400016</v>
      </c>
      <c r="B434" s="149" t="s">
        <v>507</v>
      </c>
      <c r="C434" s="125" t="s">
        <v>186</v>
      </c>
      <c r="D434" s="107">
        <v>5.03</v>
      </c>
      <c r="E434" s="107"/>
      <c r="F434" s="107"/>
      <c r="G434" s="127"/>
      <c r="H434" s="351">
        <f t="shared" si="91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92"/>
        <v>0</v>
      </c>
      <c r="N434" s="129">
        <f t="shared" si="93"/>
        <v>0</v>
      </c>
      <c r="O434" s="342"/>
      <c r="P434" s="342"/>
      <c r="Q434" s="342"/>
      <c r="R434" s="342"/>
      <c r="S434" s="342"/>
      <c r="T434" s="342"/>
      <c r="U434" s="342"/>
      <c r="V434" s="131">
        <f t="shared" si="94"/>
        <v>0</v>
      </c>
      <c r="W434" s="132" t="str">
        <f t="shared" si="90"/>
        <v/>
      </c>
      <c r="X434" s="131"/>
      <c r="Y434" s="131"/>
      <c r="Z434" s="131"/>
      <c r="AA434" s="131"/>
    </row>
    <row r="435" spans="1:27" ht="20.100000000000001" hidden="1" customHeight="1">
      <c r="A435" s="259">
        <v>30400017</v>
      </c>
      <c r="B435" s="149" t="s">
        <v>507</v>
      </c>
      <c r="C435" s="125" t="s">
        <v>195</v>
      </c>
      <c r="D435" s="107">
        <v>5.03</v>
      </c>
      <c r="E435" s="107"/>
      <c r="F435" s="107"/>
      <c r="G435" s="127"/>
      <c r="H435" s="351">
        <f t="shared" si="91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92"/>
        <v>0</v>
      </c>
      <c r="N435" s="129">
        <f t="shared" si="93"/>
        <v>0</v>
      </c>
      <c r="O435" s="342"/>
      <c r="P435" s="342"/>
      <c r="Q435" s="342"/>
      <c r="R435" s="342"/>
      <c r="S435" s="342"/>
      <c r="T435" s="342"/>
      <c r="U435" s="342"/>
      <c r="V435" s="131">
        <f t="shared" si="94"/>
        <v>0</v>
      </c>
      <c r="W435" s="132" t="str">
        <f t="shared" si="90"/>
        <v/>
      </c>
      <c r="X435" s="131"/>
      <c r="Y435" s="131"/>
      <c r="Z435" s="131"/>
      <c r="AA435" s="131"/>
    </row>
    <row r="436" spans="1:27" ht="20.100000000000001" hidden="1" customHeight="1">
      <c r="A436" s="259">
        <v>30400015</v>
      </c>
      <c r="B436" s="149" t="s">
        <v>506</v>
      </c>
      <c r="C436" s="125" t="s">
        <v>218</v>
      </c>
      <c r="D436" s="107">
        <v>5.03</v>
      </c>
      <c r="E436" s="107"/>
      <c r="F436" s="107"/>
      <c r="G436" s="127"/>
      <c r="H436" s="351">
        <f t="shared" si="91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92"/>
        <v>0</v>
      </c>
      <c r="N436" s="129">
        <f t="shared" si="93"/>
        <v>0</v>
      </c>
      <c r="O436" s="342"/>
      <c r="P436" s="342"/>
      <c r="Q436" s="342"/>
      <c r="R436" s="342"/>
      <c r="S436" s="342"/>
      <c r="T436" s="342"/>
      <c r="U436" s="342"/>
      <c r="V436" s="131"/>
      <c r="W436" s="132"/>
      <c r="X436" s="131"/>
      <c r="Y436" s="131"/>
      <c r="Z436" s="131"/>
      <c r="AA436" s="131"/>
    </row>
    <row r="437" spans="1:27" ht="20.100000000000001" hidden="1" customHeight="1">
      <c r="A437" s="264">
        <v>30600004</v>
      </c>
      <c r="B437" s="149" t="s">
        <v>219</v>
      </c>
      <c r="C437" s="125" t="s">
        <v>179</v>
      </c>
      <c r="D437" s="107">
        <v>5.03</v>
      </c>
      <c r="E437" s="107"/>
      <c r="F437" s="107"/>
      <c r="G437" s="127"/>
      <c r="H437" s="351">
        <f t="shared" si="91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342"/>
      <c r="P437" s="342"/>
      <c r="Q437" s="342"/>
      <c r="R437" s="342"/>
      <c r="S437" s="342"/>
      <c r="T437" s="342"/>
      <c r="U437" s="342"/>
      <c r="V437" s="131">
        <f t="shared" ref="V437:V448" si="95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64">
        <v>30600001</v>
      </c>
      <c r="B438" s="149" t="s">
        <v>219</v>
      </c>
      <c r="C438" s="125" t="s">
        <v>181</v>
      </c>
      <c r="D438" s="107">
        <v>5.03</v>
      </c>
      <c r="E438" s="107"/>
      <c r="F438" s="107"/>
      <c r="G438" s="127"/>
      <c r="H438" s="351">
        <f t="shared" si="91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342"/>
      <c r="P438" s="342"/>
      <c r="Q438" s="342"/>
      <c r="R438" s="342"/>
      <c r="S438" s="342"/>
      <c r="T438" s="342"/>
      <c r="U438" s="342"/>
      <c r="V438" s="131">
        <f t="shared" si="95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64">
        <v>30600002</v>
      </c>
      <c r="B439" s="149" t="s">
        <v>219</v>
      </c>
      <c r="C439" s="125" t="s">
        <v>186</v>
      </c>
      <c r="D439" s="107">
        <v>5.03</v>
      </c>
      <c r="E439" s="107"/>
      <c r="F439" s="107"/>
      <c r="G439" s="127"/>
      <c r="H439" s="351">
        <f t="shared" si="91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342"/>
      <c r="P439" s="342"/>
      <c r="Q439" s="342"/>
      <c r="R439" s="342"/>
      <c r="S439" s="342"/>
      <c r="T439" s="342"/>
      <c r="U439" s="342"/>
      <c r="V439" s="131">
        <f t="shared" si="95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64">
        <v>30600003</v>
      </c>
      <c r="B440" s="149" t="s">
        <v>219</v>
      </c>
      <c r="C440" s="191" t="s">
        <v>89</v>
      </c>
      <c r="D440" s="107">
        <v>5.03</v>
      </c>
      <c r="E440" s="107"/>
      <c r="F440" s="107"/>
      <c r="G440" s="127"/>
      <c r="H440" s="351">
        <f t="shared" si="91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342"/>
      <c r="P440" s="342"/>
      <c r="Q440" s="342"/>
      <c r="R440" s="342"/>
      <c r="S440" s="342"/>
      <c r="T440" s="342"/>
      <c r="U440" s="342"/>
      <c r="V440" s="131">
        <f t="shared" si="95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64">
        <v>30400030</v>
      </c>
      <c r="B441" s="149" t="s">
        <v>220</v>
      </c>
      <c r="C441" s="125" t="s">
        <v>179</v>
      </c>
      <c r="D441" s="107">
        <v>5.03</v>
      </c>
      <c r="E441" s="107"/>
      <c r="F441" s="107"/>
      <c r="G441" s="127"/>
      <c r="H441" s="351">
        <f t="shared" si="91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2" si="96">IF(ISERROR(I441-K441),"",I441-K441)</f>
        <v>0</v>
      </c>
      <c r="N441" s="129">
        <f t="shared" ref="N441:N456" si="97">SUM(O441:U441)</f>
        <v>0</v>
      </c>
      <c r="O441" s="342"/>
      <c r="P441" s="342"/>
      <c r="Q441" s="342"/>
      <c r="R441" s="342"/>
      <c r="S441" s="342"/>
      <c r="T441" s="342"/>
      <c r="U441" s="342"/>
      <c r="V441" s="131">
        <f t="shared" si="95"/>
        <v>0</v>
      </c>
      <c r="W441" s="132" t="str">
        <f t="shared" ref="W441:W448" si="98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64"/>
      <c r="B442" s="149" t="s">
        <v>220</v>
      </c>
      <c r="C442" s="125" t="s">
        <v>203</v>
      </c>
      <c r="D442" s="107">
        <v>5.03</v>
      </c>
      <c r="E442" s="107"/>
      <c r="F442" s="107"/>
      <c r="G442" s="127"/>
      <c r="H442" s="351">
        <f t="shared" si="91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96"/>
        <v/>
      </c>
      <c r="N442" s="129">
        <f t="shared" si="97"/>
        <v>0</v>
      </c>
      <c r="O442" s="342"/>
      <c r="P442" s="342"/>
      <c r="Q442" s="342"/>
      <c r="R442" s="342"/>
      <c r="S442" s="342"/>
      <c r="T442" s="342"/>
      <c r="U442" s="342"/>
      <c r="V442" s="131">
        <f t="shared" si="95"/>
        <v>0</v>
      </c>
      <c r="W442" s="132" t="str">
        <f t="shared" si="98"/>
        <v/>
      </c>
      <c r="X442" s="131"/>
      <c r="Y442" s="131"/>
      <c r="Z442" s="131"/>
      <c r="AA442" s="131"/>
    </row>
    <row r="443" spans="1:27" ht="20.100000000000001" hidden="1" customHeight="1">
      <c r="A443" s="264"/>
      <c r="B443" s="149" t="s">
        <v>220</v>
      </c>
      <c r="C443" s="125" t="s">
        <v>186</v>
      </c>
      <c r="D443" s="107">
        <v>5.03</v>
      </c>
      <c r="E443" s="107"/>
      <c r="F443" s="107"/>
      <c r="G443" s="127"/>
      <c r="H443" s="351">
        <f t="shared" si="91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96"/>
        <v/>
      </c>
      <c r="N443" s="129">
        <f t="shared" si="97"/>
        <v>0</v>
      </c>
      <c r="O443" s="342"/>
      <c r="P443" s="342"/>
      <c r="Q443" s="342"/>
      <c r="R443" s="342"/>
      <c r="S443" s="342"/>
      <c r="T443" s="342"/>
      <c r="U443" s="342"/>
      <c r="V443" s="131">
        <f t="shared" si="95"/>
        <v>0</v>
      </c>
      <c r="W443" s="132" t="str">
        <f t="shared" si="98"/>
        <v/>
      </c>
      <c r="X443" s="131"/>
      <c r="Y443" s="131"/>
      <c r="Z443" s="131"/>
      <c r="AA443" s="131"/>
    </row>
    <row r="444" spans="1:27" ht="20.100000000000001" hidden="1" customHeight="1">
      <c r="A444" s="264">
        <v>30401031</v>
      </c>
      <c r="B444" s="149" t="s">
        <v>220</v>
      </c>
      <c r="C444" s="125" t="s">
        <v>195</v>
      </c>
      <c r="D444" s="107">
        <v>5.03</v>
      </c>
      <c r="E444" s="107"/>
      <c r="F444" s="107"/>
      <c r="G444" s="127"/>
      <c r="H444" s="351">
        <f t="shared" si="91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96"/>
        <v/>
      </c>
      <c r="N444" s="129">
        <f t="shared" si="97"/>
        <v>0</v>
      </c>
      <c r="O444" s="342"/>
      <c r="P444" s="342"/>
      <c r="Q444" s="342"/>
      <c r="R444" s="342"/>
      <c r="S444" s="342"/>
      <c r="T444" s="342"/>
      <c r="U444" s="342"/>
      <c r="V444" s="131">
        <f t="shared" si="95"/>
        <v>0</v>
      </c>
      <c r="W444" s="132" t="str">
        <f t="shared" si="98"/>
        <v/>
      </c>
      <c r="X444" s="131"/>
      <c r="Y444" s="131"/>
      <c r="Z444" s="131"/>
      <c r="AA444" s="131"/>
    </row>
    <row r="445" spans="1:27" ht="20.100000000000001" hidden="1" customHeight="1">
      <c r="A445" s="264">
        <v>30600005</v>
      </c>
      <c r="B445" s="343" t="s">
        <v>222</v>
      </c>
      <c r="C445" s="125" t="s">
        <v>181</v>
      </c>
      <c r="D445" s="107">
        <v>9.36</v>
      </c>
      <c r="E445" s="107"/>
      <c r="F445" s="107"/>
      <c r="G445" s="127"/>
      <c r="H445" s="351">
        <f t="shared" si="91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96"/>
        <v>0</v>
      </c>
      <c r="N445" s="129">
        <f t="shared" si="97"/>
        <v>0</v>
      </c>
      <c r="O445" s="342"/>
      <c r="P445" s="342"/>
      <c r="Q445" s="342"/>
      <c r="R445" s="342"/>
      <c r="S445" s="342"/>
      <c r="T445" s="342"/>
      <c r="U445" s="342"/>
      <c r="V445" s="131">
        <f t="shared" si="95"/>
        <v>0</v>
      </c>
      <c r="W445" s="132" t="str">
        <f t="shared" si="98"/>
        <v/>
      </c>
      <c r="X445" s="131"/>
      <c r="Y445" s="131"/>
      <c r="Z445" s="131"/>
      <c r="AA445" s="131"/>
    </row>
    <row r="446" spans="1:27" ht="20.100000000000001" hidden="1" customHeight="1">
      <c r="A446" s="264">
        <v>30600008</v>
      </c>
      <c r="B446" s="343" t="s">
        <v>222</v>
      </c>
      <c r="C446" s="125" t="s">
        <v>179</v>
      </c>
      <c r="D446" s="107">
        <v>9.36</v>
      </c>
      <c r="E446" s="107"/>
      <c r="F446" s="107"/>
      <c r="G446" s="127"/>
      <c r="H446" s="351">
        <f t="shared" si="91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96"/>
        <v>0</v>
      </c>
      <c r="N446" s="129">
        <f t="shared" si="97"/>
        <v>0</v>
      </c>
      <c r="O446" s="342"/>
      <c r="P446" s="342"/>
      <c r="Q446" s="342"/>
      <c r="R446" s="342"/>
      <c r="S446" s="342"/>
      <c r="T446" s="342"/>
      <c r="U446" s="342"/>
      <c r="V446" s="131">
        <f t="shared" si="95"/>
        <v>0</v>
      </c>
      <c r="W446" s="132" t="str">
        <f t="shared" si="98"/>
        <v/>
      </c>
      <c r="X446" s="131"/>
      <c r="Y446" s="131"/>
      <c r="Z446" s="131"/>
      <c r="AA446" s="131"/>
    </row>
    <row r="447" spans="1:27" ht="20.100000000000001" hidden="1" customHeight="1">
      <c r="A447" s="264">
        <v>30600007</v>
      </c>
      <c r="B447" s="343" t="s">
        <v>222</v>
      </c>
      <c r="C447" s="125" t="s">
        <v>221</v>
      </c>
      <c r="D447" s="107">
        <v>9.36</v>
      </c>
      <c r="E447" s="107"/>
      <c r="F447" s="107"/>
      <c r="G447" s="127"/>
      <c r="H447" s="351">
        <f t="shared" si="91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96"/>
        <v>0</v>
      </c>
      <c r="N447" s="129">
        <f t="shared" si="97"/>
        <v>0</v>
      </c>
      <c r="O447" s="342"/>
      <c r="P447" s="342"/>
      <c r="Q447" s="342"/>
      <c r="R447" s="342"/>
      <c r="S447" s="342"/>
      <c r="T447" s="342"/>
      <c r="U447" s="342"/>
      <c r="V447" s="131">
        <f t="shared" si="95"/>
        <v>0</v>
      </c>
      <c r="W447" s="132" t="str">
        <f t="shared" si="98"/>
        <v/>
      </c>
      <c r="X447" s="131"/>
      <c r="Y447" s="131"/>
      <c r="Z447" s="131"/>
      <c r="AA447" s="131"/>
    </row>
    <row r="448" spans="1:27" ht="20.100000000000001" hidden="1" customHeight="1">
      <c r="A448" s="264">
        <v>30600006</v>
      </c>
      <c r="B448" s="343" t="s">
        <v>222</v>
      </c>
      <c r="C448" s="125" t="s">
        <v>186</v>
      </c>
      <c r="D448" s="107">
        <v>9.36</v>
      </c>
      <c r="E448" s="107"/>
      <c r="F448" s="107"/>
      <c r="G448" s="127"/>
      <c r="H448" s="351">
        <f t="shared" si="91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96"/>
        <v>0</v>
      </c>
      <c r="N448" s="129">
        <f t="shared" si="97"/>
        <v>0</v>
      </c>
      <c r="O448" s="342"/>
      <c r="P448" s="342"/>
      <c r="Q448" s="342"/>
      <c r="R448" s="342"/>
      <c r="S448" s="342"/>
      <c r="T448" s="342"/>
      <c r="U448" s="342"/>
      <c r="V448" s="131">
        <f t="shared" si="95"/>
        <v>0</v>
      </c>
      <c r="W448" s="132" t="str">
        <f t="shared" si="98"/>
        <v/>
      </c>
      <c r="X448" s="131"/>
      <c r="Y448" s="131"/>
      <c r="Z448" s="131"/>
      <c r="AA448" s="131"/>
    </row>
    <row r="449" spans="1:27" ht="20.100000000000001" hidden="1" customHeight="1">
      <c r="A449" s="259">
        <v>30400026</v>
      </c>
      <c r="B449" s="343" t="s">
        <v>393</v>
      </c>
      <c r="C449" s="183" t="s">
        <v>395</v>
      </c>
      <c r="D449" s="107">
        <v>5</v>
      </c>
      <c r="E449" s="107"/>
      <c r="F449" s="107"/>
      <c r="G449" s="127"/>
      <c r="H449" s="351">
        <f t="shared" si="91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96"/>
        <v>0</v>
      </c>
      <c r="N449" s="129">
        <f t="shared" si="97"/>
        <v>0</v>
      </c>
      <c r="O449" s="342"/>
      <c r="P449" s="342"/>
      <c r="Q449" s="342"/>
      <c r="R449" s="342"/>
      <c r="S449" s="342"/>
      <c r="T449" s="342"/>
      <c r="U449" s="342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9">
        <v>30400028</v>
      </c>
      <c r="B450" s="343" t="s">
        <v>393</v>
      </c>
      <c r="C450" s="183" t="s">
        <v>402</v>
      </c>
      <c r="D450" s="107">
        <v>5</v>
      </c>
      <c r="E450" s="107"/>
      <c r="F450" s="107"/>
      <c r="G450" s="127"/>
      <c r="H450" s="351">
        <f t="shared" si="91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96"/>
        <v>0</v>
      </c>
      <c r="N450" s="129">
        <f t="shared" si="97"/>
        <v>0</v>
      </c>
      <c r="O450" s="342"/>
      <c r="P450" s="342"/>
      <c r="Q450" s="342"/>
      <c r="R450" s="342"/>
      <c r="S450" s="342"/>
      <c r="T450" s="342"/>
      <c r="U450" s="342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9">
        <v>30400027</v>
      </c>
      <c r="B451" s="343" t="s">
        <v>404</v>
      </c>
      <c r="C451" s="183" t="s">
        <v>405</v>
      </c>
      <c r="D451" s="107">
        <v>5</v>
      </c>
      <c r="E451" s="107"/>
      <c r="F451" s="107"/>
      <c r="G451" s="127"/>
      <c r="H451" s="351">
        <f t="shared" si="91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96"/>
        <v>0</v>
      </c>
      <c r="N451" s="129">
        <f t="shared" si="97"/>
        <v>0</v>
      </c>
      <c r="O451" s="342"/>
      <c r="P451" s="342"/>
      <c r="Q451" s="342"/>
      <c r="R451" s="342"/>
      <c r="S451" s="342"/>
      <c r="T451" s="342"/>
      <c r="U451" s="342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9"/>
      <c r="B452" s="343" t="s">
        <v>342</v>
      </c>
      <c r="C452" s="183" t="s">
        <v>372</v>
      </c>
      <c r="D452" s="107">
        <v>5</v>
      </c>
      <c r="E452" s="107"/>
      <c r="F452" s="107"/>
      <c r="G452" s="127"/>
      <c r="H452" s="351">
        <f t="shared" si="91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96"/>
        <v>0</v>
      </c>
      <c r="N452" s="129">
        <f t="shared" si="97"/>
        <v>0</v>
      </c>
      <c r="O452" s="342"/>
      <c r="P452" s="342"/>
      <c r="Q452" s="342"/>
      <c r="R452" s="342"/>
      <c r="S452" s="342"/>
      <c r="T452" s="342"/>
      <c r="U452" s="342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9">
        <v>30600009</v>
      </c>
      <c r="B453" s="343" t="s">
        <v>343</v>
      </c>
      <c r="C453" s="125" t="s">
        <v>345</v>
      </c>
      <c r="D453" s="107">
        <v>5</v>
      </c>
      <c r="E453" s="107"/>
      <c r="F453" s="107"/>
      <c r="G453" s="127"/>
      <c r="H453" s="351">
        <f t="shared" si="91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96"/>
        <v>0</v>
      </c>
      <c r="N453" s="129">
        <f t="shared" si="97"/>
        <v>0</v>
      </c>
      <c r="O453" s="342"/>
      <c r="P453" s="342"/>
      <c r="Q453" s="342"/>
      <c r="R453" s="342"/>
      <c r="S453" s="342"/>
      <c r="T453" s="342"/>
      <c r="U453" s="342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9">
        <v>30600010</v>
      </c>
      <c r="B454" s="343" t="s">
        <v>343</v>
      </c>
      <c r="C454" s="125" t="s">
        <v>347</v>
      </c>
      <c r="D454" s="107">
        <v>5</v>
      </c>
      <c r="E454" s="107"/>
      <c r="F454" s="107"/>
      <c r="G454" s="127"/>
      <c r="H454" s="351">
        <f t="shared" si="91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96"/>
        <v>0</v>
      </c>
      <c r="N454" s="129">
        <f t="shared" si="97"/>
        <v>0</v>
      </c>
      <c r="O454" s="342"/>
      <c r="P454" s="342"/>
      <c r="Q454" s="342"/>
      <c r="R454" s="342"/>
      <c r="S454" s="342"/>
      <c r="T454" s="342"/>
      <c r="U454" s="342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9">
        <v>30400001</v>
      </c>
      <c r="B455" s="149" t="s">
        <v>508</v>
      </c>
      <c r="C455" s="125" t="s">
        <v>187</v>
      </c>
      <c r="D455" s="107">
        <v>5.0599999999999996</v>
      </c>
      <c r="E455" s="107"/>
      <c r="F455" s="107"/>
      <c r="G455" s="127"/>
      <c r="H455" s="351">
        <f t="shared" si="91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96"/>
        <v>0</v>
      </c>
      <c r="N455" s="129">
        <f t="shared" si="97"/>
        <v>0</v>
      </c>
      <c r="O455" s="342"/>
      <c r="P455" s="342"/>
      <c r="Q455" s="342"/>
      <c r="R455" s="342"/>
      <c r="S455" s="342"/>
      <c r="T455" s="342"/>
      <c r="U455" s="342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9">
        <v>30400002</v>
      </c>
      <c r="B456" s="149" t="s">
        <v>508</v>
      </c>
      <c r="C456" s="125" t="s">
        <v>203</v>
      </c>
      <c r="D456" s="107">
        <v>5.0599999999999996</v>
      </c>
      <c r="E456" s="107"/>
      <c r="F456" s="107"/>
      <c r="G456" s="127"/>
      <c r="H456" s="351">
        <f t="shared" si="91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96"/>
        <v>0</v>
      </c>
      <c r="N456" s="129">
        <f t="shared" si="97"/>
        <v>0</v>
      </c>
      <c r="O456" s="342"/>
      <c r="P456" s="342"/>
      <c r="Q456" s="342"/>
      <c r="R456" s="342"/>
      <c r="S456" s="342"/>
      <c r="T456" s="342"/>
      <c r="U456" s="342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9">
        <v>30400004</v>
      </c>
      <c r="B457" s="149" t="s">
        <v>419</v>
      </c>
      <c r="C457" s="183" t="s">
        <v>73</v>
      </c>
      <c r="D457" s="107"/>
      <c r="E457" s="107"/>
      <c r="F457" s="107"/>
      <c r="G457" s="127"/>
      <c r="H457" s="351">
        <f t="shared" si="91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96"/>
        <v>0</v>
      </c>
      <c r="N457" s="129"/>
      <c r="O457" s="342"/>
      <c r="P457" s="342"/>
      <c r="Q457" s="342"/>
      <c r="R457" s="342"/>
      <c r="S457" s="342"/>
      <c r="T457" s="342"/>
      <c r="U457" s="342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9">
        <v>30400003</v>
      </c>
      <c r="B458" s="149" t="s">
        <v>419</v>
      </c>
      <c r="C458" s="183" t="s">
        <v>60</v>
      </c>
      <c r="D458" s="107"/>
      <c r="E458" s="107"/>
      <c r="F458" s="107"/>
      <c r="G458" s="127"/>
      <c r="H458" s="351">
        <f t="shared" si="91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96"/>
        <v>0</v>
      </c>
      <c r="N458" s="129"/>
      <c r="O458" s="342"/>
      <c r="P458" s="342"/>
      <c r="Q458" s="342"/>
      <c r="R458" s="342"/>
      <c r="S458" s="342"/>
      <c r="T458" s="342"/>
      <c r="U458" s="342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9">
        <v>30400005</v>
      </c>
      <c r="B459" s="149" t="s">
        <v>419</v>
      </c>
      <c r="C459" s="183" t="s">
        <v>422</v>
      </c>
      <c r="D459" s="107"/>
      <c r="E459" s="107"/>
      <c r="F459" s="107"/>
      <c r="G459" s="127"/>
      <c r="H459" s="351">
        <f t="shared" si="91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96"/>
        <v>0</v>
      </c>
      <c r="N459" s="129"/>
      <c r="O459" s="342"/>
      <c r="P459" s="342"/>
      <c r="Q459" s="342"/>
      <c r="R459" s="342"/>
      <c r="S459" s="342"/>
      <c r="T459" s="342"/>
      <c r="U459" s="342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9">
        <v>30400007</v>
      </c>
      <c r="B460" s="149" t="s">
        <v>223</v>
      </c>
      <c r="C460" s="125" t="s">
        <v>204</v>
      </c>
      <c r="D460" s="107">
        <v>5.07</v>
      </c>
      <c r="E460" s="107"/>
      <c r="F460" s="107"/>
      <c r="G460" s="127"/>
      <c r="H460" s="351">
        <f t="shared" si="91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96"/>
        <v>0</v>
      </c>
      <c r="N460" s="129">
        <f>SUM(O460:U460)</f>
        <v>0</v>
      </c>
      <c r="O460" s="342"/>
      <c r="P460" s="342"/>
      <c r="Q460" s="342"/>
      <c r="R460" s="342"/>
      <c r="S460" s="342"/>
      <c r="T460" s="342"/>
      <c r="U460" s="342"/>
      <c r="V460" s="131">
        <f>SUM(X460:AA460)</f>
        <v>0</v>
      </c>
      <c r="W460" s="132" t="str">
        <f t="shared" ref="W460:W484" si="99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9">
        <v>30400006</v>
      </c>
      <c r="B461" s="149" t="s">
        <v>223</v>
      </c>
      <c r="C461" s="125" t="s">
        <v>179</v>
      </c>
      <c r="D461" s="107">
        <v>5.07</v>
      </c>
      <c r="E461" s="107"/>
      <c r="F461" s="107"/>
      <c r="G461" s="127"/>
      <c r="H461" s="351">
        <f t="shared" si="91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 t="shared" si="96"/>
        <v>0</v>
      </c>
      <c r="N461" s="129">
        <f>SUM(O461:U461)</f>
        <v>0</v>
      </c>
      <c r="O461" s="342"/>
      <c r="P461" s="342"/>
      <c r="Q461" s="342"/>
      <c r="R461" s="342"/>
      <c r="S461" s="342"/>
      <c r="T461" s="342"/>
      <c r="U461" s="342"/>
      <c r="V461" s="131">
        <f>SUM(X461:AA461)</f>
        <v>0</v>
      </c>
      <c r="W461" s="132" t="str">
        <f t="shared" si="99"/>
        <v/>
      </c>
      <c r="X461" s="131"/>
      <c r="Y461" s="131"/>
      <c r="Z461" s="131"/>
      <c r="AA461" s="131"/>
    </row>
    <row r="462" spans="1:27" ht="20.100000000000001" hidden="1" customHeight="1">
      <c r="A462" s="259">
        <v>30400006</v>
      </c>
      <c r="B462" s="149" t="s">
        <v>223</v>
      </c>
      <c r="C462" s="125" t="s">
        <v>186</v>
      </c>
      <c r="D462" s="107">
        <v>5.0599999999999996</v>
      </c>
      <c r="E462" s="107"/>
      <c r="F462" s="105"/>
      <c r="G462" s="127"/>
      <c r="H462" s="351">
        <f t="shared" si="91"/>
        <v>0</v>
      </c>
      <c r="I462" s="128"/>
      <c r="J462" s="129" t="str">
        <f t="array" ref="J462">IF(ISERROR(G462/I462),"",G462/I462)</f>
        <v/>
      </c>
      <c r="K462" s="351">
        <f t="array" ref="K462">IF(ISERROR(G462/L462),"",G462/L462)</f>
        <v>0</v>
      </c>
      <c r="L462" s="128">
        <v>9</v>
      </c>
      <c r="M462" s="108">
        <f t="shared" si="96"/>
        <v>0</v>
      </c>
      <c r="N462" s="129">
        <f>SUM(O462:U462)</f>
        <v>0</v>
      </c>
      <c r="O462" s="342"/>
      <c r="P462" s="342"/>
      <c r="Q462" s="342"/>
      <c r="R462" s="342"/>
      <c r="S462" s="342"/>
      <c r="T462" s="342"/>
      <c r="U462" s="342"/>
      <c r="V462" s="131">
        <f>SUM(X462:AA462)</f>
        <v>0</v>
      </c>
      <c r="W462" s="132" t="str">
        <f t="shared" si="99"/>
        <v/>
      </c>
      <c r="X462" s="131"/>
      <c r="Y462" s="131"/>
      <c r="Z462" s="131"/>
      <c r="AA462" s="131"/>
    </row>
    <row r="463" spans="1:27" ht="20.100000000000001" hidden="1" customHeight="1">
      <c r="A463" s="424" t="s">
        <v>224</v>
      </c>
      <c r="B463" s="425"/>
      <c r="C463" s="349" t="s">
        <v>202</v>
      </c>
      <c r="D463" s="141"/>
      <c r="E463" s="141"/>
      <c r="F463" s="141"/>
      <c r="G463" s="143">
        <f>SUM(G429:G462)</f>
        <v>0</v>
      </c>
      <c r="H463" s="144">
        <f>SUM(H429:H462)</f>
        <v>0</v>
      </c>
      <c r="I463" s="144">
        <f>SUM(I429:I462)</f>
        <v>0</v>
      </c>
      <c r="J463" s="129" t="str">
        <f t="array" ref="J463">IF(ISERROR(G463/I463),"",G463/I463)</f>
        <v/>
      </c>
      <c r="K463" s="144">
        <f>SUM(K429:K462)</f>
        <v>0</v>
      </c>
      <c r="L463" s="145"/>
      <c r="M463" s="148">
        <f t="shared" ref="M463:V463" si="100">SUM(M429:M462)</f>
        <v>0</v>
      </c>
      <c r="N463" s="144">
        <f t="shared" si="100"/>
        <v>0</v>
      </c>
      <c r="O463" s="146">
        <f t="shared" si="100"/>
        <v>0</v>
      </c>
      <c r="P463" s="146">
        <f t="shared" si="100"/>
        <v>0</v>
      </c>
      <c r="Q463" s="146">
        <f t="shared" si="100"/>
        <v>0</v>
      </c>
      <c r="R463" s="146">
        <f t="shared" si="100"/>
        <v>0</v>
      </c>
      <c r="S463" s="146">
        <f t="shared" si="100"/>
        <v>0</v>
      </c>
      <c r="T463" s="146">
        <f t="shared" si="100"/>
        <v>0</v>
      </c>
      <c r="U463" s="146">
        <f t="shared" si="100"/>
        <v>0</v>
      </c>
      <c r="V463" s="147">
        <f t="shared" si="100"/>
        <v>0</v>
      </c>
      <c r="W463" s="132" t="str">
        <f t="shared" si="99"/>
        <v/>
      </c>
      <c r="X463" s="147">
        <f>SUM(X429:X462)</f>
        <v>0</v>
      </c>
      <c r="Y463" s="147">
        <f>SUM(Y429:Y462)</f>
        <v>0</v>
      </c>
      <c r="Z463" s="147">
        <f>SUM(Z429:Z462)</f>
        <v>0</v>
      </c>
      <c r="AA463" s="147">
        <f>SUM(AA429:AA462)</f>
        <v>0</v>
      </c>
    </row>
    <row r="464" spans="1:27" ht="20.100000000000001" hidden="1" customHeight="1">
      <c r="A464" s="259">
        <v>30100038</v>
      </c>
      <c r="B464" s="133" t="s">
        <v>225</v>
      </c>
      <c r="C464" s="125" t="s">
        <v>226</v>
      </c>
      <c r="D464" s="107">
        <v>5.03</v>
      </c>
      <c r="E464" s="107"/>
      <c r="F464" s="107"/>
      <c r="G464" s="127"/>
      <c r="H464" s="351">
        <f t="shared" ref="H464:H478" si="101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8" si="102">IF(ISERROR(I464-K464),"",I464-K464)</f>
        <v>0</v>
      </c>
      <c r="N464" s="129">
        <f t="shared" ref="N464:N478" si="103">SUM(O464:U464)</f>
        <v>0</v>
      </c>
      <c r="O464" s="342"/>
      <c r="P464" s="342"/>
      <c r="Q464" s="342"/>
      <c r="R464" s="342"/>
      <c r="S464" s="342"/>
      <c r="T464" s="342"/>
      <c r="U464" s="342"/>
      <c r="V464" s="131">
        <f t="shared" ref="V464:V478" si="104">SUM(X464:AA464)</f>
        <v>0</v>
      </c>
      <c r="W464" s="132" t="str">
        <f t="shared" si="99"/>
        <v/>
      </c>
      <c r="X464" s="131"/>
      <c r="Y464" s="131"/>
      <c r="Z464" s="131"/>
      <c r="AA464" s="131"/>
    </row>
    <row r="465" spans="1:27" ht="20.100000000000001" hidden="1" customHeight="1">
      <c r="A465" s="259">
        <v>30100037</v>
      </c>
      <c r="B465" s="133" t="s">
        <v>225</v>
      </c>
      <c r="C465" s="125" t="s">
        <v>204</v>
      </c>
      <c r="D465" s="107">
        <v>5.03</v>
      </c>
      <c r="E465" s="107"/>
      <c r="F465" s="107"/>
      <c r="G465" s="127"/>
      <c r="H465" s="351">
        <f t="shared" si="101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02"/>
        <v>0</v>
      </c>
      <c r="N465" s="129">
        <f t="shared" si="103"/>
        <v>0</v>
      </c>
      <c r="O465" s="342"/>
      <c r="P465" s="342"/>
      <c r="Q465" s="342"/>
      <c r="R465" s="342"/>
      <c r="S465" s="342"/>
      <c r="T465" s="342"/>
      <c r="U465" s="342"/>
      <c r="V465" s="131">
        <f t="shared" si="104"/>
        <v>0</v>
      </c>
      <c r="W465" s="132" t="str">
        <f t="shared" si="99"/>
        <v/>
      </c>
      <c r="X465" s="131"/>
      <c r="Y465" s="131"/>
      <c r="Z465" s="131"/>
      <c r="AA465" s="131"/>
    </row>
    <row r="466" spans="1:27" ht="20.100000000000001" hidden="1" customHeight="1">
      <c r="A466" s="259">
        <v>30100051</v>
      </c>
      <c r="B466" s="133" t="s">
        <v>184</v>
      </c>
      <c r="C466" s="125" t="s">
        <v>194</v>
      </c>
      <c r="D466" s="107">
        <v>5.04</v>
      </c>
      <c r="E466" s="107"/>
      <c r="F466" s="107"/>
      <c r="G466" s="127"/>
      <c r="H466" s="351">
        <f t="shared" si="101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02"/>
        <v>0</v>
      </c>
      <c r="N466" s="129">
        <f t="shared" si="103"/>
        <v>0</v>
      </c>
      <c r="O466" s="342"/>
      <c r="P466" s="342"/>
      <c r="Q466" s="342"/>
      <c r="R466" s="342"/>
      <c r="S466" s="342"/>
      <c r="T466" s="342"/>
      <c r="U466" s="342"/>
      <c r="V466" s="131">
        <f t="shared" si="104"/>
        <v>0</v>
      </c>
      <c r="W466" s="132" t="str">
        <f t="shared" si="99"/>
        <v/>
      </c>
      <c r="X466" s="131"/>
      <c r="Y466" s="131"/>
      <c r="Z466" s="131"/>
      <c r="AA466" s="131"/>
    </row>
    <row r="467" spans="1:27" ht="20.100000000000001" hidden="1" customHeight="1">
      <c r="A467" s="259"/>
      <c r="B467" s="138" t="s">
        <v>227</v>
      </c>
      <c r="C467" s="125" t="s">
        <v>212</v>
      </c>
      <c r="D467" s="107">
        <v>5.03</v>
      </c>
      <c r="E467" s="107"/>
      <c r="F467" s="107"/>
      <c r="G467" s="127"/>
      <c r="H467" s="351">
        <f t="shared" si="101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02"/>
        <v>0</v>
      </c>
      <c r="N467" s="129">
        <f t="shared" si="103"/>
        <v>0</v>
      </c>
      <c r="O467" s="342"/>
      <c r="P467" s="342"/>
      <c r="Q467" s="342"/>
      <c r="R467" s="342"/>
      <c r="S467" s="342"/>
      <c r="T467" s="342"/>
      <c r="U467" s="342"/>
      <c r="V467" s="131">
        <f t="shared" si="104"/>
        <v>0</v>
      </c>
      <c r="W467" s="132" t="str">
        <f t="shared" si="99"/>
        <v/>
      </c>
      <c r="X467" s="131"/>
      <c r="Y467" s="131"/>
      <c r="Z467" s="131"/>
      <c r="AA467" s="131"/>
    </row>
    <row r="468" spans="1:27" ht="20.100000000000001" hidden="1" customHeight="1">
      <c r="A468" s="259">
        <v>30100054</v>
      </c>
      <c r="B468" s="138" t="s">
        <v>227</v>
      </c>
      <c r="C468" s="347" t="s">
        <v>203</v>
      </c>
      <c r="D468" s="107">
        <v>5.03</v>
      </c>
      <c r="E468" s="107"/>
      <c r="F468" s="107"/>
      <c r="G468" s="127"/>
      <c r="H468" s="351">
        <f t="shared" si="101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02"/>
        <v>0</v>
      </c>
      <c r="N468" s="129">
        <f t="shared" si="103"/>
        <v>0</v>
      </c>
      <c r="O468" s="342"/>
      <c r="P468" s="342"/>
      <c r="Q468" s="342"/>
      <c r="R468" s="342"/>
      <c r="S468" s="342"/>
      <c r="T468" s="342"/>
      <c r="U468" s="342"/>
      <c r="V468" s="131">
        <f t="shared" si="104"/>
        <v>0</v>
      </c>
      <c r="W468" s="132" t="str">
        <f t="shared" si="99"/>
        <v/>
      </c>
      <c r="X468" s="131"/>
      <c r="Y468" s="131"/>
      <c r="Z468" s="131"/>
      <c r="AA468" s="131"/>
    </row>
    <row r="469" spans="1:27" ht="20.100000000000001" hidden="1" customHeight="1">
      <c r="A469" s="259">
        <v>30100053</v>
      </c>
      <c r="B469" s="138" t="s">
        <v>227</v>
      </c>
      <c r="C469" s="125" t="s">
        <v>199</v>
      </c>
      <c r="D469" s="107">
        <v>5.03</v>
      </c>
      <c r="E469" s="107"/>
      <c r="F469" s="107"/>
      <c r="G469" s="127"/>
      <c r="H469" s="351">
        <f t="shared" si="101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02"/>
        <v>0</v>
      </c>
      <c r="N469" s="129">
        <f t="shared" si="103"/>
        <v>0</v>
      </c>
      <c r="O469" s="342"/>
      <c r="P469" s="342"/>
      <c r="Q469" s="342"/>
      <c r="R469" s="342"/>
      <c r="S469" s="342"/>
      <c r="T469" s="342"/>
      <c r="U469" s="342"/>
      <c r="V469" s="131">
        <f t="shared" si="104"/>
        <v>0</v>
      </c>
      <c r="W469" s="132" t="str">
        <f t="shared" si="99"/>
        <v/>
      </c>
      <c r="X469" s="131"/>
      <c r="Y469" s="131"/>
      <c r="Z469" s="131"/>
      <c r="AA469" s="131"/>
    </row>
    <row r="470" spans="1:27" ht="20.100000000000001" hidden="1" customHeight="1">
      <c r="A470" s="259"/>
      <c r="B470" s="138" t="s">
        <v>227</v>
      </c>
      <c r="C470" s="125" t="s">
        <v>186</v>
      </c>
      <c r="D470" s="107">
        <v>5.03</v>
      </c>
      <c r="E470" s="107"/>
      <c r="F470" s="107"/>
      <c r="G470" s="127"/>
      <c r="H470" s="351">
        <f t="shared" si="101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02"/>
        <v>0</v>
      </c>
      <c r="N470" s="129">
        <f t="shared" si="103"/>
        <v>0</v>
      </c>
      <c r="O470" s="342"/>
      <c r="P470" s="342"/>
      <c r="Q470" s="342"/>
      <c r="R470" s="342"/>
      <c r="S470" s="342"/>
      <c r="T470" s="342"/>
      <c r="U470" s="342"/>
      <c r="V470" s="131">
        <f t="shared" si="104"/>
        <v>0</v>
      </c>
      <c r="W470" s="132" t="str">
        <f t="shared" si="99"/>
        <v/>
      </c>
      <c r="X470" s="131"/>
      <c r="Y470" s="131"/>
      <c r="Z470" s="131"/>
      <c r="AA470" s="131"/>
    </row>
    <row r="471" spans="1:27" ht="20.100000000000001" hidden="1" customHeight="1">
      <c r="A471" s="259"/>
      <c r="B471" s="138" t="s">
        <v>227</v>
      </c>
      <c r="C471" s="347" t="s">
        <v>228</v>
      </c>
      <c r="D471" s="107">
        <v>5.03</v>
      </c>
      <c r="E471" s="107"/>
      <c r="F471" s="107"/>
      <c r="G471" s="127"/>
      <c r="H471" s="351">
        <f t="shared" si="101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02"/>
        <v>0</v>
      </c>
      <c r="N471" s="129">
        <f t="shared" si="103"/>
        <v>0</v>
      </c>
      <c r="O471" s="342"/>
      <c r="P471" s="342"/>
      <c r="Q471" s="342"/>
      <c r="R471" s="342"/>
      <c r="S471" s="342"/>
      <c r="T471" s="342"/>
      <c r="U471" s="342"/>
      <c r="V471" s="131">
        <f t="shared" si="104"/>
        <v>0</v>
      </c>
      <c r="W471" s="132" t="str">
        <f t="shared" si="99"/>
        <v/>
      </c>
      <c r="X471" s="131"/>
      <c r="Y471" s="131"/>
      <c r="Z471" s="131"/>
      <c r="AA471" s="131"/>
    </row>
    <row r="472" spans="1:27" ht="20.100000000000001" hidden="1" customHeight="1">
      <c r="A472" s="259">
        <v>30101067</v>
      </c>
      <c r="B472" s="138" t="s">
        <v>229</v>
      </c>
      <c r="C472" s="347" t="s">
        <v>212</v>
      </c>
      <c r="D472" s="107">
        <v>5.03</v>
      </c>
      <c r="E472" s="107"/>
      <c r="F472" s="107"/>
      <c r="G472" s="127"/>
      <c r="H472" s="351">
        <f t="shared" si="101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02"/>
        <v/>
      </c>
      <c r="N472" s="129">
        <f t="shared" si="103"/>
        <v>0</v>
      </c>
      <c r="O472" s="342"/>
      <c r="P472" s="342"/>
      <c r="Q472" s="342"/>
      <c r="R472" s="342"/>
      <c r="S472" s="342"/>
      <c r="T472" s="342"/>
      <c r="U472" s="342"/>
      <c r="V472" s="131">
        <f t="shared" si="104"/>
        <v>0</v>
      </c>
      <c r="W472" s="132" t="str">
        <f t="shared" si="99"/>
        <v/>
      </c>
      <c r="X472" s="131"/>
      <c r="Y472" s="131"/>
      <c r="Z472" s="131"/>
      <c r="AA472" s="131"/>
    </row>
    <row r="473" spans="1:27" ht="20.100000000000001" hidden="1" customHeight="1">
      <c r="A473" s="259">
        <v>30101068</v>
      </c>
      <c r="B473" s="138" t="s">
        <v>229</v>
      </c>
      <c r="C473" s="347" t="s">
        <v>203</v>
      </c>
      <c r="D473" s="107">
        <v>5.03</v>
      </c>
      <c r="E473" s="107"/>
      <c r="F473" s="107"/>
      <c r="G473" s="127"/>
      <c r="H473" s="351">
        <f t="shared" si="101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02"/>
        <v/>
      </c>
      <c r="N473" s="129">
        <f t="shared" si="103"/>
        <v>0</v>
      </c>
      <c r="O473" s="342"/>
      <c r="P473" s="342"/>
      <c r="Q473" s="342"/>
      <c r="R473" s="342"/>
      <c r="S473" s="342"/>
      <c r="T473" s="342"/>
      <c r="U473" s="342"/>
      <c r="V473" s="131">
        <f t="shared" si="104"/>
        <v>0</v>
      </c>
      <c r="W473" s="132" t="str">
        <f t="shared" si="99"/>
        <v/>
      </c>
      <c r="X473" s="131"/>
      <c r="Y473" s="131"/>
      <c r="Z473" s="131"/>
      <c r="AA473" s="131"/>
    </row>
    <row r="474" spans="1:27" ht="20.100000000000001" hidden="1" customHeight="1">
      <c r="A474" s="259">
        <v>30101069</v>
      </c>
      <c r="B474" s="138" t="s">
        <v>229</v>
      </c>
      <c r="C474" s="347" t="s">
        <v>186</v>
      </c>
      <c r="D474" s="107">
        <v>5.03</v>
      </c>
      <c r="E474" s="107"/>
      <c r="F474" s="107"/>
      <c r="G474" s="127"/>
      <c r="H474" s="351">
        <f t="shared" si="101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02"/>
        <v/>
      </c>
      <c r="N474" s="129">
        <f t="shared" si="103"/>
        <v>0</v>
      </c>
      <c r="O474" s="342"/>
      <c r="P474" s="342"/>
      <c r="Q474" s="342"/>
      <c r="R474" s="342"/>
      <c r="S474" s="342"/>
      <c r="T474" s="342"/>
      <c r="U474" s="342"/>
      <c r="V474" s="131">
        <f t="shared" si="104"/>
        <v>0</v>
      </c>
      <c r="W474" s="132" t="str">
        <f t="shared" si="99"/>
        <v/>
      </c>
      <c r="X474" s="131"/>
      <c r="Y474" s="131"/>
      <c r="Z474" s="131"/>
      <c r="AA474" s="131"/>
    </row>
    <row r="475" spans="1:27" ht="20.100000000000001" hidden="1" customHeight="1">
      <c r="A475" s="259">
        <v>30101070</v>
      </c>
      <c r="B475" s="138" t="s">
        <v>229</v>
      </c>
      <c r="C475" s="347" t="s">
        <v>228</v>
      </c>
      <c r="D475" s="107">
        <v>5.03</v>
      </c>
      <c r="E475" s="107"/>
      <c r="F475" s="107"/>
      <c r="G475" s="127"/>
      <c r="H475" s="351">
        <f t="shared" si="101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02"/>
        <v/>
      </c>
      <c r="N475" s="129">
        <f t="shared" si="103"/>
        <v>0</v>
      </c>
      <c r="O475" s="342"/>
      <c r="P475" s="342"/>
      <c r="Q475" s="342"/>
      <c r="R475" s="342"/>
      <c r="S475" s="342"/>
      <c r="T475" s="342"/>
      <c r="U475" s="342"/>
      <c r="V475" s="131">
        <f t="shared" si="104"/>
        <v>0</v>
      </c>
      <c r="W475" s="132" t="str">
        <f t="shared" si="99"/>
        <v/>
      </c>
      <c r="X475" s="131"/>
      <c r="Y475" s="131"/>
      <c r="Z475" s="131"/>
      <c r="AA475" s="131"/>
    </row>
    <row r="476" spans="1:27" ht="20.100000000000001" hidden="1" customHeight="1">
      <c r="A476" s="259">
        <v>30101071</v>
      </c>
      <c r="B476" s="138" t="s">
        <v>229</v>
      </c>
      <c r="C476" s="347" t="s">
        <v>199</v>
      </c>
      <c r="D476" s="107">
        <v>5.03</v>
      </c>
      <c r="E476" s="107"/>
      <c r="F476" s="107"/>
      <c r="G476" s="127"/>
      <c r="H476" s="351">
        <f t="shared" si="101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02"/>
        <v/>
      </c>
      <c r="N476" s="129">
        <f t="shared" si="103"/>
        <v>0</v>
      </c>
      <c r="O476" s="342"/>
      <c r="P476" s="342"/>
      <c r="Q476" s="342"/>
      <c r="R476" s="342"/>
      <c r="S476" s="342"/>
      <c r="T476" s="342"/>
      <c r="U476" s="342"/>
      <c r="V476" s="131">
        <f t="shared" si="104"/>
        <v>0</v>
      </c>
      <c r="W476" s="132" t="str">
        <f t="shared" si="99"/>
        <v/>
      </c>
      <c r="X476" s="131"/>
      <c r="Y476" s="131"/>
      <c r="Z476" s="131"/>
      <c r="AA476" s="131"/>
    </row>
    <row r="477" spans="1:27" ht="20.100000000000001" hidden="1" customHeight="1">
      <c r="A477" s="260">
        <v>30100001</v>
      </c>
      <c r="B477" s="133" t="s">
        <v>230</v>
      </c>
      <c r="C477" s="125" t="s">
        <v>204</v>
      </c>
      <c r="D477" s="107">
        <v>5.0599999999999996</v>
      </c>
      <c r="E477" s="107"/>
      <c r="F477" s="107"/>
      <c r="G477" s="127"/>
      <c r="H477" s="351">
        <f t="shared" si="101"/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 t="shared" si="102"/>
        <v>0</v>
      </c>
      <c r="N477" s="129">
        <f t="shared" si="103"/>
        <v>0</v>
      </c>
      <c r="O477" s="342"/>
      <c r="P477" s="342"/>
      <c r="Q477" s="342"/>
      <c r="R477" s="342"/>
      <c r="S477" s="342"/>
      <c r="T477" s="342"/>
      <c r="U477" s="342"/>
      <c r="V477" s="131">
        <f t="shared" si="104"/>
        <v>0</v>
      </c>
      <c r="W477" s="132" t="str">
        <f t="shared" si="99"/>
        <v/>
      </c>
      <c r="X477" s="131"/>
      <c r="Y477" s="131"/>
      <c r="Z477" s="131"/>
      <c r="AA477" s="131"/>
    </row>
    <row r="478" spans="1:27" ht="20.100000000000001" hidden="1" customHeight="1">
      <c r="A478" s="260">
        <v>30100002</v>
      </c>
      <c r="B478" s="133" t="s">
        <v>230</v>
      </c>
      <c r="C478" s="125" t="s">
        <v>226</v>
      </c>
      <c r="D478" s="107">
        <v>5.0599999999999996</v>
      </c>
      <c r="E478" s="107"/>
      <c r="F478" s="107"/>
      <c r="G478" s="127"/>
      <c r="H478" s="351">
        <f t="shared" si="101"/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 t="shared" si="102"/>
        <v>0</v>
      </c>
      <c r="N478" s="129">
        <f t="shared" si="103"/>
        <v>0</v>
      </c>
      <c r="O478" s="342"/>
      <c r="P478" s="342"/>
      <c r="Q478" s="342"/>
      <c r="R478" s="342"/>
      <c r="S478" s="342"/>
      <c r="T478" s="342"/>
      <c r="U478" s="342"/>
      <c r="V478" s="131">
        <f t="shared" si="104"/>
        <v>0</v>
      </c>
      <c r="W478" s="132" t="str">
        <f t="shared" si="99"/>
        <v/>
      </c>
      <c r="X478" s="131"/>
      <c r="Y478" s="131"/>
      <c r="Z478" s="131"/>
      <c r="AA478" s="131"/>
    </row>
    <row r="479" spans="1:27" ht="20.100000000000001" hidden="1" customHeight="1">
      <c r="A479" s="424" t="s">
        <v>231</v>
      </c>
      <c r="B479" s="425"/>
      <c r="C479" s="349" t="s">
        <v>202</v>
      </c>
      <c r="D479" s="141"/>
      <c r="E479" s="141"/>
      <c r="F479" s="141"/>
      <c r="G479" s="143">
        <f>SUM(G464:G478)</f>
        <v>0</v>
      </c>
      <c r="H479" s="144">
        <f>SUM(H464:H478)</f>
        <v>0</v>
      </c>
      <c r="I479" s="144">
        <f>SUM(I464:I478)</f>
        <v>0</v>
      </c>
      <c r="J479" s="129" t="str">
        <f t="array" ref="J479">IF(ISERROR(G479/I479),"",G479/I479)</f>
        <v/>
      </c>
      <c r="K479" s="144">
        <f>SUM(K464:K478)</f>
        <v>0</v>
      </c>
      <c r="L479" s="145"/>
      <c r="M479" s="148">
        <f>SUM(M464:M478)</f>
        <v>0</v>
      </c>
      <c r="N479" s="144">
        <f>SUM(N464:N478)</f>
        <v>0</v>
      </c>
      <c r="O479" s="146">
        <f>SUM(O464:O478)</f>
        <v>0</v>
      </c>
      <c r="P479" s="146">
        <f>SUM(P464:P478)</f>
        <v>0</v>
      </c>
      <c r="Q479" s="146">
        <f>SUM(Q464:Q478)</f>
        <v>0</v>
      </c>
      <c r="R479" s="146"/>
      <c r="S479" s="146">
        <f>SUM(S464:S478)</f>
        <v>0</v>
      </c>
      <c r="T479" s="146">
        <f>SUM(T464:T478)</f>
        <v>0</v>
      </c>
      <c r="U479" s="146">
        <f>SUM(U464:U478)</f>
        <v>0</v>
      </c>
      <c r="V479" s="147">
        <f>SUM(V464:V478)</f>
        <v>0</v>
      </c>
      <c r="W479" s="132" t="str">
        <f t="shared" si="99"/>
        <v/>
      </c>
      <c r="X479" s="147">
        <f>SUM(X464:X478)</f>
        <v>0</v>
      </c>
      <c r="Y479" s="147">
        <f>SUM(Y464:Y478)</f>
        <v>0</v>
      </c>
      <c r="Z479" s="147">
        <f>SUM(Z464:Z478)</f>
        <v>0</v>
      </c>
      <c r="AA479" s="147">
        <f>SUM(AA464:AA478)</f>
        <v>0</v>
      </c>
    </row>
    <row r="480" spans="1:27" ht="20.100000000000001" hidden="1" customHeight="1">
      <c r="A480" s="260">
        <v>30400025</v>
      </c>
      <c r="B480" s="133" t="s">
        <v>232</v>
      </c>
      <c r="C480" s="125" t="s">
        <v>179</v>
      </c>
      <c r="D480" s="107">
        <v>5.04</v>
      </c>
      <c r="E480" s="107"/>
      <c r="F480" s="107"/>
      <c r="G480" s="127"/>
      <c r="H480" s="351">
        <f t="shared" ref="H480:H489" si="105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>IF(ISERROR(I480-K480),"",I480-K480)</f>
        <v>0</v>
      </c>
      <c r="N480" s="129">
        <f>SUM(O480:U480)</f>
        <v>0</v>
      </c>
      <c r="O480" s="342"/>
      <c r="P480" s="342"/>
      <c r="Q480" s="342"/>
      <c r="R480" s="342"/>
      <c r="S480" s="342"/>
      <c r="T480" s="342"/>
      <c r="U480" s="342"/>
      <c r="V480" s="131">
        <f>SUM(X480:AA480)</f>
        <v>0</v>
      </c>
      <c r="W480" s="132" t="str">
        <f t="shared" si="99"/>
        <v/>
      </c>
      <c r="X480" s="131"/>
      <c r="Y480" s="131"/>
      <c r="Z480" s="131"/>
      <c r="AA480" s="131"/>
    </row>
    <row r="481" spans="1:27" ht="20.100000000000001" hidden="1" customHeight="1">
      <c r="A481" s="260">
        <v>30400023</v>
      </c>
      <c r="B481" s="133" t="s">
        <v>232</v>
      </c>
      <c r="C481" s="125" t="s">
        <v>186</v>
      </c>
      <c r="D481" s="107">
        <v>5.04</v>
      </c>
      <c r="E481" s="107"/>
      <c r="F481" s="107"/>
      <c r="G481" s="127"/>
      <c r="H481" s="351">
        <f t="shared" si="105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>IF(ISERROR(I481-K481),"",I481-K481)</f>
        <v>0</v>
      </c>
      <c r="N481" s="129">
        <f>SUM(O481:U481)</f>
        <v>0</v>
      </c>
      <c r="O481" s="342"/>
      <c r="P481" s="342"/>
      <c r="Q481" s="342"/>
      <c r="R481" s="342"/>
      <c r="S481" s="342"/>
      <c r="T481" s="342"/>
      <c r="U481" s="342"/>
      <c r="V481" s="131">
        <f>SUM(X481:AA481)</f>
        <v>0</v>
      </c>
      <c r="W481" s="132" t="str">
        <f t="shared" si="99"/>
        <v/>
      </c>
      <c r="X481" s="131"/>
      <c r="Y481" s="131"/>
      <c r="Z481" s="131"/>
      <c r="AA481" s="131"/>
    </row>
    <row r="482" spans="1:27" ht="20.100000000000001" hidden="1" customHeight="1">
      <c r="A482" s="260">
        <v>30400024</v>
      </c>
      <c r="B482" s="133" t="s">
        <v>232</v>
      </c>
      <c r="C482" s="125" t="s">
        <v>204</v>
      </c>
      <c r="D482" s="107">
        <v>5.04</v>
      </c>
      <c r="E482" s="107"/>
      <c r="F482" s="107"/>
      <c r="G482" s="127"/>
      <c r="H482" s="351">
        <f t="shared" si="105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>IF(ISERROR(I482-K482),"",I482-K482)</f>
        <v>0</v>
      </c>
      <c r="N482" s="129">
        <f>SUM(O482:U482)</f>
        <v>0</v>
      </c>
      <c r="O482" s="342"/>
      <c r="P482" s="342"/>
      <c r="Q482" s="342"/>
      <c r="R482" s="342"/>
      <c r="S482" s="342"/>
      <c r="T482" s="342"/>
      <c r="U482" s="342"/>
      <c r="V482" s="131">
        <f>SUM(X482:AA482)</f>
        <v>0</v>
      </c>
      <c r="W482" s="132" t="str">
        <f t="shared" si="99"/>
        <v/>
      </c>
      <c r="X482" s="131"/>
      <c r="Y482" s="131"/>
      <c r="Z482" s="131"/>
      <c r="AA482" s="131"/>
    </row>
    <row r="483" spans="1:27" ht="20.100000000000001" hidden="1" customHeight="1">
      <c r="A483" s="260"/>
      <c r="B483" s="133" t="s">
        <v>232</v>
      </c>
      <c r="C483" s="125" t="s">
        <v>195</v>
      </c>
      <c r="D483" s="107">
        <v>5.04</v>
      </c>
      <c r="E483" s="107"/>
      <c r="F483" s="107"/>
      <c r="G483" s="127"/>
      <c r="H483" s="351">
        <f t="shared" si="105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>IF(ISERROR(I483-K483),"",I483-K483)</f>
        <v>0</v>
      </c>
      <c r="N483" s="129">
        <f>SUM(O483:U483)</f>
        <v>0</v>
      </c>
      <c r="O483" s="342"/>
      <c r="P483" s="342"/>
      <c r="Q483" s="342"/>
      <c r="R483" s="342"/>
      <c r="S483" s="342"/>
      <c r="T483" s="342"/>
      <c r="U483" s="342"/>
      <c r="V483" s="131">
        <f>SUM(X483:AA483)</f>
        <v>0</v>
      </c>
      <c r="W483" s="132" t="str">
        <f t="shared" si="99"/>
        <v/>
      </c>
      <c r="X483" s="131"/>
      <c r="Y483" s="131"/>
      <c r="Z483" s="131"/>
      <c r="AA483" s="131"/>
    </row>
    <row r="484" spans="1:27" ht="20.100000000000001" hidden="1" customHeight="1">
      <c r="A484" s="260"/>
      <c r="B484" s="133" t="s">
        <v>232</v>
      </c>
      <c r="C484" s="125" t="s">
        <v>233</v>
      </c>
      <c r="D484" s="107">
        <v>5.04</v>
      </c>
      <c r="E484" s="107"/>
      <c r="F484" s="107"/>
      <c r="G484" s="127"/>
      <c r="H484" s="351">
        <f t="shared" si="105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>IF(ISERROR(I484-K484),"",I484-K484)</f>
        <v>0</v>
      </c>
      <c r="N484" s="129">
        <f>SUM(O484:U484)</f>
        <v>0</v>
      </c>
      <c r="O484" s="342"/>
      <c r="P484" s="342"/>
      <c r="Q484" s="342"/>
      <c r="R484" s="342"/>
      <c r="S484" s="342"/>
      <c r="T484" s="342"/>
      <c r="U484" s="342"/>
      <c r="V484" s="131">
        <f>SUM(X484:AA484)</f>
        <v>0</v>
      </c>
      <c r="W484" s="132" t="str">
        <f t="shared" si="99"/>
        <v/>
      </c>
      <c r="X484" s="131"/>
      <c r="Y484" s="131"/>
      <c r="Z484" s="131"/>
      <c r="AA484" s="131"/>
    </row>
    <row r="485" spans="1:27" ht="20.100000000000001" hidden="1" customHeight="1">
      <c r="A485" s="260">
        <v>30400019</v>
      </c>
      <c r="B485" s="133" t="s">
        <v>436</v>
      </c>
      <c r="C485" s="183" t="s">
        <v>438</v>
      </c>
      <c r="D485" s="107">
        <v>5.04</v>
      </c>
      <c r="E485" s="107"/>
      <c r="F485" s="107"/>
      <c r="G485" s="127"/>
      <c r="H485" s="351">
        <f t="shared" si="105"/>
        <v>0</v>
      </c>
      <c r="I485" s="128"/>
      <c r="J485" s="129"/>
      <c r="K485" s="130"/>
      <c r="L485" s="128">
        <v>13.5</v>
      </c>
      <c r="M485" s="108"/>
      <c r="N485" s="129"/>
      <c r="O485" s="342"/>
      <c r="P485" s="342"/>
      <c r="Q485" s="342"/>
      <c r="R485" s="342"/>
      <c r="S485" s="342"/>
      <c r="T485" s="342"/>
      <c r="U485" s="342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60">
        <v>30400020</v>
      </c>
      <c r="B486" s="133" t="s">
        <v>436</v>
      </c>
      <c r="C486" s="183" t="s">
        <v>74</v>
      </c>
      <c r="D486" s="107">
        <v>5.04</v>
      </c>
      <c r="E486" s="107"/>
      <c r="F486" s="107"/>
      <c r="G486" s="127"/>
      <c r="H486" s="351">
        <f t="shared" si="105"/>
        <v>0</v>
      </c>
      <c r="I486" s="128"/>
      <c r="J486" s="129"/>
      <c r="K486" s="130"/>
      <c r="L486" s="128">
        <v>13.5</v>
      </c>
      <c r="M486" s="108"/>
      <c r="N486" s="129"/>
      <c r="O486" s="342"/>
      <c r="P486" s="342"/>
      <c r="Q486" s="342"/>
      <c r="R486" s="342"/>
      <c r="S486" s="342"/>
      <c r="T486" s="342"/>
      <c r="U486" s="342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60">
        <v>30400021</v>
      </c>
      <c r="B487" s="133" t="s">
        <v>436</v>
      </c>
      <c r="C487" s="183" t="s">
        <v>53</v>
      </c>
      <c r="D487" s="107">
        <v>5.04</v>
      </c>
      <c r="E487" s="107"/>
      <c r="F487" s="107"/>
      <c r="G487" s="127"/>
      <c r="H487" s="351">
        <f t="shared" si="105"/>
        <v>0</v>
      </c>
      <c r="I487" s="128"/>
      <c r="J487" s="129"/>
      <c r="K487" s="130"/>
      <c r="L487" s="128">
        <v>13.5</v>
      </c>
      <c r="M487" s="108"/>
      <c r="N487" s="129"/>
      <c r="O487" s="342"/>
      <c r="P487" s="342"/>
      <c r="Q487" s="342"/>
      <c r="R487" s="342"/>
      <c r="S487" s="342"/>
      <c r="T487" s="342"/>
      <c r="U487" s="342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60">
        <v>30400018</v>
      </c>
      <c r="B488" s="133" t="s">
        <v>436</v>
      </c>
      <c r="C488" s="125" t="s">
        <v>181</v>
      </c>
      <c r="D488" s="107">
        <v>5.04</v>
      </c>
      <c r="E488" s="107"/>
      <c r="F488" s="107"/>
      <c r="G488" s="127"/>
      <c r="H488" s="353">
        <f t="shared" si="105"/>
        <v>0</v>
      </c>
      <c r="I488" s="128"/>
      <c r="J488" s="129"/>
      <c r="K488" s="130"/>
      <c r="L488" s="128">
        <v>13.5</v>
      </c>
      <c r="M488" s="108"/>
      <c r="N488" s="129"/>
      <c r="O488" s="354"/>
      <c r="P488" s="354"/>
      <c r="Q488" s="354"/>
      <c r="R488" s="354"/>
      <c r="S488" s="354"/>
      <c r="T488" s="354"/>
      <c r="U488" s="354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60">
        <v>30400022</v>
      </c>
      <c r="B489" s="133" t="s">
        <v>232</v>
      </c>
      <c r="C489" s="125" t="s">
        <v>181</v>
      </c>
      <c r="D489" s="107">
        <v>5.04</v>
      </c>
      <c r="E489" s="107"/>
      <c r="F489" s="107"/>
      <c r="G489" s="127"/>
      <c r="H489" s="351">
        <f t="shared" si="105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>IF(ISERROR(I489-K489),"",I489-K489)</f>
        <v>0</v>
      </c>
      <c r="N489" s="129">
        <f>SUM(O489:U489)</f>
        <v>0</v>
      </c>
      <c r="O489" s="342"/>
      <c r="P489" s="342"/>
      <c r="Q489" s="342"/>
      <c r="R489" s="342"/>
      <c r="S489" s="342"/>
      <c r="T489" s="342"/>
      <c r="U489" s="342"/>
      <c r="V489" s="131">
        <f>SUM(X489:AA489)</f>
        <v>0</v>
      </c>
      <c r="W489" s="132" t="str">
        <f t="shared" ref="W489:W494" si="10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424" t="s">
        <v>234</v>
      </c>
      <c r="B490" s="425"/>
      <c r="C490" s="349" t="s">
        <v>202</v>
      </c>
      <c r="D490" s="141"/>
      <c r="E490" s="141"/>
      <c r="F490" s="141"/>
      <c r="G490" s="143">
        <f>SUM(G480:G489)</f>
        <v>0</v>
      </c>
      <c r="H490" s="144">
        <f>SUM(H480:H489)</f>
        <v>0</v>
      </c>
      <c r="I490" s="144">
        <f>SUM(I480:I489)</f>
        <v>0</v>
      </c>
      <c r="J490" s="129" t="str">
        <f t="array" ref="J490">IF(ISERROR(G490/I490),"",G490/I490)</f>
        <v/>
      </c>
      <c r="K490" s="144">
        <f>SUM(K480:K489)</f>
        <v>0</v>
      </c>
      <c r="L490" s="145"/>
      <c r="M490" s="148">
        <f>SUM(M480:M489)</f>
        <v>0</v>
      </c>
      <c r="N490" s="144">
        <f>SUM(N480:N489)</f>
        <v>0</v>
      </c>
      <c r="O490" s="146">
        <f>SUM(O480:O489)</f>
        <v>0</v>
      </c>
      <c r="P490" s="146">
        <f>SUM(P480:P489)</f>
        <v>0</v>
      </c>
      <c r="Q490" s="146">
        <f>SUM(Q480:Q489)</f>
        <v>0</v>
      </c>
      <c r="R490" s="146"/>
      <c r="S490" s="146">
        <f>SUM(S480:S489)</f>
        <v>0</v>
      </c>
      <c r="T490" s="146">
        <f>SUM(T480:T489)</f>
        <v>0</v>
      </c>
      <c r="U490" s="146">
        <f>SUM(U480:U489)</f>
        <v>0</v>
      </c>
      <c r="V490" s="147">
        <f>SUM(V480:V489)</f>
        <v>0</v>
      </c>
      <c r="W490" s="132" t="str">
        <f t="shared" si="106"/>
        <v/>
      </c>
      <c r="X490" s="147">
        <f>SUM(X480:X489)</f>
        <v>0</v>
      </c>
      <c r="Y490" s="147">
        <f>SUM(Y480:Y489)</f>
        <v>0</v>
      </c>
      <c r="Z490" s="147">
        <f>SUM(Z480:Z489)</f>
        <v>0</v>
      </c>
      <c r="AA490" s="147">
        <f>SUM(AA480:AA489)</f>
        <v>0</v>
      </c>
    </row>
    <row r="491" spans="1:27" ht="20.100000000000001" hidden="1" customHeight="1">
      <c r="A491" s="259">
        <v>30700013</v>
      </c>
      <c r="B491" s="139" t="s">
        <v>235</v>
      </c>
      <c r="C491" s="341"/>
      <c r="D491" s="107">
        <v>3.65</v>
      </c>
      <c r="E491" s="107"/>
      <c r="F491" s="105"/>
      <c r="G491" s="127"/>
      <c r="H491" s="351">
        <f t="shared" ref="H491:H505" si="107">D491*G491</f>
        <v>0</v>
      </c>
      <c r="I491" s="128"/>
      <c r="J491" s="129" t="str">
        <f t="array" ref="J491">IF(ISERROR(G491/I491),"",G491/I491)</f>
        <v/>
      </c>
      <c r="K491" s="351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342"/>
      <c r="P491" s="342"/>
      <c r="Q491" s="342"/>
      <c r="R491" s="342"/>
      <c r="S491" s="342"/>
      <c r="T491" s="342"/>
      <c r="U491" s="342"/>
      <c r="V491" s="131">
        <f>SUM(X491:AA491)</f>
        <v>0</v>
      </c>
      <c r="W491" s="132" t="str">
        <f t="shared" si="106"/>
        <v/>
      </c>
      <c r="X491" s="131"/>
      <c r="Y491" s="131"/>
      <c r="Z491" s="131"/>
      <c r="AA491" s="131"/>
    </row>
    <row r="492" spans="1:27" ht="20.100000000000001" hidden="1" customHeight="1">
      <c r="A492" s="259">
        <v>30700014</v>
      </c>
      <c r="B492" s="139" t="s">
        <v>236</v>
      </c>
      <c r="C492" s="341"/>
      <c r="D492" s="107">
        <v>6.58</v>
      </c>
      <c r="E492" s="107"/>
      <c r="F492" s="107"/>
      <c r="G492" s="127"/>
      <c r="H492" s="351">
        <f t="shared" si="10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342"/>
      <c r="P492" s="342"/>
      <c r="Q492" s="342"/>
      <c r="R492" s="342"/>
      <c r="S492" s="342"/>
      <c r="T492" s="342"/>
      <c r="U492" s="342"/>
      <c r="V492" s="131">
        <f>SUM(X492:AA492)</f>
        <v>0</v>
      </c>
      <c r="W492" s="132" t="str">
        <f t="shared" si="106"/>
        <v/>
      </c>
      <c r="X492" s="131"/>
      <c r="Y492" s="131"/>
      <c r="Z492" s="131"/>
      <c r="AA492" s="131"/>
    </row>
    <row r="493" spans="1:27" ht="20.100000000000001" hidden="1" customHeight="1">
      <c r="A493" s="259">
        <v>30700016</v>
      </c>
      <c r="B493" s="139" t="s">
        <v>237</v>
      </c>
      <c r="C493" s="341"/>
      <c r="D493" s="107">
        <v>7.8</v>
      </c>
      <c r="E493" s="107"/>
      <c r="F493" s="107"/>
      <c r="G493" s="127"/>
      <c r="H493" s="351">
        <f t="shared" si="10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342"/>
      <c r="P493" s="342"/>
      <c r="Q493" s="342"/>
      <c r="R493" s="342"/>
      <c r="S493" s="342"/>
      <c r="T493" s="342"/>
      <c r="U493" s="342"/>
      <c r="V493" s="131">
        <f>SUM(X493:AA493)</f>
        <v>0</v>
      </c>
      <c r="W493" s="132" t="str">
        <f t="shared" si="106"/>
        <v/>
      </c>
      <c r="X493" s="131"/>
      <c r="Y493" s="131"/>
      <c r="Z493" s="131"/>
      <c r="AA493" s="131"/>
    </row>
    <row r="494" spans="1:27" ht="20.100000000000001" hidden="1" customHeight="1">
      <c r="A494" s="259">
        <v>30700017</v>
      </c>
      <c r="B494" s="139" t="s">
        <v>238</v>
      </c>
      <c r="C494" s="341"/>
      <c r="D494" s="107">
        <v>4.4000000000000004</v>
      </c>
      <c r="E494" s="107"/>
      <c r="F494" s="107"/>
      <c r="G494" s="127"/>
      <c r="H494" s="351">
        <f t="shared" si="10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342"/>
      <c r="P494" s="342"/>
      <c r="Q494" s="342"/>
      <c r="R494" s="342"/>
      <c r="S494" s="342"/>
      <c r="T494" s="342"/>
      <c r="U494" s="342"/>
      <c r="V494" s="131">
        <f>SUM(X494:AA494)</f>
        <v>0</v>
      </c>
      <c r="W494" s="132" t="str">
        <f t="shared" si="106"/>
        <v/>
      </c>
      <c r="X494" s="131"/>
      <c r="Y494" s="131"/>
      <c r="Z494" s="131"/>
      <c r="AA494" s="131"/>
    </row>
    <row r="495" spans="1:27" ht="20.100000000000001" hidden="1" customHeight="1">
      <c r="A495" s="259"/>
      <c r="B495" s="139" t="s">
        <v>348</v>
      </c>
      <c r="C495" s="184" t="s">
        <v>376</v>
      </c>
      <c r="D495" s="107"/>
      <c r="E495" s="107"/>
      <c r="F495" s="107"/>
      <c r="G495" s="127"/>
      <c r="H495" s="351">
        <f t="shared" si="107"/>
        <v>0</v>
      </c>
      <c r="I495" s="128"/>
      <c r="J495" s="129"/>
      <c r="K495" s="130"/>
      <c r="L495" s="128"/>
      <c r="M495" s="108"/>
      <c r="N495" s="129"/>
      <c r="O495" s="342"/>
      <c r="P495" s="342"/>
      <c r="Q495" s="342"/>
      <c r="R495" s="342"/>
      <c r="S495" s="342"/>
      <c r="T495" s="342"/>
      <c r="U495" s="342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9">
        <v>30700001</v>
      </c>
      <c r="B496" s="126" t="s">
        <v>359</v>
      </c>
      <c r="C496" s="341"/>
      <c r="D496" s="107"/>
      <c r="E496" s="107"/>
      <c r="F496" s="107"/>
      <c r="G496" s="127"/>
      <c r="H496" s="351">
        <f t="shared" si="107"/>
        <v>0</v>
      </c>
      <c r="I496" s="128"/>
      <c r="J496" s="129"/>
      <c r="K496" s="130"/>
      <c r="L496" s="128">
        <v>6</v>
      </c>
      <c r="M496" s="108"/>
      <c r="N496" s="129"/>
      <c r="O496" s="342"/>
      <c r="P496" s="342"/>
      <c r="Q496" s="342"/>
      <c r="R496" s="342"/>
      <c r="S496" s="342"/>
      <c r="T496" s="342"/>
      <c r="U496" s="342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65"/>
      <c r="B497" s="341" t="s">
        <v>239</v>
      </c>
      <c r="C497" s="341" t="s">
        <v>179</v>
      </c>
      <c r="D497" s="107">
        <v>6.04</v>
      </c>
      <c r="E497" s="107"/>
      <c r="F497" s="107"/>
      <c r="G497" s="127"/>
      <c r="H497" s="351">
        <f t="shared" si="10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342"/>
      <c r="P497" s="342"/>
      <c r="Q497" s="342"/>
      <c r="R497" s="342"/>
      <c r="S497" s="342"/>
      <c r="T497" s="342"/>
      <c r="U497" s="342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65">
        <v>30700019</v>
      </c>
      <c r="B498" s="341" t="s">
        <v>239</v>
      </c>
      <c r="C498" s="341" t="s">
        <v>186</v>
      </c>
      <c r="D498" s="107">
        <v>6.04</v>
      </c>
      <c r="E498" s="107"/>
      <c r="F498" s="107"/>
      <c r="G498" s="127"/>
      <c r="H498" s="351">
        <f t="shared" si="10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342"/>
      <c r="P498" s="342"/>
      <c r="Q498" s="342"/>
      <c r="R498" s="342"/>
      <c r="S498" s="342"/>
      <c r="T498" s="342"/>
      <c r="U498" s="342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65">
        <v>30601015</v>
      </c>
      <c r="B499" s="341" t="s">
        <v>440</v>
      </c>
      <c r="C499" s="341" t="s">
        <v>179</v>
      </c>
      <c r="D499" s="107"/>
      <c r="E499" s="107"/>
      <c r="F499" s="107"/>
      <c r="G499" s="127"/>
      <c r="H499" s="351">
        <f t="shared" si="107"/>
        <v>0</v>
      </c>
      <c r="I499" s="128"/>
      <c r="J499" s="129"/>
      <c r="K499" s="130"/>
      <c r="L499" s="128"/>
      <c r="M499" s="108"/>
      <c r="N499" s="129"/>
      <c r="O499" s="342"/>
      <c r="P499" s="342"/>
      <c r="Q499" s="342"/>
      <c r="R499" s="342"/>
      <c r="S499" s="342"/>
      <c r="T499" s="342"/>
      <c r="U499" s="342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65">
        <v>30101016</v>
      </c>
      <c r="B500" s="341" t="s">
        <v>440</v>
      </c>
      <c r="C500" s="341" t="s">
        <v>186</v>
      </c>
      <c r="D500" s="107"/>
      <c r="E500" s="107"/>
      <c r="F500" s="107"/>
      <c r="G500" s="127"/>
      <c r="H500" s="351">
        <f t="shared" si="107"/>
        <v>0</v>
      </c>
      <c r="I500" s="128"/>
      <c r="J500" s="129"/>
      <c r="K500" s="130"/>
      <c r="L500" s="128"/>
      <c r="M500" s="108"/>
      <c r="N500" s="129"/>
      <c r="O500" s="342"/>
      <c r="P500" s="342"/>
      <c r="Q500" s="342"/>
      <c r="R500" s="342"/>
      <c r="S500" s="342"/>
      <c r="T500" s="342"/>
      <c r="U500" s="342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9">
        <v>30700018</v>
      </c>
      <c r="B501" s="343" t="s">
        <v>240</v>
      </c>
      <c r="C501" s="125"/>
      <c r="D501" s="107">
        <v>7.3</v>
      </c>
      <c r="E501" s="107"/>
      <c r="F501" s="107"/>
      <c r="G501" s="127"/>
      <c r="H501" s="351">
        <f t="shared" si="10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342"/>
      <c r="P501" s="342"/>
      <c r="Q501" s="342"/>
      <c r="R501" s="342"/>
      <c r="S501" s="342"/>
      <c r="T501" s="342"/>
      <c r="U501" s="342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9">
        <v>30700010</v>
      </c>
      <c r="B502" s="343" t="s">
        <v>241</v>
      </c>
      <c r="C502" s="125"/>
      <c r="D502" s="107">
        <f>78*120/1000</f>
        <v>9.36</v>
      </c>
      <c r="E502" s="107"/>
      <c r="F502" s="107"/>
      <c r="G502" s="127"/>
      <c r="H502" s="351">
        <f t="shared" si="107"/>
        <v>0</v>
      </c>
      <c r="I502" s="128"/>
      <c r="J502" s="129"/>
      <c r="K502" s="130"/>
      <c r="L502" s="128"/>
      <c r="M502" s="108"/>
      <c r="N502" s="129"/>
      <c r="O502" s="342"/>
      <c r="P502" s="342"/>
      <c r="Q502" s="342"/>
      <c r="R502" s="342"/>
      <c r="S502" s="342"/>
      <c r="T502" s="342"/>
      <c r="U502" s="342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9">
        <v>30700015</v>
      </c>
      <c r="B503" s="343" t="s">
        <v>242</v>
      </c>
      <c r="C503" s="125"/>
      <c r="D503" s="107">
        <v>4.5</v>
      </c>
      <c r="E503" s="107"/>
      <c r="F503" s="107"/>
      <c r="G503" s="127"/>
      <c r="H503" s="351">
        <f t="shared" si="107"/>
        <v>0</v>
      </c>
      <c r="I503" s="128"/>
      <c r="J503" s="129"/>
      <c r="K503" s="130"/>
      <c r="L503" s="128"/>
      <c r="M503" s="108"/>
      <c r="N503" s="129"/>
      <c r="O503" s="342"/>
      <c r="P503" s="342"/>
      <c r="Q503" s="342"/>
      <c r="R503" s="342"/>
      <c r="S503" s="342"/>
      <c r="T503" s="342"/>
      <c r="U503" s="342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9">
        <v>30700012</v>
      </c>
      <c r="B504" s="343" t="s">
        <v>243</v>
      </c>
      <c r="C504" s="125"/>
      <c r="D504" s="107">
        <v>4.5</v>
      </c>
      <c r="E504" s="107"/>
      <c r="F504" s="107"/>
      <c r="G504" s="127"/>
      <c r="H504" s="351">
        <f t="shared" si="107"/>
        <v>0</v>
      </c>
      <c r="I504" s="128"/>
      <c r="J504" s="129"/>
      <c r="K504" s="130"/>
      <c r="L504" s="128"/>
      <c r="M504" s="108"/>
      <c r="N504" s="129"/>
      <c r="O504" s="342"/>
      <c r="P504" s="342"/>
      <c r="Q504" s="342"/>
      <c r="R504" s="342"/>
      <c r="S504" s="342"/>
      <c r="T504" s="342"/>
      <c r="U504" s="342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9"/>
      <c r="B505" s="343"/>
      <c r="C505" s="125"/>
      <c r="D505" s="107"/>
      <c r="E505" s="107"/>
      <c r="F505" s="107"/>
      <c r="G505" s="127"/>
      <c r="H505" s="351">
        <f t="shared" si="107"/>
        <v>0</v>
      </c>
      <c r="I505" s="128"/>
      <c r="J505" s="129"/>
      <c r="K505" s="130"/>
      <c r="L505" s="128"/>
      <c r="M505" s="108"/>
      <c r="N505" s="129"/>
      <c r="O505" s="342"/>
      <c r="P505" s="342"/>
      <c r="Q505" s="342"/>
      <c r="R505" s="342"/>
      <c r="S505" s="342"/>
      <c r="T505" s="342"/>
      <c r="U505" s="342"/>
      <c r="V505" s="131"/>
      <c r="W505" s="132"/>
      <c r="X505" s="131"/>
      <c r="Y505" s="131"/>
      <c r="Z505" s="131"/>
      <c r="AA505" s="131"/>
    </row>
    <row r="506" spans="1:27" ht="20.100000000000001" hidden="1" customHeight="1">
      <c r="A506" s="424" t="s">
        <v>244</v>
      </c>
      <c r="B506" s="425"/>
      <c r="C506" s="349" t="s">
        <v>202</v>
      </c>
      <c r="D506" s="141"/>
      <c r="E506" s="141"/>
      <c r="F506" s="141"/>
      <c r="G506" s="143">
        <f>SUM(G491:G505)</f>
        <v>0</v>
      </c>
      <c r="H506" s="144">
        <f>SUM(H491:H501)</f>
        <v>0</v>
      </c>
      <c r="I506" s="144">
        <f>SUM(I491:I505)</f>
        <v>0</v>
      </c>
      <c r="J506" s="129" t="str">
        <f t="array" ref="J506">IF(ISERROR(G506/I506),"",G506/I506)</f>
        <v/>
      </c>
      <c r="K506" s="144">
        <f>SUM(K491:K501)</f>
        <v>0</v>
      </c>
      <c r="L506" s="145"/>
      <c r="M506" s="148">
        <f t="shared" ref="M506:AA506" si="108">SUM(M491:M501)</f>
        <v>0</v>
      </c>
      <c r="N506" s="144">
        <f t="shared" si="108"/>
        <v>0</v>
      </c>
      <c r="O506" s="146">
        <f t="shared" si="108"/>
        <v>0</v>
      </c>
      <c r="P506" s="146">
        <f t="shared" si="108"/>
        <v>0</v>
      </c>
      <c r="Q506" s="146">
        <f t="shared" si="108"/>
        <v>0</v>
      </c>
      <c r="R506" s="146">
        <f t="shared" si="108"/>
        <v>0</v>
      </c>
      <c r="S506" s="146">
        <f t="shared" si="108"/>
        <v>0</v>
      </c>
      <c r="T506" s="146">
        <f t="shared" si="108"/>
        <v>0</v>
      </c>
      <c r="U506" s="146">
        <f t="shared" si="108"/>
        <v>0</v>
      </c>
      <c r="V506" s="147">
        <f t="shared" si="108"/>
        <v>0</v>
      </c>
      <c r="W506" s="132">
        <f t="shared" si="108"/>
        <v>0</v>
      </c>
      <c r="X506" s="147">
        <f t="shared" si="108"/>
        <v>0</v>
      </c>
      <c r="Y506" s="147">
        <f t="shared" si="108"/>
        <v>0</v>
      </c>
      <c r="Z506" s="147">
        <f t="shared" si="108"/>
        <v>0</v>
      </c>
      <c r="AA506" s="147">
        <f t="shared" si="108"/>
        <v>0</v>
      </c>
    </row>
    <row r="507" spans="1:27" ht="20.100000000000001" hidden="1" customHeight="1">
      <c r="A507" s="426" t="s">
        <v>246</v>
      </c>
      <c r="B507" s="427"/>
      <c r="C507" s="427"/>
      <c r="D507" s="427"/>
      <c r="E507" s="427"/>
      <c r="F507" s="428"/>
      <c r="G507" s="152">
        <f>SUM(G370,G428,G463,G479,G490,G506)</f>
        <v>0</v>
      </c>
      <c r="H507" s="152">
        <f>SUM(H370,H428,H463,H479,H490,H506)</f>
        <v>0</v>
      </c>
      <c r="I507" s="152">
        <f>SUM(I370,I428,I463,I479,I490,I506)</f>
        <v>0</v>
      </c>
      <c r="J507" s="153" t="str">
        <f t="array" ref="J507">IF(ISERROR(G507/I507),"",G507/I507)</f>
        <v/>
      </c>
      <c r="K507" s="152">
        <f>SUM(K370,K428,K463,K479,K490,K506)</f>
        <v>0</v>
      </c>
      <c r="L507" s="153" t="str">
        <f>IF(ISERROR(G507/K507),"",G507/K507)</f>
        <v/>
      </c>
      <c r="M507" s="152">
        <f t="shared" ref="M507:V507" si="109">SUM(M370,M428,M463,M479,M490,M506)</f>
        <v>0</v>
      </c>
      <c r="N507" s="152">
        <f t="shared" si="109"/>
        <v>0</v>
      </c>
      <c r="O507" s="152">
        <f t="shared" si="109"/>
        <v>0</v>
      </c>
      <c r="P507" s="152">
        <f t="shared" si="109"/>
        <v>0</v>
      </c>
      <c r="Q507" s="152">
        <f t="shared" si="109"/>
        <v>0</v>
      </c>
      <c r="R507" s="152">
        <f t="shared" si="109"/>
        <v>0</v>
      </c>
      <c r="S507" s="152">
        <f t="shared" si="109"/>
        <v>0</v>
      </c>
      <c r="T507" s="152">
        <f t="shared" si="109"/>
        <v>0</v>
      </c>
      <c r="U507" s="152">
        <f t="shared" si="109"/>
        <v>0</v>
      </c>
      <c r="V507" s="152">
        <f t="shared" si="109"/>
        <v>0</v>
      </c>
      <c r="W507" s="154" t="str">
        <f>IF(ISERROR(V507/G507),"",V507/G507)</f>
        <v/>
      </c>
      <c r="X507" s="152">
        <f>SUM(X370,X428,X463,X479,X490,X506)</f>
        <v>0</v>
      </c>
      <c r="Y507" s="152">
        <f>SUM(Y370,Y428,Y463,Y479,Y490,Y506)</f>
        <v>0</v>
      </c>
      <c r="Z507" s="152">
        <f>SUM(Z370,Z428,Z463,Z479,Z490,Z506)</f>
        <v>0</v>
      </c>
      <c r="AA507" s="152">
        <f>SUM(AA370,AA428,AA463,AA479,AA490,AA506)</f>
        <v>0</v>
      </c>
    </row>
    <row r="508" spans="1:27" ht="20.100000000000001" hidden="1" customHeight="1">
      <c r="A508" s="429" t="s">
        <v>471</v>
      </c>
      <c r="B508" s="348" t="s">
        <v>247</v>
      </c>
      <c r="C508" s="432" t="s">
        <v>248</v>
      </c>
      <c r="D508" s="433"/>
      <c r="E508" s="434" t="s">
        <v>249</v>
      </c>
      <c r="F508" s="434"/>
      <c r="G508" s="437" t="s">
        <v>250</v>
      </c>
      <c r="H508" s="437"/>
      <c r="I508" s="434" t="s">
        <v>251</v>
      </c>
      <c r="J508" s="434"/>
      <c r="K508" s="434" t="s">
        <v>252</v>
      </c>
      <c r="L508" s="434"/>
      <c r="M508" s="434" t="s">
        <v>253</v>
      </c>
      <c r="N508" s="434"/>
      <c r="O508" s="434" t="s">
        <v>254</v>
      </c>
      <c r="P508" s="437" t="s">
        <v>255</v>
      </c>
      <c r="Q508" s="437"/>
      <c r="R508" s="437" t="s">
        <v>252</v>
      </c>
      <c r="S508" s="437"/>
      <c r="T508" s="437" t="s">
        <v>256</v>
      </c>
      <c r="U508" s="437"/>
      <c r="V508" s="437" t="s">
        <v>257</v>
      </c>
      <c r="W508" s="437"/>
      <c r="X508" s="437" t="s">
        <v>252</v>
      </c>
      <c r="Y508" s="437"/>
      <c r="Z508" s="437" t="s">
        <v>256</v>
      </c>
      <c r="AA508" s="437"/>
    </row>
    <row r="509" spans="1:27" ht="20.100000000000001" hidden="1" customHeight="1">
      <c r="A509" s="430"/>
      <c r="B509" s="348" t="s">
        <v>258</v>
      </c>
      <c r="C509" s="432">
        <v>0</v>
      </c>
      <c r="D509" s="433"/>
      <c r="E509" s="436">
        <f>C509*11</f>
        <v>0</v>
      </c>
      <c r="F509" s="436"/>
      <c r="G509" s="437">
        <v>0</v>
      </c>
      <c r="H509" s="437"/>
      <c r="I509" s="436">
        <f>G509*11</f>
        <v>0</v>
      </c>
      <c r="J509" s="436"/>
      <c r="K509" s="436">
        <f>E509-I509</f>
        <v>0</v>
      </c>
      <c r="L509" s="436"/>
      <c r="M509" s="438" t="str">
        <f>IF(ISERROR(K509/E509),"",K509/E509)</f>
        <v/>
      </c>
      <c r="N509" s="438"/>
      <c r="O509" s="434"/>
      <c r="P509" s="437" t="s">
        <v>201</v>
      </c>
      <c r="Q509" s="437"/>
      <c r="R509" s="439">
        <f>SUM(O370:U370)</f>
        <v>0</v>
      </c>
      <c r="S509" s="439"/>
      <c r="T509" s="440" t="str">
        <f t="array" ref="T509">IF(ISERROR(R509/R516),"",R509/R516)</f>
        <v/>
      </c>
      <c r="U509" s="440"/>
      <c r="V509" s="437" t="s">
        <v>259</v>
      </c>
      <c r="W509" s="437"/>
      <c r="X509" s="441">
        <f>SUM(O370,O428,O463,O479,O490,O506)</f>
        <v>0</v>
      </c>
      <c r="Y509" s="441"/>
      <c r="Z509" s="440" t="str">
        <f t="array" ref="Z509">IF(ISERROR(X509/X516),"",X509/X516)</f>
        <v/>
      </c>
      <c r="AA509" s="440"/>
    </row>
    <row r="510" spans="1:27" ht="20.100000000000001" hidden="1" customHeight="1">
      <c r="A510" s="430"/>
      <c r="B510" s="348" t="s">
        <v>260</v>
      </c>
      <c r="C510" s="432">
        <v>0</v>
      </c>
      <c r="D510" s="433"/>
      <c r="E510" s="436">
        <f>C510*11</f>
        <v>0</v>
      </c>
      <c r="F510" s="436"/>
      <c r="G510" s="437">
        <v>0</v>
      </c>
      <c r="H510" s="437"/>
      <c r="I510" s="436">
        <f>G510*11</f>
        <v>0</v>
      </c>
      <c r="J510" s="436"/>
      <c r="K510" s="436">
        <f>E510-I510</f>
        <v>0</v>
      </c>
      <c r="L510" s="436"/>
      <c r="M510" s="438" t="str">
        <f>IF(ISERROR(K510/E510),"",K510/E510)</f>
        <v/>
      </c>
      <c r="N510" s="438"/>
      <c r="O510" s="434"/>
      <c r="P510" s="437" t="s">
        <v>216</v>
      </c>
      <c r="Q510" s="437"/>
      <c r="R510" s="439">
        <f>SUM(O428:U428)</f>
        <v>0</v>
      </c>
      <c r="S510" s="439"/>
      <c r="T510" s="440" t="str">
        <f>IF(ISERROR(R510/R516),"",R510/R516)</f>
        <v/>
      </c>
      <c r="U510" s="440"/>
      <c r="V510" s="437" t="s">
        <v>261</v>
      </c>
      <c r="W510" s="437"/>
      <c r="X510" s="441">
        <f>SUM(O371,O429,O464,O480,O491,O507)</f>
        <v>0</v>
      </c>
      <c r="Y510" s="441"/>
      <c r="Z510" s="440" t="str">
        <f>IF(ISERROR(X510/X516),"",X510/X516)</f>
        <v/>
      </c>
      <c r="AA510" s="440"/>
    </row>
    <row r="511" spans="1:27" ht="20.100000000000001" hidden="1" customHeight="1">
      <c r="A511" s="430"/>
      <c r="B511" s="348" t="s">
        <v>262</v>
      </c>
      <c r="C511" s="432">
        <v>0</v>
      </c>
      <c r="D511" s="433"/>
      <c r="E511" s="436">
        <f>C511*11</f>
        <v>0</v>
      </c>
      <c r="F511" s="436"/>
      <c r="G511" s="437">
        <v>0</v>
      </c>
      <c r="H511" s="437"/>
      <c r="I511" s="436">
        <f>G511*11</f>
        <v>0</v>
      </c>
      <c r="J511" s="436"/>
      <c r="K511" s="436">
        <f>E511-I511</f>
        <v>0</v>
      </c>
      <c r="L511" s="436"/>
      <c r="M511" s="438" t="str">
        <f>IF(ISERROR(K511/E511),"",K511/E511)</f>
        <v/>
      </c>
      <c r="N511" s="438"/>
      <c r="O511" s="434"/>
      <c r="P511" s="437" t="s">
        <v>224</v>
      </c>
      <c r="Q511" s="437"/>
      <c r="R511" s="439">
        <f>SUM(O463:U463)</f>
        <v>0</v>
      </c>
      <c r="S511" s="439"/>
      <c r="T511" s="440" t="str">
        <f>IF(ISERROR(R511/R516),"",R511/R516)</f>
        <v/>
      </c>
      <c r="U511" s="440"/>
      <c r="V511" s="437" t="s">
        <v>263</v>
      </c>
      <c r="W511" s="437"/>
      <c r="X511" s="441">
        <f>SUM(O373,O430,O465,O481,O492,O508)</f>
        <v>0</v>
      </c>
      <c r="Y511" s="441"/>
      <c r="Z511" s="440" t="str">
        <f>IF(ISERROR(X511/X516),"",X511/X516)</f>
        <v/>
      </c>
      <c r="AA511" s="440"/>
    </row>
    <row r="512" spans="1:27" ht="20.100000000000001" hidden="1" customHeight="1">
      <c r="A512" s="430"/>
      <c r="B512" s="348" t="s">
        <v>264</v>
      </c>
      <c r="C512" s="432">
        <v>1</v>
      </c>
      <c r="D512" s="433"/>
      <c r="E512" s="436">
        <f>C512*11</f>
        <v>11</v>
      </c>
      <c r="F512" s="436"/>
      <c r="G512" s="437">
        <v>1</v>
      </c>
      <c r="H512" s="437"/>
      <c r="I512" s="436">
        <f>G512*11</f>
        <v>11</v>
      </c>
      <c r="J512" s="436"/>
      <c r="K512" s="436">
        <f>E512-I512</f>
        <v>0</v>
      </c>
      <c r="L512" s="436"/>
      <c r="M512" s="438">
        <f>IF(ISERROR(K512/E512),"",K512/E512)</f>
        <v>0</v>
      </c>
      <c r="N512" s="438"/>
      <c r="O512" s="434"/>
      <c r="P512" s="437" t="s">
        <v>231</v>
      </c>
      <c r="Q512" s="437"/>
      <c r="R512" s="439">
        <f>SUM(O479:U479)</f>
        <v>0</v>
      </c>
      <c r="S512" s="439"/>
      <c r="T512" s="440" t="str">
        <f>IF(ISERROR(R512/R516),"",R512/R516)</f>
        <v/>
      </c>
      <c r="U512" s="440"/>
      <c r="V512" s="437" t="s">
        <v>265</v>
      </c>
      <c r="W512" s="437"/>
      <c r="X512" s="441">
        <f>SUM(O374,O431,O466,O482,O493,O509)</f>
        <v>0</v>
      </c>
      <c r="Y512" s="441"/>
      <c r="Z512" s="440" t="str">
        <f>IF(ISERROR(X512/X516),"",X512/X516)</f>
        <v/>
      </c>
      <c r="AA512" s="440"/>
    </row>
    <row r="513" spans="1:27" ht="20.100000000000001" hidden="1" customHeight="1">
      <c r="A513" s="431"/>
      <c r="B513" s="348" t="s">
        <v>266</v>
      </c>
      <c r="C513" s="442">
        <f>SUM(C509:D512)</f>
        <v>1</v>
      </c>
      <c r="D513" s="443"/>
      <c r="E513" s="436">
        <f>SUM(E509:F512)</f>
        <v>11</v>
      </c>
      <c r="F513" s="436"/>
      <c r="G513" s="437">
        <f>SUM(G509:H512)</f>
        <v>1</v>
      </c>
      <c r="H513" s="437"/>
      <c r="I513" s="436">
        <f>SUM(I509:J512)</f>
        <v>11</v>
      </c>
      <c r="J513" s="436"/>
      <c r="K513" s="436">
        <f>SUM(K509:L512)</f>
        <v>0</v>
      </c>
      <c r="L513" s="436"/>
      <c r="M513" s="438">
        <f>IF(ISERROR(K513/E513),"",K513/E513)</f>
        <v>0</v>
      </c>
      <c r="N513" s="438"/>
      <c r="O513" s="434"/>
      <c r="P513" s="437" t="s">
        <v>234</v>
      </c>
      <c r="Q513" s="437"/>
      <c r="R513" s="439">
        <f>SUM(O490:U490)</f>
        <v>0</v>
      </c>
      <c r="S513" s="439"/>
      <c r="T513" s="440" t="str">
        <f>IF(ISERROR(R513/R516),"",R513/R516)</f>
        <v/>
      </c>
      <c r="U513" s="440"/>
      <c r="V513" s="437" t="s">
        <v>267</v>
      </c>
      <c r="W513" s="437"/>
      <c r="X513" s="441">
        <f>SUM(O375,O432,O467,O483,O494,O510)</f>
        <v>0</v>
      </c>
      <c r="Y513" s="441"/>
      <c r="Z513" s="440" t="str">
        <f>IF(ISERROR(X513/X516),"",X513/X516)</f>
        <v/>
      </c>
      <c r="AA513" s="440"/>
    </row>
    <row r="514" spans="1:27" ht="20.100000000000001" hidden="1" customHeight="1">
      <c r="A514" s="267" t="s">
        <v>472</v>
      </c>
      <c r="B514" s="348">
        <f>G507</f>
        <v>0</v>
      </c>
      <c r="C514" s="444" t="s">
        <v>269</v>
      </c>
      <c r="D514" s="445"/>
      <c r="E514" s="437">
        <f>H507</f>
        <v>0</v>
      </c>
      <c r="F514" s="437"/>
      <c r="G514" s="437" t="s">
        <v>270</v>
      </c>
      <c r="H514" s="437"/>
      <c r="I514" s="446" t="str">
        <f>L507</f>
        <v/>
      </c>
      <c r="J514" s="446"/>
      <c r="K514" s="434" t="s">
        <v>271</v>
      </c>
      <c r="L514" s="434"/>
      <c r="M514" s="446" t="str">
        <f>J507</f>
        <v/>
      </c>
      <c r="N514" s="446"/>
      <c r="O514" s="434"/>
      <c r="P514" s="437" t="s">
        <v>244</v>
      </c>
      <c r="Q514" s="437"/>
      <c r="R514" s="439">
        <f>SUM(O506:U506)</f>
        <v>0</v>
      </c>
      <c r="S514" s="439"/>
      <c r="T514" s="440" t="str">
        <f>IF(ISERROR(R514/R516),"",R514/R516)</f>
        <v/>
      </c>
      <c r="U514" s="440"/>
      <c r="V514" s="437" t="s">
        <v>272</v>
      </c>
      <c r="W514" s="437"/>
      <c r="X514" s="441">
        <f>SUM(O376,O433,O468,O484,O495,O511)</f>
        <v>0</v>
      </c>
      <c r="Y514" s="441"/>
      <c r="Z514" s="440" t="str">
        <f>IF(ISERROR(X514/X516),"",X514/X516)</f>
        <v/>
      </c>
      <c r="AA514" s="440"/>
    </row>
    <row r="515" spans="1:27" ht="20.100000000000001" hidden="1" customHeight="1">
      <c r="A515" s="268" t="s">
        <v>473</v>
      </c>
      <c r="B515" s="348">
        <f>I507+C513</f>
        <v>1</v>
      </c>
      <c r="C515" s="447" t="s">
        <v>251</v>
      </c>
      <c r="D515" s="448"/>
      <c r="E515" s="449">
        <f>K507+I513</f>
        <v>11</v>
      </c>
      <c r="F515" s="449"/>
      <c r="G515" s="437" t="s">
        <v>274</v>
      </c>
      <c r="H515" s="437"/>
      <c r="I515" s="446">
        <f>B515-E515</f>
        <v>-10</v>
      </c>
      <c r="J515" s="446"/>
      <c r="K515" s="434" t="s">
        <v>275</v>
      </c>
      <c r="L515" s="434"/>
      <c r="M515" s="438">
        <f>IF(ISERROR(I515/E515),"",I515/E515)</f>
        <v>-0.90909090909090906</v>
      </c>
      <c r="N515" s="438"/>
      <c r="O515" s="434"/>
      <c r="P515" s="437" t="s">
        <v>245</v>
      </c>
      <c r="Q515" s="437"/>
      <c r="R515" s="439"/>
      <c r="S515" s="439"/>
      <c r="T515" s="440" t="str">
        <f>IF(ISERROR(R515/R516),"",R515/R516)</f>
        <v/>
      </c>
      <c r="U515" s="440"/>
      <c r="V515" s="437" t="s">
        <v>264</v>
      </c>
      <c r="W515" s="437"/>
      <c r="X515" s="441">
        <f>SUM(O377,O434,O469,O489,O496,O512)</f>
        <v>0</v>
      </c>
      <c r="Y515" s="441"/>
      <c r="Z515" s="440" t="str">
        <f>IF(ISERROR(X515/X516),"",X515/X516)</f>
        <v/>
      </c>
      <c r="AA515" s="440"/>
    </row>
    <row r="516" spans="1:27" ht="20.100000000000001" hidden="1" customHeight="1">
      <c r="A516" s="268" t="s">
        <v>474</v>
      </c>
      <c r="B516" s="348">
        <f>N507</f>
        <v>0</v>
      </c>
      <c r="C516" s="447" t="s">
        <v>277</v>
      </c>
      <c r="D516" s="448"/>
      <c r="E516" s="440">
        <f>IF(ISERROR(B516/B515),"",B516/B515)</f>
        <v>0</v>
      </c>
      <c r="F516" s="440"/>
      <c r="G516" s="437" t="s">
        <v>278</v>
      </c>
      <c r="H516" s="437"/>
      <c r="I516" s="434">
        <f>V507</f>
        <v>0</v>
      </c>
      <c r="J516" s="434"/>
      <c r="K516" s="434" t="s">
        <v>279</v>
      </c>
      <c r="L516" s="434"/>
      <c r="M516" s="438" t="str">
        <f t="array" ref="M516">IF(ISERROR(I516/B514),"",I516/B514)</f>
        <v/>
      </c>
      <c r="N516" s="438"/>
      <c r="O516" s="434"/>
      <c r="P516" s="437" t="s">
        <v>266</v>
      </c>
      <c r="Q516" s="437"/>
      <c r="R516" s="439">
        <f>SUM(R509:S515)</f>
        <v>0</v>
      </c>
      <c r="S516" s="439"/>
      <c r="T516" s="440"/>
      <c r="U516" s="440"/>
      <c r="V516" s="437" t="s">
        <v>266</v>
      </c>
      <c r="W516" s="437"/>
      <c r="X516" s="441">
        <f>SUM(X509:Y515)</f>
        <v>0</v>
      </c>
      <c r="Y516" s="441"/>
      <c r="Z516" s="440"/>
      <c r="AA516" s="440"/>
    </row>
    <row r="517" spans="1:27" ht="34.5" customHeight="1">
      <c r="A517" s="181" t="s">
        <v>334</v>
      </c>
      <c r="B517" s="182"/>
      <c r="C517" s="121"/>
      <c r="D517" s="121"/>
      <c r="E517" s="156"/>
      <c r="F517" s="378"/>
      <c r="G517" s="476" t="str">
        <f>IF(ISERROR(#REF!/#REF!),"",#REF!/#REF!)</f>
        <v/>
      </c>
      <c r="H517" s="476"/>
      <c r="I517" s="476"/>
      <c r="J517" s="124"/>
      <c r="K517" s="157"/>
      <c r="L517" s="121"/>
      <c r="M517" s="121"/>
      <c r="N517" s="476" t="str">
        <f>IF(ISERROR(G517/#REF!),"",G517/#REF!)</f>
        <v/>
      </c>
      <c r="O517" s="476"/>
      <c r="P517" s="476"/>
      <c r="Q517" s="476"/>
      <c r="R517" s="476"/>
      <c r="S517" s="350"/>
      <c r="T517" s="156"/>
      <c r="U517" s="156"/>
      <c r="V517" s="124"/>
      <c r="W517" s="124"/>
      <c r="X517" s="158"/>
      <c r="Y517" s="158"/>
      <c r="Z517" s="158"/>
      <c r="AA517" s="159"/>
    </row>
    <row r="518" spans="1:27" ht="20.100000000000001" customHeight="1">
      <c r="A518" s="271" t="s">
        <v>476</v>
      </c>
      <c r="B518" s="122"/>
      <c r="C518" s="121"/>
      <c r="D518" s="121"/>
      <c r="E518" s="121"/>
      <c r="F518" s="375"/>
      <c r="G518" s="160"/>
      <c r="H518" s="121"/>
      <c r="I518" s="122"/>
      <c r="J518" s="124"/>
      <c r="K518" s="157"/>
      <c r="L518" s="121"/>
      <c r="M518" s="121"/>
      <c r="N518" s="121"/>
      <c r="O518" s="121"/>
      <c r="P518" s="121"/>
      <c r="Q518" s="121"/>
      <c r="R518" s="121"/>
      <c r="S518" s="121"/>
      <c r="T518" s="121"/>
      <c r="U518" s="161"/>
      <c r="V518" s="161"/>
      <c r="W518" s="161"/>
      <c r="X518" s="121"/>
      <c r="Y518" s="121"/>
      <c r="Z518" s="121"/>
      <c r="AA518" s="122"/>
    </row>
    <row r="519" spans="1:27" ht="20.100000000000001" customHeight="1">
      <c r="A519" s="479" t="s">
        <v>268</v>
      </c>
      <c r="B519" s="479"/>
      <c r="C519" s="432">
        <f>SUM(B171,B342,B514)</f>
        <v>1485</v>
      </c>
      <c r="D519" s="433"/>
      <c r="E519" s="479" t="s">
        <v>269</v>
      </c>
      <c r="F519" s="479"/>
      <c r="G519" s="449">
        <f>SUM(E171,E342,E514)</f>
        <v>7473.8600000000006</v>
      </c>
      <c r="H519" s="449"/>
      <c r="I519" s="437" t="s">
        <v>270</v>
      </c>
      <c r="J519" s="479"/>
      <c r="K519" s="432">
        <f>IF(ISERROR(C519/G520),"",C519/G520)</f>
        <v>9.8175327251090838</v>
      </c>
      <c r="L519" s="433"/>
      <c r="M519" s="437" t="s">
        <v>271</v>
      </c>
      <c r="N519" s="437"/>
      <c r="O519" s="474">
        <f t="array" ref="O519">IF(ISERROR(C519/C520),"",C519/C520)</f>
        <v>18.679245283018869</v>
      </c>
      <c r="P519" s="475"/>
      <c r="Q519" s="121"/>
      <c r="R519" s="121"/>
      <c r="S519" s="121"/>
      <c r="T519" s="121"/>
      <c r="U519" s="161"/>
      <c r="V519" s="161"/>
      <c r="W519" s="161"/>
      <c r="X519" s="121"/>
      <c r="Y519" s="121"/>
      <c r="Z519" s="121"/>
      <c r="AA519" s="122"/>
    </row>
    <row r="520" spans="1:27" ht="20.100000000000001" customHeight="1">
      <c r="A520" s="437" t="s">
        <v>273</v>
      </c>
      <c r="B520" s="437"/>
      <c r="C520" s="432">
        <f>SUM(B172,B343,B515)</f>
        <v>79.5</v>
      </c>
      <c r="D520" s="433"/>
      <c r="E520" s="437" t="s">
        <v>251</v>
      </c>
      <c r="F520" s="437"/>
      <c r="G520" s="449">
        <f>SUM(E172,E343,E515)</f>
        <v>151.26</v>
      </c>
      <c r="H520" s="449"/>
      <c r="I520" s="447" t="s">
        <v>274</v>
      </c>
      <c r="J520" s="448"/>
      <c r="K520" s="444">
        <f>C520-G520</f>
        <v>-71.759999999999991</v>
      </c>
      <c r="L520" s="445"/>
      <c r="M520" s="444" t="s">
        <v>275</v>
      </c>
      <c r="N520" s="445"/>
      <c r="O520" s="477">
        <f>IF(ISERROR(K520/C520),"",K520/C520)</f>
        <v>-0.90264150943396215</v>
      </c>
      <c r="P520" s="478"/>
      <c r="Q520" s="121"/>
      <c r="R520" s="121"/>
      <c r="S520" s="121"/>
      <c r="T520" s="121"/>
      <c r="U520" s="161"/>
      <c r="V520" s="161"/>
      <c r="W520" s="161"/>
      <c r="X520" s="121"/>
      <c r="Y520" s="121"/>
      <c r="Z520" s="121"/>
      <c r="AA520" s="122"/>
    </row>
    <row r="521" spans="1:27" ht="20.100000000000001" customHeight="1">
      <c r="A521" s="447" t="s">
        <v>276</v>
      </c>
      <c r="B521" s="448"/>
      <c r="C521" s="432">
        <f>SUM(B173,B344,B516)</f>
        <v>0</v>
      </c>
      <c r="D521" s="433"/>
      <c r="E521" s="447" t="s">
        <v>277</v>
      </c>
      <c r="F521" s="448"/>
      <c r="G521" s="440">
        <f>IF(ISERROR(C521/C520),"",C521/C520)</f>
        <v>0</v>
      </c>
      <c r="H521" s="440"/>
      <c r="I521" s="437" t="s">
        <v>278</v>
      </c>
      <c r="J521" s="479"/>
      <c r="K521" s="449">
        <f>SUM(I173,I344,I516)</f>
        <v>0</v>
      </c>
      <c r="L521" s="449"/>
      <c r="M521" s="479" t="s">
        <v>279</v>
      </c>
      <c r="N521" s="479"/>
      <c r="O521" s="477">
        <f t="array" ref="O521">IF(ISERROR(K521/C519),"",K521/C519)</f>
        <v>0</v>
      </c>
      <c r="P521" s="478"/>
      <c r="Q521" s="121"/>
      <c r="R521" s="121"/>
      <c r="S521" s="121"/>
      <c r="T521" s="121"/>
      <c r="U521" s="161"/>
      <c r="V521" s="161"/>
      <c r="W521" s="161"/>
      <c r="X521" s="121"/>
      <c r="Y521" s="121"/>
      <c r="Z521" s="121"/>
      <c r="AA521" s="122"/>
    </row>
    <row r="522" spans="1:27" ht="20.100000000000001" customHeight="1">
      <c r="A522" s="271" t="s">
        <v>477</v>
      </c>
      <c r="B522" s="122"/>
      <c r="C522" s="162"/>
      <c r="D522" s="162"/>
      <c r="E522" s="163"/>
      <c r="F522" s="379"/>
      <c r="G522" s="307"/>
      <c r="H522" s="164"/>
      <c r="I522" s="350"/>
      <c r="J522" s="124"/>
      <c r="K522" s="165"/>
      <c r="L522" s="122"/>
      <c r="M522" s="122"/>
      <c r="N522" s="156"/>
      <c r="O522" s="156"/>
      <c r="P522" s="156"/>
      <c r="Q522" s="156"/>
      <c r="R522" s="156"/>
      <c r="S522" s="156"/>
      <c r="T522" s="122"/>
      <c r="U522" s="122"/>
      <c r="V522" s="163"/>
      <c r="W522" s="122"/>
      <c r="X522" s="121"/>
      <c r="Y522" s="121"/>
      <c r="Z522" s="121"/>
      <c r="AA522" s="117"/>
    </row>
    <row r="523" spans="1:27" ht="20.100000000000001" customHeight="1">
      <c r="A523" s="447" t="s">
        <v>298</v>
      </c>
      <c r="B523" s="448"/>
      <c r="C523" s="447" t="s">
        <v>299</v>
      </c>
      <c r="D523" s="448"/>
      <c r="E523" s="447" t="s">
        <v>256</v>
      </c>
      <c r="F523" s="448"/>
      <c r="G523" s="480" t="s">
        <v>254</v>
      </c>
      <c r="H523" s="481"/>
      <c r="I523" s="447" t="s">
        <v>255</v>
      </c>
      <c r="J523" s="445"/>
      <c r="K523" s="447" t="s">
        <v>300</v>
      </c>
      <c r="L523" s="448"/>
      <c r="M523" s="447" t="s">
        <v>256</v>
      </c>
      <c r="N523" s="448"/>
      <c r="O523" s="437" t="s">
        <v>257</v>
      </c>
      <c r="P523" s="437"/>
      <c r="Q523" s="447" t="s">
        <v>300</v>
      </c>
      <c r="R523" s="448"/>
      <c r="S523" s="447" t="s">
        <v>256</v>
      </c>
      <c r="T523" s="448"/>
      <c r="U523" s="115"/>
      <c r="V523" s="115"/>
      <c r="W523" s="121"/>
      <c r="X523" s="166"/>
      <c r="Y523" s="115"/>
      <c r="Z523" s="156"/>
      <c r="AA523" s="156"/>
    </row>
    <row r="524" spans="1:27" ht="20.100000000000001" customHeight="1">
      <c r="A524" s="486" t="s">
        <v>201</v>
      </c>
      <c r="B524" s="448"/>
      <c r="C524" s="447">
        <f>SUM(G28,G199,G370)</f>
        <v>555</v>
      </c>
      <c r="D524" s="448"/>
      <c r="E524" s="487">
        <f>IF(ISERROR(C524/C530),"",C524/C530)</f>
        <v>0.37373737373737376</v>
      </c>
      <c r="F524" s="488"/>
      <c r="G524" s="482"/>
      <c r="H524" s="483"/>
      <c r="I524" s="489" t="s">
        <v>301</v>
      </c>
      <c r="J524" s="490"/>
      <c r="K524" s="444">
        <f t="shared" ref="K524:K529" si="110">SUM(R166,U337,U509)</f>
        <v>0</v>
      </c>
      <c r="L524" s="445"/>
      <c r="M524" s="487" t="str">
        <f t="array" ref="M524">IF(ISERROR(K524/K530),"",K524/K530)</f>
        <v/>
      </c>
      <c r="N524" s="488"/>
      <c r="O524" s="437" t="s">
        <v>259</v>
      </c>
      <c r="P524" s="437"/>
      <c r="Q524" s="474">
        <f t="shared" ref="Q524:Q529" si="111">SUM(X166,AA337,AA509)</f>
        <v>0</v>
      </c>
      <c r="R524" s="475"/>
      <c r="S524" s="487" t="str">
        <f t="array" ref="S524">IF(ISERROR(Q524/Q530),"",Q524/Q530)</f>
        <v/>
      </c>
      <c r="T524" s="488"/>
      <c r="U524" s="115"/>
      <c r="V524" s="115"/>
      <c r="W524" s="164"/>
      <c r="X524" s="166"/>
      <c r="Y524" s="115"/>
      <c r="Z524" s="156"/>
      <c r="AA524" s="156"/>
    </row>
    <row r="525" spans="1:27" ht="20.100000000000001" customHeight="1">
      <c r="A525" s="486" t="s">
        <v>216</v>
      </c>
      <c r="B525" s="448"/>
      <c r="C525" s="447">
        <f>SUM(G86,G257,G428)</f>
        <v>0</v>
      </c>
      <c r="D525" s="448"/>
      <c r="E525" s="487">
        <f>IF(ISERROR(C525/C530),"",C525/C530)</f>
        <v>0</v>
      </c>
      <c r="F525" s="488"/>
      <c r="G525" s="482"/>
      <c r="H525" s="483"/>
      <c r="I525" s="489" t="s">
        <v>302</v>
      </c>
      <c r="J525" s="490"/>
      <c r="K525" s="444">
        <f t="shared" si="110"/>
        <v>0</v>
      </c>
      <c r="L525" s="445"/>
      <c r="M525" s="487" t="str">
        <f>IF(ISERROR(K525/K530),"",K525/K530)</f>
        <v/>
      </c>
      <c r="N525" s="488"/>
      <c r="O525" s="437" t="s">
        <v>261</v>
      </c>
      <c r="P525" s="437"/>
      <c r="Q525" s="474">
        <f t="shared" si="111"/>
        <v>0</v>
      </c>
      <c r="R525" s="475"/>
      <c r="S525" s="487" t="str">
        <f>IF(ISERROR(Q525/Q530),"",Q525/Q530)</f>
        <v/>
      </c>
      <c r="T525" s="488"/>
      <c r="U525" s="115"/>
      <c r="V525" s="115"/>
      <c r="W525" s="164"/>
      <c r="X525" s="166"/>
      <c r="Y525" s="115"/>
      <c r="Z525" s="156"/>
      <c r="AA525" s="156"/>
    </row>
    <row r="526" spans="1:27" ht="20.100000000000001" customHeight="1">
      <c r="A526" s="486" t="s">
        <v>224</v>
      </c>
      <c r="B526" s="448"/>
      <c r="C526" s="447">
        <f>SUM(G121,G292,G463)</f>
        <v>0</v>
      </c>
      <c r="D526" s="448"/>
      <c r="E526" s="487">
        <f>IF(ISERROR(C526/C530),"",C526/C530)</f>
        <v>0</v>
      </c>
      <c r="F526" s="488"/>
      <c r="G526" s="482"/>
      <c r="H526" s="483"/>
      <c r="I526" s="489" t="s">
        <v>303</v>
      </c>
      <c r="J526" s="490"/>
      <c r="K526" s="444">
        <f t="shared" si="110"/>
        <v>0</v>
      </c>
      <c r="L526" s="445"/>
      <c r="M526" s="487" t="str">
        <f>IF(ISERROR(K526/K530),"",K526/K530)</f>
        <v/>
      </c>
      <c r="N526" s="488"/>
      <c r="O526" s="437" t="s">
        <v>263</v>
      </c>
      <c r="P526" s="437"/>
      <c r="Q526" s="474">
        <f t="shared" si="111"/>
        <v>0</v>
      </c>
      <c r="R526" s="475"/>
      <c r="S526" s="487" t="str">
        <f>IF(ISERROR(Q526/Q530),"",Q526/Q530)</f>
        <v/>
      </c>
      <c r="T526" s="488"/>
      <c r="U526" s="115"/>
      <c r="V526" s="115"/>
      <c r="W526" s="164"/>
      <c r="X526" s="166"/>
      <c r="Y526" s="115"/>
      <c r="Z526" s="156"/>
      <c r="AA526" s="156"/>
    </row>
    <row r="527" spans="1:27" ht="20.100000000000001" customHeight="1">
      <c r="A527" s="486" t="s">
        <v>231</v>
      </c>
      <c r="B527" s="448"/>
      <c r="C527" s="447">
        <f>SUM(G137,G308,G479)</f>
        <v>930</v>
      </c>
      <c r="D527" s="448"/>
      <c r="E527" s="487">
        <f>IF(ISERROR(C527/C530),"",C527/C530)</f>
        <v>0.6262626262626263</v>
      </c>
      <c r="F527" s="488"/>
      <c r="G527" s="482"/>
      <c r="H527" s="483"/>
      <c r="I527" s="489" t="s">
        <v>304</v>
      </c>
      <c r="J527" s="490"/>
      <c r="K527" s="444">
        <f t="shared" si="110"/>
        <v>0</v>
      </c>
      <c r="L527" s="445"/>
      <c r="M527" s="487" t="str">
        <f>IF(ISERROR(K527/K530),"",K527/K530)</f>
        <v/>
      </c>
      <c r="N527" s="488"/>
      <c r="O527" s="437" t="s">
        <v>305</v>
      </c>
      <c r="P527" s="437"/>
      <c r="Q527" s="474">
        <f t="shared" si="111"/>
        <v>0</v>
      </c>
      <c r="R527" s="475"/>
      <c r="S527" s="487" t="str">
        <f>IF(ISERROR(Q527/Q530),"",Q527/Q530)</f>
        <v/>
      </c>
      <c r="T527" s="488"/>
      <c r="U527" s="115"/>
      <c r="V527" s="115"/>
      <c r="W527" s="164"/>
      <c r="X527" s="166"/>
      <c r="Y527" s="115"/>
      <c r="Z527" s="156"/>
      <c r="AA527" s="156"/>
    </row>
    <row r="528" spans="1:27" ht="20.100000000000001" customHeight="1">
      <c r="A528" s="486" t="s">
        <v>234</v>
      </c>
      <c r="B528" s="448"/>
      <c r="C528" s="447">
        <f>SUM(G148,G319,G490)</f>
        <v>0</v>
      </c>
      <c r="D528" s="448"/>
      <c r="E528" s="487">
        <f>IF(ISERROR(C528/C530),"",C528/C530)</f>
        <v>0</v>
      </c>
      <c r="F528" s="488"/>
      <c r="G528" s="482"/>
      <c r="H528" s="483"/>
      <c r="I528" s="489" t="s">
        <v>306</v>
      </c>
      <c r="J528" s="490"/>
      <c r="K528" s="444">
        <f t="shared" si="110"/>
        <v>0</v>
      </c>
      <c r="L528" s="445"/>
      <c r="M528" s="487" t="str">
        <f>IF(ISERROR(K528/K530),"",K528/K530)</f>
        <v/>
      </c>
      <c r="N528" s="488"/>
      <c r="O528" s="437" t="s">
        <v>267</v>
      </c>
      <c r="P528" s="437"/>
      <c r="Q528" s="474">
        <f t="shared" si="111"/>
        <v>0</v>
      </c>
      <c r="R528" s="475"/>
      <c r="S528" s="487" t="str">
        <f>IF(ISERROR(Q528/Q530),"",Q528/Q530)</f>
        <v/>
      </c>
      <c r="T528" s="488"/>
      <c r="U528" s="115"/>
      <c r="V528" s="115"/>
      <c r="W528" s="164"/>
      <c r="X528" s="166"/>
      <c r="Y528" s="115"/>
      <c r="Z528" s="156"/>
      <c r="AA528" s="156"/>
    </row>
    <row r="529" spans="1:27" ht="20.100000000000001" customHeight="1">
      <c r="A529" s="486" t="s">
        <v>244</v>
      </c>
      <c r="B529" s="448"/>
      <c r="C529" s="447">
        <f>SUM(G163,G334,G506)</f>
        <v>0</v>
      </c>
      <c r="D529" s="448"/>
      <c r="E529" s="487">
        <f>IF(ISERROR(C529/C530),"",C529/C530)</f>
        <v>0</v>
      </c>
      <c r="F529" s="488"/>
      <c r="G529" s="482"/>
      <c r="H529" s="483"/>
      <c r="I529" s="489" t="s">
        <v>307</v>
      </c>
      <c r="J529" s="490"/>
      <c r="K529" s="444">
        <f t="shared" si="110"/>
        <v>0</v>
      </c>
      <c r="L529" s="445"/>
      <c r="M529" s="487" t="str">
        <f>IF(ISERROR(K529/K530),"",K529/K530)</f>
        <v/>
      </c>
      <c r="N529" s="488"/>
      <c r="O529" s="437" t="s">
        <v>272</v>
      </c>
      <c r="P529" s="437"/>
      <c r="Q529" s="474">
        <f t="shared" si="111"/>
        <v>0</v>
      </c>
      <c r="R529" s="475"/>
      <c r="S529" s="487" t="str">
        <f>IF(ISERROR(Q529/Q530),"",Q529/Q530)</f>
        <v/>
      </c>
      <c r="T529" s="488"/>
      <c r="U529" s="115"/>
      <c r="V529" s="115"/>
      <c r="W529" s="164"/>
      <c r="X529" s="166"/>
      <c r="Y529" s="115"/>
      <c r="Z529" s="156"/>
      <c r="AA529" s="156"/>
    </row>
    <row r="530" spans="1:27" ht="20.100000000000001" customHeight="1">
      <c r="A530" s="447" t="s">
        <v>266</v>
      </c>
      <c r="B530" s="448"/>
      <c r="C530" s="447">
        <f>SUM(C524:C529)</f>
        <v>1485</v>
      </c>
      <c r="D530" s="448"/>
      <c r="E530" s="487">
        <f>SUM(E524:F529)</f>
        <v>1</v>
      </c>
      <c r="F530" s="488"/>
      <c r="G530" s="484"/>
      <c r="H530" s="485"/>
      <c r="I530" s="447" t="s">
        <v>266</v>
      </c>
      <c r="J530" s="445"/>
      <c r="K530" s="444">
        <f>SUM(R173,U344,U516)</f>
        <v>0</v>
      </c>
      <c r="L530" s="445"/>
      <c r="M530" s="487"/>
      <c r="N530" s="488"/>
      <c r="O530" s="437" t="s">
        <v>266</v>
      </c>
      <c r="P530" s="437"/>
      <c r="Q530" s="474">
        <f>SUM(Q524:R529)</f>
        <v>0</v>
      </c>
      <c r="R530" s="475"/>
      <c r="S530" s="487">
        <f>SUM(S524:T529)</f>
        <v>0</v>
      </c>
      <c r="T530" s="488"/>
      <c r="U530" s="115"/>
      <c r="V530" s="115"/>
      <c r="W530" s="121"/>
      <c r="X530" s="166"/>
      <c r="Y530" s="115"/>
      <c r="Z530" s="156"/>
      <c r="AA530" s="156"/>
    </row>
    <row r="531" spans="1:27" ht="20.100000000000001" customHeight="1">
      <c r="A531" s="272" t="s">
        <v>478</v>
      </c>
      <c r="B531" s="167"/>
      <c r="C531" s="168"/>
      <c r="D531" s="168"/>
      <c r="E531" s="168"/>
      <c r="F531" s="380"/>
      <c r="G531" s="169"/>
      <c r="H531" s="170"/>
      <c r="I531" s="171"/>
      <c r="J531" s="170"/>
      <c r="K531" s="172"/>
      <c r="L531" s="170"/>
      <c r="M531" s="170"/>
      <c r="N531" s="170"/>
      <c r="O531" s="170"/>
      <c r="P531" s="170"/>
      <c r="Q531" s="170"/>
      <c r="R531" s="170"/>
      <c r="S531" s="170"/>
      <c r="T531" s="170"/>
      <c r="U531" s="173"/>
      <c r="V531" s="173"/>
      <c r="W531" s="173"/>
      <c r="X531" s="174"/>
      <c r="Y531" s="174"/>
      <c r="Z531" s="173"/>
      <c r="AA531" s="166"/>
    </row>
    <row r="532" spans="1:27" ht="20.100000000000001" customHeight="1">
      <c r="A532" s="489" t="s">
        <v>308</v>
      </c>
      <c r="B532" s="443"/>
      <c r="C532" s="341" t="s">
        <v>309</v>
      </c>
      <c r="D532" s="341" t="s">
        <v>310</v>
      </c>
      <c r="E532" s="341" t="s">
        <v>311</v>
      </c>
      <c r="F532" s="105" t="s">
        <v>312</v>
      </c>
      <c r="G532" s="308" t="s">
        <v>313</v>
      </c>
      <c r="H532" s="128" t="s">
        <v>314</v>
      </c>
      <c r="I532" s="128" t="s">
        <v>315</v>
      </c>
      <c r="J532" s="128" t="s">
        <v>316</v>
      </c>
      <c r="K532" s="342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351" t="s">
        <v>322</v>
      </c>
      <c r="Q532" s="128" t="s">
        <v>323</v>
      </c>
      <c r="R532" s="108" t="s">
        <v>324</v>
      </c>
      <c r="S532" s="341" t="s">
        <v>325</v>
      </c>
      <c r="T532" s="341" t="s">
        <v>326</v>
      </c>
      <c r="U532" s="175"/>
      <c r="V532" s="175"/>
      <c r="X532" s="115"/>
      <c r="Y532" s="115"/>
      <c r="Z532" s="156"/>
      <c r="AA532" s="156"/>
    </row>
    <row r="533" spans="1:27" ht="20.100000000000001" customHeight="1">
      <c r="A533" s="491" t="s">
        <v>327</v>
      </c>
      <c r="B533" s="492"/>
      <c r="C533" s="105">
        <f>D533+E533+F533-G533-O533-P533</f>
        <v>9</v>
      </c>
      <c r="D533" s="105">
        <v>9</v>
      </c>
      <c r="E533" s="105"/>
      <c r="F533" s="105"/>
      <c r="G533" s="106"/>
      <c r="H533" s="105"/>
      <c r="I533" s="105"/>
      <c r="J533" s="105">
        <f>C533-H533-I533</f>
        <v>9</v>
      </c>
      <c r="K533" s="105">
        <v>1</v>
      </c>
      <c r="L533" s="105"/>
      <c r="M533" s="105"/>
      <c r="N533" s="105"/>
      <c r="O533" s="105"/>
      <c r="P533" s="107"/>
      <c r="Q533" s="105">
        <f>J533-K533-L533</f>
        <v>8</v>
      </c>
      <c r="R533" s="108">
        <f>Q533*11-M533-N533</f>
        <v>88</v>
      </c>
      <c r="S533" s="344">
        <f t="array" ref="S533">IF(ISERROR(Q533/J533),"",Q533/J533)</f>
        <v>0.88888888888888884</v>
      </c>
      <c r="T533" s="344">
        <f t="array" ref="T533">IF(ISERROR((O533:P533)/C533),"",SUM(O533:P533)/C533)</f>
        <v>0</v>
      </c>
      <c r="X533" s="115"/>
      <c r="Y533" s="115"/>
      <c r="Z533" s="156"/>
      <c r="AA533" s="156"/>
    </row>
    <row r="534" spans="1:27" ht="20.100000000000001" customHeight="1">
      <c r="A534" s="491" t="s">
        <v>328</v>
      </c>
      <c r="B534" s="492"/>
      <c r="C534" s="105">
        <f>D534+E534+F534-G534-O534-P534</f>
        <v>7</v>
      </c>
      <c r="D534" s="105">
        <v>7</v>
      </c>
      <c r="E534" s="109"/>
      <c r="F534" s="109"/>
      <c r="G534" s="106"/>
      <c r="H534" s="105"/>
      <c r="I534" s="105"/>
      <c r="J534" s="105">
        <f>C534-H534-I534</f>
        <v>7</v>
      </c>
      <c r="K534" s="105"/>
      <c r="L534" s="105"/>
      <c r="M534" s="105"/>
      <c r="N534" s="105"/>
      <c r="O534" s="109"/>
      <c r="P534" s="110"/>
      <c r="Q534" s="105">
        <f>J534-K534-L534</f>
        <v>7</v>
      </c>
      <c r="R534" s="108">
        <f>Q534*11-M534-N534</f>
        <v>77</v>
      </c>
      <c r="S534" s="344">
        <f t="array" ref="S534">IF(ISERROR(Q534/J534),"",Q534/J534)</f>
        <v>1</v>
      </c>
      <c r="T534" s="344">
        <f t="array" ref="T534">IF(ISERROR((O534:P534)/C534),"",SUM(O534:P534)/C534)</f>
        <v>0</v>
      </c>
      <c r="X534" s="115"/>
      <c r="Y534" s="115"/>
      <c r="Z534" s="156"/>
      <c r="AA534" s="156"/>
    </row>
    <row r="535" spans="1:27" ht="20.100000000000001" customHeight="1">
      <c r="A535" s="491" t="s">
        <v>329</v>
      </c>
      <c r="B535" s="492"/>
      <c r="C535" s="105">
        <f>D535+E535+F535-G535-O535-P535</f>
        <v>9</v>
      </c>
      <c r="D535" s="105">
        <v>9</v>
      </c>
      <c r="E535" s="109"/>
      <c r="F535" s="109"/>
      <c r="G535" s="106"/>
      <c r="H535" s="105">
        <v>9</v>
      </c>
      <c r="I535" s="105"/>
      <c r="J535" s="105">
        <f>C535-H535-I535</f>
        <v>0</v>
      </c>
      <c r="K535" s="105"/>
      <c r="L535" s="105"/>
      <c r="M535" s="105"/>
      <c r="N535" s="105"/>
      <c r="O535" s="109"/>
      <c r="P535" s="110"/>
      <c r="Q535" s="105">
        <f>J535-K535-L535</f>
        <v>0</v>
      </c>
      <c r="R535" s="108">
        <f>Q535*11-M535-N535</f>
        <v>0</v>
      </c>
      <c r="S535" s="344" t="str">
        <f t="array" ref="S535">IF(ISERROR(Q535/J535),"",Q535/J535)</f>
        <v/>
      </c>
      <c r="T535" s="344">
        <f t="array" ref="T535">IF(ISERROR((O535:P535)/C535),"",SUM(O535:P535)/C535)</f>
        <v>0</v>
      </c>
      <c r="V535" s="175"/>
      <c r="X535" s="115"/>
      <c r="Y535" s="115"/>
      <c r="Z535" s="156"/>
      <c r="AA535" s="156"/>
    </row>
    <row r="536" spans="1:27" ht="20.100000000000001" customHeight="1">
      <c r="A536" s="493" t="s">
        <v>330</v>
      </c>
      <c r="B536" s="494"/>
      <c r="C536" s="111">
        <f>SUM(C533:C535)</f>
        <v>25</v>
      </c>
      <c r="D536" s="111">
        <f t="shared" ref="D536:N536" si="112">SUM(D533:D535)</f>
        <v>25</v>
      </c>
      <c r="E536" s="111">
        <f t="shared" si="112"/>
        <v>0</v>
      </c>
      <c r="F536" s="111">
        <f t="shared" si="112"/>
        <v>0</v>
      </c>
      <c r="G536" s="112">
        <f t="shared" si="112"/>
        <v>0</v>
      </c>
      <c r="H536" s="111">
        <f t="shared" si="112"/>
        <v>9</v>
      </c>
      <c r="I536" s="111">
        <f t="shared" si="112"/>
        <v>0</v>
      </c>
      <c r="J536" s="111">
        <f t="shared" si="112"/>
        <v>16</v>
      </c>
      <c r="K536" s="111">
        <f t="shared" si="112"/>
        <v>1</v>
      </c>
      <c r="L536" s="111">
        <f t="shared" si="112"/>
        <v>0</v>
      </c>
      <c r="M536" s="111">
        <f t="shared" si="112"/>
        <v>0</v>
      </c>
      <c r="N536" s="111">
        <f t="shared" si="112"/>
        <v>0</v>
      </c>
      <c r="O536" s="111">
        <f>SUM(O533:O535)</f>
        <v>0</v>
      </c>
      <c r="P536" s="111">
        <f>SUM(P533:P535)</f>
        <v>0</v>
      </c>
      <c r="Q536" s="111">
        <f>SUM(Q533:Q535)</f>
        <v>15</v>
      </c>
      <c r="R536" s="113">
        <f>SUM(R533:R535)</f>
        <v>165</v>
      </c>
      <c r="S536" s="114">
        <f t="array" ref="S536">IF(ISERROR(Q536/J536),"",Q536/J536)</f>
        <v>0.9375</v>
      </c>
      <c r="T536" s="114">
        <f t="array" ref="T536">IF(ISERROR((O536:P536)/C536),"",SUM(O536:P536)/C536)</f>
        <v>0</v>
      </c>
      <c r="U536" s="176"/>
      <c r="V536" s="176"/>
      <c r="W536" s="176"/>
      <c r="X536" s="177"/>
      <c r="Y536" s="177"/>
      <c r="Z536" s="178"/>
      <c r="AA536" s="178"/>
    </row>
    <row r="537" spans="1:27">
      <c r="A537" s="273"/>
      <c r="B537" s="115"/>
      <c r="C537" s="115"/>
      <c r="D537" s="115"/>
      <c r="E537" s="115"/>
      <c r="F537" s="381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73"/>
      <c r="B538" s="115" t="s">
        <v>331</v>
      </c>
      <c r="C538" s="115"/>
      <c r="D538" s="115"/>
      <c r="E538" s="115" t="s">
        <v>532</v>
      </c>
      <c r="F538" s="381"/>
      <c r="G538" s="116"/>
      <c r="H538" s="115"/>
      <c r="I538" s="117" t="s">
        <v>332</v>
      </c>
      <c r="J538" s="194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7" t="s">
        <v>412</v>
      </c>
      <c r="T538" s="115"/>
      <c r="V538" s="115"/>
      <c r="W538" s="115"/>
      <c r="X538" s="115"/>
      <c r="Y538" s="115"/>
      <c r="Z538" s="115"/>
      <c r="AA538" s="115"/>
    </row>
    <row r="554" spans="2:2">
      <c r="B554" s="120"/>
    </row>
  </sheetData>
  <mergeCells count="541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348" activePane="bottomRight" state="frozen"/>
      <selection activeCell="E487" sqref="E487"/>
      <selection pane="topRight" activeCell="E487" sqref="E487"/>
      <selection pane="bottomLeft" activeCell="E487" sqref="E487"/>
      <selection pane="bottomRight" activeCell="E508" sqref="E508:F508"/>
    </sheetView>
  </sheetViews>
  <sheetFormatPr defaultRowHeight="15.75"/>
  <cols>
    <col min="1" max="1" width="9.75" style="120" customWidth="1"/>
    <col min="2" max="2" width="26.75" style="179" customWidth="1"/>
    <col min="3" max="3" width="9.375" style="120" customWidth="1"/>
    <col min="4" max="4" width="5.25" style="120" customWidth="1"/>
    <col min="5" max="5" width="12.5" style="120" customWidth="1"/>
    <col min="6" max="6" width="12.625" style="120" customWidth="1"/>
    <col min="7" max="7" width="9" style="180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401" t="s">
        <v>413</v>
      </c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401"/>
      <c r="M1" s="401"/>
      <c r="N1" s="401"/>
      <c r="O1" s="401"/>
      <c r="P1" s="401"/>
      <c r="Q1" s="401"/>
      <c r="R1" s="401"/>
      <c r="S1" s="401"/>
      <c r="T1" s="401"/>
      <c r="U1" s="401"/>
      <c r="V1" s="401"/>
      <c r="W1" s="401"/>
      <c r="X1" s="401"/>
      <c r="Y1" s="401"/>
      <c r="Z1" s="401"/>
      <c r="AA1" s="401"/>
    </row>
    <row r="2" spans="1:27" ht="18.75">
      <c r="A2" s="402"/>
      <c r="B2" s="402"/>
      <c r="C2" s="402"/>
      <c r="D2" s="402"/>
      <c r="E2" s="402"/>
      <c r="F2" s="402"/>
      <c r="G2" s="402"/>
      <c r="H2" s="402"/>
      <c r="I2" s="402"/>
      <c r="J2" s="402"/>
      <c r="K2" s="402"/>
      <c r="L2" s="402"/>
      <c r="M2" s="402"/>
      <c r="N2" s="402"/>
      <c r="O2" s="402"/>
      <c r="P2" s="402"/>
      <c r="Q2" s="402"/>
      <c r="R2" s="402"/>
      <c r="S2" s="402"/>
      <c r="T2" s="402"/>
      <c r="U2" s="402"/>
      <c r="V2" s="402"/>
      <c r="W2" s="402"/>
      <c r="X2" s="402"/>
      <c r="Y2" s="402"/>
      <c r="Z2" s="402"/>
      <c r="AA2" s="402"/>
    </row>
    <row r="3" spans="1:27" ht="30.75" customHeight="1">
      <c r="A3" s="181" t="s">
        <v>500</v>
      </c>
      <c r="B3" s="182"/>
      <c r="C3" s="121"/>
      <c r="D3" s="121"/>
      <c r="E3" s="121"/>
      <c r="F3" s="121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403" t="s">
        <v>12</v>
      </c>
      <c r="B4" s="403" t="s">
        <v>25</v>
      </c>
      <c r="C4" s="403" t="s">
        <v>26</v>
      </c>
      <c r="D4" s="403" t="s">
        <v>27</v>
      </c>
      <c r="E4" s="406" t="s">
        <v>28</v>
      </c>
      <c r="F4" s="409" t="s">
        <v>29</v>
      </c>
      <c r="G4" s="412" t="s">
        <v>30</v>
      </c>
      <c r="H4" s="412"/>
      <c r="I4" s="403" t="s">
        <v>31</v>
      </c>
      <c r="J4" s="415" t="s">
        <v>32</v>
      </c>
      <c r="K4" s="418" t="s">
        <v>33</v>
      </c>
      <c r="L4" s="403" t="s">
        <v>34</v>
      </c>
      <c r="M4" s="421" t="s">
        <v>35</v>
      </c>
      <c r="N4" s="423" t="s">
        <v>36</v>
      </c>
      <c r="O4" s="412" t="s">
        <v>37</v>
      </c>
      <c r="P4" s="412"/>
      <c r="Q4" s="412"/>
      <c r="R4" s="412"/>
      <c r="S4" s="412"/>
      <c r="T4" s="412"/>
      <c r="U4" s="412"/>
      <c r="V4" s="412" t="s">
        <v>38</v>
      </c>
      <c r="W4" s="423" t="s">
        <v>39</v>
      </c>
      <c r="X4" s="412" t="s">
        <v>40</v>
      </c>
      <c r="Y4" s="412"/>
      <c r="Z4" s="412"/>
      <c r="AA4" s="412"/>
    </row>
    <row r="5" spans="1:27" s="104" customFormat="1" ht="15" customHeight="1">
      <c r="A5" s="404"/>
      <c r="B5" s="404"/>
      <c r="C5" s="404"/>
      <c r="D5" s="404"/>
      <c r="E5" s="407"/>
      <c r="F5" s="410"/>
      <c r="G5" s="412"/>
      <c r="H5" s="412"/>
      <c r="I5" s="404"/>
      <c r="J5" s="416"/>
      <c r="K5" s="419"/>
      <c r="L5" s="404"/>
      <c r="M5" s="422"/>
      <c r="N5" s="423"/>
      <c r="O5" s="412" t="s">
        <v>41</v>
      </c>
      <c r="P5" s="412" t="s">
        <v>42</v>
      </c>
      <c r="Q5" s="412" t="s">
        <v>43</v>
      </c>
      <c r="R5" s="413" t="s">
        <v>44</v>
      </c>
      <c r="S5" s="414" t="s">
        <v>45</v>
      </c>
      <c r="T5" s="412" t="s">
        <v>46</v>
      </c>
      <c r="U5" s="412" t="s">
        <v>47</v>
      </c>
      <c r="V5" s="412"/>
      <c r="W5" s="423"/>
      <c r="X5" s="412" t="s">
        <v>13</v>
      </c>
      <c r="Y5" s="412" t="s">
        <v>48</v>
      </c>
      <c r="Z5" s="412" t="s">
        <v>49</v>
      </c>
      <c r="AA5" s="412" t="s">
        <v>47</v>
      </c>
    </row>
    <row r="6" spans="1:27" s="104" customFormat="1" ht="27.75" customHeight="1">
      <c r="A6" s="405"/>
      <c r="B6" s="405"/>
      <c r="C6" s="405"/>
      <c r="D6" s="405"/>
      <c r="E6" s="408"/>
      <c r="F6" s="411"/>
      <c r="G6" s="310" t="s">
        <v>50</v>
      </c>
      <c r="H6" s="340" t="s">
        <v>51</v>
      </c>
      <c r="I6" s="405"/>
      <c r="J6" s="417"/>
      <c r="K6" s="420"/>
      <c r="L6" s="405"/>
      <c r="M6" s="422"/>
      <c r="N6" s="423"/>
      <c r="O6" s="412"/>
      <c r="P6" s="412"/>
      <c r="Q6" s="412"/>
      <c r="R6" s="413"/>
      <c r="S6" s="414"/>
      <c r="T6" s="412"/>
      <c r="U6" s="412"/>
      <c r="V6" s="412"/>
      <c r="W6" s="423"/>
      <c r="X6" s="412"/>
      <c r="Y6" s="412"/>
      <c r="Z6" s="412"/>
      <c r="AA6" s="412"/>
    </row>
    <row r="7" spans="1:27" ht="20.100000000000001" hidden="1" customHeight="1">
      <c r="A7" s="259">
        <v>30100030</v>
      </c>
      <c r="B7" s="343" t="s">
        <v>178</v>
      </c>
      <c r="C7" s="125" t="s">
        <v>179</v>
      </c>
      <c r="D7" s="107">
        <v>5.03</v>
      </c>
      <c r="E7" s="107"/>
      <c r="F7" s="126"/>
      <c r="G7" s="127"/>
      <c r="H7" s="351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342"/>
      <c r="P7" s="342"/>
      <c r="Q7" s="342"/>
      <c r="R7" s="342"/>
      <c r="S7" s="342"/>
      <c r="T7" s="342"/>
      <c r="U7" s="342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60"/>
      <c r="B8" s="133" t="s">
        <v>180</v>
      </c>
      <c r="C8" s="125" t="s">
        <v>179</v>
      </c>
      <c r="D8" s="107">
        <v>5.03</v>
      </c>
      <c r="E8" s="107"/>
      <c r="F8" s="126"/>
      <c r="G8" s="127"/>
      <c r="H8" s="351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9"/>
      <c r="P8" s="342"/>
      <c r="Q8" s="342"/>
      <c r="R8" s="342"/>
      <c r="S8" s="342"/>
      <c r="T8" s="342"/>
      <c r="U8" s="342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61"/>
      <c r="B9" s="133" t="s">
        <v>180</v>
      </c>
      <c r="C9" s="125" t="s">
        <v>181</v>
      </c>
      <c r="D9" s="107">
        <v>5.03</v>
      </c>
      <c r="E9" s="107"/>
      <c r="F9" s="126"/>
      <c r="G9" s="127"/>
      <c r="H9" s="351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342"/>
      <c r="P9" s="342"/>
      <c r="Q9" s="342"/>
      <c r="R9" s="342"/>
      <c r="S9" s="342"/>
      <c r="T9" s="342"/>
      <c r="U9" s="342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s="311" customFormat="1" ht="20.100000000000001" customHeight="1">
      <c r="A10" s="259">
        <v>30100048</v>
      </c>
      <c r="B10" s="133" t="s">
        <v>182</v>
      </c>
      <c r="C10" s="125" t="s">
        <v>179</v>
      </c>
      <c r="D10" s="107">
        <v>5.03</v>
      </c>
      <c r="E10" s="107"/>
      <c r="F10" s="126">
        <v>42779</v>
      </c>
      <c r="G10" s="127">
        <f>108+108+108+34</f>
        <v>358</v>
      </c>
      <c r="H10" s="388">
        <f t="shared" si="0"/>
        <v>1800.74</v>
      </c>
      <c r="I10" s="128">
        <f>5.5*4</f>
        <v>22</v>
      </c>
      <c r="J10" s="128">
        <f t="array" ref="J10">IF(ISERROR(G10/I10),"",G10/I10)</f>
        <v>16.272727272727273</v>
      </c>
      <c r="K10" s="130">
        <f t="array" ref="K10">IF(ISERROR(G10/L10),"",G10/L10)</f>
        <v>18.842105263157894</v>
      </c>
      <c r="L10" s="128">
        <v>19</v>
      </c>
      <c r="M10" s="108">
        <f t="shared" si="1"/>
        <v>3.1578947368421062</v>
      </c>
      <c r="N10" s="128">
        <f t="shared" si="4"/>
        <v>0</v>
      </c>
      <c r="O10" s="384"/>
      <c r="P10" s="384"/>
      <c r="Q10" s="384"/>
      <c r="R10" s="384"/>
      <c r="S10" s="384"/>
      <c r="T10" s="384"/>
      <c r="U10" s="384"/>
      <c r="V10" s="131">
        <f t="shared" si="2"/>
        <v>0</v>
      </c>
      <c r="W10" s="386">
        <f t="shared" si="3"/>
        <v>0</v>
      </c>
      <c r="X10" s="131"/>
      <c r="Y10" s="131"/>
      <c r="Z10" s="131"/>
      <c r="AA10" s="131"/>
    </row>
    <row r="11" spans="1:27" s="311" customFormat="1" ht="20.100000000000001" customHeight="1">
      <c r="A11" s="259">
        <v>30100047</v>
      </c>
      <c r="B11" s="133" t="s">
        <v>182</v>
      </c>
      <c r="C11" s="125" t="s">
        <v>183</v>
      </c>
      <c r="D11" s="107">
        <v>5.03</v>
      </c>
      <c r="E11" s="107"/>
      <c r="F11" s="126">
        <v>42779</v>
      </c>
      <c r="G11" s="127">
        <f>108+108+89</f>
        <v>305</v>
      </c>
      <c r="H11" s="388">
        <f t="shared" si="0"/>
        <v>1534.15</v>
      </c>
      <c r="I11" s="128">
        <f>4*4</f>
        <v>16</v>
      </c>
      <c r="J11" s="128">
        <f t="array" ref="J11">IF(ISERROR(G11/I11),"",G11/I11)</f>
        <v>19.0625</v>
      </c>
      <c r="K11" s="130">
        <f t="array" ref="K11">IF(ISERROR(G11/L11),"",G11/L11)</f>
        <v>15.25</v>
      </c>
      <c r="L11" s="128">
        <v>20</v>
      </c>
      <c r="M11" s="108">
        <f t="shared" si="1"/>
        <v>0.75</v>
      </c>
      <c r="N11" s="128">
        <f t="shared" si="4"/>
        <v>0</v>
      </c>
      <c r="O11" s="384"/>
      <c r="P11" s="384"/>
      <c r="Q11" s="384"/>
      <c r="R11" s="384"/>
      <c r="S11" s="384"/>
      <c r="T11" s="384"/>
      <c r="U11" s="384"/>
      <c r="V11" s="131">
        <f t="shared" si="2"/>
        <v>0</v>
      </c>
      <c r="W11" s="386">
        <f t="shared" si="3"/>
        <v>0</v>
      </c>
      <c r="X11" s="131"/>
      <c r="Y11" s="131"/>
      <c r="Z11" s="131"/>
      <c r="AA11" s="131"/>
    </row>
    <row r="12" spans="1:27" ht="20.100000000000001" hidden="1" customHeight="1">
      <c r="A12" s="259">
        <v>30100052</v>
      </c>
      <c r="B12" s="133" t="s">
        <v>184</v>
      </c>
      <c r="C12" s="125" t="s">
        <v>179</v>
      </c>
      <c r="D12" s="107">
        <v>5.04</v>
      </c>
      <c r="E12" s="107"/>
      <c r="F12" s="134"/>
      <c r="G12" s="135"/>
      <c r="H12" s="351">
        <f t="shared" si="0"/>
        <v>0</v>
      </c>
      <c r="I12" s="136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342"/>
      <c r="P12" s="342"/>
      <c r="Q12" s="342"/>
      <c r="R12" s="342"/>
      <c r="S12" s="342"/>
      <c r="T12" s="342"/>
      <c r="U12" s="342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hidden="1" customHeight="1">
      <c r="A13" s="292">
        <v>30100059</v>
      </c>
      <c r="B13" s="133" t="s">
        <v>185</v>
      </c>
      <c r="C13" s="125" t="s">
        <v>186</v>
      </c>
      <c r="D13" s="107">
        <v>5.03</v>
      </c>
      <c r="E13" s="107"/>
      <c r="F13" s="126"/>
      <c r="G13" s="127"/>
      <c r="H13" s="351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342"/>
      <c r="P13" s="342"/>
      <c r="Q13" s="342"/>
      <c r="R13" s="342"/>
      <c r="S13" s="342"/>
      <c r="T13" s="342"/>
      <c r="U13" s="342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62">
        <v>30100060</v>
      </c>
      <c r="B14" s="133" t="s">
        <v>185</v>
      </c>
      <c r="C14" s="125" t="s">
        <v>187</v>
      </c>
      <c r="D14" s="107">
        <v>5.03</v>
      </c>
      <c r="E14" s="107"/>
      <c r="F14" s="126"/>
      <c r="G14" s="127"/>
      <c r="H14" s="351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342"/>
      <c r="P14" s="342"/>
      <c r="Q14" s="342"/>
      <c r="R14" s="342"/>
      <c r="S14" s="342"/>
      <c r="T14" s="342"/>
      <c r="U14" s="342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60">
        <v>30200006</v>
      </c>
      <c r="B15" s="133" t="s">
        <v>188</v>
      </c>
      <c r="C15" s="125" t="s">
        <v>189</v>
      </c>
      <c r="D15" s="107">
        <v>5.04</v>
      </c>
      <c r="E15" s="107"/>
      <c r="F15" s="137"/>
      <c r="G15" s="127"/>
      <c r="H15" s="351">
        <f t="shared" si="0"/>
        <v>0</v>
      </c>
      <c r="I15" s="351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342"/>
      <c r="P15" s="342"/>
      <c r="Q15" s="342"/>
      <c r="R15" s="342"/>
      <c r="S15" s="342"/>
      <c r="T15" s="342"/>
      <c r="U15" s="342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hidden="1" customHeight="1">
      <c r="A16" s="260">
        <v>30200005</v>
      </c>
      <c r="B16" s="133" t="s">
        <v>188</v>
      </c>
      <c r="C16" s="125" t="s">
        <v>190</v>
      </c>
      <c r="D16" s="107">
        <v>5.04</v>
      </c>
      <c r="E16" s="107"/>
      <c r="F16" s="137"/>
      <c r="G16" s="127"/>
      <c r="H16" s="351">
        <f t="shared" si="0"/>
        <v>0</v>
      </c>
      <c r="I16" s="351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342"/>
      <c r="P16" s="342"/>
      <c r="Q16" s="342"/>
      <c r="R16" s="342"/>
      <c r="S16" s="342"/>
      <c r="T16" s="342"/>
      <c r="U16" s="342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hidden="1" customHeight="1">
      <c r="A17" s="262">
        <v>30100063</v>
      </c>
      <c r="B17" s="133" t="s">
        <v>191</v>
      </c>
      <c r="C17" s="125" t="s">
        <v>192</v>
      </c>
      <c r="D17" s="107">
        <v>5.03</v>
      </c>
      <c r="E17" s="107"/>
      <c r="F17" s="126"/>
      <c r="G17" s="127"/>
      <c r="H17" s="351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342"/>
      <c r="P17" s="342"/>
      <c r="Q17" s="342"/>
      <c r="R17" s="342"/>
      <c r="S17" s="342"/>
      <c r="T17" s="342"/>
      <c r="U17" s="342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62">
        <v>30100061</v>
      </c>
      <c r="B18" s="133" t="s">
        <v>191</v>
      </c>
      <c r="C18" s="125" t="s">
        <v>193</v>
      </c>
      <c r="D18" s="107">
        <v>5.03</v>
      </c>
      <c r="E18" s="107"/>
      <c r="F18" s="126"/>
      <c r="G18" s="127"/>
      <c r="H18" s="351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342"/>
      <c r="P18" s="342"/>
      <c r="Q18" s="342"/>
      <c r="R18" s="342"/>
      <c r="S18" s="342"/>
      <c r="T18" s="342"/>
      <c r="U18" s="342"/>
      <c r="V18" s="131"/>
      <c r="W18" s="132"/>
      <c r="X18" s="131"/>
      <c r="Y18" s="131"/>
      <c r="Z18" s="131"/>
      <c r="AA18" s="131"/>
    </row>
    <row r="19" spans="1:27" s="311" customFormat="1" ht="20.100000000000001" hidden="1" customHeight="1">
      <c r="A19" s="260">
        <v>30200001</v>
      </c>
      <c r="B19" s="133" t="s">
        <v>196</v>
      </c>
      <c r="C19" s="125" t="s">
        <v>189</v>
      </c>
      <c r="D19" s="107">
        <v>5.0599999999999996</v>
      </c>
      <c r="E19" s="107"/>
      <c r="F19" s="126"/>
      <c r="G19" s="127"/>
      <c r="H19" s="351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342"/>
      <c r="P19" s="342"/>
      <c r="Q19" s="342"/>
      <c r="R19" s="342"/>
      <c r="S19" s="342"/>
      <c r="T19" s="342"/>
      <c r="U19" s="342"/>
      <c r="V19" s="131">
        <f>SUM(X19:AA19)</f>
        <v>0</v>
      </c>
      <c r="W19" s="345" t="str">
        <f>IF(ISERROR(V19/G19),"",V19/G19)</f>
        <v/>
      </c>
      <c r="X19" s="131"/>
      <c r="Y19" s="131"/>
      <c r="Z19" s="131"/>
      <c r="AA19" s="131"/>
    </row>
    <row r="20" spans="1:27" ht="20.100000000000001" hidden="1" customHeight="1">
      <c r="A20" s="260">
        <v>30200002</v>
      </c>
      <c r="B20" s="133" t="s">
        <v>197</v>
      </c>
      <c r="C20" s="125" t="s">
        <v>189</v>
      </c>
      <c r="D20" s="107">
        <v>5.09</v>
      </c>
      <c r="E20" s="107"/>
      <c r="F20" s="126"/>
      <c r="G20" s="127"/>
      <c r="H20" s="351">
        <f t="shared" si="0"/>
        <v>0</v>
      </c>
      <c r="I20" s="128"/>
      <c r="J20" s="129" t="str">
        <f t="array" ref="J20">IF(ISERROR(G20/I20),"",G20/I20)</f>
        <v/>
      </c>
      <c r="K20" s="130">
        <f t="array" ref="K20">IF(ISERROR(G20/L20),"",G20/L20)</f>
        <v>0</v>
      </c>
      <c r="L20" s="128">
        <v>23</v>
      </c>
      <c r="M20" s="108">
        <f t="shared" si="1"/>
        <v>0</v>
      </c>
      <c r="N20" s="129">
        <f t="shared" si="4"/>
        <v>0</v>
      </c>
      <c r="O20" s="342"/>
      <c r="P20" s="342"/>
      <c r="Q20" s="342"/>
      <c r="R20" s="342"/>
      <c r="S20" s="342"/>
      <c r="T20" s="342"/>
      <c r="U20" s="342"/>
      <c r="V20" s="131">
        <f>SUM(X20:AA20)</f>
        <v>0</v>
      </c>
      <c r="W20" s="132" t="str">
        <f>IF(ISERROR(V20/G20),"",V20/G20)</f>
        <v/>
      </c>
      <c r="X20" s="131"/>
      <c r="Y20" s="131"/>
      <c r="Z20" s="131"/>
      <c r="AA20" s="131"/>
    </row>
    <row r="21" spans="1:27" ht="20.100000000000001" hidden="1" customHeight="1">
      <c r="A21" s="260">
        <v>30200003</v>
      </c>
      <c r="B21" s="133" t="s">
        <v>197</v>
      </c>
      <c r="C21" s="125" t="s">
        <v>190</v>
      </c>
      <c r="D21" s="107">
        <v>5.09</v>
      </c>
      <c r="E21" s="107"/>
      <c r="F21" s="126"/>
      <c r="G21" s="127"/>
      <c r="H21" s="351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342"/>
      <c r="P21" s="342"/>
      <c r="Q21" s="342"/>
      <c r="R21" s="342"/>
      <c r="S21" s="342"/>
      <c r="T21" s="342"/>
      <c r="U21" s="342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hidden="1" customHeight="1">
      <c r="A22" s="260">
        <v>30100003</v>
      </c>
      <c r="B22" s="139" t="s">
        <v>198</v>
      </c>
      <c r="C22" s="341" t="s">
        <v>190</v>
      </c>
      <c r="D22" s="107">
        <v>4.8</v>
      </c>
      <c r="E22" s="107"/>
      <c r="F22" s="126"/>
      <c r="G22" s="127"/>
      <c r="H22" s="351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342"/>
      <c r="P22" s="342"/>
      <c r="Q22" s="342"/>
      <c r="R22" s="342"/>
      <c r="S22" s="342"/>
      <c r="T22" s="342"/>
      <c r="U22" s="342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60">
        <v>30100004</v>
      </c>
      <c r="B23" s="139" t="s">
        <v>198</v>
      </c>
      <c r="C23" s="341" t="s">
        <v>187</v>
      </c>
      <c r="D23" s="107">
        <v>4.8</v>
      </c>
      <c r="E23" s="107"/>
      <c r="F23" s="126"/>
      <c r="G23" s="127"/>
      <c r="H23" s="351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342"/>
      <c r="P23" s="342"/>
      <c r="Q23" s="342"/>
      <c r="R23" s="342"/>
      <c r="S23" s="342"/>
      <c r="T23" s="342"/>
      <c r="U23" s="342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60">
        <v>30100006</v>
      </c>
      <c r="B24" s="139" t="s">
        <v>198</v>
      </c>
      <c r="C24" s="341" t="s">
        <v>179</v>
      </c>
      <c r="D24" s="107">
        <v>4.8</v>
      </c>
      <c r="E24" s="107"/>
      <c r="F24" s="126"/>
      <c r="G24" s="127"/>
      <c r="H24" s="351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342"/>
      <c r="P24" s="342"/>
      <c r="Q24" s="342"/>
      <c r="R24" s="342"/>
      <c r="S24" s="342"/>
      <c r="T24" s="342"/>
      <c r="U24" s="342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60">
        <v>30100005</v>
      </c>
      <c r="B25" s="139" t="s">
        <v>198</v>
      </c>
      <c r="C25" s="341" t="s">
        <v>199</v>
      </c>
      <c r="D25" s="107">
        <v>4.8</v>
      </c>
      <c r="E25" s="107"/>
      <c r="F25" s="126"/>
      <c r="G25" s="127"/>
      <c r="H25" s="351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342"/>
      <c r="P25" s="342"/>
      <c r="Q25" s="342"/>
      <c r="R25" s="342"/>
      <c r="S25" s="342"/>
      <c r="T25" s="342"/>
      <c r="U25" s="342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60">
        <v>30100009</v>
      </c>
      <c r="B26" s="139" t="s">
        <v>200</v>
      </c>
      <c r="C26" s="125" t="s">
        <v>190</v>
      </c>
      <c r="D26" s="107">
        <v>4.99</v>
      </c>
      <c r="E26" s="107"/>
      <c r="F26" s="126"/>
      <c r="G26" s="127"/>
      <c r="H26" s="351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342"/>
      <c r="P26" s="342"/>
      <c r="Q26" s="342"/>
      <c r="R26" s="342"/>
      <c r="S26" s="342"/>
      <c r="T26" s="342"/>
      <c r="U26" s="342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9">
        <v>30200004</v>
      </c>
      <c r="B27" s="139" t="s">
        <v>200</v>
      </c>
      <c r="C27" s="125" t="s">
        <v>189</v>
      </c>
      <c r="D27" s="107">
        <v>4.99</v>
      </c>
      <c r="E27" s="107"/>
      <c r="F27" s="140"/>
      <c r="G27" s="127"/>
      <c r="H27" s="351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342"/>
      <c r="P27" s="342"/>
      <c r="Q27" s="342"/>
      <c r="R27" s="342"/>
      <c r="S27" s="342"/>
      <c r="T27" s="342"/>
      <c r="U27" s="342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customHeight="1">
      <c r="A28" s="424" t="s">
        <v>201</v>
      </c>
      <c r="B28" s="425"/>
      <c r="C28" s="349" t="s">
        <v>202</v>
      </c>
      <c r="D28" s="141"/>
      <c r="E28" s="141"/>
      <c r="F28" s="142"/>
      <c r="G28" s="143">
        <f>SUM(G7:G27)</f>
        <v>663</v>
      </c>
      <c r="H28" s="144">
        <f>SUM(H7:H27)</f>
        <v>3334.8900000000003</v>
      </c>
      <c r="I28" s="144">
        <f>SUM(I7:I27)</f>
        <v>38</v>
      </c>
      <c r="J28" s="129">
        <f t="array" ref="J28">IF(ISERROR(G28/I28),"",G28/I28)</f>
        <v>17.44736842105263</v>
      </c>
      <c r="K28" s="144">
        <f>SUM(K7:K27)</f>
        <v>34.09210526315789</v>
      </c>
      <c r="L28" s="145"/>
      <c r="M28" s="144">
        <f t="shared" ref="M28:V28" si="5">SUM(M7:M27)</f>
        <v>3.9078947368421062</v>
      </c>
      <c r="N28" s="144">
        <f t="shared" si="5"/>
        <v>0</v>
      </c>
      <c r="O28" s="146">
        <f t="shared" si="5"/>
        <v>0</v>
      </c>
      <c r="P28" s="146">
        <f t="shared" si="5"/>
        <v>0</v>
      </c>
      <c r="Q28" s="146">
        <f t="shared" si="5"/>
        <v>0</v>
      </c>
      <c r="R28" s="146">
        <f t="shared" si="5"/>
        <v>0</v>
      </c>
      <c r="S28" s="146">
        <f t="shared" si="5"/>
        <v>0</v>
      </c>
      <c r="T28" s="146">
        <f t="shared" si="5"/>
        <v>0</v>
      </c>
      <c r="U28" s="146">
        <f t="shared" si="5"/>
        <v>0</v>
      </c>
      <c r="V28" s="147">
        <f t="shared" si="5"/>
        <v>0</v>
      </c>
      <c r="W28" s="132">
        <f>IF(ISERROR(V28/G28),"",V28/G28)</f>
        <v>0</v>
      </c>
      <c r="X28" s="147">
        <f>SUM(X7:X27)</f>
        <v>0</v>
      </c>
      <c r="Y28" s="147">
        <f>SUM(Y7:Y27)</f>
        <v>0</v>
      </c>
      <c r="Z28" s="147">
        <f>SUM(Z7:Z27)</f>
        <v>0</v>
      </c>
      <c r="AA28" s="147">
        <f>SUM(AA7:AA27)</f>
        <v>0</v>
      </c>
    </row>
    <row r="29" spans="1:27" ht="20.100000000000001" hidden="1" customHeight="1">
      <c r="A29" s="260">
        <v>30100012</v>
      </c>
      <c r="B29" s="343" t="s">
        <v>206</v>
      </c>
      <c r="C29" s="125" t="s">
        <v>199</v>
      </c>
      <c r="D29" s="107">
        <v>5.03</v>
      </c>
      <c r="E29" s="107"/>
      <c r="F29" s="126"/>
      <c r="G29" s="127"/>
      <c r="H29" s="351">
        <f t="shared" ref="H29:H85" si="6">D29*G29</f>
        <v>0</v>
      </c>
      <c r="I29" s="128"/>
      <c r="J29" s="129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9">
        <f>SUM(O29:U29)</f>
        <v>0</v>
      </c>
      <c r="O29" s="346"/>
      <c r="P29" s="346"/>
      <c r="Q29" s="346"/>
      <c r="R29" s="346"/>
      <c r="S29" s="346"/>
      <c r="T29" s="346"/>
      <c r="U29" s="346"/>
      <c r="V29" s="131">
        <f>SUM(X29:AA29)</f>
        <v>0</v>
      </c>
      <c r="W29" s="132" t="str">
        <f>IF(ISERROR(V29/G29),"",V29/G29)</f>
        <v/>
      </c>
      <c r="X29" s="131"/>
      <c r="Y29" s="131"/>
      <c r="Z29" s="131"/>
      <c r="AA29" s="131"/>
    </row>
    <row r="30" spans="1:27" ht="20.100000000000001" hidden="1" customHeight="1">
      <c r="A30" s="260">
        <v>30100011</v>
      </c>
      <c r="B30" s="343" t="s">
        <v>425</v>
      </c>
      <c r="C30" s="183" t="s">
        <v>427</v>
      </c>
      <c r="D30" s="107">
        <v>5.03</v>
      </c>
      <c r="E30" s="107"/>
      <c r="F30" s="126"/>
      <c r="G30" s="127"/>
      <c r="H30" s="351">
        <f t="shared" si="6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346"/>
      <c r="P30" s="346"/>
      <c r="Q30" s="346"/>
      <c r="R30" s="346"/>
      <c r="S30" s="346"/>
      <c r="T30" s="346"/>
      <c r="U30" s="346"/>
      <c r="V30" s="131"/>
      <c r="W30" s="132"/>
      <c r="X30" s="131"/>
      <c r="Y30" s="131"/>
      <c r="Z30" s="131"/>
      <c r="AA30" s="131"/>
    </row>
    <row r="31" spans="1:27" ht="20.100000000000001" hidden="1" customHeight="1">
      <c r="A31" s="260">
        <v>30100010</v>
      </c>
      <c r="B31" s="343" t="s">
        <v>206</v>
      </c>
      <c r="C31" s="125" t="s">
        <v>186</v>
      </c>
      <c r="D31" s="107">
        <v>5.03</v>
      </c>
      <c r="E31" s="107"/>
      <c r="F31" s="126"/>
      <c r="G31" s="127"/>
      <c r="H31" s="351">
        <f t="shared" si="6"/>
        <v>0</v>
      </c>
      <c r="I31" s="128"/>
      <c r="J31" s="129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9">
        <f>SUM(O31:U31)</f>
        <v>0</v>
      </c>
      <c r="O31" s="346"/>
      <c r="P31" s="346"/>
      <c r="Q31" s="346"/>
      <c r="R31" s="346"/>
      <c r="S31" s="346"/>
      <c r="T31" s="346"/>
      <c r="U31" s="346"/>
      <c r="V31" s="131">
        <f>SUM(X31:AA31)</f>
        <v>0</v>
      </c>
      <c r="W31" s="132" t="str">
        <f>IF(ISERROR(V31/G31),"",V31/G31)</f>
        <v/>
      </c>
      <c r="X31" s="131"/>
      <c r="Y31" s="131"/>
      <c r="Z31" s="131"/>
      <c r="AA31" s="131"/>
    </row>
    <row r="32" spans="1:27" ht="20.100000000000001" hidden="1" customHeight="1">
      <c r="A32" s="260">
        <v>30100014</v>
      </c>
      <c r="B32" s="343" t="s">
        <v>206</v>
      </c>
      <c r="C32" s="125" t="s">
        <v>203</v>
      </c>
      <c r="D32" s="107">
        <v>5.03</v>
      </c>
      <c r="E32" s="107"/>
      <c r="F32" s="126"/>
      <c r="G32" s="127"/>
      <c r="H32" s="351">
        <f t="shared" si="6"/>
        <v>0</v>
      </c>
      <c r="I32" s="128"/>
      <c r="J32" s="129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9">
        <f>SUM(O32:U32)</f>
        <v>0</v>
      </c>
      <c r="O32" s="346"/>
      <c r="P32" s="346"/>
      <c r="Q32" s="346"/>
      <c r="R32" s="346"/>
      <c r="S32" s="346"/>
      <c r="T32" s="346"/>
      <c r="U32" s="346"/>
      <c r="V32" s="131">
        <f>SUM(X32:AA32)</f>
        <v>0</v>
      </c>
      <c r="W32" s="132" t="str">
        <f>IF(ISERROR(V32/G32),"",V32/G32)</f>
        <v/>
      </c>
      <c r="X32" s="131"/>
      <c r="Y32" s="131"/>
      <c r="Z32" s="131"/>
      <c r="AA32" s="131"/>
    </row>
    <row r="33" spans="1:27" s="311" customFormat="1" ht="20.100000000000001" customHeight="1">
      <c r="A33" s="260">
        <v>30100013</v>
      </c>
      <c r="B33" s="385" t="s">
        <v>206</v>
      </c>
      <c r="C33" s="125" t="s">
        <v>207</v>
      </c>
      <c r="D33" s="107">
        <v>5.03</v>
      </c>
      <c r="E33" s="107"/>
      <c r="F33" s="126">
        <v>42779</v>
      </c>
      <c r="G33" s="127">
        <f>108+108+73</f>
        <v>289</v>
      </c>
      <c r="H33" s="388">
        <f t="shared" si="6"/>
        <v>1453.67</v>
      </c>
      <c r="I33" s="128">
        <v>2.5</v>
      </c>
      <c r="J33" s="128">
        <f t="array" ref="J33">IF(ISERROR(G33/I33),"",G33/I33)</f>
        <v>115.6</v>
      </c>
      <c r="K33" s="130">
        <f t="array" ref="K33">IF(ISERROR(G33/L33),"",G33/L33)</f>
        <v>5.5576923076923075</v>
      </c>
      <c r="L33" s="128">
        <v>52</v>
      </c>
      <c r="M33" s="108">
        <f>IF(ISERROR(I33-K33),"",I33-K33)</f>
        <v>-3.0576923076923075</v>
      </c>
      <c r="N33" s="128">
        <f>SUM(O33:U33)</f>
        <v>0</v>
      </c>
      <c r="O33" s="387"/>
      <c r="P33" s="387"/>
      <c r="Q33" s="387"/>
      <c r="R33" s="387"/>
      <c r="S33" s="387"/>
      <c r="T33" s="387"/>
      <c r="U33" s="387"/>
      <c r="V33" s="131">
        <f>SUM(X33:AA33)</f>
        <v>0</v>
      </c>
      <c r="W33" s="386">
        <f>IF(ISERROR(V33/G33),"",V33/G33)</f>
        <v>0</v>
      </c>
      <c r="X33" s="131"/>
      <c r="Y33" s="131"/>
      <c r="Z33" s="131"/>
      <c r="AA33" s="131"/>
    </row>
    <row r="34" spans="1:27" ht="20.100000000000001" hidden="1" customHeight="1">
      <c r="A34" s="260">
        <v>30100016</v>
      </c>
      <c r="B34" s="343" t="s">
        <v>414</v>
      </c>
      <c r="C34" s="183" t="s">
        <v>415</v>
      </c>
      <c r="D34" s="107">
        <v>5.03</v>
      </c>
      <c r="E34" s="107"/>
      <c r="F34" s="126"/>
      <c r="G34" s="127"/>
      <c r="H34" s="351">
        <f t="shared" si="6"/>
        <v>0</v>
      </c>
      <c r="I34" s="128"/>
      <c r="J34" s="129"/>
      <c r="K34" s="130"/>
      <c r="L34" s="128">
        <v>52</v>
      </c>
      <c r="M34" s="108"/>
      <c r="N34" s="129"/>
      <c r="O34" s="346"/>
      <c r="P34" s="346"/>
      <c r="Q34" s="346"/>
      <c r="R34" s="346"/>
      <c r="S34" s="346"/>
      <c r="T34" s="346"/>
      <c r="U34" s="346"/>
      <c r="V34" s="131"/>
      <c r="W34" s="132"/>
      <c r="X34" s="131"/>
      <c r="Y34" s="131"/>
      <c r="Z34" s="131"/>
      <c r="AA34" s="131"/>
    </row>
    <row r="35" spans="1:27" ht="20.100000000000001" hidden="1" customHeight="1">
      <c r="A35" s="260">
        <v>30100017</v>
      </c>
      <c r="B35" s="343" t="s">
        <v>414</v>
      </c>
      <c r="C35" s="183" t="s">
        <v>416</v>
      </c>
      <c r="D35" s="107">
        <v>5.03</v>
      </c>
      <c r="E35" s="107"/>
      <c r="F35" s="126"/>
      <c r="G35" s="127"/>
      <c r="H35" s="351">
        <f t="shared" si="6"/>
        <v>0</v>
      </c>
      <c r="I35" s="128"/>
      <c r="J35" s="129"/>
      <c r="K35" s="130"/>
      <c r="L35" s="128">
        <v>52</v>
      </c>
      <c r="M35" s="108"/>
      <c r="N35" s="129"/>
      <c r="O35" s="346"/>
      <c r="P35" s="346"/>
      <c r="Q35" s="346"/>
      <c r="R35" s="346"/>
      <c r="S35" s="346"/>
      <c r="T35" s="346"/>
      <c r="U35" s="346"/>
      <c r="V35" s="131"/>
      <c r="W35" s="132"/>
      <c r="X35" s="131"/>
      <c r="Y35" s="131"/>
      <c r="Z35" s="131"/>
      <c r="AA35" s="131"/>
    </row>
    <row r="36" spans="1:27" ht="20.100000000000001" hidden="1" customHeight="1">
      <c r="A36" s="260">
        <v>30100015</v>
      </c>
      <c r="B36" s="343" t="s">
        <v>414</v>
      </c>
      <c r="C36" s="183" t="s">
        <v>61</v>
      </c>
      <c r="D36" s="107">
        <v>5.03</v>
      </c>
      <c r="E36" s="107"/>
      <c r="F36" s="126"/>
      <c r="G36" s="127"/>
      <c r="H36" s="351">
        <f t="shared" si="6"/>
        <v>0</v>
      </c>
      <c r="I36" s="128"/>
      <c r="J36" s="129"/>
      <c r="K36" s="130"/>
      <c r="L36" s="128">
        <v>52</v>
      </c>
      <c r="M36" s="108"/>
      <c r="N36" s="129"/>
      <c r="O36" s="346"/>
      <c r="P36" s="346"/>
      <c r="Q36" s="346"/>
      <c r="R36" s="346"/>
      <c r="S36" s="346"/>
      <c r="T36" s="346"/>
      <c r="U36" s="346"/>
      <c r="V36" s="131"/>
      <c r="W36" s="132"/>
      <c r="X36" s="131"/>
      <c r="Y36" s="131"/>
      <c r="Z36" s="131"/>
      <c r="AA36" s="131"/>
    </row>
    <row r="37" spans="1:27" ht="20.100000000000001" hidden="1" customHeight="1">
      <c r="A37" s="260">
        <v>30100027</v>
      </c>
      <c r="B37" s="343" t="s">
        <v>208</v>
      </c>
      <c r="C37" s="125" t="s">
        <v>179</v>
      </c>
      <c r="D37" s="107">
        <v>5.08</v>
      </c>
      <c r="E37" s="107"/>
      <c r="F37" s="126"/>
      <c r="G37" s="127"/>
      <c r="H37" s="351">
        <f t="shared" si="6"/>
        <v>0</v>
      </c>
      <c r="I37" s="128"/>
      <c r="J37" s="129" t="str">
        <f t="array" ref="J37">IF(ISERROR(G37/I37),"",G37/I37)</f>
        <v/>
      </c>
      <c r="K37" s="130">
        <f t="array" ref="K37">IF(ISERROR(G37/L37),"",G37/L37)</f>
        <v>0</v>
      </c>
      <c r="L37" s="128">
        <v>21</v>
      </c>
      <c r="M37" s="108">
        <f t="shared" ref="M37:M66" si="7">IF(ISERROR(I37-K37),"",I37-K37)</f>
        <v>0</v>
      </c>
      <c r="N37" s="129">
        <f t="shared" ref="N37:N52" si="8">SUM(O37:U37)</f>
        <v>0</v>
      </c>
      <c r="O37" s="346"/>
      <c r="P37" s="346"/>
      <c r="Q37" s="346"/>
      <c r="R37" s="346"/>
      <c r="S37" s="346"/>
      <c r="T37" s="346"/>
      <c r="U37" s="346"/>
      <c r="V37" s="131">
        <f t="shared" ref="V37:V48" si="9">SUM(X37:AA37)</f>
        <v>0</v>
      </c>
      <c r="W37" s="132" t="str">
        <f t="shared" ref="W37:W48" si="10">IF(ISERROR(V37/G37),"",V37/G37)</f>
        <v/>
      </c>
      <c r="X37" s="131"/>
      <c r="Y37" s="131"/>
      <c r="Z37" s="131"/>
      <c r="AA37" s="131"/>
    </row>
    <row r="38" spans="1:27" ht="20.100000000000001" hidden="1" customHeight="1">
      <c r="A38" s="260">
        <v>30100023</v>
      </c>
      <c r="B38" s="343" t="s">
        <v>208</v>
      </c>
      <c r="C38" s="125" t="s">
        <v>204</v>
      </c>
      <c r="D38" s="107">
        <v>5.08</v>
      </c>
      <c r="E38" s="107"/>
      <c r="F38" s="126"/>
      <c r="G38" s="127"/>
      <c r="H38" s="351">
        <f t="shared" si="6"/>
        <v>0</v>
      </c>
      <c r="I38" s="128"/>
      <c r="J38" s="129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7"/>
        <v>0</v>
      </c>
      <c r="N38" s="129">
        <f t="shared" si="8"/>
        <v>0</v>
      </c>
      <c r="O38" s="346"/>
      <c r="P38" s="346"/>
      <c r="Q38" s="346"/>
      <c r="R38" s="346"/>
      <c r="S38" s="346"/>
      <c r="T38" s="346"/>
      <c r="U38" s="346"/>
      <c r="V38" s="131">
        <f t="shared" si="9"/>
        <v>0</v>
      </c>
      <c r="W38" s="132" t="str">
        <f t="shared" si="10"/>
        <v/>
      </c>
      <c r="X38" s="131"/>
      <c r="Y38" s="131"/>
      <c r="Z38" s="131"/>
      <c r="AA38" s="131"/>
    </row>
    <row r="39" spans="1:27" ht="20.100000000000001" hidden="1" customHeight="1">
      <c r="A39" s="260">
        <v>30100024</v>
      </c>
      <c r="B39" s="343" t="s">
        <v>208</v>
      </c>
      <c r="C39" s="125" t="s">
        <v>205</v>
      </c>
      <c r="D39" s="107">
        <v>5.08</v>
      </c>
      <c r="E39" s="107"/>
      <c r="F39" s="126"/>
      <c r="G39" s="127"/>
      <c r="H39" s="351">
        <f t="shared" si="6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7"/>
        <v>0</v>
      </c>
      <c r="N39" s="129">
        <f t="shared" si="8"/>
        <v>0</v>
      </c>
      <c r="O39" s="346"/>
      <c r="P39" s="346"/>
      <c r="Q39" s="346"/>
      <c r="R39" s="346"/>
      <c r="S39" s="346"/>
      <c r="T39" s="346"/>
      <c r="U39" s="346"/>
      <c r="V39" s="131">
        <f t="shared" si="9"/>
        <v>0</v>
      </c>
      <c r="W39" s="132" t="str">
        <f t="shared" si="10"/>
        <v/>
      </c>
      <c r="X39" s="131"/>
      <c r="Y39" s="131"/>
      <c r="Z39" s="131"/>
      <c r="AA39" s="131"/>
    </row>
    <row r="40" spans="1:27" ht="20.100000000000001" hidden="1" customHeight="1">
      <c r="A40" s="260">
        <v>30100022</v>
      </c>
      <c r="B40" s="343" t="s">
        <v>208</v>
      </c>
      <c r="C40" s="125" t="s">
        <v>186</v>
      </c>
      <c r="D40" s="107">
        <v>5.08</v>
      </c>
      <c r="E40" s="107"/>
      <c r="F40" s="126"/>
      <c r="G40" s="127"/>
      <c r="H40" s="351">
        <f t="shared" si="6"/>
        <v>0</v>
      </c>
      <c r="I40" s="128"/>
      <c r="J40" s="129" t="str">
        <f t="array" ref="J40">IF(ISERROR(G40/I40),"",G40/I40)</f>
        <v/>
      </c>
      <c r="K40" s="130">
        <f t="array" ref="K40">IF(ISERROR(G40/L40),"",G40/L40)</f>
        <v>0</v>
      </c>
      <c r="L40" s="128">
        <v>21</v>
      </c>
      <c r="M40" s="108">
        <f t="shared" si="7"/>
        <v>0</v>
      </c>
      <c r="N40" s="129">
        <f t="shared" si="8"/>
        <v>0</v>
      </c>
      <c r="O40" s="346"/>
      <c r="P40" s="346"/>
      <c r="Q40" s="346"/>
      <c r="R40" s="346"/>
      <c r="S40" s="346"/>
      <c r="T40" s="346"/>
      <c r="U40" s="346"/>
      <c r="V40" s="131">
        <f t="shared" si="9"/>
        <v>0</v>
      </c>
      <c r="W40" s="132" t="str">
        <f t="shared" si="10"/>
        <v/>
      </c>
      <c r="X40" s="131"/>
      <c r="Y40" s="131"/>
      <c r="Z40" s="131"/>
      <c r="AA40" s="131"/>
    </row>
    <row r="41" spans="1:27" ht="20.100000000000001" hidden="1" customHeight="1">
      <c r="A41" s="260">
        <v>30100029</v>
      </c>
      <c r="B41" s="343" t="s">
        <v>208</v>
      </c>
      <c r="C41" s="125" t="s">
        <v>203</v>
      </c>
      <c r="D41" s="107">
        <v>5.08</v>
      </c>
      <c r="E41" s="107"/>
      <c r="F41" s="126"/>
      <c r="G41" s="127"/>
      <c r="H41" s="351">
        <f t="shared" si="6"/>
        <v>0</v>
      </c>
      <c r="I41" s="128"/>
      <c r="J41" s="129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7"/>
        <v>0</v>
      </c>
      <c r="N41" s="129">
        <f t="shared" si="8"/>
        <v>0</v>
      </c>
      <c r="O41" s="346"/>
      <c r="P41" s="346"/>
      <c r="Q41" s="346"/>
      <c r="R41" s="346"/>
      <c r="S41" s="346"/>
      <c r="T41" s="346"/>
      <c r="U41" s="346"/>
      <c r="V41" s="131">
        <f t="shared" si="9"/>
        <v>0</v>
      </c>
      <c r="W41" s="132" t="str">
        <f t="shared" si="10"/>
        <v/>
      </c>
      <c r="X41" s="131"/>
      <c r="Y41" s="131"/>
      <c r="Z41" s="131"/>
      <c r="AA41" s="131"/>
    </row>
    <row r="42" spans="1:27" ht="20.100000000000001" hidden="1" customHeight="1">
      <c r="A42" s="260">
        <v>30100026</v>
      </c>
      <c r="B42" s="343" t="s">
        <v>208</v>
      </c>
      <c r="C42" s="125" t="s">
        <v>199</v>
      </c>
      <c r="D42" s="107">
        <v>5.08</v>
      </c>
      <c r="E42" s="107"/>
      <c r="F42" s="126"/>
      <c r="G42" s="127"/>
      <c r="H42" s="351">
        <f t="shared" si="6"/>
        <v>0</v>
      </c>
      <c r="I42" s="128"/>
      <c r="J42" s="129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7"/>
        <v>0</v>
      </c>
      <c r="N42" s="129">
        <f t="shared" si="8"/>
        <v>0</v>
      </c>
      <c r="O42" s="342"/>
      <c r="P42" s="342"/>
      <c r="Q42" s="342"/>
      <c r="R42" s="342"/>
      <c r="S42" s="342"/>
      <c r="T42" s="342"/>
      <c r="U42" s="342"/>
      <c r="V42" s="131">
        <f t="shared" si="9"/>
        <v>0</v>
      </c>
      <c r="W42" s="132" t="str">
        <f t="shared" si="10"/>
        <v/>
      </c>
      <c r="X42" s="131"/>
      <c r="Y42" s="131"/>
      <c r="Z42" s="131"/>
      <c r="AA42" s="131"/>
    </row>
    <row r="43" spans="1:27" ht="20.100000000000001" hidden="1" customHeight="1">
      <c r="A43" s="260">
        <v>30100025</v>
      </c>
      <c r="B43" s="343" t="s">
        <v>208</v>
      </c>
      <c r="C43" s="125" t="s">
        <v>187</v>
      </c>
      <c r="D43" s="107">
        <v>5.08</v>
      </c>
      <c r="E43" s="107"/>
      <c r="F43" s="126"/>
      <c r="G43" s="127"/>
      <c r="H43" s="351">
        <f t="shared" si="6"/>
        <v>0</v>
      </c>
      <c r="I43" s="128"/>
      <c r="J43" s="129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7"/>
        <v>0</v>
      </c>
      <c r="N43" s="129">
        <f t="shared" si="8"/>
        <v>0</v>
      </c>
      <c r="O43" s="346"/>
      <c r="P43" s="346"/>
      <c r="Q43" s="346"/>
      <c r="R43" s="346"/>
      <c r="S43" s="346"/>
      <c r="T43" s="346"/>
      <c r="U43" s="346"/>
      <c r="V43" s="131">
        <f t="shared" si="9"/>
        <v>0</v>
      </c>
      <c r="W43" s="132" t="str">
        <f t="shared" si="10"/>
        <v/>
      </c>
      <c r="X43" s="131"/>
      <c r="Y43" s="131"/>
      <c r="Z43" s="131"/>
      <c r="AA43" s="131"/>
    </row>
    <row r="44" spans="1:27" ht="20.100000000000001" hidden="1" customHeight="1">
      <c r="A44" s="260">
        <v>30100028</v>
      </c>
      <c r="B44" s="343" t="s">
        <v>208</v>
      </c>
      <c r="C44" s="125" t="s">
        <v>207</v>
      </c>
      <c r="D44" s="107">
        <v>5.08</v>
      </c>
      <c r="E44" s="107"/>
      <c r="F44" s="126"/>
      <c r="G44" s="127"/>
      <c r="H44" s="351">
        <f t="shared" si="6"/>
        <v>0</v>
      </c>
      <c r="I44" s="128"/>
      <c r="J44" s="129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7"/>
        <v>0</v>
      </c>
      <c r="N44" s="129">
        <f t="shared" si="8"/>
        <v>0</v>
      </c>
      <c r="O44" s="342"/>
      <c r="P44" s="342"/>
      <c r="Q44" s="342"/>
      <c r="R44" s="342"/>
      <c r="S44" s="342"/>
      <c r="T44" s="342"/>
      <c r="U44" s="342"/>
      <c r="V44" s="131">
        <f t="shared" si="9"/>
        <v>0</v>
      </c>
      <c r="W44" s="132" t="str">
        <f t="shared" si="10"/>
        <v/>
      </c>
      <c r="X44" s="131"/>
      <c r="Y44" s="131"/>
      <c r="Z44" s="131"/>
      <c r="AA44" s="131"/>
    </row>
    <row r="45" spans="1:27" ht="20.100000000000001" hidden="1" customHeight="1">
      <c r="A45" s="260">
        <v>30100032</v>
      </c>
      <c r="B45" s="343" t="s">
        <v>209</v>
      </c>
      <c r="C45" s="125" t="s">
        <v>194</v>
      </c>
      <c r="D45" s="107">
        <v>5.03</v>
      </c>
      <c r="E45" s="107"/>
      <c r="F45" s="126"/>
      <c r="G45" s="127"/>
      <c r="H45" s="351">
        <f t="shared" si="6"/>
        <v>0</v>
      </c>
      <c r="I45" s="128"/>
      <c r="J45" s="129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7"/>
        <v>0</v>
      </c>
      <c r="N45" s="129">
        <f t="shared" si="8"/>
        <v>0</v>
      </c>
      <c r="O45" s="346"/>
      <c r="P45" s="346"/>
      <c r="Q45" s="346"/>
      <c r="R45" s="346"/>
      <c r="S45" s="346"/>
      <c r="T45" s="346"/>
      <c r="U45" s="346"/>
      <c r="V45" s="131">
        <f t="shared" si="9"/>
        <v>0</v>
      </c>
      <c r="W45" s="132" t="str">
        <f t="shared" si="10"/>
        <v/>
      </c>
      <c r="X45" s="131"/>
      <c r="Y45" s="131"/>
      <c r="Z45" s="131"/>
      <c r="AA45" s="131"/>
    </row>
    <row r="46" spans="1:27" ht="20.100000000000001" hidden="1" customHeight="1">
      <c r="A46" s="260">
        <v>30100033</v>
      </c>
      <c r="B46" s="343" t="s">
        <v>209</v>
      </c>
      <c r="C46" s="125" t="s">
        <v>179</v>
      </c>
      <c r="D46" s="107">
        <v>5.03</v>
      </c>
      <c r="E46" s="107"/>
      <c r="F46" s="126"/>
      <c r="G46" s="127"/>
      <c r="H46" s="351">
        <f t="shared" si="6"/>
        <v>0</v>
      </c>
      <c r="I46" s="128"/>
      <c r="J46" s="129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7"/>
        <v>0</v>
      </c>
      <c r="N46" s="129">
        <f t="shared" si="8"/>
        <v>0</v>
      </c>
      <c r="O46" s="346"/>
      <c r="P46" s="346"/>
      <c r="Q46" s="346"/>
      <c r="R46" s="346"/>
      <c r="S46" s="346"/>
      <c r="T46" s="346"/>
      <c r="U46" s="346"/>
      <c r="V46" s="131">
        <f t="shared" si="9"/>
        <v>0</v>
      </c>
      <c r="W46" s="132" t="str">
        <f t="shared" si="10"/>
        <v/>
      </c>
      <c r="X46" s="131"/>
      <c r="Y46" s="131"/>
      <c r="Z46" s="131"/>
      <c r="AA46" s="131"/>
    </row>
    <row r="47" spans="1:27" ht="20.100000000000001" hidden="1" customHeight="1">
      <c r="A47" s="260">
        <v>30100062</v>
      </c>
      <c r="B47" s="343" t="s">
        <v>209</v>
      </c>
      <c r="C47" s="125" t="s">
        <v>195</v>
      </c>
      <c r="D47" s="107">
        <v>5.03</v>
      </c>
      <c r="E47" s="107"/>
      <c r="F47" s="126"/>
      <c r="G47" s="127"/>
      <c r="H47" s="351">
        <f t="shared" si="6"/>
        <v>0</v>
      </c>
      <c r="I47" s="128"/>
      <c r="J47" s="129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7"/>
        <v>0</v>
      </c>
      <c r="N47" s="129">
        <f t="shared" si="8"/>
        <v>0</v>
      </c>
      <c r="O47" s="346"/>
      <c r="P47" s="346"/>
      <c r="Q47" s="346"/>
      <c r="R47" s="346"/>
      <c r="S47" s="346"/>
      <c r="T47" s="346"/>
      <c r="U47" s="346"/>
      <c r="V47" s="131">
        <f t="shared" si="9"/>
        <v>0</v>
      </c>
      <c r="W47" s="132" t="str">
        <f t="shared" si="10"/>
        <v/>
      </c>
      <c r="X47" s="131"/>
      <c r="Y47" s="131"/>
      <c r="Z47" s="131"/>
      <c r="AA47" s="131"/>
    </row>
    <row r="48" spans="1:27" ht="20.100000000000001" hidden="1" customHeight="1">
      <c r="A48" s="260">
        <v>30100031</v>
      </c>
      <c r="B48" s="343" t="s">
        <v>209</v>
      </c>
      <c r="C48" s="125" t="s">
        <v>204</v>
      </c>
      <c r="D48" s="107">
        <v>5.03</v>
      </c>
      <c r="E48" s="107"/>
      <c r="F48" s="126"/>
      <c r="G48" s="127"/>
      <c r="H48" s="351">
        <f t="shared" si="6"/>
        <v>0</v>
      </c>
      <c r="I48" s="128"/>
      <c r="J48" s="129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7"/>
        <v>0</v>
      </c>
      <c r="N48" s="129">
        <f t="shared" si="8"/>
        <v>0</v>
      </c>
      <c r="O48" s="346"/>
      <c r="P48" s="346"/>
      <c r="Q48" s="346"/>
      <c r="R48" s="346"/>
      <c r="S48" s="346"/>
      <c r="T48" s="346"/>
      <c r="U48" s="346"/>
      <c r="V48" s="131">
        <f t="shared" si="9"/>
        <v>0</v>
      </c>
      <c r="W48" s="132" t="str">
        <f t="shared" si="10"/>
        <v/>
      </c>
      <c r="X48" s="131"/>
      <c r="Y48" s="131"/>
      <c r="Z48" s="131"/>
      <c r="AA48" s="131"/>
    </row>
    <row r="49" spans="1:27" ht="20.100000000000001" hidden="1" customHeight="1">
      <c r="A49" s="260">
        <v>30100019</v>
      </c>
      <c r="B49" s="343" t="s">
        <v>382</v>
      </c>
      <c r="C49" s="183" t="s">
        <v>383</v>
      </c>
      <c r="D49" s="107">
        <v>5.03</v>
      </c>
      <c r="E49" s="107"/>
      <c r="F49" s="126"/>
      <c r="G49" s="127"/>
      <c r="H49" s="351">
        <f t="shared" si="6"/>
        <v>0</v>
      </c>
      <c r="I49" s="128"/>
      <c r="J49" s="129"/>
      <c r="K49" s="130">
        <f t="array" ref="K49">IF(ISERROR(G49/L49),"",G49/L49)</f>
        <v>0</v>
      </c>
      <c r="L49" s="128">
        <v>54</v>
      </c>
      <c r="M49" s="108">
        <f t="shared" si="7"/>
        <v>0</v>
      </c>
      <c r="N49" s="129">
        <f t="shared" si="8"/>
        <v>0</v>
      </c>
      <c r="O49" s="346"/>
      <c r="P49" s="346"/>
      <c r="Q49" s="346"/>
      <c r="R49" s="346"/>
      <c r="S49" s="346"/>
      <c r="T49" s="346"/>
      <c r="U49" s="346"/>
      <c r="V49" s="131"/>
      <c r="W49" s="132"/>
      <c r="X49" s="131"/>
      <c r="Y49" s="131"/>
      <c r="Z49" s="131"/>
      <c r="AA49" s="131"/>
    </row>
    <row r="50" spans="1:27" ht="20.100000000000001" hidden="1" customHeight="1">
      <c r="A50" s="260">
        <v>30100020</v>
      </c>
      <c r="B50" s="343" t="s">
        <v>382</v>
      </c>
      <c r="C50" s="183" t="s">
        <v>384</v>
      </c>
      <c r="D50" s="107">
        <v>5.03</v>
      </c>
      <c r="E50" s="107"/>
      <c r="F50" s="126"/>
      <c r="G50" s="127"/>
      <c r="H50" s="351">
        <f t="shared" si="6"/>
        <v>0</v>
      </c>
      <c r="I50" s="128"/>
      <c r="J50" s="129"/>
      <c r="K50" s="130">
        <f t="array" ref="K50">IF(ISERROR(G50/L50),"",G50/L50)</f>
        <v>0</v>
      </c>
      <c r="L50" s="128">
        <v>54</v>
      </c>
      <c r="M50" s="108">
        <f t="shared" si="7"/>
        <v>0</v>
      </c>
      <c r="N50" s="129">
        <f t="shared" si="8"/>
        <v>0</v>
      </c>
      <c r="O50" s="346"/>
      <c r="P50" s="346"/>
      <c r="Q50" s="346"/>
      <c r="R50" s="346"/>
      <c r="S50" s="346"/>
      <c r="T50" s="346"/>
      <c r="U50" s="346"/>
      <c r="V50" s="131"/>
      <c r="W50" s="132"/>
      <c r="X50" s="131"/>
      <c r="Y50" s="131"/>
      <c r="Z50" s="131"/>
      <c r="AA50" s="131"/>
    </row>
    <row r="51" spans="1:27" ht="20.100000000000001" hidden="1" customHeight="1">
      <c r="A51" s="260">
        <v>30100021</v>
      </c>
      <c r="B51" s="343" t="s">
        <v>382</v>
      </c>
      <c r="C51" s="183" t="s">
        <v>389</v>
      </c>
      <c r="D51" s="107">
        <v>5.03</v>
      </c>
      <c r="E51" s="107"/>
      <c r="F51" s="126"/>
      <c r="G51" s="127"/>
      <c r="H51" s="351">
        <f t="shared" si="6"/>
        <v>0</v>
      </c>
      <c r="I51" s="128"/>
      <c r="J51" s="129"/>
      <c r="K51" s="130">
        <f t="array" ref="K51">IF(ISERROR(G51/L51),"",G51/L51)</f>
        <v>0</v>
      </c>
      <c r="L51" s="128">
        <v>54</v>
      </c>
      <c r="M51" s="108">
        <f t="shared" si="7"/>
        <v>0</v>
      </c>
      <c r="N51" s="129">
        <f t="shared" si="8"/>
        <v>0</v>
      </c>
      <c r="O51" s="346"/>
      <c r="P51" s="346"/>
      <c r="Q51" s="346"/>
      <c r="R51" s="346"/>
      <c r="S51" s="346"/>
      <c r="T51" s="346"/>
      <c r="U51" s="346"/>
      <c r="V51" s="131"/>
      <c r="W51" s="132"/>
      <c r="X51" s="131"/>
      <c r="Y51" s="131"/>
      <c r="Z51" s="131"/>
      <c r="AA51" s="131"/>
    </row>
    <row r="52" spans="1:27" ht="20.100000000000001" hidden="1" customHeight="1">
      <c r="A52" s="260">
        <v>30100018</v>
      </c>
      <c r="B52" s="343" t="s">
        <v>382</v>
      </c>
      <c r="C52" s="183" t="s">
        <v>391</v>
      </c>
      <c r="D52" s="107">
        <v>5.03</v>
      </c>
      <c r="E52" s="107"/>
      <c r="F52" s="126"/>
      <c r="G52" s="127"/>
      <c r="H52" s="351">
        <f t="shared" si="6"/>
        <v>0</v>
      </c>
      <c r="I52" s="128"/>
      <c r="J52" s="129"/>
      <c r="K52" s="130">
        <f t="array" ref="K52">IF(ISERROR(G52/L52),"",G52/L52)</f>
        <v>0</v>
      </c>
      <c r="L52" s="128">
        <v>54</v>
      </c>
      <c r="M52" s="108">
        <f t="shared" si="7"/>
        <v>0</v>
      </c>
      <c r="N52" s="129">
        <f t="shared" si="8"/>
        <v>0</v>
      </c>
      <c r="O52" s="346"/>
      <c r="P52" s="346"/>
      <c r="Q52" s="346"/>
      <c r="R52" s="346"/>
      <c r="S52" s="346"/>
      <c r="T52" s="346"/>
      <c r="U52" s="346"/>
      <c r="V52" s="131"/>
      <c r="W52" s="132"/>
      <c r="X52" s="131"/>
      <c r="Y52" s="131"/>
      <c r="Z52" s="131"/>
      <c r="AA52" s="131"/>
    </row>
    <row r="53" spans="1:27" ht="20.100000000000001" hidden="1" customHeight="1">
      <c r="A53" s="263">
        <v>30700007</v>
      </c>
      <c r="B53" s="343" t="s">
        <v>418</v>
      </c>
      <c r="C53" s="183" t="s">
        <v>364</v>
      </c>
      <c r="D53" s="107">
        <v>5.03</v>
      </c>
      <c r="E53" s="107"/>
      <c r="F53" s="126"/>
      <c r="G53" s="127"/>
      <c r="H53" s="351">
        <f t="shared" si="6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7"/>
        <v>0</v>
      </c>
      <c r="N53" s="129"/>
      <c r="O53" s="346"/>
      <c r="P53" s="346"/>
      <c r="Q53" s="346"/>
      <c r="R53" s="346"/>
      <c r="S53" s="346"/>
      <c r="T53" s="346"/>
      <c r="U53" s="346"/>
      <c r="V53" s="131"/>
      <c r="W53" s="132"/>
      <c r="X53" s="131"/>
      <c r="Y53" s="131"/>
      <c r="Z53" s="131"/>
      <c r="AA53" s="131"/>
    </row>
    <row r="54" spans="1:27" ht="20.100000000000001" hidden="1" customHeight="1">
      <c r="A54" s="263">
        <v>30700006</v>
      </c>
      <c r="B54" s="343" t="s">
        <v>418</v>
      </c>
      <c r="C54" s="183" t="s">
        <v>365</v>
      </c>
      <c r="D54" s="107">
        <v>5.03</v>
      </c>
      <c r="E54" s="107"/>
      <c r="F54" s="126"/>
      <c r="G54" s="127"/>
      <c r="H54" s="351">
        <f t="shared" si="6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7"/>
        <v>0</v>
      </c>
      <c r="N54" s="129"/>
      <c r="O54" s="346"/>
      <c r="P54" s="346"/>
      <c r="Q54" s="346"/>
      <c r="R54" s="346"/>
      <c r="S54" s="346"/>
      <c r="T54" s="346"/>
      <c r="U54" s="346"/>
      <c r="V54" s="131"/>
      <c r="W54" s="132"/>
      <c r="X54" s="131"/>
      <c r="Y54" s="131"/>
      <c r="Z54" s="131"/>
      <c r="AA54" s="131"/>
    </row>
    <row r="55" spans="1:27" ht="20.100000000000001" hidden="1" customHeight="1">
      <c r="A55" s="263">
        <v>30700008</v>
      </c>
      <c r="B55" s="343" t="s">
        <v>418</v>
      </c>
      <c r="C55" s="183" t="s">
        <v>366</v>
      </c>
      <c r="D55" s="107">
        <v>5.03</v>
      </c>
      <c r="E55" s="107"/>
      <c r="F55" s="126"/>
      <c r="G55" s="127"/>
      <c r="H55" s="351">
        <f t="shared" si="6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7"/>
        <v>0</v>
      </c>
      <c r="N55" s="129"/>
      <c r="O55" s="346"/>
      <c r="P55" s="346"/>
      <c r="Q55" s="346"/>
      <c r="R55" s="346"/>
      <c r="S55" s="346"/>
      <c r="T55" s="346"/>
      <c r="U55" s="346"/>
      <c r="V55" s="131"/>
      <c r="W55" s="132"/>
      <c r="X55" s="131"/>
      <c r="Y55" s="131"/>
      <c r="Z55" s="131"/>
      <c r="AA55" s="131"/>
    </row>
    <row r="56" spans="1:27" ht="20.100000000000001" hidden="1" customHeight="1">
      <c r="A56" s="263">
        <v>30700009</v>
      </c>
      <c r="B56" s="343" t="s">
        <v>418</v>
      </c>
      <c r="C56" s="183" t="s">
        <v>367</v>
      </c>
      <c r="D56" s="107">
        <v>5.03</v>
      </c>
      <c r="E56" s="107"/>
      <c r="F56" s="126"/>
      <c r="G56" s="127"/>
      <c r="H56" s="351">
        <f t="shared" si="6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7"/>
        <v>0</v>
      </c>
      <c r="N56" s="129"/>
      <c r="O56" s="346"/>
      <c r="P56" s="346"/>
      <c r="Q56" s="346"/>
      <c r="R56" s="346"/>
      <c r="S56" s="346"/>
      <c r="T56" s="346"/>
      <c r="U56" s="346"/>
      <c r="V56" s="131"/>
      <c r="W56" s="132"/>
      <c r="X56" s="131"/>
      <c r="Y56" s="131"/>
      <c r="Z56" s="131"/>
      <c r="AA56" s="131"/>
    </row>
    <row r="57" spans="1:27" ht="20.100000000000001" hidden="1" customHeight="1">
      <c r="A57" s="260">
        <v>30100036</v>
      </c>
      <c r="B57" s="133" t="s">
        <v>210</v>
      </c>
      <c r="C57" s="125" t="s">
        <v>187</v>
      </c>
      <c r="D57" s="107">
        <v>5.03</v>
      </c>
      <c r="E57" s="107"/>
      <c r="F57" s="126"/>
      <c r="G57" s="127"/>
      <c r="H57" s="351">
        <f t="shared" si="6"/>
        <v>0</v>
      </c>
      <c r="I57" s="128"/>
      <c r="J57" s="129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7"/>
        <v>0</v>
      </c>
      <c r="N57" s="129">
        <f t="shared" ref="N57:N66" si="11">SUM(O57:U57)</f>
        <v>0</v>
      </c>
      <c r="O57" s="342"/>
      <c r="P57" s="342"/>
      <c r="Q57" s="342"/>
      <c r="R57" s="342"/>
      <c r="S57" s="342"/>
      <c r="T57" s="342"/>
      <c r="U57" s="342"/>
      <c r="V57" s="131">
        <f t="shared" ref="V57:V66" si="12">SUM(X57:AA57)</f>
        <v>0</v>
      </c>
      <c r="W57" s="132" t="str">
        <f t="shared" ref="W57:W66" si="13">IF(ISERROR(V57/G57),"",V57/G57)</f>
        <v/>
      </c>
      <c r="X57" s="131"/>
      <c r="Y57" s="131"/>
      <c r="Z57" s="131"/>
      <c r="AA57" s="131"/>
    </row>
    <row r="58" spans="1:27" ht="20.100000000000001" hidden="1" customHeight="1">
      <c r="A58" s="260">
        <v>30100034</v>
      </c>
      <c r="B58" s="133" t="s">
        <v>210</v>
      </c>
      <c r="C58" s="125" t="s">
        <v>186</v>
      </c>
      <c r="D58" s="107">
        <v>5.03</v>
      </c>
      <c r="E58" s="107"/>
      <c r="F58" s="126"/>
      <c r="G58" s="127"/>
      <c r="H58" s="351">
        <f t="shared" si="6"/>
        <v>0</v>
      </c>
      <c r="I58" s="128"/>
      <c r="J58" s="129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7"/>
        <v>0</v>
      </c>
      <c r="N58" s="129">
        <f t="shared" si="11"/>
        <v>0</v>
      </c>
      <c r="O58" s="342"/>
      <c r="P58" s="342"/>
      <c r="Q58" s="342"/>
      <c r="R58" s="342"/>
      <c r="S58" s="342"/>
      <c r="T58" s="342"/>
      <c r="U58" s="342"/>
      <c r="V58" s="131">
        <f t="shared" si="12"/>
        <v>0</v>
      </c>
      <c r="W58" s="132" t="str">
        <f t="shared" si="13"/>
        <v/>
      </c>
      <c r="X58" s="131"/>
      <c r="Y58" s="131"/>
      <c r="Z58" s="131"/>
      <c r="AA58" s="131"/>
    </row>
    <row r="59" spans="1:27" ht="20.100000000000001" hidden="1" customHeight="1">
      <c r="A59" s="260">
        <v>30100035</v>
      </c>
      <c r="B59" s="133" t="s">
        <v>210</v>
      </c>
      <c r="C59" s="125" t="s">
        <v>194</v>
      </c>
      <c r="D59" s="107">
        <v>5.03</v>
      </c>
      <c r="E59" s="107"/>
      <c r="F59" s="126"/>
      <c r="G59" s="127"/>
      <c r="H59" s="351">
        <f t="shared" si="6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7"/>
        <v>0</v>
      </c>
      <c r="N59" s="129">
        <f t="shared" si="11"/>
        <v>0</v>
      </c>
      <c r="O59" s="342"/>
      <c r="P59" s="342"/>
      <c r="Q59" s="342"/>
      <c r="R59" s="342"/>
      <c r="S59" s="342"/>
      <c r="T59" s="342"/>
      <c r="U59" s="342"/>
      <c r="V59" s="131">
        <f t="shared" si="12"/>
        <v>0</v>
      </c>
      <c r="W59" s="132" t="str">
        <f t="shared" si="13"/>
        <v/>
      </c>
      <c r="X59" s="131"/>
      <c r="Y59" s="131"/>
      <c r="Z59" s="131"/>
      <c r="AA59" s="131"/>
    </row>
    <row r="60" spans="1:27" ht="20.100000000000001" hidden="1" customHeight="1">
      <c r="A60" s="260">
        <v>30100040</v>
      </c>
      <c r="B60" s="133" t="s">
        <v>211</v>
      </c>
      <c r="C60" s="125" t="s">
        <v>212</v>
      </c>
      <c r="D60" s="107">
        <v>5.03</v>
      </c>
      <c r="E60" s="107"/>
      <c r="F60" s="126"/>
      <c r="G60" s="127"/>
      <c r="H60" s="351">
        <f t="shared" si="6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7"/>
        <v>0</v>
      </c>
      <c r="N60" s="129">
        <f t="shared" si="11"/>
        <v>0</v>
      </c>
      <c r="O60" s="342"/>
      <c r="P60" s="342"/>
      <c r="Q60" s="342"/>
      <c r="R60" s="342"/>
      <c r="S60" s="342"/>
      <c r="T60" s="342"/>
      <c r="U60" s="342"/>
      <c r="V60" s="131">
        <f t="shared" si="12"/>
        <v>0</v>
      </c>
      <c r="W60" s="132" t="str">
        <f t="shared" si="13"/>
        <v/>
      </c>
      <c r="X60" s="131"/>
      <c r="Y60" s="131"/>
      <c r="Z60" s="131"/>
      <c r="AA60" s="131"/>
    </row>
    <row r="61" spans="1:27" ht="20.100000000000001" hidden="1" customHeight="1">
      <c r="A61" s="260">
        <v>30100039</v>
      </c>
      <c r="B61" s="133" t="s">
        <v>211</v>
      </c>
      <c r="C61" s="125" t="s">
        <v>186</v>
      </c>
      <c r="D61" s="107">
        <v>5.03</v>
      </c>
      <c r="E61" s="107"/>
      <c r="F61" s="126"/>
      <c r="G61" s="127"/>
      <c r="H61" s="351">
        <f t="shared" si="6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7"/>
        <v>0</v>
      </c>
      <c r="N61" s="129">
        <f t="shared" si="11"/>
        <v>0</v>
      </c>
      <c r="O61" s="342"/>
      <c r="P61" s="342"/>
      <c r="Q61" s="342"/>
      <c r="R61" s="342"/>
      <c r="S61" s="342"/>
      <c r="T61" s="342"/>
      <c r="U61" s="342"/>
      <c r="V61" s="131">
        <f t="shared" si="12"/>
        <v>0</v>
      </c>
      <c r="W61" s="132" t="str">
        <f t="shared" si="13"/>
        <v/>
      </c>
      <c r="X61" s="131"/>
      <c r="Y61" s="131"/>
      <c r="Z61" s="131"/>
      <c r="AA61" s="131"/>
    </row>
    <row r="62" spans="1:27" ht="20.100000000000001" hidden="1" customHeight="1">
      <c r="A62" s="260">
        <v>30100042</v>
      </c>
      <c r="B62" s="133" t="s">
        <v>211</v>
      </c>
      <c r="C62" s="125" t="s">
        <v>187</v>
      </c>
      <c r="D62" s="107">
        <v>5.03</v>
      </c>
      <c r="E62" s="107"/>
      <c r="F62" s="126"/>
      <c r="G62" s="127"/>
      <c r="H62" s="351">
        <f t="shared" si="6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7"/>
        <v>0</v>
      </c>
      <c r="N62" s="129">
        <f t="shared" si="11"/>
        <v>0</v>
      </c>
      <c r="O62" s="342"/>
      <c r="P62" s="342"/>
      <c r="Q62" s="342"/>
      <c r="R62" s="342"/>
      <c r="S62" s="342"/>
      <c r="T62" s="342"/>
      <c r="U62" s="342"/>
      <c r="V62" s="131">
        <f t="shared" si="12"/>
        <v>0</v>
      </c>
      <c r="W62" s="132" t="str">
        <f t="shared" si="13"/>
        <v/>
      </c>
      <c r="X62" s="131"/>
      <c r="Y62" s="131"/>
      <c r="Z62" s="131"/>
      <c r="AA62" s="131"/>
    </row>
    <row r="63" spans="1:27" ht="20.100000000000001" hidden="1" customHeight="1">
      <c r="A63" s="260">
        <v>30100041</v>
      </c>
      <c r="B63" s="133" t="s">
        <v>211</v>
      </c>
      <c r="C63" s="125" t="s">
        <v>194</v>
      </c>
      <c r="D63" s="107">
        <v>5.03</v>
      </c>
      <c r="E63" s="107"/>
      <c r="F63" s="126"/>
      <c r="G63" s="127"/>
      <c r="H63" s="351">
        <f t="shared" si="6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7"/>
        <v>0</v>
      </c>
      <c r="N63" s="129">
        <f t="shared" si="11"/>
        <v>0</v>
      </c>
      <c r="O63" s="342"/>
      <c r="P63" s="342"/>
      <c r="Q63" s="342"/>
      <c r="R63" s="342"/>
      <c r="S63" s="342"/>
      <c r="T63" s="342"/>
      <c r="U63" s="342"/>
      <c r="V63" s="131">
        <f t="shared" si="12"/>
        <v>0</v>
      </c>
      <c r="W63" s="132" t="str">
        <f t="shared" si="13"/>
        <v/>
      </c>
      <c r="X63" s="131"/>
      <c r="Y63" s="131"/>
      <c r="Z63" s="131"/>
      <c r="AA63" s="131"/>
    </row>
    <row r="64" spans="1:27" ht="20.100000000000001" hidden="1" customHeight="1">
      <c r="A64" s="260">
        <v>30100045</v>
      </c>
      <c r="B64" s="133" t="s">
        <v>213</v>
      </c>
      <c r="C64" s="125" t="s">
        <v>199</v>
      </c>
      <c r="D64" s="107">
        <v>5.03</v>
      </c>
      <c r="E64" s="107"/>
      <c r="F64" s="126"/>
      <c r="G64" s="127"/>
      <c r="H64" s="351">
        <f t="shared" si="6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7"/>
        <v>0</v>
      </c>
      <c r="N64" s="129">
        <f t="shared" si="11"/>
        <v>0</v>
      </c>
      <c r="O64" s="342"/>
      <c r="P64" s="342"/>
      <c r="Q64" s="342"/>
      <c r="R64" s="342"/>
      <c r="S64" s="342"/>
      <c r="T64" s="342"/>
      <c r="U64" s="342"/>
      <c r="V64" s="131">
        <f t="shared" si="12"/>
        <v>0</v>
      </c>
      <c r="W64" s="132" t="str">
        <f t="shared" si="13"/>
        <v/>
      </c>
      <c r="X64" s="131"/>
      <c r="Y64" s="131"/>
      <c r="Z64" s="131"/>
      <c r="AA64" s="131"/>
    </row>
    <row r="65" spans="1:27" ht="20.100000000000001" hidden="1" customHeight="1">
      <c r="A65" s="260">
        <v>30100044</v>
      </c>
      <c r="B65" s="133" t="s">
        <v>213</v>
      </c>
      <c r="C65" s="125" t="s">
        <v>187</v>
      </c>
      <c r="D65" s="107">
        <v>5.03</v>
      </c>
      <c r="E65" s="107"/>
      <c r="F65" s="126"/>
      <c r="G65" s="127"/>
      <c r="H65" s="351">
        <f t="shared" si="6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7"/>
        <v>0</v>
      </c>
      <c r="N65" s="129">
        <f t="shared" si="11"/>
        <v>0</v>
      </c>
      <c r="O65" s="342"/>
      <c r="P65" s="342"/>
      <c r="Q65" s="342"/>
      <c r="R65" s="342"/>
      <c r="S65" s="342"/>
      <c r="T65" s="342"/>
      <c r="U65" s="342"/>
      <c r="V65" s="131">
        <f t="shared" si="12"/>
        <v>0</v>
      </c>
      <c r="W65" s="132" t="str">
        <f t="shared" si="13"/>
        <v/>
      </c>
      <c r="X65" s="131"/>
      <c r="Y65" s="131"/>
      <c r="Z65" s="131"/>
      <c r="AA65" s="131"/>
    </row>
    <row r="66" spans="1:27" ht="20.100000000000001" hidden="1" customHeight="1">
      <c r="A66" s="260">
        <v>30100046</v>
      </c>
      <c r="B66" s="133" t="s">
        <v>213</v>
      </c>
      <c r="C66" s="125" t="s">
        <v>207</v>
      </c>
      <c r="D66" s="107">
        <v>5.03</v>
      </c>
      <c r="E66" s="107"/>
      <c r="F66" s="126"/>
      <c r="G66" s="127"/>
      <c r="H66" s="351">
        <f t="shared" si="6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7"/>
        <v>0</v>
      </c>
      <c r="N66" s="129">
        <f t="shared" si="11"/>
        <v>0</v>
      </c>
      <c r="O66" s="342"/>
      <c r="P66" s="342"/>
      <c r="Q66" s="342"/>
      <c r="R66" s="342"/>
      <c r="S66" s="342"/>
      <c r="T66" s="342"/>
      <c r="U66" s="342"/>
      <c r="V66" s="131">
        <f t="shared" si="12"/>
        <v>0</v>
      </c>
      <c r="W66" s="132" t="str">
        <f t="shared" si="13"/>
        <v/>
      </c>
      <c r="X66" s="131"/>
      <c r="Y66" s="131"/>
      <c r="Z66" s="131"/>
      <c r="AA66" s="131"/>
    </row>
    <row r="67" spans="1:27" ht="20.100000000000001" hidden="1" customHeight="1">
      <c r="A67" s="260">
        <v>30100043</v>
      </c>
      <c r="B67" s="133" t="s">
        <v>429</v>
      </c>
      <c r="C67" s="257" t="s">
        <v>74</v>
      </c>
      <c r="D67" s="107">
        <v>5.03</v>
      </c>
      <c r="E67" s="107"/>
      <c r="F67" s="126"/>
      <c r="G67" s="127"/>
      <c r="H67" s="351">
        <f t="shared" si="6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342"/>
      <c r="P67" s="342"/>
      <c r="Q67" s="342"/>
      <c r="R67" s="342"/>
      <c r="S67" s="342"/>
      <c r="T67" s="342"/>
      <c r="U67" s="342"/>
      <c r="V67" s="131"/>
      <c r="W67" s="132"/>
      <c r="X67" s="131"/>
      <c r="Y67" s="131"/>
      <c r="Z67" s="131"/>
      <c r="AA67" s="131"/>
    </row>
    <row r="68" spans="1:27" ht="20.100000000000001" hidden="1" customHeight="1">
      <c r="A68" s="260">
        <v>30100064</v>
      </c>
      <c r="B68" s="133" t="s">
        <v>397</v>
      </c>
      <c r="C68" s="183" t="s">
        <v>398</v>
      </c>
      <c r="D68" s="107">
        <v>5</v>
      </c>
      <c r="E68" s="107"/>
      <c r="F68" s="126"/>
      <c r="G68" s="127"/>
      <c r="H68" s="351">
        <f t="shared" si="6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342"/>
      <c r="P68" s="342"/>
      <c r="Q68" s="342"/>
      <c r="R68" s="342"/>
      <c r="S68" s="342"/>
      <c r="T68" s="342"/>
      <c r="U68" s="342"/>
      <c r="V68" s="131"/>
      <c r="W68" s="132"/>
      <c r="X68" s="131"/>
      <c r="Y68" s="131"/>
      <c r="Z68" s="131"/>
      <c r="AA68" s="131"/>
    </row>
    <row r="69" spans="1:27" ht="20.100000000000001" hidden="1" customHeight="1">
      <c r="A69" s="260">
        <v>30100049</v>
      </c>
      <c r="B69" s="133" t="s">
        <v>214</v>
      </c>
      <c r="C69" s="125" t="s">
        <v>190</v>
      </c>
      <c r="D69" s="107">
        <v>5.03</v>
      </c>
      <c r="E69" s="107"/>
      <c r="F69" s="126"/>
      <c r="G69" s="127"/>
      <c r="H69" s="351">
        <f t="shared" si="6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342"/>
      <c r="P69" s="342"/>
      <c r="Q69" s="342"/>
      <c r="R69" s="342"/>
      <c r="S69" s="342"/>
      <c r="T69" s="342"/>
      <c r="U69" s="342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hidden="1" customHeight="1">
      <c r="A70" s="260">
        <v>30100050</v>
      </c>
      <c r="B70" s="133" t="s">
        <v>214</v>
      </c>
      <c r="C70" s="125" t="s">
        <v>194</v>
      </c>
      <c r="D70" s="107">
        <v>5.03</v>
      </c>
      <c r="E70" s="107"/>
      <c r="F70" s="126"/>
      <c r="G70" s="127"/>
      <c r="H70" s="351">
        <f t="shared" si="6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342"/>
      <c r="P70" s="342"/>
      <c r="Q70" s="342"/>
      <c r="R70" s="342"/>
      <c r="S70" s="342"/>
      <c r="T70" s="342"/>
      <c r="U70" s="342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hidden="1" customHeight="1">
      <c r="A71" s="260"/>
      <c r="B71" s="133" t="s">
        <v>360</v>
      </c>
      <c r="C71" s="183" t="s">
        <v>361</v>
      </c>
      <c r="D71" s="107">
        <v>5.03</v>
      </c>
      <c r="E71" s="107"/>
      <c r="F71" s="126"/>
      <c r="G71" s="127"/>
      <c r="H71" s="351">
        <f t="shared" si="6"/>
        <v>0</v>
      </c>
      <c r="I71" s="128"/>
      <c r="J71" s="129"/>
      <c r="K71" s="130"/>
      <c r="L71" s="128"/>
      <c r="M71" s="108"/>
      <c r="N71" s="129"/>
      <c r="O71" s="342"/>
      <c r="P71" s="342"/>
      <c r="Q71" s="342"/>
      <c r="R71" s="342"/>
      <c r="S71" s="342"/>
      <c r="T71" s="342"/>
      <c r="U71" s="342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60">
        <v>30100055</v>
      </c>
      <c r="B72" s="138" t="s">
        <v>215</v>
      </c>
      <c r="C72" s="125" t="s">
        <v>186</v>
      </c>
      <c r="D72" s="107">
        <v>5.0599999999999996</v>
      </c>
      <c r="E72" s="107"/>
      <c r="F72" s="126"/>
      <c r="G72" s="127"/>
      <c r="H72" s="351">
        <f t="shared" si="6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4">IF(ISERROR(I72-K72),"",I72-K72)</f>
        <v/>
      </c>
      <c r="N72" s="129">
        <f>SUM(O72:U72)</f>
        <v>0</v>
      </c>
      <c r="O72" s="342"/>
      <c r="P72" s="342"/>
      <c r="Q72" s="342"/>
      <c r="R72" s="342"/>
      <c r="S72" s="342"/>
      <c r="T72" s="342"/>
      <c r="U72" s="342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60">
        <v>30100056</v>
      </c>
      <c r="B73" s="138" t="s">
        <v>215</v>
      </c>
      <c r="C73" s="125" t="s">
        <v>204</v>
      </c>
      <c r="D73" s="107">
        <v>5.0599999999999996</v>
      </c>
      <c r="E73" s="107"/>
      <c r="F73" s="126"/>
      <c r="G73" s="127"/>
      <c r="H73" s="351">
        <f t="shared" si="6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4"/>
        <v/>
      </c>
      <c r="N73" s="129">
        <f>SUM(O73:U73)</f>
        <v>0</v>
      </c>
      <c r="O73" s="342"/>
      <c r="P73" s="342"/>
      <c r="Q73" s="342"/>
      <c r="R73" s="342"/>
      <c r="S73" s="342"/>
      <c r="T73" s="342"/>
      <c r="U73" s="342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60">
        <v>30100057</v>
      </c>
      <c r="B74" s="138" t="s">
        <v>215</v>
      </c>
      <c r="C74" s="125" t="s">
        <v>194</v>
      </c>
      <c r="D74" s="107">
        <v>5.0599999999999996</v>
      </c>
      <c r="E74" s="107"/>
      <c r="F74" s="126"/>
      <c r="G74" s="127"/>
      <c r="H74" s="351">
        <f t="shared" si="6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4"/>
        <v/>
      </c>
      <c r="N74" s="129">
        <f>SUM(O74:U74)</f>
        <v>0</v>
      </c>
      <c r="O74" s="342"/>
      <c r="P74" s="342"/>
      <c r="Q74" s="342"/>
      <c r="R74" s="342"/>
      <c r="S74" s="342"/>
      <c r="T74" s="342"/>
      <c r="U74" s="342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60">
        <v>30100058</v>
      </c>
      <c r="B75" s="138" t="s">
        <v>215</v>
      </c>
      <c r="C75" s="125" t="s">
        <v>187</v>
      </c>
      <c r="D75" s="107">
        <v>5.0599999999999996</v>
      </c>
      <c r="E75" s="107"/>
      <c r="F75" s="126"/>
      <c r="G75" s="127"/>
      <c r="H75" s="351">
        <f t="shared" si="6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4"/>
        <v/>
      </c>
      <c r="N75" s="129">
        <f>SUM(O75:U75)</f>
        <v>0</v>
      </c>
      <c r="O75" s="342"/>
      <c r="P75" s="342"/>
      <c r="Q75" s="342"/>
      <c r="R75" s="342"/>
      <c r="S75" s="342"/>
      <c r="T75" s="342"/>
      <c r="U75" s="342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62">
        <v>30600013</v>
      </c>
      <c r="B76" s="192" t="s">
        <v>377</v>
      </c>
      <c r="C76" s="183" t="s">
        <v>374</v>
      </c>
      <c r="D76" s="107">
        <v>5.5</v>
      </c>
      <c r="E76" s="107"/>
      <c r="F76" s="126"/>
      <c r="G76" s="127"/>
      <c r="H76" s="351">
        <f t="shared" si="6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4"/>
        <v>0</v>
      </c>
      <c r="N76" s="129"/>
      <c r="O76" s="342"/>
      <c r="P76" s="342"/>
      <c r="Q76" s="342"/>
      <c r="R76" s="342"/>
      <c r="S76" s="342"/>
      <c r="T76" s="342"/>
      <c r="U76" s="342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62">
        <v>30600014</v>
      </c>
      <c r="B77" s="192" t="s">
        <v>377</v>
      </c>
      <c r="C77" s="183" t="s">
        <v>369</v>
      </c>
      <c r="D77" s="107">
        <v>5.5</v>
      </c>
      <c r="E77" s="107"/>
      <c r="F77" s="126"/>
      <c r="G77" s="127"/>
      <c r="H77" s="351">
        <f t="shared" si="6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4"/>
        <v>0</v>
      </c>
      <c r="N77" s="129"/>
      <c r="O77" s="342"/>
      <c r="P77" s="342"/>
      <c r="Q77" s="342"/>
      <c r="R77" s="342"/>
      <c r="S77" s="342"/>
      <c r="T77" s="342"/>
      <c r="U77" s="342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62">
        <v>30600012</v>
      </c>
      <c r="B78" s="192" t="s">
        <v>377</v>
      </c>
      <c r="C78" s="183" t="s">
        <v>370</v>
      </c>
      <c r="D78" s="107">
        <v>5.5</v>
      </c>
      <c r="E78" s="107"/>
      <c r="F78" s="126"/>
      <c r="G78" s="127"/>
      <c r="H78" s="351">
        <f t="shared" si="6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4"/>
        <v>0</v>
      </c>
      <c r="N78" s="129"/>
      <c r="O78" s="342"/>
      <c r="P78" s="342"/>
      <c r="Q78" s="342"/>
      <c r="R78" s="342"/>
      <c r="S78" s="342"/>
      <c r="T78" s="342"/>
      <c r="U78" s="342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62">
        <v>30600011</v>
      </c>
      <c r="B79" s="192" t="s">
        <v>377</v>
      </c>
      <c r="C79" s="183" t="s">
        <v>371</v>
      </c>
      <c r="D79" s="107">
        <v>5.5</v>
      </c>
      <c r="E79" s="107"/>
      <c r="F79" s="126"/>
      <c r="G79" s="127"/>
      <c r="H79" s="351">
        <f t="shared" si="6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4"/>
        <v>0</v>
      </c>
      <c r="N79" s="129"/>
      <c r="O79" s="342"/>
      <c r="P79" s="342"/>
      <c r="Q79" s="342"/>
      <c r="R79" s="342"/>
      <c r="S79" s="342"/>
      <c r="T79" s="342"/>
      <c r="U79" s="342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62">
        <v>30300002</v>
      </c>
      <c r="B80" s="192" t="s">
        <v>407</v>
      </c>
      <c r="C80" s="183" t="s">
        <v>408</v>
      </c>
      <c r="D80" s="107">
        <v>5.03</v>
      </c>
      <c r="E80" s="107"/>
      <c r="F80" s="126"/>
      <c r="G80" s="127"/>
      <c r="H80" s="351">
        <f t="shared" si="6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342"/>
      <c r="P80" s="342"/>
      <c r="Q80" s="342"/>
      <c r="R80" s="342"/>
      <c r="S80" s="342"/>
      <c r="T80" s="342"/>
      <c r="U80" s="342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62">
        <v>30300001</v>
      </c>
      <c r="B81" s="192" t="s">
        <v>407</v>
      </c>
      <c r="C81" s="183" t="s">
        <v>409</v>
      </c>
      <c r="D81" s="107">
        <v>5.03</v>
      </c>
      <c r="E81" s="107"/>
      <c r="F81" s="126"/>
      <c r="G81" s="127"/>
      <c r="H81" s="351">
        <f t="shared" si="6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342"/>
      <c r="P81" s="342"/>
      <c r="Q81" s="342"/>
      <c r="R81" s="342"/>
      <c r="S81" s="342"/>
      <c r="T81" s="342"/>
      <c r="U81" s="342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62">
        <v>30300003</v>
      </c>
      <c r="B82" s="192" t="s">
        <v>407</v>
      </c>
      <c r="C82" s="183" t="s">
        <v>410</v>
      </c>
      <c r="D82" s="107">
        <v>5.03</v>
      </c>
      <c r="E82" s="107"/>
      <c r="F82" s="126"/>
      <c r="G82" s="127"/>
      <c r="H82" s="351">
        <f t="shared" si="6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342"/>
      <c r="P82" s="342"/>
      <c r="Q82" s="342"/>
      <c r="R82" s="342"/>
      <c r="S82" s="342"/>
      <c r="T82" s="342"/>
      <c r="U82" s="342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62">
        <v>30300005</v>
      </c>
      <c r="B83" s="138" t="s">
        <v>362</v>
      </c>
      <c r="C83" s="125" t="s">
        <v>337</v>
      </c>
      <c r="D83" s="107">
        <v>5.03</v>
      </c>
      <c r="E83" s="107"/>
      <c r="F83" s="126"/>
      <c r="G83" s="127"/>
      <c r="H83" s="351">
        <f t="shared" si="6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342"/>
      <c r="P83" s="342"/>
      <c r="Q83" s="342"/>
      <c r="R83" s="342"/>
      <c r="S83" s="342"/>
      <c r="T83" s="342"/>
      <c r="U83" s="342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62">
        <v>30300004</v>
      </c>
      <c r="B84" s="138" t="s">
        <v>362</v>
      </c>
      <c r="C84" s="125" t="s">
        <v>339</v>
      </c>
      <c r="D84" s="107">
        <v>5.03</v>
      </c>
      <c r="E84" s="107"/>
      <c r="F84" s="126"/>
      <c r="G84" s="127"/>
      <c r="H84" s="351">
        <f t="shared" si="6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342"/>
      <c r="P84" s="342"/>
      <c r="Q84" s="342"/>
      <c r="R84" s="342"/>
      <c r="S84" s="342"/>
      <c r="T84" s="342"/>
      <c r="U84" s="342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62">
        <v>30300006</v>
      </c>
      <c r="B85" s="138" t="s">
        <v>362</v>
      </c>
      <c r="C85" s="125" t="s">
        <v>341</v>
      </c>
      <c r="D85" s="107">
        <v>5.03</v>
      </c>
      <c r="E85" s="107"/>
      <c r="F85" s="126"/>
      <c r="G85" s="127"/>
      <c r="H85" s="351">
        <f t="shared" si="6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342"/>
      <c r="P85" s="342"/>
      <c r="Q85" s="342"/>
      <c r="R85" s="342"/>
      <c r="S85" s="342"/>
      <c r="T85" s="342"/>
      <c r="U85" s="342"/>
      <c r="V85" s="131"/>
      <c r="W85" s="132"/>
      <c r="X85" s="131"/>
      <c r="Y85" s="131"/>
      <c r="Z85" s="131"/>
      <c r="AA85" s="131"/>
    </row>
    <row r="86" spans="1:27" ht="20.100000000000001" customHeight="1">
      <c r="A86" s="435" t="s">
        <v>216</v>
      </c>
      <c r="B86" s="435"/>
      <c r="C86" s="349" t="s">
        <v>202</v>
      </c>
      <c r="D86" s="141"/>
      <c r="E86" s="141"/>
      <c r="F86" s="142"/>
      <c r="G86" s="143">
        <f>SUM(G29:G85)</f>
        <v>289</v>
      </c>
      <c r="H86" s="144">
        <f>SUM(H29:H85)</f>
        <v>1453.67</v>
      </c>
      <c r="I86" s="144">
        <f>SUM(I29:I85)</f>
        <v>2.5</v>
      </c>
      <c r="J86" s="129">
        <f t="array" ref="J86">IF(ISERROR(G86/I86),"",G86/I86)</f>
        <v>115.6</v>
      </c>
      <c r="K86" s="144">
        <f>SUM(K29:K85)</f>
        <v>5.5576923076923075</v>
      </c>
      <c r="L86" s="145"/>
      <c r="M86" s="148">
        <f t="shared" ref="M86:V86" si="15">SUM(M29:M85)</f>
        <v>-3.0576923076923075</v>
      </c>
      <c r="N86" s="144">
        <f t="shared" si="15"/>
        <v>0</v>
      </c>
      <c r="O86" s="146">
        <f t="shared" si="15"/>
        <v>0</v>
      </c>
      <c r="P86" s="146">
        <f t="shared" si="15"/>
        <v>0</v>
      </c>
      <c r="Q86" s="146">
        <f t="shared" si="15"/>
        <v>0</v>
      </c>
      <c r="R86" s="146">
        <f t="shared" si="15"/>
        <v>0</v>
      </c>
      <c r="S86" s="146">
        <f t="shared" si="15"/>
        <v>0</v>
      </c>
      <c r="T86" s="146">
        <f t="shared" si="15"/>
        <v>0</v>
      </c>
      <c r="U86" s="146">
        <f t="shared" si="15"/>
        <v>0</v>
      </c>
      <c r="V86" s="147">
        <f t="shared" si="15"/>
        <v>0</v>
      </c>
      <c r="W86" s="132">
        <f t="shared" ref="W86:W93" si="16">IF(ISERROR(V86/G86),"",V86/G86)</f>
        <v>0</v>
      </c>
      <c r="X86" s="147">
        <f>SUM(X29:X85)</f>
        <v>0</v>
      </c>
      <c r="Y86" s="147">
        <f>SUM(Y29:Y85)</f>
        <v>0</v>
      </c>
      <c r="Z86" s="147">
        <f>SUM(Z29:Z85)</f>
        <v>0</v>
      </c>
      <c r="AA86" s="147">
        <f>SUM(AA29:AA85)</f>
        <v>0</v>
      </c>
    </row>
    <row r="87" spans="1:27" ht="20.100000000000001" hidden="1" customHeight="1">
      <c r="A87" s="259">
        <v>30400012</v>
      </c>
      <c r="B87" s="343" t="s">
        <v>217</v>
      </c>
      <c r="C87" s="125" t="s">
        <v>179</v>
      </c>
      <c r="D87" s="107">
        <v>5.03</v>
      </c>
      <c r="E87" s="107"/>
      <c r="F87" s="126"/>
      <c r="G87" s="127"/>
      <c r="H87" s="351">
        <f t="shared" ref="H87:H120" si="17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7" si="18">IF(ISERROR(I87-K87),"",I87-K87)</f>
        <v>0</v>
      </c>
      <c r="N87" s="129">
        <f t="shared" ref="N87:N93" si="19">SUM(O87:U87)</f>
        <v>0</v>
      </c>
      <c r="O87" s="342"/>
      <c r="P87" s="342"/>
      <c r="Q87" s="342"/>
      <c r="R87" s="342"/>
      <c r="S87" s="342"/>
      <c r="T87" s="342"/>
      <c r="U87" s="342"/>
      <c r="V87" s="131">
        <f t="shared" ref="V87:V93" si="20">SUM(X87:AA87)</f>
        <v>0</v>
      </c>
      <c r="W87" s="132" t="str">
        <f t="shared" si="16"/>
        <v/>
      </c>
      <c r="X87" s="131"/>
      <c r="Y87" s="131"/>
      <c r="Z87" s="131"/>
      <c r="AA87" s="131"/>
    </row>
    <row r="88" spans="1:27" ht="20.100000000000001" hidden="1" customHeight="1">
      <c r="A88" s="259">
        <v>30400010</v>
      </c>
      <c r="B88" s="343" t="s">
        <v>217</v>
      </c>
      <c r="C88" s="125" t="s">
        <v>186</v>
      </c>
      <c r="D88" s="107">
        <v>5.03</v>
      </c>
      <c r="E88" s="107"/>
      <c r="F88" s="126"/>
      <c r="G88" s="127"/>
      <c r="H88" s="351">
        <f t="shared" si="17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18"/>
        <v>0</v>
      </c>
      <c r="N88" s="129">
        <f t="shared" si="19"/>
        <v>0</v>
      </c>
      <c r="O88" s="342"/>
      <c r="P88" s="342"/>
      <c r="Q88" s="342"/>
      <c r="R88" s="342"/>
      <c r="S88" s="342"/>
      <c r="T88" s="342"/>
      <c r="U88" s="342"/>
      <c r="V88" s="131">
        <f t="shared" si="20"/>
        <v>0</v>
      </c>
      <c r="W88" s="132" t="str">
        <f t="shared" si="16"/>
        <v/>
      </c>
      <c r="X88" s="131"/>
      <c r="Y88" s="131"/>
      <c r="Z88" s="131"/>
      <c r="AA88" s="131"/>
    </row>
    <row r="89" spans="1:27" ht="20.100000000000001" hidden="1" customHeight="1">
      <c r="A89" s="259">
        <v>30400011</v>
      </c>
      <c r="B89" s="343" t="s">
        <v>217</v>
      </c>
      <c r="C89" s="125" t="s">
        <v>204</v>
      </c>
      <c r="D89" s="107">
        <v>5.03</v>
      </c>
      <c r="E89" s="107"/>
      <c r="F89" s="126"/>
      <c r="G89" s="127"/>
      <c r="H89" s="351">
        <f t="shared" si="17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18"/>
        <v>0</v>
      </c>
      <c r="N89" s="129">
        <f t="shared" si="19"/>
        <v>0</v>
      </c>
      <c r="O89" s="342"/>
      <c r="P89" s="342"/>
      <c r="Q89" s="342"/>
      <c r="R89" s="342"/>
      <c r="S89" s="342"/>
      <c r="T89" s="342"/>
      <c r="U89" s="342"/>
      <c r="V89" s="131">
        <f t="shared" si="20"/>
        <v>0</v>
      </c>
      <c r="W89" s="132" t="str">
        <f t="shared" si="16"/>
        <v/>
      </c>
      <c r="X89" s="131"/>
      <c r="Y89" s="131"/>
      <c r="Z89" s="131"/>
      <c r="AA89" s="131"/>
    </row>
    <row r="90" spans="1:27" ht="20.100000000000001" hidden="1" customHeight="1">
      <c r="A90" s="259">
        <v>30400014</v>
      </c>
      <c r="B90" s="149" t="s">
        <v>507</v>
      </c>
      <c r="C90" s="125" t="s">
        <v>179</v>
      </c>
      <c r="D90" s="107">
        <v>5.03</v>
      </c>
      <c r="E90" s="107"/>
      <c r="F90" s="126"/>
      <c r="G90" s="127"/>
      <c r="H90" s="351">
        <f t="shared" si="17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18"/>
        <v>0</v>
      </c>
      <c r="N90" s="129">
        <f t="shared" si="19"/>
        <v>0</v>
      </c>
      <c r="O90" s="342"/>
      <c r="P90" s="342"/>
      <c r="Q90" s="342"/>
      <c r="R90" s="342"/>
      <c r="S90" s="342"/>
      <c r="T90" s="342"/>
      <c r="U90" s="342"/>
      <c r="V90" s="131">
        <f t="shared" si="20"/>
        <v>0</v>
      </c>
      <c r="W90" s="132" t="str">
        <f t="shared" si="16"/>
        <v/>
      </c>
      <c r="X90" s="131"/>
      <c r="Y90" s="131"/>
      <c r="Z90" s="131"/>
      <c r="AA90" s="131"/>
    </row>
    <row r="91" spans="1:27" ht="20.100000000000001" hidden="1" customHeight="1">
      <c r="A91" s="259">
        <v>30400013</v>
      </c>
      <c r="B91" s="149" t="s">
        <v>468</v>
      </c>
      <c r="C91" s="125" t="s">
        <v>203</v>
      </c>
      <c r="D91" s="107">
        <v>5.03</v>
      </c>
      <c r="E91" s="107"/>
      <c r="F91" s="126"/>
      <c r="G91" s="127"/>
      <c r="H91" s="351">
        <f t="shared" si="17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18"/>
        <v>0</v>
      </c>
      <c r="N91" s="129">
        <f t="shared" si="19"/>
        <v>0</v>
      </c>
      <c r="O91" s="342"/>
      <c r="P91" s="342"/>
      <c r="Q91" s="342"/>
      <c r="R91" s="342"/>
      <c r="S91" s="342"/>
      <c r="T91" s="342"/>
      <c r="U91" s="342"/>
      <c r="V91" s="131">
        <f t="shared" si="20"/>
        <v>0</v>
      </c>
      <c r="W91" s="132" t="str">
        <f t="shared" si="16"/>
        <v/>
      </c>
      <c r="X91" s="131"/>
      <c r="Y91" s="131"/>
      <c r="Z91" s="131"/>
      <c r="AA91" s="131"/>
    </row>
    <row r="92" spans="1:27" ht="20.100000000000001" hidden="1" customHeight="1">
      <c r="A92" s="259">
        <v>30400016</v>
      </c>
      <c r="B92" s="149" t="s">
        <v>507</v>
      </c>
      <c r="C92" s="125" t="s">
        <v>186</v>
      </c>
      <c r="D92" s="107">
        <v>5.03</v>
      </c>
      <c r="E92" s="107"/>
      <c r="F92" s="126"/>
      <c r="G92" s="127"/>
      <c r="H92" s="351">
        <f t="shared" si="17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18"/>
        <v>0</v>
      </c>
      <c r="N92" s="129">
        <f t="shared" si="19"/>
        <v>0</v>
      </c>
      <c r="O92" s="342"/>
      <c r="P92" s="342"/>
      <c r="Q92" s="342"/>
      <c r="R92" s="342"/>
      <c r="S92" s="342"/>
      <c r="T92" s="342"/>
      <c r="U92" s="342"/>
      <c r="V92" s="131">
        <f t="shared" si="20"/>
        <v>0</v>
      </c>
      <c r="W92" s="132" t="str">
        <f t="shared" si="16"/>
        <v/>
      </c>
      <c r="X92" s="131"/>
      <c r="Y92" s="131"/>
      <c r="Z92" s="131"/>
      <c r="AA92" s="131"/>
    </row>
    <row r="93" spans="1:27" ht="20.100000000000001" hidden="1" customHeight="1">
      <c r="A93" s="259">
        <v>30400017</v>
      </c>
      <c r="B93" s="149" t="s">
        <v>507</v>
      </c>
      <c r="C93" s="125" t="s">
        <v>195</v>
      </c>
      <c r="D93" s="107">
        <v>5.03</v>
      </c>
      <c r="E93" s="107"/>
      <c r="F93" s="126"/>
      <c r="G93" s="127"/>
      <c r="H93" s="351">
        <f t="shared" si="17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18"/>
        <v>0</v>
      </c>
      <c r="N93" s="129">
        <f t="shared" si="19"/>
        <v>0</v>
      </c>
      <c r="O93" s="342"/>
      <c r="P93" s="342"/>
      <c r="Q93" s="342"/>
      <c r="R93" s="342"/>
      <c r="S93" s="342"/>
      <c r="T93" s="342"/>
      <c r="U93" s="342"/>
      <c r="V93" s="131">
        <f t="shared" si="20"/>
        <v>0</v>
      </c>
      <c r="W93" s="132" t="str">
        <f t="shared" si="16"/>
        <v/>
      </c>
      <c r="X93" s="131"/>
      <c r="Y93" s="131"/>
      <c r="Z93" s="131"/>
      <c r="AA93" s="131"/>
    </row>
    <row r="94" spans="1:27" ht="20.100000000000001" hidden="1" customHeight="1">
      <c r="A94" s="259">
        <v>30400015</v>
      </c>
      <c r="B94" s="149" t="s">
        <v>506</v>
      </c>
      <c r="C94" s="125" t="s">
        <v>218</v>
      </c>
      <c r="D94" s="107">
        <v>5.03</v>
      </c>
      <c r="E94" s="107"/>
      <c r="F94" s="126"/>
      <c r="G94" s="127"/>
      <c r="H94" s="351">
        <f t="shared" si="17"/>
        <v>0</v>
      </c>
      <c r="I94" s="128"/>
      <c r="J94" s="129" t="str">
        <f t="array" ref="J94">IF(ISERROR(G94/I94),"",G94/I94)</f>
        <v/>
      </c>
      <c r="K94" s="130">
        <f t="array" ref="K94">IF(ISERROR(G94/L94),"",G94/L94)</f>
        <v>0</v>
      </c>
      <c r="L94" s="128">
        <v>9.3000000000000007</v>
      </c>
      <c r="M94" s="108">
        <f t="shared" si="18"/>
        <v>0</v>
      </c>
      <c r="N94" s="129"/>
      <c r="O94" s="342"/>
      <c r="P94" s="342"/>
      <c r="Q94" s="342"/>
      <c r="R94" s="342"/>
      <c r="S94" s="342"/>
      <c r="T94" s="342"/>
      <c r="U94" s="342"/>
      <c r="V94" s="131"/>
      <c r="W94" s="132"/>
      <c r="X94" s="131"/>
      <c r="Y94" s="131"/>
      <c r="Z94" s="131"/>
      <c r="AA94" s="131"/>
    </row>
    <row r="95" spans="1:27" ht="20.100000000000001" hidden="1" customHeight="1">
      <c r="A95" s="264">
        <v>30600004</v>
      </c>
      <c r="B95" s="149" t="s">
        <v>219</v>
      </c>
      <c r="C95" s="125" t="s">
        <v>179</v>
      </c>
      <c r="D95" s="107">
        <v>5.03</v>
      </c>
      <c r="E95" s="107"/>
      <c r="F95" s="126"/>
      <c r="G95" s="127"/>
      <c r="H95" s="351">
        <f t="shared" si="17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18"/>
        <v>0</v>
      </c>
      <c r="N95" s="129">
        <f t="shared" ref="N95:N114" si="21">SUM(O95:U95)</f>
        <v>0</v>
      </c>
      <c r="O95" s="342"/>
      <c r="P95" s="342"/>
      <c r="Q95" s="342"/>
      <c r="R95" s="342"/>
      <c r="S95" s="342"/>
      <c r="T95" s="342"/>
      <c r="U95" s="342"/>
      <c r="V95" s="131">
        <f t="shared" ref="V95:V102" si="22">SUM(X95:AA95)</f>
        <v>0</v>
      </c>
      <c r="W95" s="132" t="str">
        <f t="shared" ref="W95:W106" si="23">IF(ISERROR(V95/G95),"",V95/G95)</f>
        <v/>
      </c>
      <c r="X95" s="131"/>
      <c r="Y95" s="131"/>
      <c r="Z95" s="131"/>
      <c r="AA95" s="131"/>
    </row>
    <row r="96" spans="1:27" ht="20.100000000000001" hidden="1" customHeight="1">
      <c r="A96" s="264">
        <v>30600001</v>
      </c>
      <c r="B96" s="149" t="s">
        <v>219</v>
      </c>
      <c r="C96" s="125" t="s">
        <v>181</v>
      </c>
      <c r="D96" s="107">
        <v>5.03</v>
      </c>
      <c r="E96" s="107"/>
      <c r="F96" s="126"/>
      <c r="G96" s="127"/>
      <c r="H96" s="351">
        <f t="shared" si="17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18"/>
        <v>0</v>
      </c>
      <c r="N96" s="129">
        <f t="shared" si="21"/>
        <v>0</v>
      </c>
      <c r="O96" s="342"/>
      <c r="P96" s="342"/>
      <c r="Q96" s="342"/>
      <c r="R96" s="342"/>
      <c r="S96" s="342"/>
      <c r="T96" s="342"/>
      <c r="U96" s="342"/>
      <c r="V96" s="131">
        <f t="shared" si="22"/>
        <v>0</v>
      </c>
      <c r="W96" s="132" t="str">
        <f t="shared" si="23"/>
        <v/>
      </c>
      <c r="X96" s="131"/>
      <c r="Y96" s="131"/>
      <c r="Z96" s="131"/>
      <c r="AA96" s="131"/>
    </row>
    <row r="97" spans="1:27" ht="20.100000000000001" hidden="1" customHeight="1">
      <c r="A97" s="264">
        <v>30600002</v>
      </c>
      <c r="B97" s="149" t="s">
        <v>219</v>
      </c>
      <c r="C97" s="125" t="s">
        <v>186</v>
      </c>
      <c r="D97" s="107">
        <v>5.03</v>
      </c>
      <c r="E97" s="107"/>
      <c r="F97" s="126"/>
      <c r="G97" s="127"/>
      <c r="H97" s="351">
        <f t="shared" si="17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18"/>
        <v>0</v>
      </c>
      <c r="N97" s="129">
        <f t="shared" si="21"/>
        <v>0</v>
      </c>
      <c r="O97" s="342"/>
      <c r="P97" s="342"/>
      <c r="Q97" s="342"/>
      <c r="R97" s="342"/>
      <c r="S97" s="342"/>
      <c r="T97" s="342"/>
      <c r="U97" s="342"/>
      <c r="V97" s="131">
        <f t="shared" si="22"/>
        <v>0</v>
      </c>
      <c r="W97" s="132" t="str">
        <f t="shared" si="23"/>
        <v/>
      </c>
      <c r="X97" s="131"/>
      <c r="Y97" s="131"/>
      <c r="Z97" s="131"/>
      <c r="AA97" s="131"/>
    </row>
    <row r="98" spans="1:27" ht="20.100000000000001" hidden="1" customHeight="1">
      <c r="A98" s="264">
        <v>30600003</v>
      </c>
      <c r="B98" s="149" t="s">
        <v>219</v>
      </c>
      <c r="C98" s="191" t="s">
        <v>89</v>
      </c>
      <c r="D98" s="107">
        <v>5.03</v>
      </c>
      <c r="E98" s="107"/>
      <c r="F98" s="126"/>
      <c r="G98" s="127"/>
      <c r="H98" s="351">
        <f t="shared" si="17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18"/>
        <v>0</v>
      </c>
      <c r="N98" s="129">
        <f t="shared" si="21"/>
        <v>0</v>
      </c>
      <c r="O98" s="342"/>
      <c r="P98" s="342"/>
      <c r="Q98" s="342"/>
      <c r="R98" s="342"/>
      <c r="S98" s="342"/>
      <c r="T98" s="342"/>
      <c r="U98" s="342"/>
      <c r="V98" s="131">
        <f t="shared" si="22"/>
        <v>0</v>
      </c>
      <c r="W98" s="132" t="str">
        <f t="shared" si="23"/>
        <v/>
      </c>
      <c r="X98" s="131"/>
      <c r="Y98" s="131"/>
      <c r="Z98" s="131"/>
      <c r="AA98" s="131"/>
    </row>
    <row r="99" spans="1:27" ht="20.100000000000001" hidden="1" customHeight="1">
      <c r="A99" s="264">
        <v>30400030</v>
      </c>
      <c r="B99" s="149" t="s">
        <v>220</v>
      </c>
      <c r="C99" s="125" t="s">
        <v>179</v>
      </c>
      <c r="D99" s="107">
        <v>5.03</v>
      </c>
      <c r="E99" s="107"/>
      <c r="F99" s="126"/>
      <c r="G99" s="127"/>
      <c r="H99" s="351">
        <f t="shared" si="17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18"/>
        <v>0</v>
      </c>
      <c r="N99" s="129">
        <f t="shared" si="21"/>
        <v>0</v>
      </c>
      <c r="O99" s="342"/>
      <c r="P99" s="342"/>
      <c r="Q99" s="342"/>
      <c r="R99" s="342"/>
      <c r="S99" s="342"/>
      <c r="T99" s="342"/>
      <c r="U99" s="342"/>
      <c r="V99" s="131">
        <f t="shared" si="22"/>
        <v>0</v>
      </c>
      <c r="W99" s="132" t="str">
        <f t="shared" si="23"/>
        <v/>
      </c>
      <c r="X99" s="131"/>
      <c r="Y99" s="131"/>
      <c r="Z99" s="131"/>
      <c r="AA99" s="131"/>
    </row>
    <row r="100" spans="1:27" ht="20.100000000000001" hidden="1" customHeight="1">
      <c r="A100" s="264"/>
      <c r="B100" s="149" t="s">
        <v>220</v>
      </c>
      <c r="C100" s="125" t="s">
        <v>203</v>
      </c>
      <c r="D100" s="107">
        <v>5.03</v>
      </c>
      <c r="E100" s="107"/>
      <c r="F100" s="126"/>
      <c r="G100" s="127"/>
      <c r="H100" s="351">
        <f t="shared" si="17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18"/>
        <v/>
      </c>
      <c r="N100" s="129">
        <f t="shared" si="21"/>
        <v>0</v>
      </c>
      <c r="O100" s="342"/>
      <c r="P100" s="342"/>
      <c r="Q100" s="342"/>
      <c r="R100" s="342"/>
      <c r="S100" s="342"/>
      <c r="T100" s="342"/>
      <c r="U100" s="342"/>
      <c r="V100" s="131">
        <f t="shared" si="22"/>
        <v>0</v>
      </c>
      <c r="W100" s="132" t="str">
        <f t="shared" si="23"/>
        <v/>
      </c>
      <c r="X100" s="131"/>
      <c r="Y100" s="131"/>
      <c r="Z100" s="131"/>
      <c r="AA100" s="131"/>
    </row>
    <row r="101" spans="1:27" ht="20.100000000000001" hidden="1" customHeight="1">
      <c r="A101" s="264"/>
      <c r="B101" s="149" t="s">
        <v>220</v>
      </c>
      <c r="C101" s="125" t="s">
        <v>186</v>
      </c>
      <c r="D101" s="107">
        <v>5.03</v>
      </c>
      <c r="E101" s="107"/>
      <c r="F101" s="126"/>
      <c r="G101" s="127"/>
      <c r="H101" s="351">
        <f t="shared" si="17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18"/>
        <v/>
      </c>
      <c r="N101" s="129">
        <f t="shared" si="21"/>
        <v>0</v>
      </c>
      <c r="O101" s="342"/>
      <c r="P101" s="342"/>
      <c r="Q101" s="342"/>
      <c r="R101" s="342"/>
      <c r="S101" s="342"/>
      <c r="T101" s="342"/>
      <c r="U101" s="342"/>
      <c r="V101" s="131">
        <f t="shared" si="22"/>
        <v>0</v>
      </c>
      <c r="W101" s="132" t="str">
        <f t="shared" si="23"/>
        <v/>
      </c>
      <c r="X101" s="131"/>
      <c r="Y101" s="131"/>
      <c r="Z101" s="131"/>
      <c r="AA101" s="131"/>
    </row>
    <row r="102" spans="1:27" ht="20.100000000000001" hidden="1" customHeight="1">
      <c r="A102" s="264">
        <v>30401031</v>
      </c>
      <c r="B102" s="149" t="s">
        <v>220</v>
      </c>
      <c r="C102" s="125" t="s">
        <v>195</v>
      </c>
      <c r="D102" s="107">
        <v>5.03</v>
      </c>
      <c r="E102" s="107"/>
      <c r="F102" s="126"/>
      <c r="G102" s="127"/>
      <c r="H102" s="351">
        <f t="shared" si="17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18"/>
        <v/>
      </c>
      <c r="N102" s="129">
        <f t="shared" si="21"/>
        <v>0</v>
      </c>
      <c r="O102" s="342"/>
      <c r="P102" s="342"/>
      <c r="Q102" s="342"/>
      <c r="R102" s="342"/>
      <c r="S102" s="342"/>
      <c r="T102" s="342"/>
      <c r="U102" s="342"/>
      <c r="V102" s="131">
        <f t="shared" si="22"/>
        <v>0</v>
      </c>
      <c r="W102" s="132" t="str">
        <f t="shared" si="23"/>
        <v/>
      </c>
      <c r="X102" s="131"/>
      <c r="Y102" s="131"/>
      <c r="Z102" s="131"/>
      <c r="AA102" s="131"/>
    </row>
    <row r="103" spans="1:27" ht="20.100000000000001" hidden="1" customHeight="1">
      <c r="A103" s="264">
        <v>30600005</v>
      </c>
      <c r="B103" s="343" t="s">
        <v>222</v>
      </c>
      <c r="C103" s="125" t="s">
        <v>181</v>
      </c>
      <c r="D103" s="107">
        <v>10.199999999999999</v>
      </c>
      <c r="E103" s="107"/>
      <c r="F103" s="126"/>
      <c r="G103" s="127"/>
      <c r="H103" s="351">
        <f t="shared" si="17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18"/>
        <v>0</v>
      </c>
      <c r="N103" s="129">
        <f t="shared" si="21"/>
        <v>0</v>
      </c>
      <c r="O103" s="342"/>
      <c r="P103" s="342"/>
      <c r="Q103" s="342"/>
      <c r="R103" s="342"/>
      <c r="S103" s="342"/>
      <c r="T103" s="342"/>
      <c r="U103" s="342"/>
      <c r="V103" s="131">
        <f>SUM(X103:AA103)</f>
        <v>0</v>
      </c>
      <c r="W103" s="132" t="str">
        <f t="shared" si="23"/>
        <v/>
      </c>
      <c r="X103" s="131"/>
      <c r="Y103" s="131"/>
      <c r="Z103" s="131"/>
      <c r="AA103" s="131"/>
    </row>
    <row r="104" spans="1:27" ht="20.100000000000001" hidden="1" customHeight="1">
      <c r="A104" s="264">
        <v>30600008</v>
      </c>
      <c r="B104" s="343" t="s">
        <v>222</v>
      </c>
      <c r="C104" s="125" t="s">
        <v>179</v>
      </c>
      <c r="D104" s="107">
        <v>10.199999999999999</v>
      </c>
      <c r="E104" s="107"/>
      <c r="F104" s="126"/>
      <c r="G104" s="127"/>
      <c r="H104" s="351">
        <f t="shared" si="17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18"/>
        <v>0</v>
      </c>
      <c r="N104" s="129">
        <f t="shared" si="21"/>
        <v>0</v>
      </c>
      <c r="O104" s="342"/>
      <c r="P104" s="342"/>
      <c r="Q104" s="342"/>
      <c r="R104" s="342"/>
      <c r="S104" s="342"/>
      <c r="T104" s="342"/>
      <c r="U104" s="342"/>
      <c r="V104" s="131">
        <f>SUM(X104:AA104)</f>
        <v>0</v>
      </c>
      <c r="W104" s="132" t="str">
        <f t="shared" si="23"/>
        <v/>
      </c>
      <c r="X104" s="131"/>
      <c r="Y104" s="131"/>
      <c r="Z104" s="131"/>
      <c r="AA104" s="131"/>
    </row>
    <row r="105" spans="1:27" ht="20.100000000000001" hidden="1" customHeight="1">
      <c r="A105" s="264">
        <v>30600007</v>
      </c>
      <c r="B105" s="343" t="s">
        <v>222</v>
      </c>
      <c r="C105" s="125" t="s">
        <v>221</v>
      </c>
      <c r="D105" s="107">
        <v>10.199999999999999</v>
      </c>
      <c r="E105" s="107"/>
      <c r="F105" s="126"/>
      <c r="G105" s="127"/>
      <c r="H105" s="351">
        <f t="shared" si="17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18"/>
        <v>0</v>
      </c>
      <c r="N105" s="129">
        <f t="shared" si="21"/>
        <v>0</v>
      </c>
      <c r="O105" s="342"/>
      <c r="P105" s="342"/>
      <c r="Q105" s="342"/>
      <c r="R105" s="342"/>
      <c r="S105" s="342"/>
      <c r="T105" s="342"/>
      <c r="U105" s="342"/>
      <c r="V105" s="131">
        <f>SUM(X105:AA105)</f>
        <v>0</v>
      </c>
      <c r="W105" s="132" t="str">
        <f t="shared" si="23"/>
        <v/>
      </c>
      <c r="X105" s="131"/>
      <c r="Y105" s="131"/>
      <c r="Z105" s="131"/>
      <c r="AA105" s="131"/>
    </row>
    <row r="106" spans="1:27" ht="20.100000000000001" hidden="1" customHeight="1">
      <c r="A106" s="264">
        <v>30600006</v>
      </c>
      <c r="B106" s="343" t="s">
        <v>222</v>
      </c>
      <c r="C106" s="125" t="s">
        <v>186</v>
      </c>
      <c r="D106" s="107">
        <v>10.199999999999999</v>
      </c>
      <c r="E106" s="107"/>
      <c r="F106" s="126"/>
      <c r="G106" s="127"/>
      <c r="H106" s="351">
        <f t="shared" si="17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18"/>
        <v>0</v>
      </c>
      <c r="N106" s="129">
        <f t="shared" si="21"/>
        <v>0</v>
      </c>
      <c r="O106" s="342"/>
      <c r="P106" s="342"/>
      <c r="Q106" s="342"/>
      <c r="R106" s="342"/>
      <c r="S106" s="342"/>
      <c r="T106" s="342"/>
      <c r="U106" s="342"/>
      <c r="V106" s="131">
        <f>SUM(X106:AA106)</f>
        <v>0</v>
      </c>
      <c r="W106" s="132" t="str">
        <f t="shared" si="23"/>
        <v/>
      </c>
      <c r="X106" s="131"/>
      <c r="Y106" s="131"/>
      <c r="Z106" s="131"/>
      <c r="AA106" s="131"/>
    </row>
    <row r="107" spans="1:27" ht="20.100000000000001" hidden="1" customHeight="1">
      <c r="A107" s="259">
        <v>30400026</v>
      </c>
      <c r="B107" s="343" t="s">
        <v>393</v>
      </c>
      <c r="C107" s="183" t="s">
        <v>395</v>
      </c>
      <c r="D107" s="107">
        <v>5</v>
      </c>
      <c r="E107" s="107"/>
      <c r="F107" s="126"/>
      <c r="G107" s="127"/>
      <c r="H107" s="351">
        <f t="shared" si="17"/>
        <v>0</v>
      </c>
      <c r="I107" s="128"/>
      <c r="J107" s="129" t="str">
        <f t="array" ref="J107">IF(ISERROR(G107/I107),"",G107/I107)</f>
        <v/>
      </c>
      <c r="K107" s="130">
        <f t="array" ref="K107">IF(ISERROR(G107/L107),"",G107/L107)</f>
        <v>0</v>
      </c>
      <c r="L107" s="128">
        <v>5</v>
      </c>
      <c r="M107" s="108">
        <f t="shared" si="18"/>
        <v>0</v>
      </c>
      <c r="N107" s="129">
        <f t="shared" si="21"/>
        <v>0</v>
      </c>
      <c r="O107" s="342"/>
      <c r="P107" s="342"/>
      <c r="Q107" s="342"/>
      <c r="R107" s="342"/>
      <c r="S107" s="342"/>
      <c r="T107" s="342"/>
      <c r="U107" s="342"/>
      <c r="V107" s="131"/>
      <c r="W107" s="132"/>
      <c r="X107" s="131"/>
      <c r="Y107" s="131"/>
      <c r="Z107" s="131"/>
      <c r="AA107" s="131"/>
    </row>
    <row r="108" spans="1:27" s="311" customFormat="1" ht="20.100000000000001" customHeight="1">
      <c r="A108" s="259">
        <v>30400028</v>
      </c>
      <c r="B108" s="385" t="s">
        <v>393</v>
      </c>
      <c r="C108" s="183" t="s">
        <v>402</v>
      </c>
      <c r="D108" s="107">
        <v>5</v>
      </c>
      <c r="E108" s="107"/>
      <c r="F108" s="126">
        <v>42779</v>
      </c>
      <c r="G108" s="127">
        <f>31+30</f>
        <v>61</v>
      </c>
      <c r="H108" s="388">
        <f t="shared" si="17"/>
        <v>305</v>
      </c>
      <c r="I108" s="128">
        <f>1+1.5</f>
        <v>2.5</v>
      </c>
      <c r="J108" s="128">
        <f t="array" ref="J108">IF(ISERROR(G108/I108),"",G108/I108)</f>
        <v>24.4</v>
      </c>
      <c r="K108" s="130">
        <f t="array" ref="K108">IF(ISERROR(G108/L108),"",G108/L108)</f>
        <v>12.2</v>
      </c>
      <c r="L108" s="128">
        <v>5</v>
      </c>
      <c r="M108" s="108">
        <f t="shared" si="18"/>
        <v>-9.6999999999999993</v>
      </c>
      <c r="N108" s="128">
        <f t="shared" si="21"/>
        <v>0</v>
      </c>
      <c r="O108" s="384"/>
      <c r="P108" s="384"/>
      <c r="Q108" s="384"/>
      <c r="R108" s="384"/>
      <c r="S108" s="384"/>
      <c r="T108" s="384"/>
      <c r="U108" s="384"/>
      <c r="V108" s="131"/>
      <c r="W108" s="386"/>
      <c r="X108" s="131"/>
      <c r="Y108" s="131"/>
      <c r="Z108" s="131"/>
      <c r="AA108" s="131"/>
    </row>
    <row r="109" spans="1:27" s="311" customFormat="1" ht="20.100000000000001" hidden="1" customHeight="1">
      <c r="A109" s="259">
        <v>30400027</v>
      </c>
      <c r="B109" s="385" t="s">
        <v>404</v>
      </c>
      <c r="C109" s="183" t="s">
        <v>405</v>
      </c>
      <c r="D109" s="107">
        <v>5</v>
      </c>
      <c r="E109" s="107"/>
      <c r="F109" s="126"/>
      <c r="G109" s="127"/>
      <c r="H109" s="388">
        <f t="shared" si="17"/>
        <v>0</v>
      </c>
      <c r="I109" s="128"/>
      <c r="J109" s="128" t="str">
        <f t="array" ref="J109">IF(ISERROR(G109/I109),"",G109/I109)</f>
        <v/>
      </c>
      <c r="K109" s="130">
        <f t="array" ref="K109">IF(ISERROR(G109/L109),"",G109/L109)</f>
        <v>0</v>
      </c>
      <c r="L109" s="128">
        <v>5</v>
      </c>
      <c r="M109" s="108">
        <f t="shared" si="18"/>
        <v>0</v>
      </c>
      <c r="N109" s="128">
        <f t="shared" si="21"/>
        <v>0</v>
      </c>
      <c r="O109" s="384"/>
      <c r="P109" s="384"/>
      <c r="Q109" s="384"/>
      <c r="R109" s="384"/>
      <c r="S109" s="384"/>
      <c r="T109" s="384"/>
      <c r="U109" s="384"/>
      <c r="V109" s="131"/>
      <c r="W109" s="386"/>
      <c r="X109" s="131"/>
      <c r="Y109" s="131"/>
      <c r="Z109" s="131"/>
      <c r="AA109" s="131"/>
    </row>
    <row r="110" spans="1:27" s="311" customFormat="1" ht="20.100000000000001" hidden="1" customHeight="1">
      <c r="A110" s="259"/>
      <c r="B110" s="385" t="s">
        <v>486</v>
      </c>
      <c r="C110" s="183" t="s">
        <v>372</v>
      </c>
      <c r="D110" s="107">
        <v>5</v>
      </c>
      <c r="E110" s="107"/>
      <c r="F110" s="126"/>
      <c r="G110" s="127"/>
      <c r="H110" s="388">
        <f t="shared" si="17"/>
        <v>0</v>
      </c>
      <c r="I110" s="128"/>
      <c r="J110" s="128" t="str">
        <f t="array" ref="J110">IF(ISERROR(G110/I110),"",G110/I110)</f>
        <v/>
      </c>
      <c r="K110" s="130">
        <f t="array" ref="K110">IF(ISERROR(G110/L110),"",G110/L110)</f>
        <v>0</v>
      </c>
      <c r="L110" s="128">
        <v>5</v>
      </c>
      <c r="M110" s="108">
        <f t="shared" si="18"/>
        <v>0</v>
      </c>
      <c r="N110" s="128">
        <f t="shared" si="21"/>
        <v>0</v>
      </c>
      <c r="O110" s="384"/>
      <c r="P110" s="384"/>
      <c r="Q110" s="384"/>
      <c r="R110" s="384"/>
      <c r="S110" s="384"/>
      <c r="T110" s="384"/>
      <c r="U110" s="384"/>
      <c r="V110" s="131"/>
      <c r="W110" s="386"/>
      <c r="X110" s="131"/>
      <c r="Y110" s="131"/>
      <c r="Z110" s="131"/>
      <c r="AA110" s="131"/>
    </row>
    <row r="111" spans="1:27" s="311" customFormat="1" ht="20.100000000000001" hidden="1" customHeight="1">
      <c r="A111" s="259">
        <v>30600009</v>
      </c>
      <c r="B111" s="385" t="s">
        <v>343</v>
      </c>
      <c r="C111" s="125" t="s">
        <v>345</v>
      </c>
      <c r="D111" s="107">
        <v>5</v>
      </c>
      <c r="E111" s="107"/>
      <c r="F111" s="126"/>
      <c r="G111" s="127"/>
      <c r="H111" s="388">
        <f t="shared" si="17"/>
        <v>0</v>
      </c>
      <c r="I111" s="128"/>
      <c r="J111" s="128" t="str">
        <f t="array" ref="J111">IF(ISERROR(G111/I111),"",G111/I111)</f>
        <v/>
      </c>
      <c r="K111" s="130">
        <f t="array" ref="K111">IF(ISERROR(G111/L111),"",G111/L111)</f>
        <v>0</v>
      </c>
      <c r="L111" s="128">
        <v>5</v>
      </c>
      <c r="M111" s="108">
        <f t="shared" si="18"/>
        <v>0</v>
      </c>
      <c r="N111" s="128">
        <f t="shared" si="21"/>
        <v>0</v>
      </c>
      <c r="O111" s="384"/>
      <c r="P111" s="384"/>
      <c r="Q111" s="384"/>
      <c r="R111" s="384"/>
      <c r="S111" s="384"/>
      <c r="T111" s="384"/>
      <c r="U111" s="384"/>
      <c r="V111" s="131"/>
      <c r="W111" s="386"/>
      <c r="X111" s="131"/>
      <c r="Y111" s="131"/>
      <c r="Z111" s="131"/>
      <c r="AA111" s="131"/>
    </row>
    <row r="112" spans="1:27" s="311" customFormat="1" ht="20.100000000000001" hidden="1" customHeight="1">
      <c r="A112" s="259">
        <v>30600010</v>
      </c>
      <c r="B112" s="385" t="s">
        <v>343</v>
      </c>
      <c r="C112" s="125" t="s">
        <v>347</v>
      </c>
      <c r="D112" s="107">
        <v>5</v>
      </c>
      <c r="E112" s="107"/>
      <c r="F112" s="126"/>
      <c r="G112" s="127"/>
      <c r="H112" s="388">
        <f t="shared" si="17"/>
        <v>0</v>
      </c>
      <c r="I112" s="128"/>
      <c r="J112" s="128" t="str">
        <f t="array" ref="J112">IF(ISERROR(G112/I112),"",G112/I112)</f>
        <v/>
      </c>
      <c r="K112" s="130">
        <f t="array" ref="K112">IF(ISERROR(G112/L112),"",G112/L112)</f>
        <v>0</v>
      </c>
      <c r="L112" s="128">
        <v>5</v>
      </c>
      <c r="M112" s="108">
        <f t="shared" si="18"/>
        <v>0</v>
      </c>
      <c r="N112" s="128">
        <f t="shared" si="21"/>
        <v>0</v>
      </c>
      <c r="O112" s="384"/>
      <c r="P112" s="384"/>
      <c r="Q112" s="384"/>
      <c r="R112" s="384"/>
      <c r="S112" s="384"/>
      <c r="T112" s="384"/>
      <c r="U112" s="384"/>
      <c r="V112" s="131"/>
      <c r="W112" s="386"/>
      <c r="X112" s="131"/>
      <c r="Y112" s="131"/>
      <c r="Z112" s="131"/>
      <c r="AA112" s="131"/>
    </row>
    <row r="113" spans="1:27" s="311" customFormat="1" ht="20.100000000000001" hidden="1" customHeight="1">
      <c r="A113" s="259">
        <v>30400001</v>
      </c>
      <c r="B113" s="149" t="s">
        <v>508</v>
      </c>
      <c r="C113" s="125" t="s">
        <v>187</v>
      </c>
      <c r="D113" s="107">
        <v>5.0599999999999996</v>
      </c>
      <c r="E113" s="107"/>
      <c r="F113" s="126"/>
      <c r="G113" s="127"/>
      <c r="H113" s="388">
        <f t="shared" si="17"/>
        <v>0</v>
      </c>
      <c r="I113" s="128"/>
      <c r="J113" s="128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18"/>
        <v>0</v>
      </c>
      <c r="N113" s="128">
        <f t="shared" si="21"/>
        <v>0</v>
      </c>
      <c r="O113" s="384"/>
      <c r="P113" s="384"/>
      <c r="Q113" s="384"/>
      <c r="R113" s="384"/>
      <c r="S113" s="384"/>
      <c r="T113" s="384"/>
      <c r="U113" s="384"/>
      <c r="V113" s="131">
        <f>SUM(X113:AA113)</f>
        <v>0</v>
      </c>
      <c r="W113" s="386" t="str">
        <f>IF(ISERROR(V113/G113),"",V113/G113)</f>
        <v/>
      </c>
      <c r="X113" s="131"/>
      <c r="Y113" s="131"/>
      <c r="Z113" s="131"/>
      <c r="AA113" s="131"/>
    </row>
    <row r="114" spans="1:27" s="311" customFormat="1" ht="20.100000000000001" hidden="1" customHeight="1">
      <c r="A114" s="259">
        <v>30400002</v>
      </c>
      <c r="B114" s="149" t="s">
        <v>508</v>
      </c>
      <c r="C114" s="125" t="s">
        <v>203</v>
      </c>
      <c r="D114" s="107">
        <v>5.0599999999999996</v>
      </c>
      <c r="E114" s="107"/>
      <c r="F114" s="126"/>
      <c r="G114" s="127"/>
      <c r="H114" s="388">
        <f t="shared" si="17"/>
        <v>0</v>
      </c>
      <c r="I114" s="128"/>
      <c r="J114" s="128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18"/>
        <v>0</v>
      </c>
      <c r="N114" s="128">
        <f t="shared" si="21"/>
        <v>0</v>
      </c>
      <c r="O114" s="384"/>
      <c r="P114" s="384"/>
      <c r="Q114" s="384"/>
      <c r="R114" s="384"/>
      <c r="S114" s="384"/>
      <c r="T114" s="384"/>
      <c r="U114" s="384"/>
      <c r="V114" s="131">
        <f>SUM(X114:AA114)</f>
        <v>0</v>
      </c>
      <c r="W114" s="386" t="str">
        <f>IF(ISERROR(V114/G114),"",V114/G114)</f>
        <v/>
      </c>
      <c r="X114" s="131"/>
      <c r="Y114" s="131"/>
      <c r="Z114" s="131"/>
      <c r="AA114" s="131"/>
    </row>
    <row r="115" spans="1:27" s="311" customFormat="1" ht="20.100000000000001" customHeight="1">
      <c r="A115" s="259">
        <v>30400004</v>
      </c>
      <c r="B115" s="149" t="s">
        <v>419</v>
      </c>
      <c r="C115" s="183" t="s">
        <v>73</v>
      </c>
      <c r="D115" s="107">
        <v>5</v>
      </c>
      <c r="E115" s="107"/>
      <c r="F115" s="126">
        <v>42779</v>
      </c>
      <c r="G115" s="127">
        <v>73</v>
      </c>
      <c r="H115" s="388">
        <f t="shared" si="17"/>
        <v>365</v>
      </c>
      <c r="I115" s="128">
        <v>1.5</v>
      </c>
      <c r="J115" s="128">
        <f t="array" ref="J115">IF(ISERROR(G115/I115),"",G115/I115)</f>
        <v>48.666666666666664</v>
      </c>
      <c r="K115" s="130">
        <f t="array" ref="K115">IF(ISERROR(G115/L115),"",G115/L115)</f>
        <v>3.0416666666666665</v>
      </c>
      <c r="L115" s="128">
        <v>24</v>
      </c>
      <c r="M115" s="108">
        <f t="shared" si="18"/>
        <v>-1.5416666666666665</v>
      </c>
      <c r="N115" s="128"/>
      <c r="O115" s="384"/>
      <c r="P115" s="384"/>
      <c r="Q115" s="384"/>
      <c r="R115" s="384"/>
      <c r="S115" s="384"/>
      <c r="T115" s="384"/>
      <c r="U115" s="384"/>
      <c r="V115" s="131"/>
      <c r="W115" s="386"/>
      <c r="X115" s="131"/>
      <c r="Y115" s="131"/>
      <c r="Z115" s="131"/>
      <c r="AA115" s="131"/>
    </row>
    <row r="116" spans="1:27" ht="20.100000000000001" hidden="1" customHeight="1">
      <c r="A116" s="259">
        <v>30400003</v>
      </c>
      <c r="B116" s="149" t="s">
        <v>419</v>
      </c>
      <c r="C116" s="183" t="s">
        <v>60</v>
      </c>
      <c r="D116" s="107">
        <v>5</v>
      </c>
      <c r="E116" s="107"/>
      <c r="F116" s="126"/>
      <c r="G116" s="127"/>
      <c r="H116" s="351">
        <f t="shared" si="17"/>
        <v>0</v>
      </c>
      <c r="I116" s="128"/>
      <c r="J116" s="129" t="str">
        <f t="array" ref="J116">IF(ISERROR(G116/I116),"",G116/I116)</f>
        <v/>
      </c>
      <c r="K116" s="130">
        <f t="array" ref="K116">IF(ISERROR(G116/L116),"",G116/L116)</f>
        <v>0</v>
      </c>
      <c r="L116" s="128">
        <v>24</v>
      </c>
      <c r="M116" s="108">
        <f t="shared" si="18"/>
        <v>0</v>
      </c>
      <c r="N116" s="129"/>
      <c r="O116" s="342"/>
      <c r="P116" s="342"/>
      <c r="Q116" s="342"/>
      <c r="R116" s="342"/>
      <c r="S116" s="342"/>
      <c r="T116" s="342"/>
      <c r="U116" s="342"/>
      <c r="V116" s="131"/>
      <c r="W116" s="132"/>
      <c r="X116" s="131"/>
      <c r="Y116" s="131"/>
      <c r="Z116" s="131"/>
      <c r="AA116" s="131"/>
    </row>
    <row r="117" spans="1:27" ht="20.100000000000001" hidden="1" customHeight="1">
      <c r="A117" s="259">
        <v>30400005</v>
      </c>
      <c r="B117" s="149" t="s">
        <v>419</v>
      </c>
      <c r="C117" s="183" t="s">
        <v>422</v>
      </c>
      <c r="D117" s="107">
        <v>5</v>
      </c>
      <c r="E117" s="107"/>
      <c r="F117" s="126"/>
      <c r="G117" s="127"/>
      <c r="H117" s="351">
        <f t="shared" si="17"/>
        <v>0</v>
      </c>
      <c r="I117" s="128"/>
      <c r="J117" s="129" t="str">
        <f t="array" ref="J117">IF(ISERROR(G117/I117),"",G117/I117)</f>
        <v/>
      </c>
      <c r="K117" s="130">
        <f t="array" ref="K117">IF(ISERROR(G117/L117),"",G117/L117)</f>
        <v>0</v>
      </c>
      <c r="L117" s="128">
        <v>24</v>
      </c>
      <c r="M117" s="108">
        <f t="shared" si="18"/>
        <v>0</v>
      </c>
      <c r="N117" s="129"/>
      <c r="O117" s="342"/>
      <c r="P117" s="342"/>
      <c r="Q117" s="342"/>
      <c r="R117" s="342"/>
      <c r="S117" s="342"/>
      <c r="T117" s="342"/>
      <c r="U117" s="342"/>
      <c r="V117" s="131"/>
      <c r="W117" s="132"/>
      <c r="X117" s="131"/>
      <c r="Y117" s="131"/>
      <c r="Z117" s="131"/>
      <c r="AA117" s="131"/>
    </row>
    <row r="118" spans="1:27" ht="20.100000000000001" hidden="1" customHeight="1">
      <c r="A118" s="259">
        <v>30400007</v>
      </c>
      <c r="B118" s="149" t="s">
        <v>223</v>
      </c>
      <c r="C118" s="125" t="s">
        <v>204</v>
      </c>
      <c r="D118" s="107">
        <v>5.07</v>
      </c>
      <c r="E118" s="107"/>
      <c r="F118" s="126"/>
      <c r="G118" s="127"/>
      <c r="H118" s="351">
        <f t="shared" si="17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342"/>
      <c r="P118" s="342"/>
      <c r="Q118" s="342"/>
      <c r="R118" s="342"/>
      <c r="S118" s="342"/>
      <c r="T118" s="342"/>
      <c r="U118" s="342"/>
      <c r="V118" s="131">
        <f>SUM(X118:AA118)</f>
        <v>0</v>
      </c>
      <c r="W118" s="132" t="str">
        <f t="shared" ref="W118:W142" si="24">IF(ISERROR(V118/G118),"",V118/G118)</f>
        <v/>
      </c>
      <c r="X118" s="131"/>
      <c r="Y118" s="131"/>
      <c r="Z118" s="131"/>
      <c r="AA118" s="131"/>
    </row>
    <row r="119" spans="1:27" ht="20.100000000000001" hidden="1" customHeight="1">
      <c r="A119" s="259">
        <v>30400006</v>
      </c>
      <c r="B119" s="149" t="s">
        <v>223</v>
      </c>
      <c r="C119" s="125" t="s">
        <v>179</v>
      </c>
      <c r="D119" s="107">
        <v>5.07</v>
      </c>
      <c r="E119" s="107"/>
      <c r="F119" s="126"/>
      <c r="G119" s="127"/>
      <c r="H119" s="351">
        <f t="shared" si="17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342"/>
      <c r="P119" s="342"/>
      <c r="Q119" s="342"/>
      <c r="R119" s="342"/>
      <c r="S119" s="342"/>
      <c r="T119" s="342"/>
      <c r="U119" s="342"/>
      <c r="V119" s="131">
        <f>SUM(X119:AA119)</f>
        <v>0</v>
      </c>
      <c r="W119" s="132" t="str">
        <f t="shared" si="24"/>
        <v/>
      </c>
      <c r="X119" s="131"/>
      <c r="Y119" s="131"/>
      <c r="Z119" s="131"/>
      <c r="AA119" s="131"/>
    </row>
    <row r="120" spans="1:27" ht="20.100000000000001" hidden="1" customHeight="1">
      <c r="A120" s="259">
        <v>30400006</v>
      </c>
      <c r="B120" s="149" t="s">
        <v>223</v>
      </c>
      <c r="C120" s="125" t="s">
        <v>186</v>
      </c>
      <c r="D120" s="107">
        <v>5.0599999999999996</v>
      </c>
      <c r="E120" s="107"/>
      <c r="F120" s="151"/>
      <c r="G120" s="127"/>
      <c r="H120" s="351">
        <f t="shared" si="17"/>
        <v>0</v>
      </c>
      <c r="I120" s="128"/>
      <c r="J120" s="129" t="str">
        <f t="array" ref="J120">IF(ISERROR(G120/I120),"",G120/I120)</f>
        <v/>
      </c>
      <c r="K120" s="351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342"/>
      <c r="P120" s="342"/>
      <c r="Q120" s="342"/>
      <c r="R120" s="342"/>
      <c r="S120" s="342"/>
      <c r="T120" s="342"/>
      <c r="U120" s="342"/>
      <c r="V120" s="131">
        <f>SUM(X120:AA120)</f>
        <v>0</v>
      </c>
      <c r="W120" s="132" t="str">
        <f t="shared" si="24"/>
        <v/>
      </c>
      <c r="X120" s="131"/>
      <c r="Y120" s="131"/>
      <c r="Z120" s="131"/>
      <c r="AA120" s="131"/>
    </row>
    <row r="121" spans="1:27" ht="20.100000000000001" customHeight="1">
      <c r="A121" s="424" t="s">
        <v>224</v>
      </c>
      <c r="B121" s="425"/>
      <c r="C121" s="349" t="s">
        <v>202</v>
      </c>
      <c r="D121" s="141"/>
      <c r="E121" s="141"/>
      <c r="F121" s="142"/>
      <c r="G121" s="143">
        <f>SUM(G87:G120)</f>
        <v>134</v>
      </c>
      <c r="H121" s="144">
        <f>SUM(H87:H120)</f>
        <v>670</v>
      </c>
      <c r="I121" s="144">
        <f>SUM(I87:I120)</f>
        <v>4</v>
      </c>
      <c r="J121" s="129">
        <f t="array" ref="J121">IF(ISERROR(G121/I121),"",G121/I121)</f>
        <v>33.5</v>
      </c>
      <c r="K121" s="144">
        <f>SUM(K87:K120)</f>
        <v>15.241666666666665</v>
      </c>
      <c r="L121" s="145"/>
      <c r="M121" s="148">
        <f t="shared" ref="M121:V121" si="25">SUM(M87:M120)</f>
        <v>-11.241666666666665</v>
      </c>
      <c r="N121" s="144">
        <f t="shared" si="25"/>
        <v>0</v>
      </c>
      <c r="O121" s="146">
        <f t="shared" si="25"/>
        <v>0</v>
      </c>
      <c r="P121" s="146">
        <f t="shared" si="25"/>
        <v>0</v>
      </c>
      <c r="Q121" s="146">
        <f t="shared" si="25"/>
        <v>0</v>
      </c>
      <c r="R121" s="146">
        <f t="shared" si="25"/>
        <v>0</v>
      </c>
      <c r="S121" s="146">
        <f t="shared" si="25"/>
        <v>0</v>
      </c>
      <c r="T121" s="146">
        <f t="shared" si="25"/>
        <v>0</v>
      </c>
      <c r="U121" s="146">
        <f t="shared" si="25"/>
        <v>0</v>
      </c>
      <c r="V121" s="147">
        <f t="shared" si="25"/>
        <v>0</v>
      </c>
      <c r="W121" s="132">
        <f t="shared" si="24"/>
        <v>0</v>
      </c>
      <c r="X121" s="147">
        <f>SUM(X87:X120)</f>
        <v>0</v>
      </c>
      <c r="Y121" s="147">
        <f>SUM(Y87:Y120)</f>
        <v>0</v>
      </c>
      <c r="Z121" s="147">
        <f>SUM(Z87:Z120)</f>
        <v>0</v>
      </c>
      <c r="AA121" s="147">
        <f>SUM(AA87:AA120)</f>
        <v>0</v>
      </c>
    </row>
    <row r="122" spans="1:27" ht="20.100000000000001" hidden="1" customHeight="1">
      <c r="A122" s="259">
        <v>30100038</v>
      </c>
      <c r="B122" s="133" t="s">
        <v>225</v>
      </c>
      <c r="C122" s="125" t="s">
        <v>226</v>
      </c>
      <c r="D122" s="107">
        <v>5.03</v>
      </c>
      <c r="E122" s="107"/>
      <c r="F122" s="126"/>
      <c r="G122" s="127"/>
      <c r="H122" s="351">
        <f t="shared" ref="H122:H136" si="26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6" si="27">IF(ISERROR(I122-K122),"",I122-K122)</f>
        <v>0</v>
      </c>
      <c r="N122" s="129">
        <f t="shared" ref="N122:N136" si="28">SUM(O122:U122)</f>
        <v>0</v>
      </c>
      <c r="O122" s="342"/>
      <c r="P122" s="342"/>
      <c r="Q122" s="342"/>
      <c r="R122" s="342"/>
      <c r="S122" s="342"/>
      <c r="T122" s="342"/>
      <c r="U122" s="342"/>
      <c r="V122" s="131">
        <f t="shared" ref="V122:V136" si="29">SUM(X122:AA122)</f>
        <v>0</v>
      </c>
      <c r="W122" s="132" t="str">
        <f t="shared" si="24"/>
        <v/>
      </c>
      <c r="X122" s="131"/>
      <c r="Y122" s="131"/>
      <c r="Z122" s="131"/>
      <c r="AA122" s="131"/>
    </row>
    <row r="123" spans="1:27" ht="20.100000000000001" hidden="1" customHeight="1">
      <c r="A123" s="259">
        <v>30100037</v>
      </c>
      <c r="B123" s="133" t="s">
        <v>225</v>
      </c>
      <c r="C123" s="125" t="s">
        <v>204</v>
      </c>
      <c r="D123" s="107">
        <v>5.03</v>
      </c>
      <c r="E123" s="107"/>
      <c r="F123" s="126"/>
      <c r="G123" s="127"/>
      <c r="H123" s="351">
        <f t="shared" si="26"/>
        <v>0</v>
      </c>
      <c r="I123" s="128"/>
      <c r="J123" s="129" t="str">
        <f t="array" ref="J123">IF(ISERROR(G123/I123),"",G123/I123)</f>
        <v/>
      </c>
      <c r="K123" s="130">
        <f t="array" ref="K123">IF(ISERROR(G123/L123),"",G123/L123)</f>
        <v>0</v>
      </c>
      <c r="L123" s="128">
        <v>25</v>
      </c>
      <c r="M123" s="108">
        <f t="shared" si="27"/>
        <v>0</v>
      </c>
      <c r="N123" s="129">
        <f t="shared" si="28"/>
        <v>0</v>
      </c>
      <c r="O123" s="342"/>
      <c r="P123" s="342"/>
      <c r="Q123" s="342"/>
      <c r="R123" s="342"/>
      <c r="S123" s="342"/>
      <c r="T123" s="342"/>
      <c r="U123" s="342"/>
      <c r="V123" s="131">
        <f t="shared" si="29"/>
        <v>0</v>
      </c>
      <c r="W123" s="132" t="str">
        <f t="shared" si="24"/>
        <v/>
      </c>
      <c r="X123" s="131"/>
      <c r="Y123" s="131"/>
      <c r="Z123" s="131"/>
      <c r="AA123" s="131"/>
    </row>
    <row r="124" spans="1:27" ht="20.100000000000001" hidden="1" customHeight="1">
      <c r="A124" s="259">
        <v>30100051</v>
      </c>
      <c r="B124" s="133" t="s">
        <v>184</v>
      </c>
      <c r="C124" s="125" t="s">
        <v>194</v>
      </c>
      <c r="D124" s="107">
        <v>5.04</v>
      </c>
      <c r="E124" s="107"/>
      <c r="F124" s="126"/>
      <c r="G124" s="127"/>
      <c r="H124" s="351">
        <f t="shared" si="26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7"/>
        <v>0</v>
      </c>
      <c r="N124" s="129">
        <f t="shared" si="28"/>
        <v>0</v>
      </c>
      <c r="O124" s="342"/>
      <c r="P124" s="342"/>
      <c r="Q124" s="342"/>
      <c r="R124" s="342"/>
      <c r="S124" s="342"/>
      <c r="T124" s="342"/>
      <c r="U124" s="342"/>
      <c r="V124" s="131">
        <f t="shared" si="29"/>
        <v>0</v>
      </c>
      <c r="W124" s="132" t="str">
        <f t="shared" si="24"/>
        <v/>
      </c>
      <c r="X124" s="131"/>
      <c r="Y124" s="131"/>
      <c r="Z124" s="131"/>
      <c r="AA124" s="131"/>
    </row>
    <row r="125" spans="1:27" ht="20.100000000000001" hidden="1" customHeight="1">
      <c r="A125" s="259"/>
      <c r="B125" s="138" t="s">
        <v>227</v>
      </c>
      <c r="C125" s="125" t="s">
        <v>212</v>
      </c>
      <c r="D125" s="107">
        <v>5.03</v>
      </c>
      <c r="E125" s="107"/>
      <c r="F125" s="126"/>
      <c r="G125" s="127"/>
      <c r="H125" s="351">
        <f t="shared" si="26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7"/>
        <v>0</v>
      </c>
      <c r="N125" s="129">
        <f t="shared" si="28"/>
        <v>0</v>
      </c>
      <c r="O125" s="342"/>
      <c r="P125" s="342"/>
      <c r="Q125" s="342"/>
      <c r="R125" s="342"/>
      <c r="S125" s="342"/>
      <c r="T125" s="342"/>
      <c r="U125" s="342"/>
      <c r="V125" s="131">
        <f t="shared" si="29"/>
        <v>0</v>
      </c>
      <c r="W125" s="132" t="str">
        <f t="shared" si="24"/>
        <v/>
      </c>
      <c r="X125" s="131"/>
      <c r="Y125" s="131"/>
      <c r="Z125" s="131"/>
      <c r="AA125" s="131"/>
    </row>
    <row r="126" spans="1:27" ht="20.100000000000001" hidden="1" customHeight="1">
      <c r="A126" s="259">
        <v>30100054</v>
      </c>
      <c r="B126" s="138" t="s">
        <v>227</v>
      </c>
      <c r="C126" s="347" t="s">
        <v>203</v>
      </c>
      <c r="D126" s="107">
        <v>5.03</v>
      </c>
      <c r="E126" s="107"/>
      <c r="F126" s="126"/>
      <c r="G126" s="127"/>
      <c r="H126" s="351">
        <f t="shared" si="26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7"/>
        <v>0</v>
      </c>
      <c r="N126" s="129">
        <f t="shared" si="28"/>
        <v>0</v>
      </c>
      <c r="O126" s="342"/>
      <c r="P126" s="342"/>
      <c r="Q126" s="342"/>
      <c r="R126" s="342"/>
      <c r="S126" s="342"/>
      <c r="T126" s="342"/>
      <c r="U126" s="342"/>
      <c r="V126" s="131">
        <f t="shared" si="29"/>
        <v>0</v>
      </c>
      <c r="W126" s="132" t="str">
        <f t="shared" si="24"/>
        <v/>
      </c>
      <c r="X126" s="131"/>
      <c r="Y126" s="131"/>
      <c r="Z126" s="131"/>
      <c r="AA126" s="131"/>
    </row>
    <row r="127" spans="1:27" ht="20.100000000000001" hidden="1" customHeight="1">
      <c r="A127" s="259">
        <v>30100053</v>
      </c>
      <c r="B127" s="138" t="s">
        <v>227</v>
      </c>
      <c r="C127" s="125" t="s">
        <v>199</v>
      </c>
      <c r="D127" s="107">
        <v>5.03</v>
      </c>
      <c r="E127" s="107"/>
      <c r="F127" s="126"/>
      <c r="G127" s="127"/>
      <c r="H127" s="351">
        <f t="shared" si="26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7"/>
        <v>0</v>
      </c>
      <c r="N127" s="129">
        <f t="shared" si="28"/>
        <v>0</v>
      </c>
      <c r="O127" s="342"/>
      <c r="P127" s="342"/>
      <c r="Q127" s="342"/>
      <c r="R127" s="342"/>
      <c r="S127" s="342"/>
      <c r="T127" s="342"/>
      <c r="U127" s="342"/>
      <c r="V127" s="131">
        <f t="shared" si="29"/>
        <v>0</v>
      </c>
      <c r="W127" s="132" t="str">
        <f t="shared" si="24"/>
        <v/>
      </c>
      <c r="X127" s="131"/>
      <c r="Y127" s="131"/>
      <c r="Z127" s="131"/>
      <c r="AA127" s="131"/>
    </row>
    <row r="128" spans="1:27" ht="20.100000000000001" hidden="1" customHeight="1">
      <c r="A128" s="259"/>
      <c r="B128" s="138" t="s">
        <v>227</v>
      </c>
      <c r="C128" s="125" t="s">
        <v>186</v>
      </c>
      <c r="D128" s="107">
        <v>5.03</v>
      </c>
      <c r="E128" s="107"/>
      <c r="F128" s="126"/>
      <c r="G128" s="127"/>
      <c r="H128" s="351">
        <f t="shared" si="26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7"/>
        <v>0</v>
      </c>
      <c r="N128" s="129">
        <f t="shared" si="28"/>
        <v>0</v>
      </c>
      <c r="O128" s="342"/>
      <c r="P128" s="342"/>
      <c r="Q128" s="342"/>
      <c r="R128" s="342"/>
      <c r="S128" s="342"/>
      <c r="T128" s="342"/>
      <c r="U128" s="342"/>
      <c r="V128" s="131">
        <f t="shared" si="29"/>
        <v>0</v>
      </c>
      <c r="W128" s="132" t="str">
        <f t="shared" si="24"/>
        <v/>
      </c>
      <c r="X128" s="131"/>
      <c r="Y128" s="131"/>
      <c r="Z128" s="131"/>
      <c r="AA128" s="131"/>
    </row>
    <row r="129" spans="1:27" ht="20.100000000000001" hidden="1" customHeight="1">
      <c r="A129" s="259"/>
      <c r="B129" s="138" t="s">
        <v>227</v>
      </c>
      <c r="C129" s="347" t="s">
        <v>228</v>
      </c>
      <c r="D129" s="107">
        <v>5.03</v>
      </c>
      <c r="E129" s="107"/>
      <c r="F129" s="126"/>
      <c r="G129" s="127"/>
      <c r="H129" s="351">
        <f t="shared" si="26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7"/>
        <v>0</v>
      </c>
      <c r="N129" s="129">
        <f t="shared" si="28"/>
        <v>0</v>
      </c>
      <c r="O129" s="342"/>
      <c r="P129" s="342"/>
      <c r="Q129" s="342"/>
      <c r="R129" s="342"/>
      <c r="S129" s="342"/>
      <c r="T129" s="342"/>
      <c r="U129" s="342"/>
      <c r="V129" s="131">
        <f t="shared" si="29"/>
        <v>0</v>
      </c>
      <c r="W129" s="132" t="str">
        <f t="shared" si="24"/>
        <v/>
      </c>
      <c r="X129" s="131"/>
      <c r="Y129" s="131"/>
      <c r="Z129" s="131"/>
      <c r="AA129" s="131"/>
    </row>
    <row r="130" spans="1:27" ht="20.100000000000001" hidden="1" customHeight="1">
      <c r="A130" s="259">
        <v>30101067</v>
      </c>
      <c r="B130" s="138" t="s">
        <v>229</v>
      </c>
      <c r="C130" s="347" t="s">
        <v>212</v>
      </c>
      <c r="D130" s="107">
        <v>5.03</v>
      </c>
      <c r="E130" s="107"/>
      <c r="F130" s="126"/>
      <c r="G130" s="127"/>
      <c r="H130" s="351">
        <f t="shared" si="26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7"/>
        <v/>
      </c>
      <c r="N130" s="129">
        <f t="shared" si="28"/>
        <v>0</v>
      </c>
      <c r="O130" s="342"/>
      <c r="P130" s="342"/>
      <c r="Q130" s="342"/>
      <c r="R130" s="342"/>
      <c r="S130" s="342"/>
      <c r="T130" s="342"/>
      <c r="U130" s="342"/>
      <c r="V130" s="131">
        <f t="shared" si="29"/>
        <v>0</v>
      </c>
      <c r="W130" s="132" t="str">
        <f t="shared" si="24"/>
        <v/>
      </c>
      <c r="X130" s="131"/>
      <c r="Y130" s="131"/>
      <c r="Z130" s="131"/>
      <c r="AA130" s="131"/>
    </row>
    <row r="131" spans="1:27" ht="20.100000000000001" hidden="1" customHeight="1">
      <c r="A131" s="259">
        <v>30101068</v>
      </c>
      <c r="B131" s="138" t="s">
        <v>229</v>
      </c>
      <c r="C131" s="347" t="s">
        <v>203</v>
      </c>
      <c r="D131" s="107">
        <v>5.03</v>
      </c>
      <c r="E131" s="107"/>
      <c r="F131" s="126"/>
      <c r="G131" s="127"/>
      <c r="H131" s="351">
        <f t="shared" si="26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7"/>
        <v/>
      </c>
      <c r="N131" s="129">
        <f t="shared" si="28"/>
        <v>0</v>
      </c>
      <c r="O131" s="342"/>
      <c r="P131" s="342"/>
      <c r="Q131" s="342"/>
      <c r="R131" s="342"/>
      <c r="S131" s="342"/>
      <c r="T131" s="342"/>
      <c r="U131" s="342"/>
      <c r="V131" s="131">
        <f t="shared" si="29"/>
        <v>0</v>
      </c>
      <c r="W131" s="132" t="str">
        <f t="shared" si="24"/>
        <v/>
      </c>
      <c r="X131" s="131"/>
      <c r="Y131" s="131"/>
      <c r="Z131" s="131"/>
      <c r="AA131" s="131"/>
    </row>
    <row r="132" spans="1:27" ht="20.100000000000001" hidden="1" customHeight="1">
      <c r="A132" s="259">
        <v>30101069</v>
      </c>
      <c r="B132" s="138" t="s">
        <v>229</v>
      </c>
      <c r="C132" s="347" t="s">
        <v>186</v>
      </c>
      <c r="D132" s="107">
        <v>5.03</v>
      </c>
      <c r="E132" s="107"/>
      <c r="F132" s="126"/>
      <c r="G132" s="127"/>
      <c r="H132" s="351">
        <f t="shared" si="26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7"/>
        <v/>
      </c>
      <c r="N132" s="129">
        <f t="shared" si="28"/>
        <v>0</v>
      </c>
      <c r="O132" s="342"/>
      <c r="P132" s="342"/>
      <c r="Q132" s="342"/>
      <c r="R132" s="342"/>
      <c r="S132" s="342"/>
      <c r="T132" s="342"/>
      <c r="U132" s="342"/>
      <c r="V132" s="131">
        <f t="shared" si="29"/>
        <v>0</v>
      </c>
      <c r="W132" s="132" t="str">
        <f t="shared" si="24"/>
        <v/>
      </c>
      <c r="X132" s="131"/>
      <c r="Y132" s="131"/>
      <c r="Z132" s="131"/>
      <c r="AA132" s="131"/>
    </row>
    <row r="133" spans="1:27" ht="20.100000000000001" hidden="1" customHeight="1">
      <c r="A133" s="259">
        <v>30101070</v>
      </c>
      <c r="B133" s="138" t="s">
        <v>229</v>
      </c>
      <c r="C133" s="347" t="s">
        <v>228</v>
      </c>
      <c r="D133" s="107">
        <v>5.03</v>
      </c>
      <c r="E133" s="107"/>
      <c r="F133" s="126"/>
      <c r="G133" s="127"/>
      <c r="H133" s="351">
        <f t="shared" si="26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7"/>
        <v/>
      </c>
      <c r="N133" s="129">
        <f t="shared" si="28"/>
        <v>0</v>
      </c>
      <c r="O133" s="342"/>
      <c r="P133" s="342"/>
      <c r="Q133" s="342"/>
      <c r="R133" s="342"/>
      <c r="S133" s="342"/>
      <c r="T133" s="342"/>
      <c r="U133" s="342"/>
      <c r="V133" s="131">
        <f t="shared" si="29"/>
        <v>0</v>
      </c>
      <c r="W133" s="132" t="str">
        <f t="shared" si="24"/>
        <v/>
      </c>
      <c r="X133" s="131"/>
      <c r="Y133" s="131"/>
      <c r="Z133" s="131"/>
      <c r="AA133" s="131"/>
    </row>
    <row r="134" spans="1:27" ht="20.100000000000001" hidden="1" customHeight="1">
      <c r="A134" s="259">
        <v>30101071</v>
      </c>
      <c r="B134" s="138" t="s">
        <v>229</v>
      </c>
      <c r="C134" s="347" t="s">
        <v>199</v>
      </c>
      <c r="D134" s="107">
        <v>5.03</v>
      </c>
      <c r="E134" s="107"/>
      <c r="F134" s="126"/>
      <c r="G134" s="127"/>
      <c r="H134" s="351">
        <f t="shared" si="26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7"/>
        <v/>
      </c>
      <c r="N134" s="129">
        <f t="shared" si="28"/>
        <v>0</v>
      </c>
      <c r="O134" s="342"/>
      <c r="P134" s="342"/>
      <c r="Q134" s="342"/>
      <c r="R134" s="342"/>
      <c r="S134" s="342"/>
      <c r="T134" s="342"/>
      <c r="U134" s="342"/>
      <c r="V134" s="131">
        <f t="shared" si="29"/>
        <v>0</v>
      </c>
      <c r="W134" s="132" t="str">
        <f t="shared" si="24"/>
        <v/>
      </c>
      <c r="X134" s="131"/>
      <c r="Y134" s="131"/>
      <c r="Z134" s="131"/>
      <c r="AA134" s="131"/>
    </row>
    <row r="135" spans="1:27" ht="20.100000000000001" hidden="1" customHeight="1">
      <c r="A135" s="260">
        <v>30100001</v>
      </c>
      <c r="B135" s="133" t="s">
        <v>230</v>
      </c>
      <c r="C135" s="125" t="s">
        <v>204</v>
      </c>
      <c r="D135" s="107">
        <v>5.0599999999999996</v>
      </c>
      <c r="E135" s="107"/>
      <c r="F135" s="126"/>
      <c r="G135" s="127"/>
      <c r="H135" s="351">
        <f t="shared" si="26"/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 t="shared" si="27"/>
        <v>0</v>
      </c>
      <c r="N135" s="129">
        <f t="shared" si="28"/>
        <v>0</v>
      </c>
      <c r="O135" s="342"/>
      <c r="P135" s="342"/>
      <c r="Q135" s="342"/>
      <c r="R135" s="342"/>
      <c r="S135" s="342"/>
      <c r="T135" s="342"/>
      <c r="U135" s="342"/>
      <c r="V135" s="131">
        <f t="shared" si="29"/>
        <v>0</v>
      </c>
      <c r="W135" s="132" t="str">
        <f t="shared" si="24"/>
        <v/>
      </c>
      <c r="X135" s="131"/>
      <c r="Y135" s="131"/>
      <c r="Z135" s="131"/>
      <c r="AA135" s="131"/>
    </row>
    <row r="136" spans="1:27" ht="20.100000000000001" hidden="1" customHeight="1">
      <c r="A136" s="260">
        <v>30100002</v>
      </c>
      <c r="B136" s="133" t="s">
        <v>230</v>
      </c>
      <c r="C136" s="125" t="s">
        <v>226</v>
      </c>
      <c r="D136" s="107">
        <v>5.0599999999999996</v>
      </c>
      <c r="E136" s="107"/>
      <c r="F136" s="126"/>
      <c r="G136" s="127"/>
      <c r="H136" s="351">
        <f t="shared" si="26"/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 t="shared" si="27"/>
        <v>0</v>
      </c>
      <c r="N136" s="129">
        <f t="shared" si="28"/>
        <v>0</v>
      </c>
      <c r="O136" s="342"/>
      <c r="P136" s="342"/>
      <c r="Q136" s="342"/>
      <c r="R136" s="342"/>
      <c r="S136" s="342"/>
      <c r="T136" s="342"/>
      <c r="U136" s="342"/>
      <c r="V136" s="131">
        <f t="shared" si="29"/>
        <v>0</v>
      </c>
      <c r="W136" s="132" t="str">
        <f t="shared" si="24"/>
        <v/>
      </c>
      <c r="X136" s="131"/>
      <c r="Y136" s="131"/>
      <c r="Z136" s="131"/>
      <c r="AA136" s="131"/>
    </row>
    <row r="137" spans="1:27" ht="20.100000000000001" hidden="1" customHeight="1">
      <c r="A137" s="424" t="s">
        <v>231</v>
      </c>
      <c r="B137" s="425"/>
      <c r="C137" s="349" t="s">
        <v>202</v>
      </c>
      <c r="D137" s="141"/>
      <c r="E137" s="141"/>
      <c r="F137" s="142"/>
      <c r="G137" s="143">
        <f>SUM(G122:G136)</f>
        <v>0</v>
      </c>
      <c r="H137" s="144">
        <f>SUM(H122:H136)</f>
        <v>0</v>
      </c>
      <c r="I137" s="144">
        <f>SUM(I122:I136)</f>
        <v>0</v>
      </c>
      <c r="J137" s="129" t="str">
        <f t="array" ref="J137">IF(ISERROR(G137/I137),"",G137/I137)</f>
        <v/>
      </c>
      <c r="K137" s="144">
        <f>SUM(K122:K136)</f>
        <v>0</v>
      </c>
      <c r="L137" s="145"/>
      <c r="M137" s="148">
        <f>SUM(M122:M136)</f>
        <v>0</v>
      </c>
      <c r="N137" s="144">
        <f>SUM(N122:N136)</f>
        <v>0</v>
      </c>
      <c r="O137" s="146">
        <f>SUM(O122:O136)</f>
        <v>0</v>
      </c>
      <c r="P137" s="146">
        <f>SUM(P122:P136)</f>
        <v>0</v>
      </c>
      <c r="Q137" s="146">
        <f>SUM(Q122:Q136)</f>
        <v>0</v>
      </c>
      <c r="R137" s="146"/>
      <c r="S137" s="146">
        <f>SUM(S122:S136)</f>
        <v>0</v>
      </c>
      <c r="T137" s="146">
        <f>SUM(T122:T136)</f>
        <v>0</v>
      </c>
      <c r="U137" s="146">
        <f>SUM(U122:U136)</f>
        <v>0</v>
      </c>
      <c r="V137" s="147">
        <f>SUM(V122:V136)</f>
        <v>0</v>
      </c>
      <c r="W137" s="132" t="str">
        <f t="shared" si="24"/>
        <v/>
      </c>
      <c r="X137" s="147">
        <f>SUM(X122:X136)</f>
        <v>0</v>
      </c>
      <c r="Y137" s="147">
        <f>SUM(Y122:Y136)</f>
        <v>0</v>
      </c>
      <c r="Z137" s="147">
        <f>SUM(Z122:Z136)</f>
        <v>0</v>
      </c>
      <c r="AA137" s="147">
        <f>SUM(AA122:AA136)</f>
        <v>0</v>
      </c>
    </row>
    <row r="138" spans="1:27" ht="20.100000000000001" hidden="1" customHeight="1">
      <c r="A138" s="260">
        <v>30400025</v>
      </c>
      <c r="B138" s="133" t="s">
        <v>232</v>
      </c>
      <c r="C138" s="125" t="s">
        <v>179</v>
      </c>
      <c r="D138" s="107">
        <v>5.04</v>
      </c>
      <c r="E138" s="107"/>
      <c r="F138" s="126"/>
      <c r="G138" s="127"/>
      <c r="H138" s="351">
        <f t="shared" ref="H138:H147" si="30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>IF(ISERROR(I138-K138),"",I138-K138)</f>
        <v>0</v>
      </c>
      <c r="N138" s="129">
        <f>SUM(O138:U138)</f>
        <v>0</v>
      </c>
      <c r="O138" s="342"/>
      <c r="P138" s="342"/>
      <c r="Q138" s="342"/>
      <c r="R138" s="342"/>
      <c r="S138" s="342"/>
      <c r="T138" s="342"/>
      <c r="U138" s="342"/>
      <c r="V138" s="131">
        <f>SUM(X138:AA138)</f>
        <v>0</v>
      </c>
      <c r="W138" s="132" t="str">
        <f t="shared" si="24"/>
        <v/>
      </c>
      <c r="X138" s="131"/>
      <c r="Y138" s="131"/>
      <c r="Z138" s="131"/>
      <c r="AA138" s="131"/>
    </row>
    <row r="139" spans="1:27" ht="20.100000000000001" hidden="1" customHeight="1">
      <c r="A139" s="260">
        <v>30400023</v>
      </c>
      <c r="B139" s="133" t="s">
        <v>232</v>
      </c>
      <c r="C139" s="125" t="s">
        <v>186</v>
      </c>
      <c r="D139" s="107">
        <v>5.04</v>
      </c>
      <c r="E139" s="107"/>
      <c r="F139" s="126"/>
      <c r="G139" s="127"/>
      <c r="H139" s="351">
        <f t="shared" si="30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>IF(ISERROR(I139-K139),"",I139-K139)</f>
        <v>0</v>
      </c>
      <c r="N139" s="129">
        <f>SUM(O139:U139)</f>
        <v>0</v>
      </c>
      <c r="O139" s="342"/>
      <c r="P139" s="342"/>
      <c r="Q139" s="342"/>
      <c r="R139" s="342"/>
      <c r="S139" s="342"/>
      <c r="T139" s="342"/>
      <c r="U139" s="342"/>
      <c r="V139" s="131">
        <f>SUM(X139:AA139)</f>
        <v>0</v>
      </c>
      <c r="W139" s="132" t="str">
        <f t="shared" si="24"/>
        <v/>
      </c>
      <c r="X139" s="131"/>
      <c r="Y139" s="131"/>
      <c r="Z139" s="131"/>
      <c r="AA139" s="131"/>
    </row>
    <row r="140" spans="1:27" ht="20.100000000000001" hidden="1" customHeight="1">
      <c r="A140" s="260">
        <v>30400024</v>
      </c>
      <c r="B140" s="133" t="s">
        <v>232</v>
      </c>
      <c r="C140" s="125" t="s">
        <v>204</v>
      </c>
      <c r="D140" s="107">
        <v>5.04</v>
      </c>
      <c r="E140" s="107"/>
      <c r="F140" s="126"/>
      <c r="G140" s="127"/>
      <c r="H140" s="351">
        <f t="shared" si="30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>IF(ISERROR(I140-K140),"",I140-K140)</f>
        <v>0</v>
      </c>
      <c r="N140" s="129">
        <f>SUM(O140:U140)</f>
        <v>0</v>
      </c>
      <c r="O140" s="342"/>
      <c r="P140" s="342"/>
      <c r="Q140" s="342"/>
      <c r="R140" s="342"/>
      <c r="S140" s="342"/>
      <c r="T140" s="342"/>
      <c r="U140" s="342"/>
      <c r="V140" s="131">
        <f>SUM(X140:AA140)</f>
        <v>0</v>
      </c>
      <c r="W140" s="132" t="str">
        <f t="shared" si="24"/>
        <v/>
      </c>
      <c r="X140" s="131"/>
      <c r="Y140" s="131"/>
      <c r="Z140" s="131"/>
      <c r="AA140" s="131"/>
    </row>
    <row r="141" spans="1:27" ht="20.100000000000001" hidden="1" customHeight="1">
      <c r="A141" s="260"/>
      <c r="B141" s="133" t="s">
        <v>232</v>
      </c>
      <c r="C141" s="125" t="s">
        <v>195</v>
      </c>
      <c r="D141" s="107">
        <v>5.04</v>
      </c>
      <c r="E141" s="107"/>
      <c r="F141" s="126"/>
      <c r="G141" s="127"/>
      <c r="H141" s="351">
        <f t="shared" si="30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>IF(ISERROR(I141-K141),"",I141-K141)</f>
        <v>0</v>
      </c>
      <c r="N141" s="129">
        <f>SUM(O141:U141)</f>
        <v>0</v>
      </c>
      <c r="O141" s="342"/>
      <c r="P141" s="342"/>
      <c r="Q141" s="342"/>
      <c r="R141" s="342"/>
      <c r="S141" s="342"/>
      <c r="T141" s="342"/>
      <c r="U141" s="342"/>
      <c r="V141" s="131">
        <f>SUM(X141:AA141)</f>
        <v>0</v>
      </c>
      <c r="W141" s="132" t="str">
        <f t="shared" si="24"/>
        <v/>
      </c>
      <c r="X141" s="131"/>
      <c r="Y141" s="131"/>
      <c r="Z141" s="131"/>
      <c r="AA141" s="131"/>
    </row>
    <row r="142" spans="1:27" ht="20.100000000000001" hidden="1" customHeight="1">
      <c r="A142" s="260"/>
      <c r="B142" s="133" t="s">
        <v>232</v>
      </c>
      <c r="C142" s="125" t="s">
        <v>233</v>
      </c>
      <c r="D142" s="107">
        <v>5.04</v>
      </c>
      <c r="E142" s="107"/>
      <c r="F142" s="126"/>
      <c r="G142" s="127"/>
      <c r="H142" s="351">
        <f t="shared" si="30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>IF(ISERROR(I142-K142),"",I142-K142)</f>
        <v>0</v>
      </c>
      <c r="N142" s="129">
        <f>SUM(O142:U142)</f>
        <v>0</v>
      </c>
      <c r="O142" s="342"/>
      <c r="P142" s="342"/>
      <c r="Q142" s="342"/>
      <c r="R142" s="342"/>
      <c r="S142" s="342"/>
      <c r="T142" s="342"/>
      <c r="U142" s="342"/>
      <c r="V142" s="131">
        <f>SUM(X142:AA142)</f>
        <v>0</v>
      </c>
      <c r="W142" s="132" t="str">
        <f t="shared" si="24"/>
        <v/>
      </c>
      <c r="X142" s="131"/>
      <c r="Y142" s="131"/>
      <c r="Z142" s="131"/>
      <c r="AA142" s="131"/>
    </row>
    <row r="143" spans="1:27" ht="20.100000000000001" hidden="1" customHeight="1">
      <c r="A143" s="260">
        <v>30400019</v>
      </c>
      <c r="B143" s="133" t="s">
        <v>436</v>
      </c>
      <c r="C143" s="183" t="s">
        <v>438</v>
      </c>
      <c r="D143" s="107">
        <v>5.04</v>
      </c>
      <c r="E143" s="107"/>
      <c r="F143" s="126"/>
      <c r="G143" s="127"/>
      <c r="H143" s="351">
        <f t="shared" si="30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342"/>
      <c r="P143" s="342"/>
      <c r="Q143" s="342"/>
      <c r="R143" s="342"/>
      <c r="S143" s="342"/>
      <c r="T143" s="342"/>
      <c r="U143" s="342"/>
      <c r="V143" s="131"/>
      <c r="W143" s="132"/>
      <c r="X143" s="131"/>
      <c r="Y143" s="131"/>
      <c r="Z143" s="131"/>
      <c r="AA143" s="131"/>
    </row>
    <row r="144" spans="1:27" ht="20.100000000000001" hidden="1" customHeight="1">
      <c r="A144" s="260">
        <v>30400020</v>
      </c>
      <c r="B144" s="133" t="s">
        <v>436</v>
      </c>
      <c r="C144" s="183" t="s">
        <v>74</v>
      </c>
      <c r="D144" s="107">
        <v>5.04</v>
      </c>
      <c r="E144" s="107"/>
      <c r="F144" s="126"/>
      <c r="G144" s="127"/>
      <c r="H144" s="351">
        <f t="shared" si="30"/>
        <v>0</v>
      </c>
      <c r="I144" s="128"/>
      <c r="J144" s="129"/>
      <c r="K144" s="130">
        <f t="array" ref="K144">IF(ISERROR(G144/L144),"",G144/L144)</f>
        <v>0</v>
      </c>
      <c r="L144" s="128">
        <v>13.5</v>
      </c>
      <c r="M144" s="108"/>
      <c r="N144" s="129"/>
      <c r="O144" s="342"/>
      <c r="P144" s="342"/>
      <c r="Q144" s="342"/>
      <c r="R144" s="342"/>
      <c r="S144" s="342"/>
      <c r="T144" s="342"/>
      <c r="U144" s="342"/>
      <c r="V144" s="131"/>
      <c r="W144" s="132"/>
      <c r="X144" s="131"/>
      <c r="Y144" s="131"/>
      <c r="Z144" s="131"/>
      <c r="AA144" s="131"/>
    </row>
    <row r="145" spans="1:27" ht="20.100000000000001" hidden="1" customHeight="1">
      <c r="A145" s="260">
        <v>30400021</v>
      </c>
      <c r="B145" s="133" t="s">
        <v>436</v>
      </c>
      <c r="C145" s="183" t="s">
        <v>53</v>
      </c>
      <c r="D145" s="107">
        <v>5.04</v>
      </c>
      <c r="E145" s="107"/>
      <c r="F145" s="126"/>
      <c r="G145" s="127"/>
      <c r="H145" s="351">
        <f t="shared" si="30"/>
        <v>0</v>
      </c>
      <c r="I145" s="128"/>
      <c r="J145" s="129"/>
      <c r="K145" s="130">
        <f t="array" ref="K145">IF(ISERROR(G145/L145),"",G145/L145)</f>
        <v>0</v>
      </c>
      <c r="L145" s="128">
        <v>13.5</v>
      </c>
      <c r="M145" s="108"/>
      <c r="N145" s="129"/>
      <c r="O145" s="342"/>
      <c r="P145" s="342"/>
      <c r="Q145" s="342"/>
      <c r="R145" s="342"/>
      <c r="S145" s="342"/>
      <c r="T145" s="342"/>
      <c r="U145" s="342"/>
      <c r="V145" s="131"/>
      <c r="W145" s="132"/>
      <c r="X145" s="131"/>
      <c r="Y145" s="131"/>
      <c r="Z145" s="131"/>
      <c r="AA145" s="131"/>
    </row>
    <row r="146" spans="1:27" ht="20.100000000000001" hidden="1" customHeight="1">
      <c r="A146" s="260">
        <v>30400018</v>
      </c>
      <c r="B146" s="133" t="s">
        <v>436</v>
      </c>
      <c r="C146" s="125" t="s">
        <v>181</v>
      </c>
      <c r="D146" s="107">
        <v>5.04</v>
      </c>
      <c r="E146" s="107"/>
      <c r="F146" s="126"/>
      <c r="G146" s="127"/>
      <c r="H146" s="353">
        <f t="shared" si="30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354"/>
      <c r="P146" s="354"/>
      <c r="Q146" s="354"/>
      <c r="R146" s="354"/>
      <c r="S146" s="354"/>
      <c r="T146" s="354"/>
      <c r="U146" s="354"/>
      <c r="V146" s="131"/>
      <c r="W146" s="132"/>
      <c r="X146" s="131"/>
      <c r="Y146" s="131"/>
      <c r="Z146" s="131"/>
      <c r="AA146" s="131"/>
    </row>
    <row r="147" spans="1:27" ht="20.100000000000001" hidden="1" customHeight="1">
      <c r="A147" s="260">
        <v>30400022</v>
      </c>
      <c r="B147" s="133" t="s">
        <v>232</v>
      </c>
      <c r="C147" s="125" t="s">
        <v>181</v>
      </c>
      <c r="D147" s="107">
        <v>5.04</v>
      </c>
      <c r="E147" s="107"/>
      <c r="F147" s="126"/>
      <c r="G147" s="127"/>
      <c r="H147" s="351">
        <f t="shared" si="30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>IF(ISERROR(I147-K147),"",I147-K147)</f>
        <v>0</v>
      </c>
      <c r="N147" s="129">
        <f>SUM(O147:U147)</f>
        <v>0</v>
      </c>
      <c r="O147" s="342"/>
      <c r="P147" s="342"/>
      <c r="Q147" s="342"/>
      <c r="R147" s="342"/>
      <c r="S147" s="342"/>
      <c r="T147" s="342"/>
      <c r="U147" s="342"/>
      <c r="V147" s="131">
        <f>SUM(X147:AA147)</f>
        <v>0</v>
      </c>
      <c r="W147" s="132" t="str">
        <f t="shared" ref="W147:W152" si="31">IF(ISERROR(V147/G147),"",V147/G147)</f>
        <v/>
      </c>
      <c r="X147" s="131"/>
      <c r="Y147" s="131"/>
      <c r="Z147" s="131"/>
      <c r="AA147" s="131"/>
    </row>
    <row r="148" spans="1:27" ht="20.100000000000001" hidden="1" customHeight="1">
      <c r="A148" s="424" t="s">
        <v>234</v>
      </c>
      <c r="B148" s="425"/>
      <c r="C148" s="349" t="s">
        <v>202</v>
      </c>
      <c r="D148" s="141"/>
      <c r="E148" s="141"/>
      <c r="F148" s="142"/>
      <c r="G148" s="143">
        <f>SUM(G138:G147)</f>
        <v>0</v>
      </c>
      <c r="H148" s="144">
        <f>SUM(H138:H147)</f>
        <v>0</v>
      </c>
      <c r="I148" s="144">
        <f>SUM(I138:I147)</f>
        <v>0</v>
      </c>
      <c r="J148" s="129" t="str">
        <f t="array" ref="J148">IF(ISERROR(G148/I148),"",G148/I148)</f>
        <v/>
      </c>
      <c r="K148" s="144">
        <f>SUM(K138:K147)</f>
        <v>0</v>
      </c>
      <c r="L148" s="145"/>
      <c r="M148" s="148">
        <f>SUM(M138:M147)</f>
        <v>0</v>
      </c>
      <c r="N148" s="144">
        <f>SUM(N138:N147)</f>
        <v>0</v>
      </c>
      <c r="O148" s="146">
        <f>SUM(O138:O147)</f>
        <v>0</v>
      </c>
      <c r="P148" s="146">
        <f>SUM(P138:P147)</f>
        <v>0</v>
      </c>
      <c r="Q148" s="146">
        <f>SUM(Q138:Q147)</f>
        <v>0</v>
      </c>
      <c r="R148" s="146"/>
      <c r="S148" s="146">
        <f>SUM(S138:S147)</f>
        <v>0</v>
      </c>
      <c r="T148" s="146">
        <f>SUM(T138:T147)</f>
        <v>0</v>
      </c>
      <c r="U148" s="146">
        <f>SUM(U138:U147)</f>
        <v>0</v>
      </c>
      <c r="V148" s="147">
        <f>SUM(V138:V147)</f>
        <v>0</v>
      </c>
      <c r="W148" s="132" t="str">
        <f t="shared" si="31"/>
        <v/>
      </c>
      <c r="X148" s="147">
        <f>SUM(X138:X147)</f>
        <v>0</v>
      </c>
      <c r="Y148" s="147">
        <f>SUM(Y138:Y147)</f>
        <v>0</v>
      </c>
      <c r="Z148" s="147">
        <f>SUM(Z138:Z147)</f>
        <v>0</v>
      </c>
      <c r="AA148" s="147">
        <f>SUM(AA138:AA147)</f>
        <v>0</v>
      </c>
    </row>
    <row r="149" spans="1:27" ht="20.100000000000001" hidden="1" customHeight="1">
      <c r="A149" s="259">
        <v>30700013</v>
      </c>
      <c r="B149" s="258" t="s">
        <v>103</v>
      </c>
      <c r="C149" s="341"/>
      <c r="D149" s="107">
        <v>3.65</v>
      </c>
      <c r="E149" s="107"/>
      <c r="F149" s="151"/>
      <c r="G149" s="127"/>
      <c r="H149" s="351">
        <f t="shared" ref="H149:H162" si="32">D149*G149</f>
        <v>0</v>
      </c>
      <c r="I149" s="128"/>
      <c r="J149" s="129" t="str">
        <f t="array" ref="J149">IF(ISERROR(G149/I149),"",G149/I149)</f>
        <v/>
      </c>
      <c r="K149" s="351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9">
        <f>SUM(O149:U149)</f>
        <v>0</v>
      </c>
      <c r="O149" s="342"/>
      <c r="P149" s="342"/>
      <c r="Q149" s="342"/>
      <c r="R149" s="342"/>
      <c r="S149" s="342"/>
      <c r="T149" s="342"/>
      <c r="U149" s="342"/>
      <c r="V149" s="131">
        <f>SUM(X149:AA149)</f>
        <v>0</v>
      </c>
      <c r="W149" s="132" t="str">
        <f t="shared" si="31"/>
        <v/>
      </c>
      <c r="X149" s="131"/>
      <c r="Y149" s="131"/>
      <c r="Z149" s="131"/>
      <c r="AA149" s="131"/>
    </row>
    <row r="150" spans="1:27" ht="20.100000000000001" hidden="1" customHeight="1">
      <c r="A150" s="259">
        <v>30700014</v>
      </c>
      <c r="B150" s="139" t="s">
        <v>236</v>
      </c>
      <c r="C150" s="341"/>
      <c r="D150" s="107">
        <v>6.58</v>
      </c>
      <c r="E150" s="107"/>
      <c r="F150" s="126"/>
      <c r="G150" s="127"/>
      <c r="H150" s="351">
        <f t="shared" si="32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342"/>
      <c r="P150" s="342"/>
      <c r="Q150" s="342"/>
      <c r="R150" s="342"/>
      <c r="S150" s="342"/>
      <c r="T150" s="342"/>
      <c r="U150" s="342"/>
      <c r="V150" s="131">
        <f>SUM(X150:AA150)</f>
        <v>0</v>
      </c>
      <c r="W150" s="132" t="str">
        <f t="shared" si="31"/>
        <v/>
      </c>
      <c r="X150" s="131"/>
      <c r="Y150" s="131"/>
      <c r="Z150" s="131"/>
      <c r="AA150" s="131"/>
    </row>
    <row r="151" spans="1:27" ht="20.100000000000001" hidden="1" customHeight="1">
      <c r="A151" s="259">
        <v>30700016</v>
      </c>
      <c r="B151" s="139" t="s">
        <v>237</v>
      </c>
      <c r="C151" s="341"/>
      <c r="D151" s="107">
        <v>7.8</v>
      </c>
      <c r="E151" s="107"/>
      <c r="F151" s="126"/>
      <c r="G151" s="127"/>
      <c r="H151" s="351">
        <f t="shared" si="32"/>
        <v>0</v>
      </c>
      <c r="I151" s="128"/>
      <c r="J151" s="129" t="str">
        <f t="array" ref="J151">IF(ISERROR(G151/I151),"",G151/I151)</f>
        <v/>
      </c>
      <c r="K151" s="130">
        <f t="array" ref="K151">IF(ISERROR(G151/L151),"",G151/L151)</f>
        <v>0</v>
      </c>
      <c r="L151" s="128">
        <v>4.5999999999999996</v>
      </c>
      <c r="M151" s="108">
        <f>IF(ISERROR(I151-K151),"",I151-K151)</f>
        <v>0</v>
      </c>
      <c r="N151" s="129">
        <f>SUM(O151:U151)</f>
        <v>0</v>
      </c>
      <c r="O151" s="342"/>
      <c r="P151" s="342"/>
      <c r="Q151" s="342"/>
      <c r="R151" s="342"/>
      <c r="S151" s="342"/>
      <c r="T151" s="342"/>
      <c r="U151" s="342"/>
      <c r="V151" s="131">
        <f>SUM(X151:AA151)</f>
        <v>0</v>
      </c>
      <c r="W151" s="132" t="str">
        <f t="shared" si="31"/>
        <v/>
      </c>
      <c r="X151" s="131"/>
      <c r="Y151" s="131"/>
      <c r="Z151" s="131"/>
      <c r="AA151" s="131"/>
    </row>
    <row r="152" spans="1:27" ht="20.100000000000001" hidden="1" customHeight="1">
      <c r="A152" s="259">
        <v>30700017</v>
      </c>
      <c r="B152" s="139" t="s">
        <v>238</v>
      </c>
      <c r="C152" s="341"/>
      <c r="D152" s="107">
        <v>4.4000000000000004</v>
      </c>
      <c r="E152" s="107"/>
      <c r="F152" s="126"/>
      <c r="G152" s="127"/>
      <c r="H152" s="351">
        <f t="shared" si="32"/>
        <v>0</v>
      </c>
      <c r="I152" s="128"/>
      <c r="J152" s="129" t="str">
        <f t="array" ref="J152">IF(ISERROR(G152/I152),"",G152/I152)</f>
        <v/>
      </c>
      <c r="K152" s="130">
        <f t="array" ref="K152">IF(ISERROR(G152/L152),"",G152/L152)</f>
        <v>0</v>
      </c>
      <c r="L152" s="128">
        <v>5.8</v>
      </c>
      <c r="M152" s="108">
        <f>IF(ISERROR(I152-K152),"",I152-K152)</f>
        <v>0</v>
      </c>
      <c r="N152" s="129">
        <f>SUM(O152:U152)</f>
        <v>0</v>
      </c>
      <c r="O152" s="342"/>
      <c r="P152" s="342"/>
      <c r="Q152" s="342"/>
      <c r="R152" s="342"/>
      <c r="S152" s="342"/>
      <c r="T152" s="342"/>
      <c r="U152" s="342"/>
      <c r="V152" s="131">
        <f>SUM(X152:AA152)</f>
        <v>0</v>
      </c>
      <c r="W152" s="132" t="str">
        <f t="shared" si="31"/>
        <v/>
      </c>
      <c r="X152" s="131"/>
      <c r="Y152" s="131"/>
      <c r="Z152" s="131"/>
      <c r="AA152" s="131"/>
    </row>
    <row r="153" spans="1:27" ht="20.100000000000001" hidden="1" customHeight="1">
      <c r="A153" s="259">
        <v>30700001</v>
      </c>
      <c r="B153" s="126" t="s">
        <v>359</v>
      </c>
      <c r="C153" s="184"/>
      <c r="D153" s="107"/>
      <c r="E153" s="107"/>
      <c r="F153" s="126"/>
      <c r="G153" s="127"/>
      <c r="H153" s="351">
        <f t="shared" si="32"/>
        <v>0</v>
      </c>
      <c r="I153" s="128"/>
      <c r="J153" s="129"/>
      <c r="K153" s="130"/>
      <c r="L153" s="128">
        <v>6</v>
      </c>
      <c r="M153" s="108"/>
      <c r="N153" s="129"/>
      <c r="O153" s="342"/>
      <c r="P153" s="342"/>
      <c r="Q153" s="342"/>
      <c r="R153" s="342"/>
      <c r="S153" s="342"/>
      <c r="T153" s="342"/>
      <c r="U153" s="342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65"/>
      <c r="B154" s="341" t="s">
        <v>239</v>
      </c>
      <c r="C154" s="341" t="s">
        <v>179</v>
      </c>
      <c r="D154" s="107">
        <v>6.04</v>
      </c>
      <c r="E154" s="107"/>
      <c r="F154" s="126"/>
      <c r="G154" s="127"/>
      <c r="H154" s="351">
        <f t="shared" si="32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342"/>
      <c r="P154" s="342"/>
      <c r="Q154" s="342"/>
      <c r="R154" s="342"/>
      <c r="S154" s="342"/>
      <c r="T154" s="342"/>
      <c r="U154" s="342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65">
        <v>30700019</v>
      </c>
      <c r="B155" s="341" t="s">
        <v>239</v>
      </c>
      <c r="C155" s="341" t="s">
        <v>186</v>
      </c>
      <c r="D155" s="107">
        <v>6.04</v>
      </c>
      <c r="E155" s="107"/>
      <c r="F155" s="126"/>
      <c r="G155" s="127"/>
      <c r="H155" s="351">
        <f t="shared" si="32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342"/>
      <c r="P155" s="342"/>
      <c r="Q155" s="342"/>
      <c r="R155" s="342"/>
      <c r="S155" s="342"/>
      <c r="T155" s="342"/>
      <c r="U155" s="342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hidden="1" customHeight="1">
      <c r="A156" s="265">
        <v>30601015</v>
      </c>
      <c r="B156" s="341" t="s">
        <v>440</v>
      </c>
      <c r="C156" s="341" t="s">
        <v>179</v>
      </c>
      <c r="D156" s="107">
        <v>6</v>
      </c>
      <c r="E156" s="107"/>
      <c r="F156" s="126"/>
      <c r="G156" s="127"/>
      <c r="H156" s="351">
        <f t="shared" si="32"/>
        <v>0</v>
      </c>
      <c r="I156" s="128"/>
      <c r="J156" s="129"/>
      <c r="K156" s="130"/>
      <c r="L156" s="128"/>
      <c r="M156" s="108"/>
      <c r="N156" s="129"/>
      <c r="O156" s="342"/>
      <c r="P156" s="342"/>
      <c r="Q156" s="342"/>
      <c r="R156" s="342"/>
      <c r="S156" s="342"/>
      <c r="T156" s="342"/>
      <c r="U156" s="342"/>
      <c r="V156" s="131"/>
      <c r="W156" s="132"/>
      <c r="X156" s="131"/>
      <c r="Y156" s="131"/>
      <c r="Z156" s="131"/>
      <c r="AA156" s="131"/>
    </row>
    <row r="157" spans="1:27" ht="20.100000000000001" hidden="1" customHeight="1">
      <c r="A157" s="265">
        <v>30101016</v>
      </c>
      <c r="B157" s="341" t="s">
        <v>440</v>
      </c>
      <c r="C157" s="341" t="s">
        <v>60</v>
      </c>
      <c r="D157" s="107">
        <v>6</v>
      </c>
      <c r="E157" s="107"/>
      <c r="F157" s="126"/>
      <c r="G157" s="127"/>
      <c r="H157" s="351">
        <f t="shared" si="32"/>
        <v>0</v>
      </c>
      <c r="I157" s="128"/>
      <c r="J157" s="129"/>
      <c r="K157" s="130"/>
      <c r="L157" s="128">
        <v>6</v>
      </c>
      <c r="M157" s="108"/>
      <c r="N157" s="129"/>
      <c r="O157" s="342"/>
      <c r="P157" s="342"/>
      <c r="Q157" s="342"/>
      <c r="R157" s="342"/>
      <c r="S157" s="342"/>
      <c r="T157" s="342"/>
      <c r="U157" s="342"/>
      <c r="V157" s="131"/>
      <c r="W157" s="132"/>
      <c r="X157" s="131"/>
      <c r="Y157" s="131"/>
      <c r="Z157" s="131"/>
      <c r="AA157" s="131"/>
    </row>
    <row r="158" spans="1:27" ht="20.100000000000001" hidden="1" customHeight="1">
      <c r="A158" s="259">
        <v>30700018</v>
      </c>
      <c r="B158" s="343" t="s">
        <v>240</v>
      </c>
      <c r="C158" s="125"/>
      <c r="D158" s="107">
        <v>7.3</v>
      </c>
      <c r="E158" s="107"/>
      <c r="F158" s="126"/>
      <c r="G158" s="127"/>
      <c r="H158" s="351">
        <f t="shared" si="32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342"/>
      <c r="P158" s="342"/>
      <c r="Q158" s="342"/>
      <c r="R158" s="342"/>
      <c r="S158" s="342"/>
      <c r="T158" s="342"/>
      <c r="U158" s="342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ht="20.100000000000001" hidden="1" customHeight="1">
      <c r="A159" s="259">
        <v>30700010</v>
      </c>
      <c r="B159" s="343" t="s">
        <v>241</v>
      </c>
      <c r="C159" s="125"/>
      <c r="D159" s="107">
        <f>78*120/1000</f>
        <v>9.36</v>
      </c>
      <c r="E159" s="107"/>
      <c r="F159" s="126"/>
      <c r="G159" s="127"/>
      <c r="H159" s="351">
        <f t="shared" si="32"/>
        <v>0</v>
      </c>
      <c r="I159" s="128"/>
      <c r="J159" s="129" t="str">
        <f t="array" ref="J159">IF(ISERROR(G159/I159),"",G159/I159)</f>
        <v/>
      </c>
      <c r="K159" s="130" t="str">
        <f t="array" ref="K159">IF(ISERROR(G159/L159),"",G159/L159)</f>
        <v/>
      </c>
      <c r="L159" s="128"/>
      <c r="M159" s="108"/>
      <c r="N159" s="129">
        <f>SUM(O159:U159)</f>
        <v>0</v>
      </c>
      <c r="O159" s="342"/>
      <c r="P159" s="342"/>
      <c r="Q159" s="342"/>
      <c r="R159" s="342"/>
      <c r="S159" s="342"/>
      <c r="T159" s="342"/>
      <c r="U159" s="342"/>
      <c r="V159" s="131">
        <f>SUM(X159:AA159)</f>
        <v>0</v>
      </c>
      <c r="W159" s="132" t="str">
        <f>IF(ISERROR(V159/G159),"",V159/G159)</f>
        <v/>
      </c>
      <c r="X159" s="131"/>
      <c r="Y159" s="131"/>
      <c r="Z159" s="131"/>
      <c r="AA159" s="131"/>
    </row>
    <row r="160" spans="1:27" ht="20.100000000000001" hidden="1" customHeight="1">
      <c r="A160" s="259">
        <v>30700015</v>
      </c>
      <c r="B160" s="343" t="s">
        <v>242</v>
      </c>
      <c r="C160" s="125"/>
      <c r="D160" s="107">
        <v>4.5</v>
      </c>
      <c r="E160" s="107"/>
      <c r="F160" s="126"/>
      <c r="G160" s="127"/>
      <c r="H160" s="351">
        <f t="shared" si="32"/>
        <v>0</v>
      </c>
      <c r="I160" s="128"/>
      <c r="J160" s="129"/>
      <c r="K160" s="130"/>
      <c r="L160" s="128"/>
      <c r="M160" s="108"/>
      <c r="N160" s="129"/>
      <c r="O160" s="342"/>
      <c r="P160" s="342"/>
      <c r="Q160" s="342"/>
      <c r="R160" s="342"/>
      <c r="S160" s="342"/>
      <c r="T160" s="342"/>
      <c r="U160" s="342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9">
        <v>30700012</v>
      </c>
      <c r="B161" s="343" t="s">
        <v>243</v>
      </c>
      <c r="C161" s="125"/>
      <c r="D161" s="107">
        <v>4.5</v>
      </c>
      <c r="E161" s="107"/>
      <c r="F161" s="126"/>
      <c r="G161" s="127"/>
      <c r="H161" s="351">
        <f t="shared" si="32"/>
        <v>0</v>
      </c>
      <c r="I161" s="128"/>
      <c r="J161" s="129"/>
      <c r="K161" s="130"/>
      <c r="L161" s="128"/>
      <c r="M161" s="108"/>
      <c r="N161" s="129"/>
      <c r="O161" s="342"/>
      <c r="P161" s="342"/>
      <c r="Q161" s="342"/>
      <c r="R161" s="342"/>
      <c r="S161" s="342"/>
      <c r="T161" s="342"/>
      <c r="U161" s="342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6">
        <v>30101063</v>
      </c>
      <c r="B162" s="225" t="s">
        <v>433</v>
      </c>
      <c r="C162" s="125"/>
      <c r="D162" s="107">
        <v>5.03</v>
      </c>
      <c r="E162" s="107"/>
      <c r="F162" s="126"/>
      <c r="G162" s="127"/>
      <c r="H162" s="351">
        <f t="shared" si="32"/>
        <v>0</v>
      </c>
      <c r="I162" s="128"/>
      <c r="J162" s="129"/>
      <c r="K162" s="130"/>
      <c r="L162" s="128"/>
      <c r="M162" s="108"/>
      <c r="N162" s="129"/>
      <c r="O162" s="342"/>
      <c r="P162" s="342"/>
      <c r="Q162" s="342"/>
      <c r="R162" s="342"/>
      <c r="S162" s="342"/>
      <c r="T162" s="342"/>
      <c r="U162" s="342"/>
      <c r="V162" s="131"/>
      <c r="W162" s="132"/>
      <c r="X162" s="131"/>
      <c r="Y162" s="131"/>
      <c r="Z162" s="131"/>
      <c r="AA162" s="131"/>
    </row>
    <row r="163" spans="1:27" ht="20.100000000000001" hidden="1" customHeight="1">
      <c r="A163" s="424" t="s">
        <v>244</v>
      </c>
      <c r="B163" s="425"/>
      <c r="C163" s="349" t="s">
        <v>202</v>
      </c>
      <c r="D163" s="141"/>
      <c r="E163" s="141"/>
      <c r="F163" s="142"/>
      <c r="G163" s="143">
        <f>SUM(G149:G161)</f>
        <v>0</v>
      </c>
      <c r="H163" s="144">
        <f>SUM(H149:H159)</f>
        <v>0</v>
      </c>
      <c r="I163" s="144">
        <f>SUM(I149:I161)</f>
        <v>0</v>
      </c>
      <c r="J163" s="129" t="str">
        <f t="array" ref="J163">IF(ISERROR(G163/I163),"",G163/I163)</f>
        <v/>
      </c>
      <c r="K163" s="144">
        <f>SUM(K149:K159)</f>
        <v>0</v>
      </c>
      <c r="L163" s="145"/>
      <c r="M163" s="148">
        <f t="shared" ref="M163:V163" si="33">SUM(M149:M159)</f>
        <v>0</v>
      </c>
      <c r="N163" s="144">
        <f t="shared" si="33"/>
        <v>0</v>
      </c>
      <c r="O163" s="146">
        <f t="shared" si="33"/>
        <v>0</v>
      </c>
      <c r="P163" s="146">
        <f t="shared" si="33"/>
        <v>0</v>
      </c>
      <c r="Q163" s="146">
        <f t="shared" si="33"/>
        <v>0</v>
      </c>
      <c r="R163" s="146">
        <f t="shared" si="33"/>
        <v>0</v>
      </c>
      <c r="S163" s="146">
        <f t="shared" si="33"/>
        <v>0</v>
      </c>
      <c r="T163" s="146">
        <f t="shared" si="33"/>
        <v>0</v>
      </c>
      <c r="U163" s="146">
        <f t="shared" si="33"/>
        <v>0</v>
      </c>
      <c r="V163" s="147">
        <f t="shared" si="33"/>
        <v>0</v>
      </c>
      <c r="W163" s="132" t="str">
        <f>IF(ISERROR(V163/G163),"",V163/G163)</f>
        <v/>
      </c>
      <c r="X163" s="147">
        <f>SUM(X149:X159)</f>
        <v>0</v>
      </c>
      <c r="Y163" s="147">
        <f>SUM(Y149:Y159)</f>
        <v>0</v>
      </c>
      <c r="Z163" s="147">
        <f>SUM(Z149:Z159)</f>
        <v>0</v>
      </c>
      <c r="AA163" s="147">
        <f>SUM(AA149:AA159)</f>
        <v>0</v>
      </c>
    </row>
    <row r="164" spans="1:27" ht="20.100000000000001" customHeight="1">
      <c r="A164" s="426" t="s">
        <v>246</v>
      </c>
      <c r="B164" s="427"/>
      <c r="C164" s="427"/>
      <c r="D164" s="427"/>
      <c r="E164" s="427"/>
      <c r="F164" s="428"/>
      <c r="G164" s="152">
        <f>SUM(G28,G86,G121,G137,G148,G163)</f>
        <v>1086</v>
      </c>
      <c r="H164" s="152">
        <f>SUM(H28,H86,H121,H137,H148,H163)</f>
        <v>5458.56</v>
      </c>
      <c r="I164" s="152">
        <f>SUM(I28,I86,I121,I137,I148,I163)</f>
        <v>44.5</v>
      </c>
      <c r="J164" s="153">
        <f t="array" ref="J164">IF(ISERROR(G164/I164),"",G164/I164)</f>
        <v>24.40449438202247</v>
      </c>
      <c r="K164" s="152">
        <f>SUM(K28,K86,K121,K137,K148,K163)</f>
        <v>54.891464237516864</v>
      </c>
      <c r="L164" s="153">
        <f>IF(ISERROR(G164/K164),"",G164/K164)</f>
        <v>19.78449682633439</v>
      </c>
      <c r="M164" s="152">
        <f t="shared" ref="M164:AA164" si="34">SUM(M28,M86,M121,M137,M148,M163)</f>
        <v>-10.391464237516868</v>
      </c>
      <c r="N164" s="152">
        <f t="shared" si="34"/>
        <v>0</v>
      </c>
      <c r="O164" s="152">
        <f t="shared" si="34"/>
        <v>0</v>
      </c>
      <c r="P164" s="152">
        <f t="shared" si="34"/>
        <v>0</v>
      </c>
      <c r="Q164" s="152">
        <f t="shared" si="34"/>
        <v>0</v>
      </c>
      <c r="R164" s="152">
        <f t="shared" si="34"/>
        <v>0</v>
      </c>
      <c r="S164" s="152">
        <f t="shared" si="34"/>
        <v>0</v>
      </c>
      <c r="T164" s="152">
        <f t="shared" si="34"/>
        <v>0</v>
      </c>
      <c r="U164" s="152">
        <f t="shared" si="34"/>
        <v>0</v>
      </c>
      <c r="V164" s="152">
        <f t="shared" si="34"/>
        <v>0</v>
      </c>
      <c r="W164" s="152">
        <f t="shared" si="34"/>
        <v>0</v>
      </c>
      <c r="X164" s="152">
        <f t="shared" si="34"/>
        <v>0</v>
      </c>
      <c r="Y164" s="152">
        <f t="shared" si="34"/>
        <v>0</v>
      </c>
      <c r="Z164" s="152">
        <f t="shared" si="34"/>
        <v>0</v>
      </c>
      <c r="AA164" s="152">
        <f t="shared" si="34"/>
        <v>0</v>
      </c>
    </row>
    <row r="165" spans="1:27" ht="20.100000000000001" customHeight="1">
      <c r="A165" s="429" t="s">
        <v>471</v>
      </c>
      <c r="B165" s="348" t="s">
        <v>247</v>
      </c>
      <c r="C165" s="432" t="s">
        <v>248</v>
      </c>
      <c r="D165" s="433"/>
      <c r="E165" s="434" t="s">
        <v>249</v>
      </c>
      <c r="F165" s="434"/>
      <c r="G165" s="437" t="s">
        <v>250</v>
      </c>
      <c r="H165" s="437"/>
      <c r="I165" s="434" t="s">
        <v>251</v>
      </c>
      <c r="J165" s="434"/>
      <c r="K165" s="434" t="s">
        <v>252</v>
      </c>
      <c r="L165" s="434"/>
      <c r="M165" s="434" t="s">
        <v>253</v>
      </c>
      <c r="N165" s="434"/>
      <c r="O165" s="434" t="s">
        <v>254</v>
      </c>
      <c r="P165" s="437" t="s">
        <v>255</v>
      </c>
      <c r="Q165" s="437"/>
      <c r="R165" s="437" t="s">
        <v>252</v>
      </c>
      <c r="S165" s="437"/>
      <c r="T165" s="437" t="s">
        <v>256</v>
      </c>
      <c r="U165" s="437"/>
      <c r="V165" s="437" t="s">
        <v>257</v>
      </c>
      <c r="W165" s="437"/>
      <c r="X165" s="437" t="s">
        <v>252</v>
      </c>
      <c r="Y165" s="437"/>
      <c r="Z165" s="437" t="s">
        <v>256</v>
      </c>
      <c r="AA165" s="437"/>
    </row>
    <row r="166" spans="1:27" ht="20.100000000000001" customHeight="1">
      <c r="A166" s="430"/>
      <c r="B166" s="348" t="s">
        <v>258</v>
      </c>
      <c r="C166" s="432">
        <v>1</v>
      </c>
      <c r="D166" s="433"/>
      <c r="E166" s="436">
        <f>C166*11</f>
        <v>11</v>
      </c>
      <c r="F166" s="436"/>
      <c r="G166" s="437">
        <v>1</v>
      </c>
      <c r="H166" s="437"/>
      <c r="I166" s="436">
        <f>G166*11</f>
        <v>11</v>
      </c>
      <c r="J166" s="436"/>
      <c r="K166" s="436">
        <f>E166-I166</f>
        <v>0</v>
      </c>
      <c r="L166" s="436"/>
      <c r="M166" s="438">
        <f>IF(ISERROR(K166/E166),"",K166/E166)</f>
        <v>0</v>
      </c>
      <c r="N166" s="438"/>
      <c r="O166" s="434"/>
      <c r="P166" s="437" t="s">
        <v>201</v>
      </c>
      <c r="Q166" s="437"/>
      <c r="R166" s="439">
        <f>SUM(O28:U28)</f>
        <v>0</v>
      </c>
      <c r="S166" s="439"/>
      <c r="T166" s="440" t="str">
        <f t="array" ref="T166">IF(ISERROR(R166/R173),"",R166/R173)</f>
        <v/>
      </c>
      <c r="U166" s="440"/>
      <c r="V166" s="437" t="s">
        <v>259</v>
      </c>
      <c r="W166" s="437"/>
      <c r="X166" s="441">
        <f>SUM(P27,P85,P120,P136,P147,P161)</f>
        <v>0</v>
      </c>
      <c r="Y166" s="441"/>
      <c r="Z166" s="440" t="str">
        <f t="array" ref="Z166">IF(ISERROR(X166/X173),"",X166/X173)</f>
        <v/>
      </c>
      <c r="AA166" s="440"/>
    </row>
    <row r="167" spans="1:27" ht="20.100000000000001" customHeight="1">
      <c r="A167" s="430"/>
      <c r="B167" s="348" t="s">
        <v>260</v>
      </c>
      <c r="C167" s="432">
        <v>1</v>
      </c>
      <c r="D167" s="433"/>
      <c r="E167" s="436">
        <f>C167*11</f>
        <v>11</v>
      </c>
      <c r="F167" s="436"/>
      <c r="G167" s="437">
        <v>1</v>
      </c>
      <c r="H167" s="437"/>
      <c r="I167" s="436">
        <f>G167*11</f>
        <v>11</v>
      </c>
      <c r="J167" s="436"/>
      <c r="K167" s="436">
        <f>E167-I167</f>
        <v>0</v>
      </c>
      <c r="L167" s="436"/>
      <c r="M167" s="438">
        <f>IF(ISERROR(K167/E167),"",K167/E167)</f>
        <v>0</v>
      </c>
      <c r="N167" s="438"/>
      <c r="O167" s="434"/>
      <c r="P167" s="437" t="s">
        <v>216</v>
      </c>
      <c r="Q167" s="437"/>
      <c r="R167" s="439">
        <f>SUM(O86:U86)</f>
        <v>0</v>
      </c>
      <c r="S167" s="439"/>
      <c r="T167" s="440" t="str">
        <f>IF(ISERROR(R167/R173),"",R167/R173)</f>
        <v/>
      </c>
      <c r="U167" s="440"/>
      <c r="V167" s="437" t="s">
        <v>261</v>
      </c>
      <c r="W167" s="437"/>
      <c r="X167" s="441">
        <f>SUM(P28,P86,P121,P137,P148,P163)</f>
        <v>0</v>
      </c>
      <c r="Y167" s="441"/>
      <c r="Z167" s="440" t="str">
        <f>IF(ISERROR(X167/X173),"",X167/X173)</f>
        <v/>
      </c>
      <c r="AA167" s="440"/>
    </row>
    <row r="168" spans="1:27" ht="20.100000000000001" customHeight="1">
      <c r="A168" s="430"/>
      <c r="B168" s="348" t="s">
        <v>262</v>
      </c>
      <c r="C168" s="432">
        <v>1</v>
      </c>
      <c r="D168" s="433"/>
      <c r="E168" s="436">
        <f>C168*8</f>
        <v>8</v>
      </c>
      <c r="F168" s="436"/>
      <c r="G168" s="437">
        <v>1</v>
      </c>
      <c r="H168" s="437"/>
      <c r="I168" s="436">
        <f>G168*8</f>
        <v>8</v>
      </c>
      <c r="J168" s="436"/>
      <c r="K168" s="436">
        <f>E168-I168</f>
        <v>0</v>
      </c>
      <c r="L168" s="436"/>
      <c r="M168" s="438">
        <f>IF(ISERROR(K168/E168),"",K168/E168)</f>
        <v>0</v>
      </c>
      <c r="N168" s="438"/>
      <c r="O168" s="434"/>
      <c r="P168" s="437" t="s">
        <v>224</v>
      </c>
      <c r="Q168" s="437"/>
      <c r="R168" s="439">
        <f>SUM(O121:U121)</f>
        <v>0</v>
      </c>
      <c r="S168" s="439"/>
      <c r="T168" s="440" t="str">
        <f>IF(ISERROR(R168/R173),"",R168/R173)</f>
        <v/>
      </c>
      <c r="U168" s="440"/>
      <c r="V168" s="437" t="s">
        <v>263</v>
      </c>
      <c r="W168" s="437"/>
      <c r="X168" s="441">
        <f>SUM(P29,P87,P122,P138,P149,P164)</f>
        <v>0</v>
      </c>
      <c r="Y168" s="441"/>
      <c r="Z168" s="440" t="str">
        <f>IF(ISERROR(X168/X173),"",X168/X173)</f>
        <v/>
      </c>
      <c r="AA168" s="440"/>
    </row>
    <row r="169" spans="1:27" ht="20.100000000000001" customHeight="1">
      <c r="A169" s="430"/>
      <c r="B169" s="348" t="s">
        <v>264</v>
      </c>
      <c r="C169" s="432">
        <v>1</v>
      </c>
      <c r="D169" s="433"/>
      <c r="E169" s="436">
        <f>C169*11</f>
        <v>11</v>
      </c>
      <c r="F169" s="436"/>
      <c r="G169" s="437">
        <v>1</v>
      </c>
      <c r="H169" s="437"/>
      <c r="I169" s="436">
        <f>G169*11</f>
        <v>11</v>
      </c>
      <c r="J169" s="436"/>
      <c r="K169" s="436">
        <f>E169-I169</f>
        <v>0</v>
      </c>
      <c r="L169" s="436"/>
      <c r="M169" s="438">
        <f>IF(ISERROR(K169/E169),"",K169/E169)</f>
        <v>0</v>
      </c>
      <c r="N169" s="438"/>
      <c r="O169" s="434"/>
      <c r="P169" s="437" t="s">
        <v>231</v>
      </c>
      <c r="Q169" s="437"/>
      <c r="R169" s="439">
        <f>SUM(O137:U137)</f>
        <v>0</v>
      </c>
      <c r="S169" s="439"/>
      <c r="T169" s="440" t="str">
        <f>IF(ISERROR(R169/R173),"",R169/R173)</f>
        <v/>
      </c>
      <c r="U169" s="440"/>
      <c r="V169" s="437" t="s">
        <v>265</v>
      </c>
      <c r="W169" s="437"/>
      <c r="X169" s="441">
        <f>SUM(P31,P88,P123,P139,P150,P165)</f>
        <v>0</v>
      </c>
      <c r="Y169" s="441"/>
      <c r="Z169" s="440" t="str">
        <f>IF(ISERROR(X169/X173),"",X169/X173)</f>
        <v/>
      </c>
      <c r="AA169" s="440"/>
    </row>
    <row r="170" spans="1:27" ht="20.100000000000001" customHeight="1">
      <c r="A170" s="431"/>
      <c r="B170" s="348" t="s">
        <v>266</v>
      </c>
      <c r="C170" s="442">
        <f>SUM(C166:D169)</f>
        <v>4</v>
      </c>
      <c r="D170" s="443"/>
      <c r="E170" s="436">
        <f>SUM(E166:F169)</f>
        <v>41</v>
      </c>
      <c r="F170" s="436"/>
      <c r="G170" s="437">
        <f>SUM(G166:H169)</f>
        <v>4</v>
      </c>
      <c r="H170" s="437"/>
      <c r="I170" s="436">
        <f>SUM(I166:J169)</f>
        <v>41</v>
      </c>
      <c r="J170" s="436"/>
      <c r="K170" s="436">
        <f>SUM(K166:L169)</f>
        <v>0</v>
      </c>
      <c r="L170" s="436"/>
      <c r="M170" s="438">
        <f>IF(ISERROR(K170/E170),"",K170/E170)</f>
        <v>0</v>
      </c>
      <c r="N170" s="438"/>
      <c r="O170" s="434"/>
      <c r="P170" s="437" t="s">
        <v>234</v>
      </c>
      <c r="Q170" s="437"/>
      <c r="R170" s="439">
        <f>SUM(O148:U148)</f>
        <v>0</v>
      </c>
      <c r="S170" s="439"/>
      <c r="T170" s="440" t="str">
        <f>IF(ISERROR(R170/R173),"",R170/R173)</f>
        <v/>
      </c>
      <c r="U170" s="440"/>
      <c r="V170" s="437" t="s">
        <v>267</v>
      </c>
      <c r="W170" s="437"/>
      <c r="X170" s="441">
        <f>SUM(P32,P89,P124,P140,P151,P166)</f>
        <v>0</v>
      </c>
      <c r="Y170" s="441"/>
      <c r="Z170" s="440" t="str">
        <f>IF(ISERROR(X170/X173),"",X170/X173)</f>
        <v/>
      </c>
      <c r="AA170" s="440"/>
    </row>
    <row r="171" spans="1:27" ht="20.100000000000001" customHeight="1">
      <c r="A171" s="267" t="s">
        <v>472</v>
      </c>
      <c r="B171" s="348">
        <f>G164</f>
        <v>1086</v>
      </c>
      <c r="C171" s="444" t="s">
        <v>269</v>
      </c>
      <c r="D171" s="445"/>
      <c r="E171" s="437">
        <f>H164</f>
        <v>5458.56</v>
      </c>
      <c r="F171" s="437"/>
      <c r="G171" s="437" t="s">
        <v>270</v>
      </c>
      <c r="H171" s="437"/>
      <c r="I171" s="446">
        <f>L164</f>
        <v>19.78449682633439</v>
      </c>
      <c r="J171" s="446"/>
      <c r="K171" s="434" t="s">
        <v>271</v>
      </c>
      <c r="L171" s="434"/>
      <c r="M171" s="446">
        <f>J164</f>
        <v>24.40449438202247</v>
      </c>
      <c r="N171" s="446"/>
      <c r="O171" s="434"/>
      <c r="P171" s="437" t="s">
        <v>244</v>
      </c>
      <c r="Q171" s="437"/>
      <c r="R171" s="439">
        <f>SUM(O163:U163)</f>
        <v>0</v>
      </c>
      <c r="S171" s="439"/>
      <c r="T171" s="440" t="str">
        <f>IF(ISERROR(R171/R173),"",R171/R173)</f>
        <v/>
      </c>
      <c r="U171" s="440"/>
      <c r="V171" s="437" t="s">
        <v>272</v>
      </c>
      <c r="W171" s="437"/>
      <c r="X171" s="441">
        <f>SUM(P33,P90,P125,P141,P152,P167)</f>
        <v>0</v>
      </c>
      <c r="Y171" s="441"/>
      <c r="Z171" s="440" t="str">
        <f>IF(ISERROR(X171/X173),"",X171/X173)</f>
        <v/>
      </c>
      <c r="AA171" s="440"/>
    </row>
    <row r="172" spans="1:27" ht="20.100000000000001" customHeight="1">
      <c r="A172" s="268" t="s">
        <v>473</v>
      </c>
      <c r="B172" s="348">
        <f>I164+C170</f>
        <v>48.5</v>
      </c>
      <c r="C172" s="447" t="s">
        <v>251</v>
      </c>
      <c r="D172" s="448"/>
      <c r="E172" s="449">
        <f>K164+I170</f>
        <v>95.891464237516857</v>
      </c>
      <c r="F172" s="449"/>
      <c r="G172" s="437" t="s">
        <v>274</v>
      </c>
      <c r="H172" s="437"/>
      <c r="I172" s="446">
        <f>B172-E172</f>
        <v>-47.391464237516857</v>
      </c>
      <c r="J172" s="446"/>
      <c r="K172" s="434" t="s">
        <v>275</v>
      </c>
      <c r="L172" s="434"/>
      <c r="M172" s="438">
        <f>IF(ISERROR(I172/E172),"",I172/E172)</f>
        <v>-0.49421984130027791</v>
      </c>
      <c r="N172" s="438"/>
      <c r="O172" s="434"/>
      <c r="P172" s="437" t="s">
        <v>245</v>
      </c>
      <c r="Q172" s="437"/>
      <c r="R172" s="439"/>
      <c r="S172" s="439"/>
      <c r="T172" s="440" t="str">
        <f>IF(ISERROR(R172/R173),"",R172/R173)</f>
        <v/>
      </c>
      <c r="U172" s="440"/>
      <c r="V172" s="437" t="s">
        <v>264</v>
      </c>
      <c r="W172" s="437"/>
      <c r="X172" s="441"/>
      <c r="Y172" s="441"/>
      <c r="Z172" s="440" t="str">
        <f>IF(ISERROR(X172/X173),"",X172/X173)</f>
        <v/>
      </c>
      <c r="AA172" s="440"/>
    </row>
    <row r="173" spans="1:27" ht="20.100000000000001" customHeight="1">
      <c r="A173" s="268" t="s">
        <v>474</v>
      </c>
      <c r="B173" s="348">
        <f>N164</f>
        <v>0</v>
      </c>
      <c r="C173" s="447" t="s">
        <v>277</v>
      </c>
      <c r="D173" s="448"/>
      <c r="E173" s="440">
        <f>IF(ISERROR(B173/B172),"",B173/B172)</f>
        <v>0</v>
      </c>
      <c r="F173" s="440"/>
      <c r="G173" s="437" t="s">
        <v>278</v>
      </c>
      <c r="H173" s="437"/>
      <c r="I173" s="434">
        <f>V164</f>
        <v>0</v>
      </c>
      <c r="J173" s="434"/>
      <c r="K173" s="434" t="s">
        <v>279</v>
      </c>
      <c r="L173" s="434"/>
      <c r="M173" s="438">
        <f t="array" ref="M173">IF(ISERROR(I173/B171),"",I173/B171)</f>
        <v>0</v>
      </c>
      <c r="N173" s="438"/>
      <c r="O173" s="434"/>
      <c r="P173" s="437" t="s">
        <v>266</v>
      </c>
      <c r="Q173" s="437"/>
      <c r="R173" s="439">
        <f>SUM(R166:S172)</f>
        <v>0</v>
      </c>
      <c r="S173" s="439"/>
      <c r="T173" s="440"/>
      <c r="U173" s="440"/>
      <c r="V173" s="437" t="s">
        <v>266</v>
      </c>
      <c r="W173" s="437"/>
      <c r="X173" s="441">
        <f>SUM(X166:Y172)</f>
        <v>0</v>
      </c>
      <c r="Y173" s="441"/>
      <c r="Z173" s="440"/>
      <c r="AA173" s="440"/>
    </row>
    <row r="174" spans="1:27" ht="34.5" customHeight="1">
      <c r="A174" s="181" t="s">
        <v>336</v>
      </c>
      <c r="B174" s="182"/>
      <c r="C174" s="121"/>
      <c r="D174" s="121"/>
      <c r="E174" s="121"/>
      <c r="F174" s="121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customHeight="1">
      <c r="A175" s="450" t="s">
        <v>475</v>
      </c>
      <c r="B175" s="453" t="s">
        <v>280</v>
      </c>
      <c r="C175" s="453" t="s">
        <v>281</v>
      </c>
      <c r="D175" s="453" t="s">
        <v>282</v>
      </c>
      <c r="E175" s="456" t="s">
        <v>283</v>
      </c>
      <c r="F175" s="469" t="s">
        <v>284</v>
      </c>
      <c r="G175" s="434" t="s">
        <v>285</v>
      </c>
      <c r="H175" s="434"/>
      <c r="I175" s="453" t="s">
        <v>286</v>
      </c>
      <c r="J175" s="459" t="s">
        <v>271</v>
      </c>
      <c r="K175" s="462" t="s">
        <v>287</v>
      </c>
      <c r="L175" s="453" t="s">
        <v>270</v>
      </c>
      <c r="M175" s="465" t="s">
        <v>288</v>
      </c>
      <c r="N175" s="467" t="s">
        <v>252</v>
      </c>
      <c r="O175" s="434" t="s">
        <v>289</v>
      </c>
      <c r="P175" s="434"/>
      <c r="Q175" s="434"/>
      <c r="R175" s="434"/>
      <c r="S175" s="434"/>
      <c r="T175" s="434"/>
      <c r="U175" s="434"/>
      <c r="V175" s="434" t="s">
        <v>290</v>
      </c>
      <c r="W175" s="467" t="s">
        <v>291</v>
      </c>
      <c r="X175" s="434" t="s">
        <v>292</v>
      </c>
      <c r="Y175" s="434"/>
      <c r="Z175" s="434"/>
      <c r="AA175" s="434"/>
    </row>
    <row r="176" spans="1:27" ht="21.95" customHeight="1">
      <c r="A176" s="451"/>
      <c r="B176" s="454"/>
      <c r="C176" s="454"/>
      <c r="D176" s="454"/>
      <c r="E176" s="457"/>
      <c r="F176" s="470"/>
      <c r="G176" s="434"/>
      <c r="H176" s="434"/>
      <c r="I176" s="454"/>
      <c r="J176" s="460"/>
      <c r="K176" s="463"/>
      <c r="L176" s="454"/>
      <c r="M176" s="466"/>
      <c r="N176" s="467"/>
      <c r="O176" s="434" t="s">
        <v>259</v>
      </c>
      <c r="P176" s="434" t="s">
        <v>261</v>
      </c>
      <c r="Q176" s="434" t="s">
        <v>263</v>
      </c>
      <c r="R176" s="468" t="s">
        <v>265</v>
      </c>
      <c r="S176" s="437" t="s">
        <v>267</v>
      </c>
      <c r="T176" s="434" t="s">
        <v>272</v>
      </c>
      <c r="U176" s="434" t="s">
        <v>264</v>
      </c>
      <c r="V176" s="434"/>
      <c r="W176" s="467"/>
      <c r="X176" s="434" t="s">
        <v>293</v>
      </c>
      <c r="Y176" s="434" t="s">
        <v>294</v>
      </c>
      <c r="Z176" s="434" t="s">
        <v>295</v>
      </c>
      <c r="AA176" s="434" t="s">
        <v>264</v>
      </c>
    </row>
    <row r="177" spans="1:27" ht="21.95" customHeight="1">
      <c r="A177" s="452"/>
      <c r="B177" s="455"/>
      <c r="C177" s="455"/>
      <c r="D177" s="455"/>
      <c r="E177" s="458"/>
      <c r="F177" s="471"/>
      <c r="G177" s="308" t="s">
        <v>531</v>
      </c>
      <c r="H177" s="341" t="s">
        <v>297</v>
      </c>
      <c r="I177" s="455"/>
      <c r="J177" s="461"/>
      <c r="K177" s="464"/>
      <c r="L177" s="455"/>
      <c r="M177" s="466"/>
      <c r="N177" s="467"/>
      <c r="O177" s="434"/>
      <c r="P177" s="434"/>
      <c r="Q177" s="434"/>
      <c r="R177" s="468"/>
      <c r="S177" s="437"/>
      <c r="T177" s="434"/>
      <c r="U177" s="434"/>
      <c r="V177" s="434"/>
      <c r="W177" s="467"/>
      <c r="X177" s="434"/>
      <c r="Y177" s="434"/>
      <c r="Z177" s="434"/>
      <c r="AA177" s="434"/>
    </row>
    <row r="178" spans="1:27" ht="20.100000000000001" hidden="1" customHeight="1">
      <c r="A178" s="259">
        <v>30100030</v>
      </c>
      <c r="B178" s="343" t="s">
        <v>178</v>
      </c>
      <c r="C178" s="125" t="s">
        <v>179</v>
      </c>
      <c r="D178" s="107">
        <v>5.03</v>
      </c>
      <c r="E178" s="107"/>
      <c r="F178" s="126"/>
      <c r="G178" s="127"/>
      <c r="H178" s="351">
        <f t="shared" ref="H178:H187" si="35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36">IF(ISERROR(I178-K178),"",I178-K178)</f>
        <v>0</v>
      </c>
      <c r="N178" s="129">
        <f>SUM(O178:U178)</f>
        <v>0</v>
      </c>
      <c r="O178" s="342"/>
      <c r="P178" s="342"/>
      <c r="Q178" s="342"/>
      <c r="R178" s="342"/>
      <c r="S178" s="342"/>
      <c r="T178" s="342"/>
      <c r="U178" s="342"/>
      <c r="V178" s="131">
        <f t="shared" ref="V178:V183" si="37">SUM(X178:AA178)</f>
        <v>0</v>
      </c>
      <c r="W178" s="132" t="str">
        <f t="shared" ref="W178:W183" si="38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60"/>
      <c r="B179" s="133" t="s">
        <v>180</v>
      </c>
      <c r="C179" s="125" t="s">
        <v>179</v>
      </c>
      <c r="D179" s="107">
        <v>5.03</v>
      </c>
      <c r="E179" s="107"/>
      <c r="F179" s="126"/>
      <c r="G179" s="127"/>
      <c r="H179" s="351">
        <f t="shared" si="35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36"/>
        <v>0</v>
      </c>
      <c r="N179" s="129">
        <f t="shared" ref="N179:N187" si="39">SUM(O179:U179)</f>
        <v>0</v>
      </c>
      <c r="O179" s="342"/>
      <c r="P179" s="342"/>
      <c r="Q179" s="342"/>
      <c r="R179" s="342"/>
      <c r="S179" s="342"/>
      <c r="T179" s="342"/>
      <c r="U179" s="342"/>
      <c r="V179" s="131">
        <f t="shared" si="37"/>
        <v>0</v>
      </c>
      <c r="W179" s="132" t="str">
        <f t="shared" si="38"/>
        <v/>
      </c>
      <c r="X179" s="131"/>
      <c r="Y179" s="131"/>
      <c r="Z179" s="131"/>
      <c r="AA179" s="131"/>
    </row>
    <row r="180" spans="1:27" ht="20.100000000000001" hidden="1" customHeight="1">
      <c r="A180" s="261"/>
      <c r="B180" s="133" t="s">
        <v>180</v>
      </c>
      <c r="C180" s="125" t="s">
        <v>181</v>
      </c>
      <c r="D180" s="107">
        <v>5.03</v>
      </c>
      <c r="E180" s="107"/>
      <c r="F180" s="126"/>
      <c r="G180" s="127"/>
      <c r="H180" s="351">
        <f t="shared" si="35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36"/>
        <v>0</v>
      </c>
      <c r="N180" s="129">
        <f t="shared" si="39"/>
        <v>0</v>
      </c>
      <c r="O180" s="342"/>
      <c r="P180" s="342"/>
      <c r="Q180" s="342"/>
      <c r="R180" s="342"/>
      <c r="S180" s="342"/>
      <c r="T180" s="342"/>
      <c r="U180" s="342"/>
      <c r="V180" s="131">
        <f t="shared" si="37"/>
        <v>0</v>
      </c>
      <c r="W180" s="132" t="str">
        <f t="shared" si="38"/>
        <v/>
      </c>
      <c r="X180" s="131"/>
      <c r="Y180" s="131"/>
      <c r="Z180" s="131"/>
      <c r="AA180" s="131"/>
    </row>
    <row r="181" spans="1:27" ht="20.100000000000001" hidden="1" customHeight="1">
      <c r="A181" s="259">
        <v>30100048</v>
      </c>
      <c r="B181" s="133" t="s">
        <v>182</v>
      </c>
      <c r="C181" s="125" t="s">
        <v>179</v>
      </c>
      <c r="D181" s="107">
        <v>5.03</v>
      </c>
      <c r="E181" s="107"/>
      <c r="F181" s="126"/>
      <c r="G181" s="127"/>
      <c r="H181" s="351">
        <f t="shared" si="35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36"/>
        <v>0</v>
      </c>
      <c r="N181" s="129">
        <f t="shared" si="39"/>
        <v>0</v>
      </c>
      <c r="O181" s="342"/>
      <c r="P181" s="342"/>
      <c r="Q181" s="342"/>
      <c r="R181" s="342"/>
      <c r="S181" s="342"/>
      <c r="T181" s="342"/>
      <c r="U181" s="342"/>
      <c r="V181" s="131">
        <f t="shared" si="37"/>
        <v>0</v>
      </c>
      <c r="W181" s="132" t="str">
        <f t="shared" si="38"/>
        <v/>
      </c>
      <c r="X181" s="131"/>
      <c r="Y181" s="131"/>
      <c r="Z181" s="131"/>
      <c r="AA181" s="131"/>
    </row>
    <row r="182" spans="1:27" ht="20.100000000000001" hidden="1" customHeight="1">
      <c r="A182" s="259">
        <v>30100047</v>
      </c>
      <c r="B182" s="133" t="s">
        <v>182</v>
      </c>
      <c r="C182" s="125" t="s">
        <v>183</v>
      </c>
      <c r="D182" s="107">
        <v>5.03</v>
      </c>
      <c r="E182" s="107"/>
      <c r="F182" s="126"/>
      <c r="G182" s="127"/>
      <c r="H182" s="351">
        <f t="shared" si="35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36"/>
        <v>0</v>
      </c>
      <c r="N182" s="129">
        <f t="shared" si="39"/>
        <v>0</v>
      </c>
      <c r="O182" s="342"/>
      <c r="P182" s="342"/>
      <c r="Q182" s="342"/>
      <c r="R182" s="342"/>
      <c r="S182" s="342"/>
      <c r="T182" s="342"/>
      <c r="U182" s="342"/>
      <c r="V182" s="131">
        <f t="shared" si="37"/>
        <v>0</v>
      </c>
      <c r="W182" s="132" t="str">
        <f t="shared" si="38"/>
        <v/>
      </c>
      <c r="X182" s="131"/>
      <c r="Y182" s="131"/>
      <c r="Z182" s="131"/>
      <c r="AA182" s="131"/>
    </row>
    <row r="183" spans="1:27" s="311" customFormat="1" ht="20.100000000000001" customHeight="1">
      <c r="A183" s="259">
        <v>30100052</v>
      </c>
      <c r="B183" s="133" t="s">
        <v>184</v>
      </c>
      <c r="C183" s="125" t="s">
        <v>179</v>
      </c>
      <c r="D183" s="107">
        <v>5.04</v>
      </c>
      <c r="E183" s="107"/>
      <c r="F183" s="134">
        <v>42779</v>
      </c>
      <c r="G183" s="135">
        <f>100+100+100+105</f>
        <v>405</v>
      </c>
      <c r="H183" s="388">
        <f t="shared" si="35"/>
        <v>2041.2</v>
      </c>
      <c r="I183" s="136">
        <f>8*3</f>
        <v>24</v>
      </c>
      <c r="J183" s="128">
        <f t="array" ref="J183">IF(ISERROR(G183/I183),"",G183/I183)</f>
        <v>16.875</v>
      </c>
      <c r="K183" s="130">
        <f t="array" ref="K183">IF(ISERROR(G183/L183),"",G183/L183)</f>
        <v>21.315789473684209</v>
      </c>
      <c r="L183" s="128">
        <v>19</v>
      </c>
      <c r="M183" s="108">
        <f t="shared" si="36"/>
        <v>2.6842105263157912</v>
      </c>
      <c r="N183" s="128">
        <f t="shared" si="39"/>
        <v>0</v>
      </c>
      <c r="O183" s="384"/>
      <c r="P183" s="384"/>
      <c r="Q183" s="384"/>
      <c r="R183" s="384"/>
      <c r="S183" s="384"/>
      <c r="T183" s="384"/>
      <c r="U183" s="384"/>
      <c r="V183" s="131">
        <f t="shared" si="37"/>
        <v>0</v>
      </c>
      <c r="W183" s="386">
        <f t="shared" si="38"/>
        <v>0</v>
      </c>
      <c r="X183" s="131"/>
      <c r="Y183" s="131"/>
      <c r="Z183" s="131"/>
      <c r="AA183" s="131"/>
    </row>
    <row r="184" spans="1:27" ht="20.100000000000001" hidden="1" customHeight="1">
      <c r="A184" s="292">
        <v>30100059</v>
      </c>
      <c r="B184" s="133" t="s">
        <v>185</v>
      </c>
      <c r="C184" s="125" t="s">
        <v>186</v>
      </c>
      <c r="D184" s="107">
        <v>5.03</v>
      </c>
      <c r="E184" s="107"/>
      <c r="F184" s="126"/>
      <c r="G184" s="127"/>
      <c r="H184" s="351">
        <f t="shared" si="35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36"/>
        <v>0</v>
      </c>
      <c r="N184" s="129">
        <f t="shared" si="39"/>
        <v>0</v>
      </c>
      <c r="O184" s="342"/>
      <c r="P184" s="342"/>
      <c r="Q184" s="342"/>
      <c r="R184" s="342"/>
      <c r="S184" s="342"/>
      <c r="T184" s="342"/>
      <c r="U184" s="342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62">
        <v>30100060</v>
      </c>
      <c r="B185" s="133" t="s">
        <v>185</v>
      </c>
      <c r="C185" s="125" t="s">
        <v>187</v>
      </c>
      <c r="D185" s="107">
        <v>5.03</v>
      </c>
      <c r="E185" s="107"/>
      <c r="F185" s="126"/>
      <c r="G185" s="127"/>
      <c r="H185" s="351">
        <f t="shared" si="35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36"/>
        <v>0</v>
      </c>
      <c r="N185" s="129">
        <f t="shared" si="39"/>
        <v>0</v>
      </c>
      <c r="O185" s="342"/>
      <c r="P185" s="342"/>
      <c r="Q185" s="342"/>
      <c r="R185" s="342"/>
      <c r="S185" s="342"/>
      <c r="T185" s="342"/>
      <c r="U185" s="342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60">
        <v>30200006</v>
      </c>
      <c r="B186" s="133" t="s">
        <v>188</v>
      </c>
      <c r="C186" s="125" t="s">
        <v>189</v>
      </c>
      <c r="D186" s="107">
        <v>5.04</v>
      </c>
      <c r="E186" s="107"/>
      <c r="F186" s="137"/>
      <c r="G186" s="127"/>
      <c r="H186" s="351">
        <f t="shared" si="35"/>
        <v>0</v>
      </c>
      <c r="I186" s="351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36"/>
        <v>0</v>
      </c>
      <c r="N186" s="129">
        <f t="shared" si="39"/>
        <v>0</v>
      </c>
      <c r="O186" s="342"/>
      <c r="P186" s="342"/>
      <c r="Q186" s="342"/>
      <c r="R186" s="342"/>
      <c r="S186" s="342"/>
      <c r="T186" s="342"/>
      <c r="U186" s="342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60">
        <v>30200005</v>
      </c>
      <c r="B187" s="133" t="s">
        <v>188</v>
      </c>
      <c r="C187" s="125" t="s">
        <v>190</v>
      </c>
      <c r="D187" s="107">
        <v>5.04</v>
      </c>
      <c r="E187" s="107"/>
      <c r="F187" s="137"/>
      <c r="G187" s="127"/>
      <c r="H187" s="351">
        <f t="shared" si="35"/>
        <v>0</v>
      </c>
      <c r="I187" s="351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36"/>
        <v>0</v>
      </c>
      <c r="N187" s="129">
        <f t="shared" si="39"/>
        <v>0</v>
      </c>
      <c r="O187" s="342"/>
      <c r="P187" s="342"/>
      <c r="Q187" s="342"/>
      <c r="R187" s="342"/>
      <c r="S187" s="342"/>
      <c r="T187" s="342"/>
      <c r="U187" s="342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62">
        <v>30100063</v>
      </c>
      <c r="B188" s="133" t="s">
        <v>191</v>
      </c>
      <c r="C188" s="125" t="s">
        <v>192</v>
      </c>
      <c r="D188" s="107"/>
      <c r="E188" s="107"/>
      <c r="F188" s="126"/>
      <c r="G188" s="127"/>
      <c r="H188" s="351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342"/>
      <c r="P188" s="342"/>
      <c r="Q188" s="342"/>
      <c r="R188" s="342"/>
      <c r="S188" s="342"/>
      <c r="T188" s="342"/>
      <c r="U188" s="342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62">
        <v>30100061</v>
      </c>
      <c r="B189" s="133" t="s">
        <v>191</v>
      </c>
      <c r="C189" s="125" t="s">
        <v>193</v>
      </c>
      <c r="D189" s="107"/>
      <c r="E189" s="107"/>
      <c r="F189" s="126"/>
      <c r="G189" s="127"/>
      <c r="H189" s="351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342"/>
      <c r="P189" s="342"/>
      <c r="Q189" s="342"/>
      <c r="R189" s="342"/>
      <c r="S189" s="342"/>
      <c r="T189" s="342"/>
      <c r="U189" s="342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60">
        <v>30200001</v>
      </c>
      <c r="B190" s="133" t="s">
        <v>196</v>
      </c>
      <c r="C190" s="125" t="s">
        <v>189</v>
      </c>
      <c r="D190" s="107">
        <v>5.0599999999999996</v>
      </c>
      <c r="E190" s="107"/>
      <c r="F190" s="126"/>
      <c r="G190" s="127"/>
      <c r="H190" s="351">
        <f t="shared" ref="H190:H198" si="40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1">IF(ISERROR(I190-K190),"",I190-K190)</f>
        <v>0</v>
      </c>
      <c r="N190" s="129">
        <f>SUM(O190:U190)</f>
        <v>0</v>
      </c>
      <c r="O190" s="342"/>
      <c r="P190" s="342"/>
      <c r="Q190" s="342"/>
      <c r="R190" s="342"/>
      <c r="S190" s="342"/>
      <c r="T190" s="342"/>
      <c r="U190" s="342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60">
        <v>30200002</v>
      </c>
      <c r="B191" s="133" t="s">
        <v>197</v>
      </c>
      <c r="C191" s="125" t="s">
        <v>189</v>
      </c>
      <c r="D191" s="107">
        <v>5.09</v>
      </c>
      <c r="E191" s="107"/>
      <c r="F191" s="126"/>
      <c r="G191" s="127"/>
      <c r="H191" s="351">
        <f t="shared" si="40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1"/>
        <v>0</v>
      </c>
      <c r="N191" s="129">
        <f>SUM(O191:U191)</f>
        <v>0</v>
      </c>
      <c r="O191" s="342"/>
      <c r="P191" s="342"/>
      <c r="Q191" s="342"/>
      <c r="R191" s="342"/>
      <c r="S191" s="342"/>
      <c r="T191" s="342"/>
      <c r="U191" s="342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60">
        <v>30200003</v>
      </c>
      <c r="B192" s="133" t="s">
        <v>197</v>
      </c>
      <c r="C192" s="125" t="s">
        <v>190</v>
      </c>
      <c r="D192" s="107">
        <v>5.09</v>
      </c>
      <c r="E192" s="107"/>
      <c r="F192" s="126"/>
      <c r="G192" s="127"/>
      <c r="H192" s="351">
        <f t="shared" si="40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1"/>
        <v>0</v>
      </c>
      <c r="N192" s="129">
        <f>SUM(O192:U192)</f>
        <v>0</v>
      </c>
      <c r="O192" s="342"/>
      <c r="P192" s="342"/>
      <c r="Q192" s="342"/>
      <c r="R192" s="342"/>
      <c r="S192" s="342"/>
      <c r="T192" s="342"/>
      <c r="U192" s="342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60">
        <v>30100003</v>
      </c>
      <c r="B193" s="139" t="s">
        <v>198</v>
      </c>
      <c r="C193" s="341" t="s">
        <v>190</v>
      </c>
      <c r="D193" s="107">
        <v>4.8</v>
      </c>
      <c r="E193" s="107"/>
      <c r="F193" s="126"/>
      <c r="G193" s="127"/>
      <c r="H193" s="351">
        <f t="shared" si="40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1"/>
        <v>0</v>
      </c>
      <c r="N193" s="129"/>
      <c r="O193" s="342"/>
      <c r="P193" s="342"/>
      <c r="Q193" s="342"/>
      <c r="R193" s="342"/>
      <c r="S193" s="342"/>
      <c r="T193" s="342"/>
      <c r="U193" s="342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60">
        <v>30100004</v>
      </c>
      <c r="B194" s="139" t="s">
        <v>198</v>
      </c>
      <c r="C194" s="341" t="s">
        <v>187</v>
      </c>
      <c r="D194" s="107">
        <v>4.8</v>
      </c>
      <c r="E194" s="107"/>
      <c r="F194" s="126"/>
      <c r="G194" s="127"/>
      <c r="H194" s="351">
        <f t="shared" si="40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1"/>
        <v>0</v>
      </c>
      <c r="N194" s="129"/>
      <c r="O194" s="342"/>
      <c r="P194" s="342"/>
      <c r="Q194" s="342"/>
      <c r="R194" s="342"/>
      <c r="S194" s="342"/>
      <c r="T194" s="342"/>
      <c r="U194" s="342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60">
        <v>30100006</v>
      </c>
      <c r="B195" s="139" t="s">
        <v>198</v>
      </c>
      <c r="C195" s="341" t="s">
        <v>179</v>
      </c>
      <c r="D195" s="107">
        <v>4.8</v>
      </c>
      <c r="E195" s="107"/>
      <c r="F195" s="126"/>
      <c r="G195" s="127"/>
      <c r="H195" s="351">
        <f t="shared" si="40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1"/>
        <v>0</v>
      </c>
      <c r="N195" s="129"/>
      <c r="O195" s="342"/>
      <c r="P195" s="342"/>
      <c r="Q195" s="342"/>
      <c r="R195" s="342"/>
      <c r="S195" s="342"/>
      <c r="T195" s="342"/>
      <c r="U195" s="342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60">
        <v>30100005</v>
      </c>
      <c r="B196" s="139" t="s">
        <v>198</v>
      </c>
      <c r="C196" s="341" t="s">
        <v>199</v>
      </c>
      <c r="D196" s="107">
        <v>4.8</v>
      </c>
      <c r="E196" s="107"/>
      <c r="F196" s="126"/>
      <c r="G196" s="127"/>
      <c r="H196" s="351">
        <f t="shared" si="40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1"/>
        <v>0</v>
      </c>
      <c r="N196" s="129"/>
      <c r="O196" s="342"/>
      <c r="P196" s="342"/>
      <c r="Q196" s="342"/>
      <c r="R196" s="342"/>
      <c r="S196" s="342"/>
      <c r="T196" s="342"/>
      <c r="U196" s="342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60">
        <v>30100009</v>
      </c>
      <c r="B197" s="139" t="s">
        <v>200</v>
      </c>
      <c r="C197" s="125" t="s">
        <v>190</v>
      </c>
      <c r="D197" s="107">
        <v>4.99</v>
      </c>
      <c r="E197" s="107"/>
      <c r="F197" s="126"/>
      <c r="G197" s="127"/>
      <c r="H197" s="351">
        <f t="shared" si="40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1"/>
        <v>0</v>
      </c>
      <c r="N197" s="129">
        <f>SUM(O197:U197)</f>
        <v>0</v>
      </c>
      <c r="O197" s="342"/>
      <c r="P197" s="342"/>
      <c r="Q197" s="342"/>
      <c r="R197" s="342"/>
      <c r="S197" s="342"/>
      <c r="T197" s="342"/>
      <c r="U197" s="342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9">
        <v>30200004</v>
      </c>
      <c r="B198" s="139" t="s">
        <v>200</v>
      </c>
      <c r="C198" s="125" t="s">
        <v>189</v>
      </c>
      <c r="D198" s="107">
        <v>4.99</v>
      </c>
      <c r="E198" s="107"/>
      <c r="F198" s="140"/>
      <c r="G198" s="127"/>
      <c r="H198" s="351">
        <f t="shared" si="40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1"/>
        <v>0</v>
      </c>
      <c r="N198" s="129">
        <f>SUM(O198:U198)</f>
        <v>0</v>
      </c>
      <c r="O198" s="342"/>
      <c r="P198" s="342"/>
      <c r="Q198" s="342"/>
      <c r="R198" s="342"/>
      <c r="S198" s="342"/>
      <c r="T198" s="342"/>
      <c r="U198" s="342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customHeight="1">
      <c r="A199" s="424" t="s">
        <v>201</v>
      </c>
      <c r="B199" s="425"/>
      <c r="C199" s="349" t="s">
        <v>202</v>
      </c>
      <c r="D199" s="141"/>
      <c r="E199" s="141"/>
      <c r="F199" s="142"/>
      <c r="G199" s="143">
        <f>SUM(G178:G198)</f>
        <v>405</v>
      </c>
      <c r="H199" s="144">
        <f>SUM(H178:H198)</f>
        <v>2041.2</v>
      </c>
      <c r="I199" s="144">
        <f>SUM(I178:I198)</f>
        <v>24</v>
      </c>
      <c r="J199" s="129">
        <f t="array" ref="J199">IF(ISERROR(G199/I199),"",G199/I199)</f>
        <v>16.875</v>
      </c>
      <c r="K199" s="144">
        <f>SUM(K178:K198)</f>
        <v>21.315789473684209</v>
      </c>
      <c r="L199" s="145"/>
      <c r="M199" s="148">
        <f t="shared" ref="M199:AA199" si="42">SUM(M178:M198)</f>
        <v>2.6842105263157912</v>
      </c>
      <c r="N199" s="144">
        <f t="shared" si="42"/>
        <v>0</v>
      </c>
      <c r="O199" s="146">
        <f t="shared" si="42"/>
        <v>0</v>
      </c>
      <c r="P199" s="146">
        <f t="shared" si="42"/>
        <v>0</v>
      </c>
      <c r="Q199" s="146">
        <f t="shared" si="42"/>
        <v>0</v>
      </c>
      <c r="R199" s="146">
        <f t="shared" si="42"/>
        <v>0</v>
      </c>
      <c r="S199" s="146">
        <f t="shared" si="42"/>
        <v>0</v>
      </c>
      <c r="T199" s="146">
        <f t="shared" si="42"/>
        <v>0</v>
      </c>
      <c r="U199" s="146">
        <f t="shared" si="42"/>
        <v>0</v>
      </c>
      <c r="V199" s="147">
        <f t="shared" si="42"/>
        <v>0</v>
      </c>
      <c r="W199" s="132">
        <f t="shared" si="42"/>
        <v>0</v>
      </c>
      <c r="X199" s="147">
        <f t="shared" si="42"/>
        <v>0</v>
      </c>
      <c r="Y199" s="147">
        <f t="shared" si="42"/>
        <v>0</v>
      </c>
      <c r="Z199" s="147">
        <f t="shared" si="42"/>
        <v>0</v>
      </c>
      <c r="AA199" s="147">
        <f t="shared" si="42"/>
        <v>0</v>
      </c>
    </row>
    <row r="200" spans="1:27" ht="20.100000000000001" hidden="1" customHeight="1">
      <c r="A200" s="260">
        <v>30100012</v>
      </c>
      <c r="B200" s="343" t="s">
        <v>206</v>
      </c>
      <c r="C200" s="125" t="s">
        <v>199</v>
      </c>
      <c r="D200" s="107">
        <v>5.03</v>
      </c>
      <c r="E200" s="107"/>
      <c r="F200" s="126"/>
      <c r="G200" s="127"/>
      <c r="H200" s="351">
        <f t="shared" ref="H200:H256" si="43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346"/>
      <c r="P200" s="346"/>
      <c r="Q200" s="346"/>
      <c r="R200" s="346"/>
      <c r="S200" s="346"/>
      <c r="T200" s="346"/>
      <c r="U200" s="346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hidden="1" customHeight="1">
      <c r="A201" s="260">
        <v>30100011</v>
      </c>
      <c r="B201" s="343" t="s">
        <v>425</v>
      </c>
      <c r="C201" s="183" t="s">
        <v>427</v>
      </c>
      <c r="D201" s="107">
        <v>5.03</v>
      </c>
      <c r="E201" s="107"/>
      <c r="F201" s="126"/>
      <c r="G201" s="127"/>
      <c r="H201" s="351">
        <f t="shared" si="43"/>
        <v>0</v>
      </c>
      <c r="I201" s="128"/>
      <c r="J201" s="129"/>
      <c r="K201" s="130"/>
      <c r="L201" s="128">
        <v>52</v>
      </c>
      <c r="M201" s="108"/>
      <c r="N201" s="129"/>
      <c r="O201" s="346"/>
      <c r="P201" s="346"/>
      <c r="Q201" s="346"/>
      <c r="R201" s="346"/>
      <c r="S201" s="346"/>
      <c r="T201" s="346"/>
      <c r="U201" s="346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60">
        <v>30100010</v>
      </c>
      <c r="B202" s="343" t="s">
        <v>206</v>
      </c>
      <c r="C202" s="125" t="s">
        <v>186</v>
      </c>
      <c r="D202" s="107">
        <v>5.03</v>
      </c>
      <c r="E202" s="107"/>
      <c r="F202" s="126"/>
      <c r="G202" s="127"/>
      <c r="H202" s="351">
        <f t="shared" si="43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346"/>
      <c r="P202" s="346"/>
      <c r="Q202" s="346"/>
      <c r="R202" s="346"/>
      <c r="S202" s="346"/>
      <c r="T202" s="346"/>
      <c r="U202" s="346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hidden="1" customHeight="1">
      <c r="A203" s="260">
        <v>30100014</v>
      </c>
      <c r="B203" s="343" t="s">
        <v>206</v>
      </c>
      <c r="C203" s="125" t="s">
        <v>203</v>
      </c>
      <c r="D203" s="107">
        <v>5.03</v>
      </c>
      <c r="E203" s="107"/>
      <c r="F203" s="126"/>
      <c r="G203" s="127"/>
      <c r="H203" s="351">
        <f t="shared" si="43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346"/>
      <c r="P203" s="346"/>
      <c r="Q203" s="346"/>
      <c r="R203" s="346"/>
      <c r="S203" s="346"/>
      <c r="T203" s="346"/>
      <c r="U203" s="346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hidden="1" customHeight="1">
      <c r="A204" s="260">
        <v>30100013</v>
      </c>
      <c r="B204" s="343" t="s">
        <v>206</v>
      </c>
      <c r="C204" s="125" t="s">
        <v>207</v>
      </c>
      <c r="D204" s="107">
        <v>5.03</v>
      </c>
      <c r="E204" s="107"/>
      <c r="F204" s="126"/>
      <c r="G204" s="127"/>
      <c r="H204" s="351">
        <f t="shared" si="43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346"/>
      <c r="P204" s="346"/>
      <c r="Q204" s="346"/>
      <c r="R204" s="346"/>
      <c r="S204" s="346"/>
      <c r="T204" s="346"/>
      <c r="U204" s="346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60">
        <v>30100016</v>
      </c>
      <c r="B205" s="343" t="s">
        <v>414</v>
      </c>
      <c r="C205" s="183" t="s">
        <v>415</v>
      </c>
      <c r="D205" s="107">
        <v>5.03</v>
      </c>
      <c r="E205" s="107"/>
      <c r="F205" s="126"/>
      <c r="G205" s="127"/>
      <c r="H205" s="351">
        <f t="shared" si="43"/>
        <v>0</v>
      </c>
      <c r="I205" s="128"/>
      <c r="J205" s="129"/>
      <c r="K205" s="130"/>
      <c r="L205" s="128">
        <v>52</v>
      </c>
      <c r="M205" s="108"/>
      <c r="N205" s="129"/>
      <c r="O205" s="346"/>
      <c r="P205" s="346"/>
      <c r="Q205" s="346"/>
      <c r="R205" s="346"/>
      <c r="S205" s="346"/>
      <c r="T205" s="346"/>
      <c r="U205" s="346"/>
      <c r="V205" s="131"/>
      <c r="W205" s="132"/>
      <c r="X205" s="131"/>
      <c r="Y205" s="131"/>
      <c r="Z205" s="131"/>
      <c r="AA205" s="131"/>
    </row>
    <row r="206" spans="1:27" ht="20.100000000000001" hidden="1" customHeight="1">
      <c r="A206" s="260">
        <v>30100017</v>
      </c>
      <c r="B206" s="343" t="s">
        <v>414</v>
      </c>
      <c r="C206" s="183" t="s">
        <v>416</v>
      </c>
      <c r="D206" s="107">
        <v>5.03</v>
      </c>
      <c r="E206" s="107"/>
      <c r="F206" s="126"/>
      <c r="G206" s="127"/>
      <c r="H206" s="351">
        <f t="shared" si="43"/>
        <v>0</v>
      </c>
      <c r="I206" s="128"/>
      <c r="J206" s="129"/>
      <c r="K206" s="130"/>
      <c r="L206" s="128">
        <v>52</v>
      </c>
      <c r="M206" s="108"/>
      <c r="N206" s="129"/>
      <c r="O206" s="346"/>
      <c r="P206" s="346"/>
      <c r="Q206" s="346"/>
      <c r="R206" s="346"/>
      <c r="S206" s="346"/>
      <c r="T206" s="346"/>
      <c r="U206" s="346"/>
      <c r="V206" s="131"/>
      <c r="W206" s="132"/>
      <c r="X206" s="131"/>
      <c r="Y206" s="131"/>
      <c r="Z206" s="131"/>
      <c r="AA206" s="131"/>
    </row>
    <row r="207" spans="1:27" ht="20.100000000000001" hidden="1" customHeight="1">
      <c r="A207" s="260">
        <v>30100015</v>
      </c>
      <c r="B207" s="343" t="s">
        <v>414</v>
      </c>
      <c r="C207" s="183" t="s">
        <v>61</v>
      </c>
      <c r="D207" s="107">
        <v>5.03</v>
      </c>
      <c r="E207" s="107"/>
      <c r="F207" s="126"/>
      <c r="G207" s="127"/>
      <c r="H207" s="351">
        <f t="shared" si="43"/>
        <v>0</v>
      </c>
      <c r="I207" s="128"/>
      <c r="J207" s="129"/>
      <c r="K207" s="130"/>
      <c r="L207" s="128">
        <v>52</v>
      </c>
      <c r="M207" s="108"/>
      <c r="N207" s="129"/>
      <c r="O207" s="346"/>
      <c r="P207" s="346"/>
      <c r="Q207" s="346"/>
      <c r="R207" s="346"/>
      <c r="S207" s="346"/>
      <c r="T207" s="346"/>
      <c r="U207" s="346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60">
        <v>30100027</v>
      </c>
      <c r="B208" s="343" t="s">
        <v>208</v>
      </c>
      <c r="C208" s="125" t="s">
        <v>179</v>
      </c>
      <c r="D208" s="107">
        <v>5.08</v>
      </c>
      <c r="E208" s="107"/>
      <c r="F208" s="126"/>
      <c r="G208" s="127"/>
      <c r="H208" s="351">
        <f t="shared" si="43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44">IF(ISERROR(I208-K208),"",I208-K208)</f>
        <v>0</v>
      </c>
      <c r="N208" s="129">
        <f t="shared" ref="N208:N237" si="45">SUM(O208:U208)</f>
        <v>0</v>
      </c>
      <c r="O208" s="346"/>
      <c r="P208" s="346"/>
      <c r="Q208" s="346"/>
      <c r="R208" s="346"/>
      <c r="S208" s="346"/>
      <c r="T208" s="346"/>
      <c r="U208" s="346"/>
      <c r="V208" s="131">
        <f t="shared" ref="V208:V219" si="46">SUM(X208:AA208)</f>
        <v>0</v>
      </c>
      <c r="W208" s="132" t="str">
        <f t="shared" ref="W208:W219" si="47">IF(ISERROR(V208/G208),"",V208/G208)</f>
        <v/>
      </c>
      <c r="X208" s="131"/>
      <c r="Y208" s="131"/>
      <c r="Z208" s="131"/>
      <c r="AA208" s="131"/>
    </row>
    <row r="209" spans="1:27" ht="20.100000000000001" hidden="1" customHeight="1">
      <c r="A209" s="260">
        <v>30100023</v>
      </c>
      <c r="B209" s="343" t="s">
        <v>208</v>
      </c>
      <c r="C209" s="125" t="s">
        <v>204</v>
      </c>
      <c r="D209" s="107">
        <v>5.08</v>
      </c>
      <c r="E209" s="107"/>
      <c r="F209" s="126"/>
      <c r="G209" s="127"/>
      <c r="H209" s="351">
        <f t="shared" si="43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44"/>
        <v>0</v>
      </c>
      <c r="N209" s="129">
        <f t="shared" si="45"/>
        <v>0</v>
      </c>
      <c r="O209" s="346"/>
      <c r="P209" s="346"/>
      <c r="Q209" s="346"/>
      <c r="R209" s="346"/>
      <c r="S209" s="346"/>
      <c r="T209" s="346"/>
      <c r="U209" s="346"/>
      <c r="V209" s="131">
        <f t="shared" si="46"/>
        <v>0</v>
      </c>
      <c r="W209" s="132" t="str">
        <f t="shared" si="47"/>
        <v/>
      </c>
      <c r="X209" s="131"/>
      <c r="Y209" s="131"/>
      <c r="Z209" s="131"/>
      <c r="AA209" s="131"/>
    </row>
    <row r="210" spans="1:27" ht="20.100000000000001" hidden="1" customHeight="1">
      <c r="A210" s="260">
        <v>30100024</v>
      </c>
      <c r="B210" s="343" t="s">
        <v>208</v>
      </c>
      <c r="C210" s="125" t="s">
        <v>205</v>
      </c>
      <c r="D210" s="107">
        <v>5.08</v>
      </c>
      <c r="E210" s="107"/>
      <c r="F210" s="126"/>
      <c r="G210" s="127"/>
      <c r="H210" s="351">
        <f t="shared" si="43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44"/>
        <v>0</v>
      </c>
      <c r="N210" s="129">
        <f t="shared" si="45"/>
        <v>0</v>
      </c>
      <c r="O210" s="346"/>
      <c r="P210" s="346"/>
      <c r="Q210" s="346"/>
      <c r="R210" s="346"/>
      <c r="S210" s="346"/>
      <c r="T210" s="346"/>
      <c r="U210" s="346"/>
      <c r="V210" s="131">
        <f t="shared" si="46"/>
        <v>0</v>
      </c>
      <c r="W210" s="132" t="str">
        <f t="shared" si="47"/>
        <v/>
      </c>
      <c r="X210" s="131"/>
      <c r="Y210" s="131"/>
      <c r="Z210" s="131"/>
      <c r="AA210" s="131"/>
    </row>
    <row r="211" spans="1:27" s="311" customFormat="1" ht="20.100000000000001" customHeight="1">
      <c r="A211" s="260">
        <v>30100022</v>
      </c>
      <c r="B211" s="385" t="s">
        <v>208</v>
      </c>
      <c r="C211" s="125" t="s">
        <v>186</v>
      </c>
      <c r="D211" s="107">
        <v>5.08</v>
      </c>
      <c r="E211" s="107"/>
      <c r="F211" s="126">
        <v>42780</v>
      </c>
      <c r="G211" s="127">
        <f>108+108+108+108+108+108+35</f>
        <v>683</v>
      </c>
      <c r="H211" s="388">
        <f t="shared" si="43"/>
        <v>3469.64</v>
      </c>
      <c r="I211" s="128">
        <f>9.5*2</f>
        <v>19</v>
      </c>
      <c r="J211" s="128">
        <f t="array" ref="J211">IF(ISERROR(G211/I211),"",G211/I211)</f>
        <v>35.94736842105263</v>
      </c>
      <c r="K211" s="130">
        <f t="array" ref="K211">IF(ISERROR(G211/L211),"",G211/L211)</f>
        <v>32.523809523809526</v>
      </c>
      <c r="L211" s="128">
        <v>21</v>
      </c>
      <c r="M211" s="108">
        <f t="shared" si="44"/>
        <v>-13.523809523809526</v>
      </c>
      <c r="N211" s="128">
        <f t="shared" si="45"/>
        <v>0</v>
      </c>
      <c r="O211" s="387"/>
      <c r="P211" s="387"/>
      <c r="Q211" s="387"/>
      <c r="R211" s="387"/>
      <c r="S211" s="387"/>
      <c r="T211" s="387"/>
      <c r="U211" s="387"/>
      <c r="V211" s="131">
        <f t="shared" si="46"/>
        <v>0</v>
      </c>
      <c r="W211" s="386">
        <f t="shared" si="47"/>
        <v>0</v>
      </c>
      <c r="X211" s="131"/>
      <c r="Y211" s="131"/>
      <c r="Z211" s="131"/>
      <c r="AA211" s="131"/>
    </row>
    <row r="212" spans="1:27" ht="20.100000000000001" hidden="1" customHeight="1">
      <c r="A212" s="260">
        <v>30100029</v>
      </c>
      <c r="B212" s="343" t="s">
        <v>208</v>
      </c>
      <c r="C212" s="125" t="s">
        <v>203</v>
      </c>
      <c r="D212" s="107">
        <v>5.08</v>
      </c>
      <c r="E212" s="107"/>
      <c r="F212" s="126"/>
      <c r="G212" s="127"/>
      <c r="H212" s="351">
        <f t="shared" si="43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44"/>
        <v>0</v>
      </c>
      <c r="N212" s="129">
        <f t="shared" si="45"/>
        <v>0</v>
      </c>
      <c r="O212" s="346"/>
      <c r="P212" s="346"/>
      <c r="Q212" s="346"/>
      <c r="R212" s="346"/>
      <c r="S212" s="346"/>
      <c r="T212" s="346"/>
      <c r="U212" s="346"/>
      <c r="V212" s="131">
        <f t="shared" si="46"/>
        <v>0</v>
      </c>
      <c r="W212" s="132" t="str">
        <f t="shared" si="47"/>
        <v/>
      </c>
      <c r="X212" s="131"/>
      <c r="Y212" s="131"/>
      <c r="Z212" s="131"/>
      <c r="AA212" s="131"/>
    </row>
    <row r="213" spans="1:27" ht="20.100000000000001" hidden="1" customHeight="1">
      <c r="A213" s="260">
        <v>30100026</v>
      </c>
      <c r="B213" s="343" t="s">
        <v>208</v>
      </c>
      <c r="C213" s="125" t="s">
        <v>199</v>
      </c>
      <c r="D213" s="107">
        <v>5.08</v>
      </c>
      <c r="E213" s="107"/>
      <c r="F213" s="126"/>
      <c r="G213" s="127"/>
      <c r="H213" s="351">
        <f t="shared" si="43"/>
        <v>0</v>
      </c>
      <c r="I213" s="128"/>
      <c r="J213" s="129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44"/>
        <v>0</v>
      </c>
      <c r="N213" s="129">
        <f t="shared" si="45"/>
        <v>0</v>
      </c>
      <c r="O213" s="342"/>
      <c r="P213" s="342"/>
      <c r="Q213" s="342"/>
      <c r="R213" s="342"/>
      <c r="S213" s="342"/>
      <c r="T213" s="342"/>
      <c r="U213" s="342"/>
      <c r="V213" s="131">
        <f t="shared" si="46"/>
        <v>0</v>
      </c>
      <c r="W213" s="132" t="str">
        <f t="shared" si="47"/>
        <v/>
      </c>
      <c r="X213" s="131"/>
      <c r="Y213" s="131"/>
      <c r="Z213" s="131"/>
      <c r="AA213" s="131"/>
    </row>
    <row r="214" spans="1:27" ht="20.100000000000001" hidden="1" customHeight="1">
      <c r="A214" s="260">
        <v>30100025</v>
      </c>
      <c r="B214" s="343" t="s">
        <v>208</v>
      </c>
      <c r="C214" s="125" t="s">
        <v>187</v>
      </c>
      <c r="D214" s="107">
        <v>5.08</v>
      </c>
      <c r="E214" s="107"/>
      <c r="F214" s="126"/>
      <c r="G214" s="127"/>
      <c r="H214" s="351">
        <f t="shared" si="43"/>
        <v>0</v>
      </c>
      <c r="I214" s="128"/>
      <c r="J214" s="129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44"/>
        <v>0</v>
      </c>
      <c r="N214" s="129">
        <f t="shared" si="45"/>
        <v>0</v>
      </c>
      <c r="O214" s="346"/>
      <c r="P214" s="346"/>
      <c r="Q214" s="346"/>
      <c r="R214" s="346"/>
      <c r="S214" s="346"/>
      <c r="T214" s="346"/>
      <c r="U214" s="346"/>
      <c r="V214" s="131">
        <f t="shared" si="46"/>
        <v>0</v>
      </c>
      <c r="W214" s="132" t="str">
        <f t="shared" si="47"/>
        <v/>
      </c>
      <c r="X214" s="131"/>
      <c r="Y214" s="131"/>
      <c r="Z214" s="131"/>
      <c r="AA214" s="131"/>
    </row>
    <row r="215" spans="1:27" ht="20.100000000000001" hidden="1" customHeight="1">
      <c r="A215" s="260">
        <v>30100028</v>
      </c>
      <c r="B215" s="343" t="s">
        <v>208</v>
      </c>
      <c r="C215" s="125" t="s">
        <v>207</v>
      </c>
      <c r="D215" s="107">
        <v>5.08</v>
      </c>
      <c r="E215" s="107"/>
      <c r="F215" s="126"/>
      <c r="G215" s="127"/>
      <c r="H215" s="351">
        <f t="shared" si="43"/>
        <v>0</v>
      </c>
      <c r="I215" s="128"/>
      <c r="J215" s="129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44"/>
        <v>0</v>
      </c>
      <c r="N215" s="129">
        <f t="shared" si="45"/>
        <v>0</v>
      </c>
      <c r="O215" s="342"/>
      <c r="P215" s="342"/>
      <c r="Q215" s="342"/>
      <c r="R215" s="342"/>
      <c r="S215" s="342"/>
      <c r="T215" s="342"/>
      <c r="U215" s="342"/>
      <c r="V215" s="131">
        <f t="shared" si="46"/>
        <v>0</v>
      </c>
      <c r="W215" s="132" t="str">
        <f t="shared" si="47"/>
        <v/>
      </c>
      <c r="X215" s="131"/>
      <c r="Y215" s="131"/>
      <c r="Z215" s="131"/>
      <c r="AA215" s="131"/>
    </row>
    <row r="216" spans="1:27" ht="20.100000000000001" hidden="1" customHeight="1">
      <c r="A216" s="260">
        <v>30100032</v>
      </c>
      <c r="B216" s="343" t="s">
        <v>209</v>
      </c>
      <c r="C216" s="125" t="s">
        <v>194</v>
      </c>
      <c r="D216" s="107">
        <v>5.03</v>
      </c>
      <c r="E216" s="107"/>
      <c r="F216" s="126"/>
      <c r="G216" s="127"/>
      <c r="H216" s="351">
        <f t="shared" si="43"/>
        <v>0</v>
      </c>
      <c r="I216" s="128"/>
      <c r="J216" s="129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44"/>
        <v>0</v>
      </c>
      <c r="N216" s="129">
        <f t="shared" si="45"/>
        <v>0</v>
      </c>
      <c r="O216" s="346"/>
      <c r="P216" s="346"/>
      <c r="Q216" s="346"/>
      <c r="R216" s="346"/>
      <c r="S216" s="346"/>
      <c r="T216" s="346"/>
      <c r="U216" s="346"/>
      <c r="V216" s="131">
        <f t="shared" si="46"/>
        <v>0</v>
      </c>
      <c r="W216" s="132" t="str">
        <f t="shared" si="47"/>
        <v/>
      </c>
      <c r="X216" s="131"/>
      <c r="Y216" s="131"/>
      <c r="Z216" s="131"/>
      <c r="AA216" s="131"/>
    </row>
    <row r="217" spans="1:27" ht="20.100000000000001" hidden="1" customHeight="1">
      <c r="A217" s="260">
        <v>30100033</v>
      </c>
      <c r="B217" s="343" t="s">
        <v>209</v>
      </c>
      <c r="C217" s="125" t="s">
        <v>179</v>
      </c>
      <c r="D217" s="107">
        <v>5.03</v>
      </c>
      <c r="E217" s="107"/>
      <c r="F217" s="126"/>
      <c r="G217" s="127"/>
      <c r="H217" s="351">
        <f t="shared" si="43"/>
        <v>0</v>
      </c>
      <c r="I217" s="128"/>
      <c r="J217" s="129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44"/>
        <v>0</v>
      </c>
      <c r="N217" s="129">
        <f t="shared" si="45"/>
        <v>0</v>
      </c>
      <c r="O217" s="346"/>
      <c r="P217" s="346"/>
      <c r="Q217" s="346"/>
      <c r="R217" s="346"/>
      <c r="S217" s="346"/>
      <c r="T217" s="346"/>
      <c r="U217" s="346"/>
      <c r="V217" s="131">
        <f t="shared" si="46"/>
        <v>0</v>
      </c>
      <c r="W217" s="132" t="str">
        <f t="shared" si="47"/>
        <v/>
      </c>
      <c r="X217" s="131"/>
      <c r="Y217" s="131"/>
      <c r="Z217" s="131"/>
      <c r="AA217" s="131"/>
    </row>
    <row r="218" spans="1:27" ht="20.100000000000001" hidden="1" customHeight="1">
      <c r="A218" s="260">
        <v>30100062</v>
      </c>
      <c r="B218" s="343" t="s">
        <v>209</v>
      </c>
      <c r="C218" s="125" t="s">
        <v>195</v>
      </c>
      <c r="D218" s="107">
        <v>5.03</v>
      </c>
      <c r="E218" s="107"/>
      <c r="F218" s="126"/>
      <c r="G218" s="127"/>
      <c r="H218" s="351">
        <f t="shared" si="43"/>
        <v>0</v>
      </c>
      <c r="I218" s="128"/>
      <c r="J218" s="129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44"/>
        <v>0</v>
      </c>
      <c r="N218" s="129">
        <f t="shared" si="45"/>
        <v>0</v>
      </c>
      <c r="O218" s="346"/>
      <c r="P218" s="346"/>
      <c r="Q218" s="346"/>
      <c r="R218" s="346"/>
      <c r="S218" s="346"/>
      <c r="T218" s="346"/>
      <c r="U218" s="346"/>
      <c r="V218" s="131">
        <f t="shared" si="46"/>
        <v>0</v>
      </c>
      <c r="W218" s="132" t="str">
        <f t="shared" si="47"/>
        <v/>
      </c>
      <c r="X218" s="131"/>
      <c r="Y218" s="131"/>
      <c r="Z218" s="131"/>
      <c r="AA218" s="131"/>
    </row>
    <row r="219" spans="1:27" ht="20.100000000000001" hidden="1" customHeight="1">
      <c r="A219" s="260">
        <v>30100031</v>
      </c>
      <c r="B219" s="343" t="s">
        <v>209</v>
      </c>
      <c r="C219" s="125" t="s">
        <v>204</v>
      </c>
      <c r="D219" s="107">
        <v>5.03</v>
      </c>
      <c r="E219" s="107"/>
      <c r="F219" s="126"/>
      <c r="G219" s="127"/>
      <c r="H219" s="351">
        <f t="shared" si="43"/>
        <v>0</v>
      </c>
      <c r="I219" s="128"/>
      <c r="J219" s="129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44"/>
        <v>0</v>
      </c>
      <c r="N219" s="129">
        <f t="shared" si="45"/>
        <v>0</v>
      </c>
      <c r="O219" s="346"/>
      <c r="P219" s="346"/>
      <c r="Q219" s="346"/>
      <c r="R219" s="346"/>
      <c r="S219" s="346"/>
      <c r="T219" s="346"/>
      <c r="U219" s="346"/>
      <c r="V219" s="131">
        <f t="shared" si="46"/>
        <v>0</v>
      </c>
      <c r="W219" s="132" t="str">
        <f t="shared" si="47"/>
        <v/>
      </c>
      <c r="X219" s="131"/>
      <c r="Y219" s="131"/>
      <c r="Z219" s="131"/>
      <c r="AA219" s="131"/>
    </row>
    <row r="220" spans="1:27" ht="20.100000000000001" hidden="1" customHeight="1">
      <c r="A220" s="260">
        <v>30100019</v>
      </c>
      <c r="B220" s="343" t="s">
        <v>382</v>
      </c>
      <c r="C220" s="183" t="s">
        <v>383</v>
      </c>
      <c r="D220" s="107">
        <v>5.03</v>
      </c>
      <c r="E220" s="107"/>
      <c r="F220" s="126"/>
      <c r="G220" s="127"/>
      <c r="H220" s="351">
        <f t="shared" si="43"/>
        <v>0</v>
      </c>
      <c r="I220" s="128"/>
      <c r="J220" s="129"/>
      <c r="K220" s="130">
        <f t="array" ref="K220">IF(ISERROR(G220/L220),"",G220/L220)</f>
        <v>0</v>
      </c>
      <c r="L220" s="128">
        <v>54</v>
      </c>
      <c r="M220" s="108">
        <f t="shared" si="44"/>
        <v>0</v>
      </c>
      <c r="N220" s="129">
        <f t="shared" si="45"/>
        <v>0</v>
      </c>
      <c r="O220" s="346"/>
      <c r="P220" s="346"/>
      <c r="Q220" s="346"/>
      <c r="R220" s="346"/>
      <c r="S220" s="346"/>
      <c r="T220" s="346"/>
      <c r="U220" s="346"/>
      <c r="V220" s="131"/>
      <c r="W220" s="132"/>
      <c r="X220" s="131"/>
      <c r="Y220" s="131"/>
      <c r="Z220" s="131"/>
      <c r="AA220" s="131"/>
    </row>
    <row r="221" spans="1:27" ht="20.100000000000001" hidden="1" customHeight="1">
      <c r="A221" s="260">
        <v>30100020</v>
      </c>
      <c r="B221" s="343" t="s">
        <v>382</v>
      </c>
      <c r="C221" s="183" t="s">
        <v>384</v>
      </c>
      <c r="D221" s="107">
        <v>5.03</v>
      </c>
      <c r="E221" s="107"/>
      <c r="F221" s="126"/>
      <c r="G221" s="127"/>
      <c r="H221" s="351">
        <f t="shared" si="43"/>
        <v>0</v>
      </c>
      <c r="I221" s="128"/>
      <c r="J221" s="129"/>
      <c r="K221" s="130">
        <f t="array" ref="K221">IF(ISERROR(G221/L221),"",G221/L221)</f>
        <v>0</v>
      </c>
      <c r="L221" s="128">
        <v>54</v>
      </c>
      <c r="M221" s="108">
        <f t="shared" si="44"/>
        <v>0</v>
      </c>
      <c r="N221" s="129">
        <f t="shared" si="45"/>
        <v>0</v>
      </c>
      <c r="O221" s="346"/>
      <c r="P221" s="346"/>
      <c r="Q221" s="346"/>
      <c r="R221" s="346"/>
      <c r="S221" s="346"/>
      <c r="T221" s="346"/>
      <c r="U221" s="346"/>
      <c r="V221" s="131"/>
      <c r="W221" s="132"/>
      <c r="X221" s="131"/>
      <c r="Y221" s="131"/>
      <c r="Z221" s="131"/>
      <c r="AA221" s="131"/>
    </row>
    <row r="222" spans="1:27" ht="20.100000000000001" hidden="1" customHeight="1">
      <c r="A222" s="260">
        <v>30100021</v>
      </c>
      <c r="B222" s="343" t="s">
        <v>382</v>
      </c>
      <c r="C222" s="183" t="s">
        <v>389</v>
      </c>
      <c r="D222" s="107">
        <v>5.03</v>
      </c>
      <c r="E222" s="107"/>
      <c r="F222" s="126"/>
      <c r="G222" s="127"/>
      <c r="H222" s="351">
        <f t="shared" si="43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44"/>
        <v>0</v>
      </c>
      <c r="N222" s="129">
        <f t="shared" si="45"/>
        <v>0</v>
      </c>
      <c r="O222" s="346"/>
      <c r="P222" s="346"/>
      <c r="Q222" s="346"/>
      <c r="R222" s="346"/>
      <c r="S222" s="346"/>
      <c r="T222" s="346"/>
      <c r="U222" s="346"/>
      <c r="V222" s="131"/>
      <c r="W222" s="132"/>
      <c r="X222" s="131"/>
      <c r="Y222" s="131"/>
      <c r="Z222" s="131"/>
      <c r="AA222" s="131"/>
    </row>
    <row r="223" spans="1:27" ht="20.100000000000001" hidden="1" customHeight="1">
      <c r="A223" s="260">
        <v>30100018</v>
      </c>
      <c r="B223" s="343" t="s">
        <v>382</v>
      </c>
      <c r="C223" s="183" t="s">
        <v>391</v>
      </c>
      <c r="D223" s="107">
        <v>5.03</v>
      </c>
      <c r="E223" s="107"/>
      <c r="F223" s="126"/>
      <c r="G223" s="127"/>
      <c r="H223" s="351">
        <f t="shared" si="43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44"/>
        <v>0</v>
      </c>
      <c r="N223" s="129">
        <f t="shared" si="45"/>
        <v>0</v>
      </c>
      <c r="O223" s="346"/>
      <c r="P223" s="346"/>
      <c r="Q223" s="346"/>
      <c r="R223" s="346"/>
      <c r="S223" s="346"/>
      <c r="T223" s="346"/>
      <c r="U223" s="346"/>
      <c r="V223" s="131"/>
      <c r="W223" s="132"/>
      <c r="X223" s="131"/>
      <c r="Y223" s="131"/>
      <c r="Z223" s="131"/>
      <c r="AA223" s="131"/>
    </row>
    <row r="224" spans="1:27" ht="20.100000000000001" hidden="1" customHeight="1">
      <c r="A224" s="263">
        <v>30700007</v>
      </c>
      <c r="B224" s="343" t="s">
        <v>418</v>
      </c>
      <c r="C224" s="183" t="s">
        <v>364</v>
      </c>
      <c r="D224" s="107">
        <v>5.03</v>
      </c>
      <c r="E224" s="107"/>
      <c r="F224" s="126"/>
      <c r="G224" s="127"/>
      <c r="H224" s="351">
        <f t="shared" si="43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44"/>
        <v>0</v>
      </c>
      <c r="N224" s="129">
        <f t="shared" si="45"/>
        <v>0</v>
      </c>
      <c r="O224" s="346"/>
      <c r="P224" s="346"/>
      <c r="Q224" s="346"/>
      <c r="R224" s="346"/>
      <c r="S224" s="346"/>
      <c r="T224" s="346"/>
      <c r="U224" s="346"/>
      <c r="V224" s="131"/>
      <c r="W224" s="132"/>
      <c r="X224" s="131"/>
      <c r="Y224" s="131"/>
      <c r="Z224" s="131"/>
      <c r="AA224" s="131"/>
    </row>
    <row r="225" spans="1:27" ht="20.100000000000001" hidden="1" customHeight="1">
      <c r="A225" s="263">
        <v>30700006</v>
      </c>
      <c r="B225" s="343" t="s">
        <v>418</v>
      </c>
      <c r="C225" s="183" t="s">
        <v>365</v>
      </c>
      <c r="D225" s="107">
        <v>5.03</v>
      </c>
      <c r="E225" s="107"/>
      <c r="F225" s="126"/>
      <c r="G225" s="127"/>
      <c r="H225" s="351">
        <f t="shared" si="43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44"/>
        <v>0</v>
      </c>
      <c r="N225" s="129">
        <f t="shared" si="45"/>
        <v>0</v>
      </c>
      <c r="O225" s="346"/>
      <c r="P225" s="346"/>
      <c r="Q225" s="346"/>
      <c r="R225" s="346"/>
      <c r="S225" s="346"/>
      <c r="T225" s="346"/>
      <c r="U225" s="346"/>
      <c r="V225" s="131"/>
      <c r="W225" s="132"/>
      <c r="X225" s="131"/>
      <c r="Y225" s="131"/>
      <c r="Z225" s="131"/>
      <c r="AA225" s="131"/>
    </row>
    <row r="226" spans="1:27" ht="20.100000000000001" hidden="1" customHeight="1">
      <c r="A226" s="263">
        <v>30700008</v>
      </c>
      <c r="B226" s="343" t="s">
        <v>418</v>
      </c>
      <c r="C226" s="183" t="s">
        <v>366</v>
      </c>
      <c r="D226" s="107">
        <v>5.03</v>
      </c>
      <c r="E226" s="107"/>
      <c r="F226" s="126"/>
      <c r="G226" s="127"/>
      <c r="H226" s="351">
        <f t="shared" si="43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44"/>
        <v>0</v>
      </c>
      <c r="N226" s="129">
        <f t="shared" si="45"/>
        <v>0</v>
      </c>
      <c r="O226" s="346"/>
      <c r="P226" s="346"/>
      <c r="Q226" s="346"/>
      <c r="R226" s="346"/>
      <c r="S226" s="346"/>
      <c r="T226" s="346"/>
      <c r="U226" s="346"/>
      <c r="V226" s="131"/>
      <c r="W226" s="132"/>
      <c r="X226" s="131"/>
      <c r="Y226" s="131"/>
      <c r="Z226" s="131"/>
      <c r="AA226" s="131"/>
    </row>
    <row r="227" spans="1:27" ht="20.100000000000001" hidden="1" customHeight="1">
      <c r="A227" s="263">
        <v>30700009</v>
      </c>
      <c r="B227" s="343" t="s">
        <v>418</v>
      </c>
      <c r="C227" s="183" t="s">
        <v>367</v>
      </c>
      <c r="D227" s="107">
        <v>5.03</v>
      </c>
      <c r="E227" s="107"/>
      <c r="F227" s="126"/>
      <c r="G227" s="127"/>
      <c r="H227" s="351">
        <f t="shared" si="43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44"/>
        <v>0</v>
      </c>
      <c r="N227" s="129">
        <f t="shared" si="45"/>
        <v>0</v>
      </c>
      <c r="O227" s="346"/>
      <c r="P227" s="346"/>
      <c r="Q227" s="346"/>
      <c r="R227" s="346"/>
      <c r="S227" s="346"/>
      <c r="T227" s="346"/>
      <c r="U227" s="346"/>
      <c r="V227" s="131"/>
      <c r="W227" s="132"/>
      <c r="X227" s="131"/>
      <c r="Y227" s="131"/>
      <c r="Z227" s="131"/>
      <c r="AA227" s="131"/>
    </row>
    <row r="228" spans="1:27" ht="20.100000000000001" hidden="1" customHeight="1">
      <c r="A228" s="260">
        <v>30100036</v>
      </c>
      <c r="B228" s="133" t="s">
        <v>210</v>
      </c>
      <c r="C228" s="125" t="s">
        <v>187</v>
      </c>
      <c r="D228" s="107">
        <v>5.03</v>
      </c>
      <c r="E228" s="107"/>
      <c r="F228" s="126"/>
      <c r="G228" s="127"/>
      <c r="H228" s="351">
        <f t="shared" si="43"/>
        <v>0</v>
      </c>
      <c r="I228" s="128"/>
      <c r="J228" s="129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44"/>
        <v>0</v>
      </c>
      <c r="N228" s="129">
        <f t="shared" si="45"/>
        <v>0</v>
      </c>
      <c r="O228" s="342"/>
      <c r="P228" s="342"/>
      <c r="Q228" s="342"/>
      <c r="R228" s="342"/>
      <c r="S228" s="342"/>
      <c r="T228" s="342"/>
      <c r="U228" s="342"/>
      <c r="V228" s="131">
        <f t="shared" ref="V228:V237" si="48">SUM(X228:AA228)</f>
        <v>0</v>
      </c>
      <c r="W228" s="132" t="str">
        <f t="shared" ref="W228:W237" si="49">IF(ISERROR(V228/G228),"",V228/G228)</f>
        <v/>
      </c>
      <c r="X228" s="131"/>
      <c r="Y228" s="131"/>
      <c r="Z228" s="131"/>
      <c r="AA228" s="131"/>
    </row>
    <row r="229" spans="1:27" ht="20.100000000000001" hidden="1" customHeight="1">
      <c r="A229" s="260">
        <v>30100034</v>
      </c>
      <c r="B229" s="133" t="s">
        <v>210</v>
      </c>
      <c r="C229" s="125" t="s">
        <v>186</v>
      </c>
      <c r="D229" s="107">
        <v>5.03</v>
      </c>
      <c r="E229" s="107"/>
      <c r="F229" s="126"/>
      <c r="G229" s="127"/>
      <c r="H229" s="351">
        <f t="shared" si="43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44"/>
        <v>0</v>
      </c>
      <c r="N229" s="129">
        <f t="shared" si="45"/>
        <v>0</v>
      </c>
      <c r="O229" s="342"/>
      <c r="P229" s="342"/>
      <c r="Q229" s="342"/>
      <c r="R229" s="342"/>
      <c r="S229" s="342"/>
      <c r="T229" s="342"/>
      <c r="U229" s="342"/>
      <c r="V229" s="131">
        <f t="shared" si="48"/>
        <v>0</v>
      </c>
      <c r="W229" s="132" t="str">
        <f t="shared" si="49"/>
        <v/>
      </c>
      <c r="X229" s="131"/>
      <c r="Y229" s="131"/>
      <c r="Z229" s="131"/>
      <c r="AA229" s="131"/>
    </row>
    <row r="230" spans="1:27" ht="20.100000000000001" hidden="1" customHeight="1">
      <c r="A230" s="260">
        <v>30100035</v>
      </c>
      <c r="B230" s="133" t="s">
        <v>210</v>
      </c>
      <c r="C230" s="125" t="s">
        <v>194</v>
      </c>
      <c r="D230" s="107">
        <v>5.03</v>
      </c>
      <c r="E230" s="107"/>
      <c r="F230" s="126"/>
      <c r="G230" s="127"/>
      <c r="H230" s="351">
        <f t="shared" si="43"/>
        <v>0</v>
      </c>
      <c r="I230" s="128"/>
      <c r="J230" s="129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44"/>
        <v>0</v>
      </c>
      <c r="N230" s="129">
        <f t="shared" si="45"/>
        <v>0</v>
      </c>
      <c r="O230" s="342"/>
      <c r="P230" s="342"/>
      <c r="Q230" s="342"/>
      <c r="R230" s="342"/>
      <c r="S230" s="342"/>
      <c r="T230" s="342"/>
      <c r="U230" s="342"/>
      <c r="V230" s="131">
        <f t="shared" si="48"/>
        <v>0</v>
      </c>
      <c r="W230" s="132" t="str">
        <f t="shared" si="49"/>
        <v/>
      </c>
      <c r="X230" s="131"/>
      <c r="Y230" s="131"/>
      <c r="Z230" s="131"/>
      <c r="AA230" s="131"/>
    </row>
    <row r="231" spans="1:27" ht="20.100000000000001" hidden="1" customHeight="1">
      <c r="A231" s="260">
        <v>30100040</v>
      </c>
      <c r="B231" s="133" t="s">
        <v>211</v>
      </c>
      <c r="C231" s="125" t="s">
        <v>212</v>
      </c>
      <c r="D231" s="107">
        <v>5.03</v>
      </c>
      <c r="E231" s="107"/>
      <c r="F231" s="126"/>
      <c r="G231" s="127"/>
      <c r="H231" s="351">
        <f t="shared" si="43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44"/>
        <v>0</v>
      </c>
      <c r="N231" s="129">
        <f t="shared" si="45"/>
        <v>0</v>
      </c>
      <c r="O231" s="342"/>
      <c r="P231" s="342"/>
      <c r="Q231" s="342"/>
      <c r="R231" s="342"/>
      <c r="S231" s="342"/>
      <c r="T231" s="342"/>
      <c r="U231" s="342"/>
      <c r="V231" s="131">
        <f t="shared" si="48"/>
        <v>0</v>
      </c>
      <c r="W231" s="132" t="str">
        <f t="shared" si="49"/>
        <v/>
      </c>
      <c r="X231" s="131"/>
      <c r="Y231" s="131"/>
      <c r="Z231" s="131"/>
      <c r="AA231" s="131"/>
    </row>
    <row r="232" spans="1:27" ht="20.100000000000001" hidden="1" customHeight="1">
      <c r="A232" s="260">
        <v>30100039</v>
      </c>
      <c r="B232" s="133" t="s">
        <v>211</v>
      </c>
      <c r="C232" s="125" t="s">
        <v>186</v>
      </c>
      <c r="D232" s="107">
        <v>5.03</v>
      </c>
      <c r="E232" s="107"/>
      <c r="F232" s="126"/>
      <c r="G232" s="127"/>
      <c r="H232" s="351">
        <f t="shared" si="43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44"/>
        <v>0</v>
      </c>
      <c r="N232" s="129">
        <f t="shared" si="45"/>
        <v>0</v>
      </c>
      <c r="O232" s="342"/>
      <c r="P232" s="342"/>
      <c r="Q232" s="342"/>
      <c r="R232" s="342"/>
      <c r="S232" s="342"/>
      <c r="T232" s="342"/>
      <c r="U232" s="342"/>
      <c r="V232" s="131">
        <f t="shared" si="48"/>
        <v>0</v>
      </c>
      <c r="W232" s="132" t="str">
        <f t="shared" si="49"/>
        <v/>
      </c>
      <c r="X232" s="131"/>
      <c r="Y232" s="131"/>
      <c r="Z232" s="131"/>
      <c r="AA232" s="131"/>
    </row>
    <row r="233" spans="1:27" ht="20.100000000000001" hidden="1" customHeight="1">
      <c r="A233" s="260">
        <v>30100042</v>
      </c>
      <c r="B233" s="133" t="s">
        <v>211</v>
      </c>
      <c r="C233" s="125" t="s">
        <v>187</v>
      </c>
      <c r="D233" s="107">
        <v>5.03</v>
      </c>
      <c r="E233" s="107"/>
      <c r="F233" s="126"/>
      <c r="G233" s="127"/>
      <c r="H233" s="351">
        <f t="shared" si="43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44"/>
        <v>0</v>
      </c>
      <c r="N233" s="129">
        <f t="shared" si="45"/>
        <v>0</v>
      </c>
      <c r="O233" s="342"/>
      <c r="P233" s="342"/>
      <c r="Q233" s="342"/>
      <c r="R233" s="342"/>
      <c r="S233" s="342"/>
      <c r="T233" s="342"/>
      <c r="U233" s="342"/>
      <c r="V233" s="131">
        <f t="shared" si="48"/>
        <v>0</v>
      </c>
      <c r="W233" s="132" t="str">
        <f t="shared" si="49"/>
        <v/>
      </c>
      <c r="X233" s="131"/>
      <c r="Y233" s="131"/>
      <c r="Z233" s="131"/>
      <c r="AA233" s="131"/>
    </row>
    <row r="234" spans="1:27" ht="20.100000000000001" hidden="1" customHeight="1">
      <c r="A234" s="260">
        <v>30100041</v>
      </c>
      <c r="B234" s="133" t="s">
        <v>211</v>
      </c>
      <c r="C234" s="125" t="s">
        <v>194</v>
      </c>
      <c r="D234" s="107">
        <v>5.03</v>
      </c>
      <c r="E234" s="107"/>
      <c r="F234" s="126"/>
      <c r="G234" s="127"/>
      <c r="H234" s="351">
        <f t="shared" si="43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44"/>
        <v>0</v>
      </c>
      <c r="N234" s="129">
        <f t="shared" si="45"/>
        <v>0</v>
      </c>
      <c r="O234" s="342"/>
      <c r="P234" s="342"/>
      <c r="Q234" s="342"/>
      <c r="R234" s="342"/>
      <c r="S234" s="342"/>
      <c r="T234" s="342"/>
      <c r="U234" s="342"/>
      <c r="V234" s="131">
        <f t="shared" si="48"/>
        <v>0</v>
      </c>
      <c r="W234" s="132" t="str">
        <f t="shared" si="49"/>
        <v/>
      </c>
      <c r="X234" s="131"/>
      <c r="Y234" s="131"/>
      <c r="Z234" s="131"/>
      <c r="AA234" s="131"/>
    </row>
    <row r="235" spans="1:27" ht="20.100000000000001" hidden="1" customHeight="1">
      <c r="A235" s="260">
        <v>30100045</v>
      </c>
      <c r="B235" s="133" t="s">
        <v>213</v>
      </c>
      <c r="C235" s="125" t="s">
        <v>199</v>
      </c>
      <c r="D235" s="107">
        <v>5.03</v>
      </c>
      <c r="E235" s="107"/>
      <c r="F235" s="126"/>
      <c r="G235" s="127"/>
      <c r="H235" s="351">
        <f t="shared" si="43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44"/>
        <v>0</v>
      </c>
      <c r="N235" s="129">
        <f t="shared" si="45"/>
        <v>0</v>
      </c>
      <c r="O235" s="342"/>
      <c r="P235" s="342"/>
      <c r="Q235" s="342"/>
      <c r="R235" s="342"/>
      <c r="S235" s="342"/>
      <c r="T235" s="342"/>
      <c r="U235" s="342"/>
      <c r="V235" s="131">
        <f t="shared" si="48"/>
        <v>0</v>
      </c>
      <c r="W235" s="132" t="str">
        <f t="shared" si="49"/>
        <v/>
      </c>
      <c r="X235" s="131"/>
      <c r="Y235" s="131"/>
      <c r="Z235" s="131"/>
      <c r="AA235" s="131"/>
    </row>
    <row r="236" spans="1:27" ht="20.100000000000001" hidden="1" customHeight="1">
      <c r="A236" s="260">
        <v>30100044</v>
      </c>
      <c r="B236" s="133" t="s">
        <v>213</v>
      </c>
      <c r="C236" s="125" t="s">
        <v>187</v>
      </c>
      <c r="D236" s="107">
        <v>5.03</v>
      </c>
      <c r="E236" s="107"/>
      <c r="F236" s="126"/>
      <c r="G236" s="127"/>
      <c r="H236" s="351">
        <f t="shared" si="43"/>
        <v>0</v>
      </c>
      <c r="I236" s="128"/>
      <c r="J236" s="129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44"/>
        <v>0</v>
      </c>
      <c r="N236" s="129">
        <f t="shared" si="45"/>
        <v>0</v>
      </c>
      <c r="O236" s="342"/>
      <c r="P236" s="342"/>
      <c r="Q236" s="342"/>
      <c r="R236" s="342"/>
      <c r="S236" s="342"/>
      <c r="T236" s="342"/>
      <c r="U236" s="342"/>
      <c r="V236" s="131">
        <f t="shared" si="48"/>
        <v>0</v>
      </c>
      <c r="W236" s="132" t="str">
        <f t="shared" si="49"/>
        <v/>
      </c>
      <c r="X236" s="131"/>
      <c r="Y236" s="131"/>
      <c r="Z236" s="131"/>
      <c r="AA236" s="131"/>
    </row>
    <row r="237" spans="1:27" ht="20.100000000000001" hidden="1" customHeight="1">
      <c r="A237" s="260">
        <v>30100046</v>
      </c>
      <c r="B237" s="133" t="s">
        <v>213</v>
      </c>
      <c r="C237" s="125" t="s">
        <v>207</v>
      </c>
      <c r="D237" s="107">
        <v>5.03</v>
      </c>
      <c r="E237" s="107"/>
      <c r="F237" s="126"/>
      <c r="G237" s="127"/>
      <c r="H237" s="351">
        <f t="shared" si="43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44"/>
        <v>0</v>
      </c>
      <c r="N237" s="129">
        <f t="shared" si="45"/>
        <v>0</v>
      </c>
      <c r="O237" s="342"/>
      <c r="P237" s="342"/>
      <c r="Q237" s="342"/>
      <c r="R237" s="342"/>
      <c r="S237" s="342"/>
      <c r="T237" s="342"/>
      <c r="U237" s="342"/>
      <c r="V237" s="131">
        <f t="shared" si="48"/>
        <v>0</v>
      </c>
      <c r="W237" s="132" t="str">
        <f t="shared" si="49"/>
        <v/>
      </c>
      <c r="X237" s="131"/>
      <c r="Y237" s="131"/>
      <c r="Z237" s="131"/>
      <c r="AA237" s="131"/>
    </row>
    <row r="238" spans="1:27" ht="20.100000000000001" hidden="1" customHeight="1">
      <c r="A238" s="260">
        <v>30100043</v>
      </c>
      <c r="B238" s="133" t="s">
        <v>429</v>
      </c>
      <c r="C238" s="183" t="s">
        <v>427</v>
      </c>
      <c r="D238" s="107">
        <v>5.03</v>
      </c>
      <c r="E238" s="107"/>
      <c r="F238" s="126"/>
      <c r="G238" s="127"/>
      <c r="H238" s="351">
        <f t="shared" si="43"/>
        <v>0</v>
      </c>
      <c r="I238" s="128"/>
      <c r="J238" s="129"/>
      <c r="K238" s="130"/>
      <c r="L238" s="128">
        <v>50</v>
      </c>
      <c r="M238" s="108"/>
      <c r="N238" s="129"/>
      <c r="O238" s="342"/>
      <c r="P238" s="342"/>
      <c r="Q238" s="342"/>
      <c r="R238" s="342"/>
      <c r="S238" s="342"/>
      <c r="T238" s="342"/>
      <c r="U238" s="342"/>
      <c r="V238" s="131"/>
      <c r="W238" s="132"/>
      <c r="X238" s="131"/>
      <c r="Y238" s="131"/>
      <c r="Z238" s="131"/>
      <c r="AA238" s="131"/>
    </row>
    <row r="239" spans="1:27" ht="20.100000000000001" hidden="1" customHeight="1">
      <c r="A239" s="260">
        <v>30100064</v>
      </c>
      <c r="B239" s="133" t="s">
        <v>400</v>
      </c>
      <c r="C239" s="183" t="s">
        <v>398</v>
      </c>
      <c r="D239" s="107">
        <v>5</v>
      </c>
      <c r="E239" s="107"/>
      <c r="F239" s="126"/>
      <c r="G239" s="127"/>
      <c r="H239" s="351">
        <f t="shared" si="43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0">IF(ISERROR(I239-K239),"",I239-K239)</f>
        <v>0</v>
      </c>
      <c r="N239" s="129"/>
      <c r="O239" s="342"/>
      <c r="P239" s="342"/>
      <c r="Q239" s="342"/>
      <c r="R239" s="342"/>
      <c r="S239" s="342"/>
      <c r="T239" s="342"/>
      <c r="U239" s="342"/>
      <c r="V239" s="131"/>
      <c r="W239" s="132"/>
      <c r="X239" s="131"/>
      <c r="Y239" s="131"/>
      <c r="Z239" s="131"/>
      <c r="AA239" s="131"/>
    </row>
    <row r="240" spans="1:27" ht="20.100000000000001" hidden="1" customHeight="1">
      <c r="A240" s="260">
        <v>30100049</v>
      </c>
      <c r="B240" s="133" t="s">
        <v>214</v>
      </c>
      <c r="C240" s="125" t="s">
        <v>190</v>
      </c>
      <c r="D240" s="107">
        <v>5.03</v>
      </c>
      <c r="E240" s="107"/>
      <c r="F240" s="126"/>
      <c r="G240" s="127"/>
      <c r="H240" s="351">
        <f t="shared" si="43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0"/>
        <v>0</v>
      </c>
      <c r="N240" s="129">
        <f>SUM(O240:U240)</f>
        <v>0</v>
      </c>
      <c r="O240" s="342"/>
      <c r="P240" s="342"/>
      <c r="Q240" s="342"/>
      <c r="R240" s="342"/>
      <c r="S240" s="342"/>
      <c r="T240" s="342"/>
      <c r="U240" s="342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ht="20.100000000000001" hidden="1" customHeight="1">
      <c r="A241" s="260">
        <v>30100050</v>
      </c>
      <c r="B241" s="133" t="s">
        <v>214</v>
      </c>
      <c r="C241" s="125" t="s">
        <v>194</v>
      </c>
      <c r="D241" s="107">
        <v>5.03</v>
      </c>
      <c r="E241" s="107"/>
      <c r="F241" s="126"/>
      <c r="G241" s="127"/>
      <c r="H241" s="351">
        <f t="shared" si="43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0"/>
        <v>0</v>
      </c>
      <c r="N241" s="129">
        <f>SUM(O241:U241)</f>
        <v>0</v>
      </c>
      <c r="O241" s="342"/>
      <c r="P241" s="342"/>
      <c r="Q241" s="342"/>
      <c r="R241" s="342"/>
      <c r="S241" s="342"/>
      <c r="T241" s="342"/>
      <c r="U241" s="342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60"/>
      <c r="B242" s="133" t="s">
        <v>360</v>
      </c>
      <c r="C242" s="183" t="s">
        <v>361</v>
      </c>
      <c r="D242" s="107"/>
      <c r="E242" s="107"/>
      <c r="F242" s="126"/>
      <c r="G242" s="127"/>
      <c r="H242" s="351">
        <f t="shared" si="43"/>
        <v>0</v>
      </c>
      <c r="I242" s="128"/>
      <c r="J242" s="129"/>
      <c r="K242" s="130"/>
      <c r="L242" s="128"/>
      <c r="M242" s="108">
        <f t="shared" si="50"/>
        <v>0</v>
      </c>
      <c r="N242" s="129"/>
      <c r="O242" s="342"/>
      <c r="P242" s="342"/>
      <c r="Q242" s="342"/>
      <c r="R242" s="342"/>
      <c r="S242" s="342"/>
      <c r="T242" s="342"/>
      <c r="U242" s="342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60">
        <v>30100055</v>
      </c>
      <c r="B243" s="138" t="s">
        <v>215</v>
      </c>
      <c r="C243" s="125" t="s">
        <v>186</v>
      </c>
      <c r="D243" s="107">
        <v>5.0599999999999996</v>
      </c>
      <c r="E243" s="107"/>
      <c r="F243" s="126"/>
      <c r="G243" s="127"/>
      <c r="H243" s="351">
        <f t="shared" si="43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0"/>
        <v/>
      </c>
      <c r="N243" s="129">
        <f>SUM(O243:U243)</f>
        <v>0</v>
      </c>
      <c r="O243" s="342"/>
      <c r="P243" s="342"/>
      <c r="Q243" s="342"/>
      <c r="R243" s="342"/>
      <c r="S243" s="342"/>
      <c r="T243" s="342"/>
      <c r="U243" s="342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60">
        <v>30100056</v>
      </c>
      <c r="B244" s="138" t="s">
        <v>215</v>
      </c>
      <c r="C244" s="125" t="s">
        <v>204</v>
      </c>
      <c r="D244" s="107">
        <v>5.0599999999999996</v>
      </c>
      <c r="E244" s="107"/>
      <c r="F244" s="126"/>
      <c r="G244" s="127"/>
      <c r="H244" s="351">
        <f t="shared" si="43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0"/>
        <v/>
      </c>
      <c r="N244" s="129">
        <f>SUM(O244:U244)</f>
        <v>0</v>
      </c>
      <c r="O244" s="342"/>
      <c r="P244" s="342"/>
      <c r="Q244" s="342"/>
      <c r="R244" s="342"/>
      <c r="S244" s="342"/>
      <c r="T244" s="342"/>
      <c r="U244" s="342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60">
        <v>30100057</v>
      </c>
      <c r="B245" s="138" t="s">
        <v>215</v>
      </c>
      <c r="C245" s="125" t="s">
        <v>194</v>
      </c>
      <c r="D245" s="107">
        <v>5.0599999999999996</v>
      </c>
      <c r="E245" s="107"/>
      <c r="F245" s="126"/>
      <c r="G245" s="127"/>
      <c r="H245" s="351">
        <f t="shared" si="43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0"/>
        <v/>
      </c>
      <c r="N245" s="129">
        <f>SUM(O245:U245)</f>
        <v>0</v>
      </c>
      <c r="O245" s="342"/>
      <c r="P245" s="342"/>
      <c r="Q245" s="342"/>
      <c r="R245" s="342"/>
      <c r="S245" s="342"/>
      <c r="T245" s="342"/>
      <c r="U245" s="342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60">
        <v>30100058</v>
      </c>
      <c r="B246" s="138" t="s">
        <v>215</v>
      </c>
      <c r="C246" s="125" t="s">
        <v>187</v>
      </c>
      <c r="D246" s="107">
        <v>5.0599999999999996</v>
      </c>
      <c r="E246" s="107"/>
      <c r="F246" s="126"/>
      <c r="G246" s="127"/>
      <c r="H246" s="351">
        <f t="shared" si="43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0"/>
        <v/>
      </c>
      <c r="N246" s="129">
        <f>SUM(O246:U246)</f>
        <v>0</v>
      </c>
      <c r="O246" s="342"/>
      <c r="P246" s="342"/>
      <c r="Q246" s="342"/>
      <c r="R246" s="342"/>
      <c r="S246" s="342"/>
      <c r="T246" s="342"/>
      <c r="U246" s="342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62">
        <v>30600013</v>
      </c>
      <c r="B247" s="192" t="s">
        <v>377</v>
      </c>
      <c r="C247" s="183" t="s">
        <v>374</v>
      </c>
      <c r="D247" s="107"/>
      <c r="E247" s="107"/>
      <c r="F247" s="126"/>
      <c r="G247" s="127"/>
      <c r="H247" s="351">
        <f t="shared" si="43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0"/>
        <v>0</v>
      </c>
      <c r="N247" s="129"/>
      <c r="O247" s="342"/>
      <c r="P247" s="342"/>
      <c r="Q247" s="342"/>
      <c r="R247" s="342"/>
      <c r="S247" s="342"/>
      <c r="T247" s="342"/>
      <c r="U247" s="342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62">
        <v>30600014</v>
      </c>
      <c r="B248" s="192" t="s">
        <v>377</v>
      </c>
      <c r="C248" s="183" t="s">
        <v>369</v>
      </c>
      <c r="D248" s="107"/>
      <c r="E248" s="107"/>
      <c r="F248" s="126"/>
      <c r="G248" s="127"/>
      <c r="H248" s="351">
        <f t="shared" si="43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0"/>
        <v>0</v>
      </c>
      <c r="N248" s="129"/>
      <c r="O248" s="342"/>
      <c r="P248" s="342"/>
      <c r="Q248" s="342"/>
      <c r="R248" s="342"/>
      <c r="S248" s="342"/>
      <c r="T248" s="342"/>
      <c r="U248" s="342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62">
        <v>30600012</v>
      </c>
      <c r="B249" s="192" t="s">
        <v>377</v>
      </c>
      <c r="C249" s="183" t="s">
        <v>370</v>
      </c>
      <c r="D249" s="107"/>
      <c r="E249" s="107"/>
      <c r="F249" s="126"/>
      <c r="G249" s="127"/>
      <c r="H249" s="351">
        <f t="shared" si="43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0"/>
        <v>0</v>
      </c>
      <c r="N249" s="129"/>
      <c r="O249" s="342"/>
      <c r="P249" s="342"/>
      <c r="Q249" s="342"/>
      <c r="R249" s="342"/>
      <c r="S249" s="342"/>
      <c r="T249" s="342"/>
      <c r="U249" s="342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62">
        <v>30600011</v>
      </c>
      <c r="B250" s="192" t="s">
        <v>377</v>
      </c>
      <c r="C250" s="183" t="s">
        <v>371</v>
      </c>
      <c r="D250" s="107"/>
      <c r="E250" s="107"/>
      <c r="F250" s="126"/>
      <c r="G250" s="127"/>
      <c r="H250" s="351">
        <f t="shared" si="43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0"/>
        <v>0</v>
      </c>
      <c r="N250" s="129"/>
      <c r="O250" s="342"/>
      <c r="P250" s="342"/>
      <c r="Q250" s="342"/>
      <c r="R250" s="342"/>
      <c r="S250" s="342"/>
      <c r="T250" s="342"/>
      <c r="U250" s="342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62">
        <v>30300002</v>
      </c>
      <c r="B251" s="192" t="s">
        <v>407</v>
      </c>
      <c r="C251" s="183" t="s">
        <v>408</v>
      </c>
      <c r="D251" s="107"/>
      <c r="E251" s="107"/>
      <c r="F251" s="126"/>
      <c r="G251" s="127"/>
      <c r="H251" s="351">
        <f t="shared" si="43"/>
        <v>0</v>
      </c>
      <c r="I251" s="128"/>
      <c r="J251" s="129"/>
      <c r="K251" s="130"/>
      <c r="L251" s="128">
        <v>4</v>
      </c>
      <c r="M251" s="108"/>
      <c r="N251" s="129"/>
      <c r="O251" s="342"/>
      <c r="P251" s="342"/>
      <c r="Q251" s="342"/>
      <c r="R251" s="342"/>
      <c r="S251" s="342"/>
      <c r="T251" s="342"/>
      <c r="U251" s="342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62">
        <v>30300001</v>
      </c>
      <c r="B252" s="192" t="s">
        <v>407</v>
      </c>
      <c r="C252" s="183" t="s">
        <v>409</v>
      </c>
      <c r="D252" s="107"/>
      <c r="E252" s="107"/>
      <c r="F252" s="126"/>
      <c r="G252" s="127"/>
      <c r="H252" s="351">
        <f t="shared" si="43"/>
        <v>0</v>
      </c>
      <c r="I252" s="128"/>
      <c r="J252" s="129"/>
      <c r="K252" s="130"/>
      <c r="L252" s="128">
        <v>4</v>
      </c>
      <c r="M252" s="108"/>
      <c r="N252" s="129"/>
      <c r="O252" s="342"/>
      <c r="P252" s="342"/>
      <c r="Q252" s="342"/>
      <c r="R252" s="342"/>
      <c r="S252" s="342"/>
      <c r="T252" s="342"/>
      <c r="U252" s="342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62">
        <v>30300003</v>
      </c>
      <c r="B253" s="192" t="s">
        <v>407</v>
      </c>
      <c r="C253" s="183" t="s">
        <v>410</v>
      </c>
      <c r="D253" s="107"/>
      <c r="E253" s="107"/>
      <c r="F253" s="126"/>
      <c r="G253" s="127"/>
      <c r="H253" s="351">
        <f t="shared" si="43"/>
        <v>0</v>
      </c>
      <c r="I253" s="128"/>
      <c r="J253" s="129"/>
      <c r="K253" s="130"/>
      <c r="L253" s="128">
        <v>4</v>
      </c>
      <c r="M253" s="108"/>
      <c r="N253" s="129"/>
      <c r="O253" s="342"/>
      <c r="P253" s="342"/>
      <c r="Q253" s="342"/>
      <c r="R253" s="342"/>
      <c r="S253" s="342"/>
      <c r="T253" s="342"/>
      <c r="U253" s="342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62">
        <v>30300005</v>
      </c>
      <c r="B254" s="138" t="s">
        <v>363</v>
      </c>
      <c r="C254" s="125" t="s">
        <v>337</v>
      </c>
      <c r="D254" s="107"/>
      <c r="E254" s="107"/>
      <c r="F254" s="126"/>
      <c r="G254" s="127"/>
      <c r="H254" s="351">
        <f t="shared" si="43"/>
        <v>0</v>
      </c>
      <c r="I254" s="128"/>
      <c r="J254" s="129"/>
      <c r="K254" s="130"/>
      <c r="L254" s="128">
        <v>4</v>
      </c>
      <c r="M254" s="108"/>
      <c r="N254" s="129"/>
      <c r="O254" s="342"/>
      <c r="P254" s="342"/>
      <c r="Q254" s="342"/>
      <c r="R254" s="342"/>
      <c r="S254" s="342"/>
      <c r="T254" s="342"/>
      <c r="U254" s="342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62">
        <v>30300004</v>
      </c>
      <c r="B255" s="138" t="s">
        <v>363</v>
      </c>
      <c r="C255" s="125" t="s">
        <v>339</v>
      </c>
      <c r="D255" s="107"/>
      <c r="E255" s="107"/>
      <c r="F255" s="126"/>
      <c r="G255" s="127"/>
      <c r="H255" s="351">
        <f t="shared" si="43"/>
        <v>0</v>
      </c>
      <c r="I255" s="128"/>
      <c r="J255" s="129"/>
      <c r="K255" s="130"/>
      <c r="L255" s="128">
        <v>4</v>
      </c>
      <c r="M255" s="108"/>
      <c r="N255" s="129"/>
      <c r="O255" s="342"/>
      <c r="P255" s="342"/>
      <c r="Q255" s="342"/>
      <c r="R255" s="342"/>
      <c r="S255" s="342"/>
      <c r="T255" s="342"/>
      <c r="U255" s="342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62">
        <v>30300006</v>
      </c>
      <c r="B256" s="138" t="s">
        <v>363</v>
      </c>
      <c r="C256" s="125" t="s">
        <v>341</v>
      </c>
      <c r="D256" s="107"/>
      <c r="E256" s="107"/>
      <c r="F256" s="126"/>
      <c r="G256" s="127"/>
      <c r="H256" s="351">
        <f t="shared" si="43"/>
        <v>0</v>
      </c>
      <c r="I256" s="128"/>
      <c r="J256" s="129"/>
      <c r="K256" s="130"/>
      <c r="L256" s="128">
        <v>4</v>
      </c>
      <c r="M256" s="108"/>
      <c r="N256" s="129"/>
      <c r="O256" s="342"/>
      <c r="P256" s="342"/>
      <c r="Q256" s="342"/>
      <c r="R256" s="342"/>
      <c r="S256" s="342"/>
      <c r="T256" s="342"/>
      <c r="U256" s="342"/>
      <c r="V256" s="131"/>
      <c r="W256" s="132"/>
      <c r="X256" s="131"/>
      <c r="Y256" s="131"/>
      <c r="Z256" s="131"/>
      <c r="AA256" s="131"/>
    </row>
    <row r="257" spans="1:27" ht="20.100000000000001" customHeight="1">
      <c r="A257" s="435" t="s">
        <v>216</v>
      </c>
      <c r="B257" s="435"/>
      <c r="C257" s="349" t="s">
        <v>202</v>
      </c>
      <c r="D257" s="141"/>
      <c r="E257" s="141"/>
      <c r="F257" s="142"/>
      <c r="G257" s="143">
        <f>SUM(G200:G256)</f>
        <v>683</v>
      </c>
      <c r="H257" s="144">
        <f>SUM(H200:H256)</f>
        <v>3469.64</v>
      </c>
      <c r="I257" s="144">
        <f>SUM(I200:I256)</f>
        <v>19</v>
      </c>
      <c r="J257" s="129">
        <f t="array" ref="J257">IF(ISERROR(G257/I257),"",G257/I257)</f>
        <v>35.94736842105263</v>
      </c>
      <c r="K257" s="144">
        <f>SUM(K200:K256)</f>
        <v>32.523809523809526</v>
      </c>
      <c r="L257" s="145"/>
      <c r="M257" s="148">
        <f t="shared" ref="M257:V257" si="51">SUM(M200:M256)</f>
        <v>-13.523809523809526</v>
      </c>
      <c r="N257" s="144">
        <f t="shared" si="51"/>
        <v>0</v>
      </c>
      <c r="O257" s="146">
        <f t="shared" si="51"/>
        <v>0</v>
      </c>
      <c r="P257" s="146">
        <f t="shared" si="51"/>
        <v>0</v>
      </c>
      <c r="Q257" s="146">
        <f t="shared" si="51"/>
        <v>0</v>
      </c>
      <c r="R257" s="146">
        <f t="shared" si="51"/>
        <v>0</v>
      </c>
      <c r="S257" s="146">
        <f t="shared" si="51"/>
        <v>0</v>
      </c>
      <c r="T257" s="146">
        <f t="shared" si="51"/>
        <v>0</v>
      </c>
      <c r="U257" s="146">
        <f t="shared" si="51"/>
        <v>0</v>
      </c>
      <c r="V257" s="147">
        <f t="shared" si="51"/>
        <v>0</v>
      </c>
      <c r="W257" s="132">
        <f t="shared" ref="W257:W264" si="52">IF(ISERROR(V257/G257),"",V257/G257)</f>
        <v>0</v>
      </c>
      <c r="X257" s="147">
        <f>SUM(X200:X256)</f>
        <v>0</v>
      </c>
      <c r="Y257" s="147">
        <f>SUM(Y200:Y256)</f>
        <v>0</v>
      </c>
      <c r="Z257" s="147">
        <f>SUM(Z200:Z256)</f>
        <v>0</v>
      </c>
      <c r="AA257" s="147">
        <f>SUM(AA200:AA256)</f>
        <v>0</v>
      </c>
    </row>
    <row r="258" spans="1:27" ht="20.100000000000001" hidden="1" customHeight="1">
      <c r="A258" s="259">
        <v>30400012</v>
      </c>
      <c r="B258" s="343" t="s">
        <v>217</v>
      </c>
      <c r="C258" s="125" t="s">
        <v>179</v>
      </c>
      <c r="D258" s="107">
        <v>5.03</v>
      </c>
      <c r="E258" s="107"/>
      <c r="F258" s="126"/>
      <c r="G258" s="127"/>
      <c r="H258" s="351">
        <f t="shared" ref="H258:H291" si="53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54">IF(ISERROR(I258-K258),"",I258-K258)</f>
        <v>0</v>
      </c>
      <c r="N258" s="129">
        <f t="shared" ref="N258:N265" si="55">SUM(O258:U258)</f>
        <v>0</v>
      </c>
      <c r="O258" s="342"/>
      <c r="P258" s="342"/>
      <c r="Q258" s="342"/>
      <c r="R258" s="342"/>
      <c r="S258" s="342"/>
      <c r="T258" s="342"/>
      <c r="U258" s="342"/>
      <c r="V258" s="131">
        <f t="shared" ref="V258:V264" si="56">SUM(X258:AA258)</f>
        <v>0</v>
      </c>
      <c r="W258" s="132" t="str">
        <f t="shared" si="52"/>
        <v/>
      </c>
      <c r="X258" s="131"/>
      <c r="Y258" s="131"/>
      <c r="Z258" s="131"/>
      <c r="AA258" s="131"/>
    </row>
    <row r="259" spans="1:27" ht="20.100000000000001" hidden="1" customHeight="1">
      <c r="A259" s="259">
        <v>30400010</v>
      </c>
      <c r="B259" s="343" t="s">
        <v>217</v>
      </c>
      <c r="C259" s="125" t="s">
        <v>186</v>
      </c>
      <c r="D259" s="107">
        <v>5.03</v>
      </c>
      <c r="E259" s="107"/>
      <c r="F259" s="126"/>
      <c r="G259" s="127"/>
      <c r="H259" s="351">
        <f t="shared" si="53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54"/>
        <v>0</v>
      </c>
      <c r="N259" s="129">
        <f t="shared" si="55"/>
        <v>0</v>
      </c>
      <c r="O259" s="342"/>
      <c r="P259" s="342"/>
      <c r="Q259" s="342"/>
      <c r="R259" s="342"/>
      <c r="S259" s="342"/>
      <c r="T259" s="342"/>
      <c r="U259" s="342"/>
      <c r="V259" s="131">
        <f t="shared" si="56"/>
        <v>0</v>
      </c>
      <c r="W259" s="132" t="str">
        <f t="shared" si="52"/>
        <v/>
      </c>
      <c r="X259" s="131"/>
      <c r="Y259" s="131"/>
      <c r="Z259" s="131"/>
      <c r="AA259" s="131"/>
    </row>
    <row r="260" spans="1:27" ht="20.100000000000001" hidden="1" customHeight="1">
      <c r="A260" s="259">
        <v>30400011</v>
      </c>
      <c r="B260" s="343" t="s">
        <v>217</v>
      </c>
      <c r="C260" s="125" t="s">
        <v>204</v>
      </c>
      <c r="D260" s="107">
        <v>5.03</v>
      </c>
      <c r="E260" s="107"/>
      <c r="F260" s="126"/>
      <c r="G260" s="127"/>
      <c r="H260" s="351">
        <f t="shared" si="53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54"/>
        <v>0</v>
      </c>
      <c r="N260" s="129">
        <f t="shared" si="55"/>
        <v>0</v>
      </c>
      <c r="O260" s="342"/>
      <c r="P260" s="342"/>
      <c r="Q260" s="342"/>
      <c r="R260" s="342"/>
      <c r="S260" s="342"/>
      <c r="T260" s="342"/>
      <c r="U260" s="342"/>
      <c r="V260" s="131">
        <f t="shared" si="56"/>
        <v>0</v>
      </c>
      <c r="W260" s="132" t="str">
        <f t="shared" si="52"/>
        <v/>
      </c>
      <c r="X260" s="131"/>
      <c r="Y260" s="131"/>
      <c r="Z260" s="131"/>
      <c r="AA260" s="131"/>
    </row>
    <row r="261" spans="1:27" ht="20.100000000000001" hidden="1" customHeight="1">
      <c r="A261" s="259">
        <v>30400014</v>
      </c>
      <c r="B261" s="149" t="s">
        <v>507</v>
      </c>
      <c r="C261" s="125" t="s">
        <v>179</v>
      </c>
      <c r="D261" s="107">
        <v>5.03</v>
      </c>
      <c r="E261" s="107"/>
      <c r="F261" s="126"/>
      <c r="G261" s="127"/>
      <c r="H261" s="351">
        <f t="shared" si="53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54"/>
        <v>0</v>
      </c>
      <c r="N261" s="129">
        <f t="shared" si="55"/>
        <v>0</v>
      </c>
      <c r="O261" s="342"/>
      <c r="P261" s="342"/>
      <c r="Q261" s="342"/>
      <c r="R261" s="342"/>
      <c r="S261" s="342"/>
      <c r="T261" s="342"/>
      <c r="U261" s="342"/>
      <c r="V261" s="131">
        <f t="shared" si="56"/>
        <v>0</v>
      </c>
      <c r="W261" s="132" t="str">
        <f t="shared" si="52"/>
        <v/>
      </c>
      <c r="X261" s="131"/>
      <c r="Y261" s="131"/>
      <c r="Z261" s="131"/>
      <c r="AA261" s="131"/>
    </row>
    <row r="262" spans="1:27" ht="20.100000000000001" hidden="1" customHeight="1">
      <c r="A262" s="259">
        <v>30400013</v>
      </c>
      <c r="B262" s="149" t="s">
        <v>468</v>
      </c>
      <c r="C262" s="125" t="s">
        <v>203</v>
      </c>
      <c r="D262" s="107">
        <v>5.03</v>
      </c>
      <c r="E262" s="107"/>
      <c r="F262" s="126"/>
      <c r="G262" s="127"/>
      <c r="H262" s="351">
        <f t="shared" si="53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54"/>
        <v>0</v>
      </c>
      <c r="N262" s="129">
        <f t="shared" si="55"/>
        <v>0</v>
      </c>
      <c r="O262" s="342"/>
      <c r="P262" s="342"/>
      <c r="Q262" s="342"/>
      <c r="R262" s="342"/>
      <c r="S262" s="342"/>
      <c r="T262" s="342"/>
      <c r="U262" s="342"/>
      <c r="V262" s="131">
        <f t="shared" si="56"/>
        <v>0</v>
      </c>
      <c r="W262" s="132" t="str">
        <f t="shared" si="52"/>
        <v/>
      </c>
      <c r="X262" s="131"/>
      <c r="Y262" s="131"/>
      <c r="Z262" s="131"/>
      <c r="AA262" s="131"/>
    </row>
    <row r="263" spans="1:27" ht="20.100000000000001" hidden="1" customHeight="1">
      <c r="A263" s="259">
        <v>30400016</v>
      </c>
      <c r="B263" s="149" t="s">
        <v>507</v>
      </c>
      <c r="C263" s="125" t="s">
        <v>186</v>
      </c>
      <c r="D263" s="107">
        <v>5.03</v>
      </c>
      <c r="E263" s="107"/>
      <c r="F263" s="126"/>
      <c r="G263" s="127"/>
      <c r="H263" s="351">
        <f t="shared" si="53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54"/>
        <v>0</v>
      </c>
      <c r="N263" s="129">
        <f t="shared" si="55"/>
        <v>0</v>
      </c>
      <c r="O263" s="342"/>
      <c r="P263" s="342"/>
      <c r="Q263" s="342"/>
      <c r="R263" s="342"/>
      <c r="S263" s="342"/>
      <c r="T263" s="342"/>
      <c r="U263" s="342"/>
      <c r="V263" s="131">
        <f t="shared" si="56"/>
        <v>0</v>
      </c>
      <c r="W263" s="132" t="str">
        <f t="shared" si="52"/>
        <v/>
      </c>
      <c r="X263" s="131"/>
      <c r="Y263" s="131"/>
      <c r="Z263" s="131"/>
      <c r="AA263" s="131"/>
    </row>
    <row r="264" spans="1:27" ht="20.100000000000001" hidden="1" customHeight="1">
      <c r="A264" s="259">
        <v>30400017</v>
      </c>
      <c r="B264" s="149" t="s">
        <v>507</v>
      </c>
      <c r="C264" s="125" t="s">
        <v>195</v>
      </c>
      <c r="D264" s="107">
        <v>5.03</v>
      </c>
      <c r="E264" s="107"/>
      <c r="F264" s="126"/>
      <c r="G264" s="127"/>
      <c r="H264" s="351">
        <f t="shared" si="53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54"/>
        <v>0</v>
      </c>
      <c r="N264" s="129">
        <f t="shared" si="55"/>
        <v>0</v>
      </c>
      <c r="O264" s="342"/>
      <c r="P264" s="342"/>
      <c r="Q264" s="342"/>
      <c r="R264" s="342"/>
      <c r="S264" s="342"/>
      <c r="T264" s="342"/>
      <c r="U264" s="342"/>
      <c r="V264" s="131">
        <f t="shared" si="56"/>
        <v>0</v>
      </c>
      <c r="W264" s="132" t="str">
        <f t="shared" si="52"/>
        <v/>
      </c>
      <c r="X264" s="131"/>
      <c r="Y264" s="131"/>
      <c r="Z264" s="131"/>
      <c r="AA264" s="131"/>
    </row>
    <row r="265" spans="1:27" ht="20.100000000000001" hidden="1" customHeight="1">
      <c r="A265" s="259">
        <v>30400015</v>
      </c>
      <c r="B265" s="149" t="s">
        <v>506</v>
      </c>
      <c r="C265" s="125" t="s">
        <v>218</v>
      </c>
      <c r="D265" s="107">
        <v>5.03</v>
      </c>
      <c r="E265" s="107"/>
      <c r="F265" s="126"/>
      <c r="G265" s="127"/>
      <c r="H265" s="351">
        <f t="shared" si="53"/>
        <v>0</v>
      </c>
      <c r="I265" s="128"/>
      <c r="J265" s="129" t="str">
        <f t="array" ref="J265">IF(ISERROR(G265/I265),"",G265/I265)</f>
        <v/>
      </c>
      <c r="K265" s="130">
        <f t="array" ref="K265">IF(ISERROR(G265/L265),"",G265/L265)</f>
        <v>0</v>
      </c>
      <c r="L265" s="128">
        <v>9.3000000000000007</v>
      </c>
      <c r="M265" s="108">
        <f t="shared" si="54"/>
        <v>0</v>
      </c>
      <c r="N265" s="129">
        <f t="shared" si="55"/>
        <v>0</v>
      </c>
      <c r="O265" s="342"/>
      <c r="P265" s="342"/>
      <c r="Q265" s="342"/>
      <c r="R265" s="342"/>
      <c r="S265" s="342"/>
      <c r="T265" s="342"/>
      <c r="U265" s="342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64">
        <v>30600004</v>
      </c>
      <c r="B266" s="149" t="s">
        <v>219</v>
      </c>
      <c r="C266" s="125" t="s">
        <v>179</v>
      </c>
      <c r="D266" s="107">
        <v>5.03</v>
      </c>
      <c r="E266" s="107"/>
      <c r="F266" s="126"/>
      <c r="G266" s="127"/>
      <c r="H266" s="351">
        <f t="shared" si="53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342"/>
      <c r="P266" s="342"/>
      <c r="Q266" s="342"/>
      <c r="R266" s="342"/>
      <c r="S266" s="342"/>
      <c r="T266" s="342"/>
      <c r="U266" s="342"/>
      <c r="V266" s="131">
        <f t="shared" ref="V266:V277" si="57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64">
        <v>30600001</v>
      </c>
      <c r="B267" s="149" t="s">
        <v>219</v>
      </c>
      <c r="C267" s="125" t="s">
        <v>181</v>
      </c>
      <c r="D267" s="107">
        <v>5.03</v>
      </c>
      <c r="E267" s="107"/>
      <c r="F267" s="126"/>
      <c r="G267" s="127"/>
      <c r="H267" s="351">
        <f t="shared" si="53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342"/>
      <c r="P267" s="342"/>
      <c r="Q267" s="342"/>
      <c r="R267" s="342"/>
      <c r="S267" s="342"/>
      <c r="T267" s="342"/>
      <c r="U267" s="342"/>
      <c r="V267" s="131">
        <f t="shared" si="57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64">
        <v>30600002</v>
      </c>
      <c r="B268" s="149" t="s">
        <v>219</v>
      </c>
      <c r="C268" s="125" t="s">
        <v>186</v>
      </c>
      <c r="D268" s="107">
        <v>5.03</v>
      </c>
      <c r="E268" s="107"/>
      <c r="F268" s="126"/>
      <c r="G268" s="127"/>
      <c r="H268" s="351">
        <f t="shared" si="53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342"/>
      <c r="P268" s="342"/>
      <c r="Q268" s="342"/>
      <c r="R268" s="342"/>
      <c r="S268" s="342"/>
      <c r="T268" s="342"/>
      <c r="U268" s="342"/>
      <c r="V268" s="131">
        <f t="shared" si="57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64">
        <v>30600003</v>
      </c>
      <c r="B269" s="149" t="s">
        <v>219</v>
      </c>
      <c r="C269" s="191" t="s">
        <v>89</v>
      </c>
      <c r="D269" s="107">
        <v>5.03</v>
      </c>
      <c r="E269" s="107"/>
      <c r="F269" s="126"/>
      <c r="G269" s="127"/>
      <c r="H269" s="351">
        <f t="shared" si="53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342"/>
      <c r="P269" s="342"/>
      <c r="Q269" s="342"/>
      <c r="R269" s="342"/>
      <c r="S269" s="342"/>
      <c r="T269" s="342"/>
      <c r="U269" s="342"/>
      <c r="V269" s="131">
        <f t="shared" si="57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64">
        <v>30400030</v>
      </c>
      <c r="B270" s="149" t="s">
        <v>220</v>
      </c>
      <c r="C270" s="125" t="s">
        <v>179</v>
      </c>
      <c r="D270" s="107">
        <v>5.03</v>
      </c>
      <c r="E270" s="107"/>
      <c r="F270" s="126"/>
      <c r="G270" s="127"/>
      <c r="H270" s="351">
        <f t="shared" si="53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58">IF(ISERROR(I270-K270),"",I270-K270)</f>
        <v>0</v>
      </c>
      <c r="N270" s="129">
        <f t="shared" ref="N270:N285" si="59">SUM(O270:U270)</f>
        <v>0</v>
      </c>
      <c r="O270" s="342"/>
      <c r="P270" s="342"/>
      <c r="Q270" s="342"/>
      <c r="R270" s="342"/>
      <c r="S270" s="342"/>
      <c r="T270" s="342"/>
      <c r="U270" s="342"/>
      <c r="V270" s="131">
        <f t="shared" si="57"/>
        <v>0</v>
      </c>
      <c r="W270" s="132" t="str">
        <f t="shared" ref="W270:W277" si="60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64"/>
      <c r="B271" s="149" t="s">
        <v>220</v>
      </c>
      <c r="C271" s="125" t="s">
        <v>203</v>
      </c>
      <c r="D271" s="107">
        <v>5.03</v>
      </c>
      <c r="E271" s="107"/>
      <c r="F271" s="126"/>
      <c r="G271" s="127"/>
      <c r="H271" s="351">
        <f t="shared" si="53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58"/>
        <v/>
      </c>
      <c r="N271" s="129">
        <f t="shared" si="59"/>
        <v>0</v>
      </c>
      <c r="O271" s="342"/>
      <c r="P271" s="342"/>
      <c r="Q271" s="342"/>
      <c r="R271" s="342"/>
      <c r="S271" s="342"/>
      <c r="T271" s="342"/>
      <c r="U271" s="342"/>
      <c r="V271" s="131">
        <f t="shared" si="57"/>
        <v>0</v>
      </c>
      <c r="W271" s="132" t="str">
        <f t="shared" si="60"/>
        <v/>
      </c>
      <c r="X271" s="131"/>
      <c r="Y271" s="131"/>
      <c r="Z271" s="131"/>
      <c r="AA271" s="131"/>
    </row>
    <row r="272" spans="1:27" ht="20.100000000000001" hidden="1" customHeight="1">
      <c r="A272" s="264"/>
      <c r="B272" s="149" t="s">
        <v>220</v>
      </c>
      <c r="C272" s="125" t="s">
        <v>186</v>
      </c>
      <c r="D272" s="107">
        <v>5.03</v>
      </c>
      <c r="E272" s="107"/>
      <c r="F272" s="126"/>
      <c r="G272" s="127"/>
      <c r="H272" s="351">
        <f t="shared" si="53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58"/>
        <v/>
      </c>
      <c r="N272" s="129">
        <f t="shared" si="59"/>
        <v>0</v>
      </c>
      <c r="O272" s="342"/>
      <c r="P272" s="342"/>
      <c r="Q272" s="342"/>
      <c r="R272" s="342"/>
      <c r="S272" s="342"/>
      <c r="T272" s="342"/>
      <c r="U272" s="342"/>
      <c r="V272" s="131">
        <f t="shared" si="57"/>
        <v>0</v>
      </c>
      <c r="W272" s="132" t="str">
        <f t="shared" si="60"/>
        <v/>
      </c>
      <c r="X272" s="131"/>
      <c r="Y272" s="131"/>
      <c r="Z272" s="131"/>
      <c r="AA272" s="131"/>
    </row>
    <row r="273" spans="1:27" ht="20.100000000000001" hidden="1" customHeight="1">
      <c r="A273" s="264">
        <v>30401031</v>
      </c>
      <c r="B273" s="149" t="s">
        <v>220</v>
      </c>
      <c r="C273" s="125" t="s">
        <v>195</v>
      </c>
      <c r="D273" s="107">
        <v>5.03</v>
      </c>
      <c r="E273" s="107"/>
      <c r="F273" s="126"/>
      <c r="G273" s="127"/>
      <c r="H273" s="351">
        <f t="shared" si="53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58"/>
        <v/>
      </c>
      <c r="N273" s="129">
        <f t="shared" si="59"/>
        <v>0</v>
      </c>
      <c r="O273" s="342"/>
      <c r="P273" s="342"/>
      <c r="Q273" s="342"/>
      <c r="R273" s="342"/>
      <c r="S273" s="342"/>
      <c r="T273" s="342"/>
      <c r="U273" s="342"/>
      <c r="V273" s="131">
        <f t="shared" si="57"/>
        <v>0</v>
      </c>
      <c r="W273" s="132" t="str">
        <f t="shared" si="60"/>
        <v/>
      </c>
      <c r="X273" s="131"/>
      <c r="Y273" s="131"/>
      <c r="Z273" s="131"/>
      <c r="AA273" s="131"/>
    </row>
    <row r="274" spans="1:27" ht="20.100000000000001" hidden="1" customHeight="1">
      <c r="A274" s="264">
        <v>30600005</v>
      </c>
      <c r="B274" s="343" t="s">
        <v>222</v>
      </c>
      <c r="C274" s="125" t="s">
        <v>181</v>
      </c>
      <c r="D274" s="107">
        <v>9.36</v>
      </c>
      <c r="E274" s="107"/>
      <c r="F274" s="126"/>
      <c r="G274" s="127"/>
      <c r="H274" s="351">
        <f t="shared" si="53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58"/>
        <v>0</v>
      </c>
      <c r="N274" s="129">
        <f t="shared" si="59"/>
        <v>0</v>
      </c>
      <c r="O274" s="342"/>
      <c r="P274" s="342"/>
      <c r="Q274" s="342"/>
      <c r="R274" s="342"/>
      <c r="S274" s="342"/>
      <c r="T274" s="342"/>
      <c r="U274" s="342"/>
      <c r="V274" s="131">
        <f t="shared" si="57"/>
        <v>0</v>
      </c>
      <c r="W274" s="132" t="str">
        <f t="shared" si="60"/>
        <v/>
      </c>
      <c r="X274" s="131"/>
      <c r="Y274" s="131"/>
      <c r="Z274" s="131"/>
      <c r="AA274" s="131"/>
    </row>
    <row r="275" spans="1:27" ht="20.100000000000001" hidden="1" customHeight="1">
      <c r="A275" s="264">
        <v>30600008</v>
      </c>
      <c r="B275" s="343" t="s">
        <v>222</v>
      </c>
      <c r="C275" s="125" t="s">
        <v>179</v>
      </c>
      <c r="D275" s="107">
        <v>9.36</v>
      </c>
      <c r="E275" s="107"/>
      <c r="F275" s="126"/>
      <c r="G275" s="127"/>
      <c r="H275" s="351">
        <f t="shared" si="53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58"/>
        <v>0</v>
      </c>
      <c r="N275" s="129">
        <f t="shared" si="59"/>
        <v>0</v>
      </c>
      <c r="O275" s="342"/>
      <c r="P275" s="342"/>
      <c r="Q275" s="342"/>
      <c r="R275" s="342"/>
      <c r="S275" s="342"/>
      <c r="T275" s="342"/>
      <c r="U275" s="342"/>
      <c r="V275" s="131">
        <f t="shared" si="57"/>
        <v>0</v>
      </c>
      <c r="W275" s="132" t="str">
        <f t="shared" si="60"/>
        <v/>
      </c>
      <c r="X275" s="131"/>
      <c r="Y275" s="131"/>
      <c r="Z275" s="131"/>
      <c r="AA275" s="131"/>
    </row>
    <row r="276" spans="1:27" ht="20.100000000000001" hidden="1" customHeight="1">
      <c r="A276" s="264">
        <v>30600007</v>
      </c>
      <c r="B276" s="343" t="s">
        <v>222</v>
      </c>
      <c r="C276" s="125" t="s">
        <v>221</v>
      </c>
      <c r="D276" s="107">
        <v>9.36</v>
      </c>
      <c r="E276" s="107"/>
      <c r="F276" s="126"/>
      <c r="G276" s="127"/>
      <c r="H276" s="351">
        <f t="shared" si="53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58"/>
        <v>0</v>
      </c>
      <c r="N276" s="129">
        <f t="shared" si="59"/>
        <v>0</v>
      </c>
      <c r="O276" s="342"/>
      <c r="P276" s="342"/>
      <c r="Q276" s="342"/>
      <c r="R276" s="342"/>
      <c r="S276" s="342"/>
      <c r="T276" s="342"/>
      <c r="U276" s="342"/>
      <c r="V276" s="131">
        <f t="shared" si="57"/>
        <v>0</v>
      </c>
      <c r="W276" s="132" t="str">
        <f t="shared" si="60"/>
        <v/>
      </c>
      <c r="X276" s="131"/>
      <c r="Y276" s="131"/>
      <c r="Z276" s="131"/>
      <c r="AA276" s="131"/>
    </row>
    <row r="277" spans="1:27" ht="20.100000000000001" hidden="1" customHeight="1">
      <c r="A277" s="264">
        <v>30600006</v>
      </c>
      <c r="B277" s="343" t="s">
        <v>222</v>
      </c>
      <c r="C277" s="125" t="s">
        <v>186</v>
      </c>
      <c r="D277" s="107">
        <v>9.36</v>
      </c>
      <c r="E277" s="107"/>
      <c r="F277" s="126"/>
      <c r="G277" s="127"/>
      <c r="H277" s="351">
        <f t="shared" si="53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58"/>
        <v>0</v>
      </c>
      <c r="N277" s="129">
        <f t="shared" si="59"/>
        <v>0</v>
      </c>
      <c r="O277" s="342"/>
      <c r="P277" s="342"/>
      <c r="Q277" s="342"/>
      <c r="R277" s="342"/>
      <c r="S277" s="342"/>
      <c r="T277" s="342"/>
      <c r="U277" s="342"/>
      <c r="V277" s="131">
        <f t="shared" si="57"/>
        <v>0</v>
      </c>
      <c r="W277" s="132" t="str">
        <f t="shared" si="60"/>
        <v/>
      </c>
      <c r="X277" s="131"/>
      <c r="Y277" s="131"/>
      <c r="Z277" s="131"/>
      <c r="AA277" s="131"/>
    </row>
    <row r="278" spans="1:27" ht="20.100000000000001" hidden="1" customHeight="1">
      <c r="A278" s="259">
        <v>30400026</v>
      </c>
      <c r="B278" s="343" t="s">
        <v>393</v>
      </c>
      <c r="C278" s="183" t="s">
        <v>395</v>
      </c>
      <c r="D278" s="107">
        <v>5</v>
      </c>
      <c r="E278" s="107"/>
      <c r="F278" s="126"/>
      <c r="G278" s="127"/>
      <c r="H278" s="351">
        <f t="shared" si="53"/>
        <v>0</v>
      </c>
      <c r="I278" s="128"/>
      <c r="J278" s="129" t="str">
        <f t="array" ref="J278">IF(ISERROR(G278/I278),"",G278/I278)</f>
        <v/>
      </c>
      <c r="K278" s="130">
        <f t="array" ref="K278">IF(ISERROR(G278/L278),"",G278/L278)</f>
        <v>0</v>
      </c>
      <c r="L278" s="128">
        <v>5</v>
      </c>
      <c r="M278" s="108">
        <f t="shared" si="58"/>
        <v>0</v>
      </c>
      <c r="N278" s="129">
        <f t="shared" si="59"/>
        <v>0</v>
      </c>
      <c r="O278" s="342"/>
      <c r="P278" s="342"/>
      <c r="Q278" s="342"/>
      <c r="R278" s="342"/>
      <c r="S278" s="342"/>
      <c r="T278" s="342"/>
      <c r="U278" s="342"/>
      <c r="V278" s="131"/>
      <c r="W278" s="132"/>
      <c r="X278" s="131"/>
      <c r="Y278" s="131"/>
      <c r="Z278" s="131"/>
      <c r="AA278" s="131"/>
    </row>
    <row r="279" spans="1:27" ht="20.100000000000001" hidden="1" customHeight="1">
      <c r="A279" s="259">
        <v>30400028</v>
      </c>
      <c r="B279" s="343" t="s">
        <v>393</v>
      </c>
      <c r="C279" s="183" t="s">
        <v>402</v>
      </c>
      <c r="D279" s="107">
        <v>5</v>
      </c>
      <c r="E279" s="107"/>
      <c r="F279" s="126"/>
      <c r="G279" s="127"/>
      <c r="H279" s="351">
        <f t="shared" si="53"/>
        <v>0</v>
      </c>
      <c r="I279" s="128"/>
      <c r="J279" s="129" t="str">
        <f t="array" ref="J279">IF(ISERROR(G279/I279),"",G279/I279)</f>
        <v/>
      </c>
      <c r="K279" s="130">
        <f t="array" ref="K279">IF(ISERROR(G279/L279),"",G279/L279)</f>
        <v>0</v>
      </c>
      <c r="L279" s="128">
        <v>5</v>
      </c>
      <c r="M279" s="108">
        <f t="shared" si="58"/>
        <v>0</v>
      </c>
      <c r="N279" s="129">
        <f t="shared" si="59"/>
        <v>0</v>
      </c>
      <c r="O279" s="342"/>
      <c r="P279" s="342"/>
      <c r="Q279" s="342"/>
      <c r="R279" s="342"/>
      <c r="S279" s="342"/>
      <c r="T279" s="342"/>
      <c r="U279" s="342"/>
      <c r="V279" s="131"/>
      <c r="W279" s="132"/>
      <c r="X279" s="131"/>
      <c r="Y279" s="131"/>
      <c r="Z279" s="131"/>
      <c r="AA279" s="131"/>
    </row>
    <row r="280" spans="1:27" ht="20.100000000000001" hidden="1" customHeight="1">
      <c r="A280" s="259">
        <v>30400027</v>
      </c>
      <c r="B280" s="343" t="s">
        <v>404</v>
      </c>
      <c r="C280" s="183" t="s">
        <v>405</v>
      </c>
      <c r="D280" s="107">
        <v>5</v>
      </c>
      <c r="E280" s="107"/>
      <c r="F280" s="126"/>
      <c r="G280" s="127"/>
      <c r="H280" s="351">
        <f t="shared" si="53"/>
        <v>0</v>
      </c>
      <c r="I280" s="128"/>
      <c r="J280" s="129" t="str">
        <f t="array" ref="J280">IF(ISERROR(G280/I280),"",G280/I280)</f>
        <v/>
      </c>
      <c r="K280" s="130">
        <f t="array" ref="K280">IF(ISERROR(G280/L280),"",G280/L280)</f>
        <v>0</v>
      </c>
      <c r="L280" s="128">
        <v>5</v>
      </c>
      <c r="M280" s="108">
        <f t="shared" si="58"/>
        <v>0</v>
      </c>
      <c r="N280" s="129">
        <f t="shared" si="59"/>
        <v>0</v>
      </c>
      <c r="O280" s="342"/>
      <c r="P280" s="342"/>
      <c r="Q280" s="342"/>
      <c r="R280" s="342"/>
      <c r="S280" s="342"/>
      <c r="T280" s="342"/>
      <c r="U280" s="342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9"/>
      <c r="B281" s="343" t="s">
        <v>342</v>
      </c>
      <c r="C281" s="183" t="s">
        <v>372</v>
      </c>
      <c r="D281" s="107">
        <v>5</v>
      </c>
      <c r="E281" s="107"/>
      <c r="F281" s="126"/>
      <c r="G281" s="127"/>
      <c r="H281" s="351">
        <f t="shared" si="53"/>
        <v>0</v>
      </c>
      <c r="I281" s="128"/>
      <c r="J281" s="129" t="str">
        <f t="array" ref="J281">IF(ISERROR(G281/I281),"",G281/I281)</f>
        <v/>
      </c>
      <c r="K281" s="130">
        <f t="array" ref="K281">IF(ISERROR(G281/L281),"",G281/L281)</f>
        <v>0</v>
      </c>
      <c r="L281" s="128">
        <v>5</v>
      </c>
      <c r="M281" s="108">
        <f t="shared" si="58"/>
        <v>0</v>
      </c>
      <c r="N281" s="129">
        <f t="shared" si="59"/>
        <v>0</v>
      </c>
      <c r="O281" s="342"/>
      <c r="P281" s="342"/>
      <c r="Q281" s="342"/>
      <c r="R281" s="342"/>
      <c r="S281" s="342"/>
      <c r="T281" s="342"/>
      <c r="U281" s="342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9">
        <v>30600009</v>
      </c>
      <c r="B282" s="343" t="s">
        <v>343</v>
      </c>
      <c r="C282" s="125" t="s">
        <v>345</v>
      </c>
      <c r="D282" s="107">
        <v>5</v>
      </c>
      <c r="E282" s="107"/>
      <c r="F282" s="126"/>
      <c r="G282" s="127"/>
      <c r="H282" s="351">
        <f t="shared" si="53"/>
        <v>0</v>
      </c>
      <c r="I282" s="128"/>
      <c r="J282" s="129" t="str">
        <f t="array" ref="J282">IF(ISERROR(G282/I282),"",G282/I282)</f>
        <v/>
      </c>
      <c r="K282" s="130">
        <f t="array" ref="K282">IF(ISERROR(G282/L282),"",G282/L282)</f>
        <v>0</v>
      </c>
      <c r="L282" s="128">
        <v>5</v>
      </c>
      <c r="M282" s="108">
        <f t="shared" si="58"/>
        <v>0</v>
      </c>
      <c r="N282" s="129">
        <f t="shared" si="59"/>
        <v>0</v>
      </c>
      <c r="O282" s="342"/>
      <c r="P282" s="342"/>
      <c r="Q282" s="342"/>
      <c r="R282" s="342"/>
      <c r="S282" s="342"/>
      <c r="T282" s="342"/>
      <c r="U282" s="342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9">
        <v>30600010</v>
      </c>
      <c r="B283" s="343" t="s">
        <v>343</v>
      </c>
      <c r="C283" s="125" t="s">
        <v>347</v>
      </c>
      <c r="D283" s="107">
        <v>5</v>
      </c>
      <c r="E283" s="107"/>
      <c r="F283" s="126"/>
      <c r="G283" s="127"/>
      <c r="H283" s="351">
        <f t="shared" si="53"/>
        <v>0</v>
      </c>
      <c r="I283" s="128"/>
      <c r="J283" s="129" t="str">
        <f t="array" ref="J283">IF(ISERROR(G283/I283),"",G283/I283)</f>
        <v/>
      </c>
      <c r="K283" s="130">
        <f t="array" ref="K283">IF(ISERROR(G283/L283),"",G283/L283)</f>
        <v>0</v>
      </c>
      <c r="L283" s="128">
        <v>5</v>
      </c>
      <c r="M283" s="108">
        <f t="shared" si="58"/>
        <v>0</v>
      </c>
      <c r="N283" s="129">
        <f t="shared" si="59"/>
        <v>0</v>
      </c>
      <c r="O283" s="342"/>
      <c r="P283" s="342"/>
      <c r="Q283" s="342"/>
      <c r="R283" s="342"/>
      <c r="S283" s="342"/>
      <c r="T283" s="342"/>
      <c r="U283" s="342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9">
        <v>30400001</v>
      </c>
      <c r="B284" s="149" t="s">
        <v>508</v>
      </c>
      <c r="C284" s="125" t="s">
        <v>187</v>
      </c>
      <c r="D284" s="107">
        <v>5.0599999999999996</v>
      </c>
      <c r="E284" s="107"/>
      <c r="F284" s="126"/>
      <c r="G284" s="127"/>
      <c r="H284" s="351">
        <f t="shared" si="53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58"/>
        <v>0</v>
      </c>
      <c r="N284" s="129">
        <f t="shared" si="59"/>
        <v>0</v>
      </c>
      <c r="O284" s="342"/>
      <c r="P284" s="342"/>
      <c r="Q284" s="342"/>
      <c r="R284" s="342"/>
      <c r="S284" s="342"/>
      <c r="T284" s="342"/>
      <c r="U284" s="342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9">
        <v>30400002</v>
      </c>
      <c r="B285" s="149" t="s">
        <v>508</v>
      </c>
      <c r="C285" s="125" t="s">
        <v>203</v>
      </c>
      <c r="D285" s="107">
        <v>5.0599999999999996</v>
      </c>
      <c r="E285" s="107"/>
      <c r="F285" s="126"/>
      <c r="G285" s="127"/>
      <c r="H285" s="351">
        <f t="shared" si="53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58"/>
        <v>0</v>
      </c>
      <c r="N285" s="129">
        <f t="shared" si="59"/>
        <v>0</v>
      </c>
      <c r="O285" s="342"/>
      <c r="P285" s="342"/>
      <c r="Q285" s="342"/>
      <c r="R285" s="342"/>
      <c r="S285" s="342"/>
      <c r="T285" s="342"/>
      <c r="U285" s="342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9">
        <v>30400004</v>
      </c>
      <c r="B286" s="149" t="s">
        <v>419</v>
      </c>
      <c r="C286" s="183" t="s">
        <v>73</v>
      </c>
      <c r="D286" s="107">
        <v>5.03</v>
      </c>
      <c r="E286" s="107"/>
      <c r="F286" s="126"/>
      <c r="G286" s="127"/>
      <c r="H286" s="351">
        <f t="shared" si="53"/>
        <v>0</v>
      </c>
      <c r="I286" s="128"/>
      <c r="J286" s="129" t="str">
        <f t="array" ref="J286">IF(ISERROR(G286/I286),"",G286/I286)</f>
        <v/>
      </c>
      <c r="K286" s="130"/>
      <c r="L286" s="128">
        <v>24</v>
      </c>
      <c r="M286" s="108"/>
      <c r="N286" s="129"/>
      <c r="O286" s="342"/>
      <c r="P286" s="342"/>
      <c r="Q286" s="342"/>
      <c r="R286" s="342"/>
      <c r="S286" s="342"/>
      <c r="T286" s="342"/>
      <c r="U286" s="342"/>
      <c r="V286" s="131"/>
      <c r="W286" s="132"/>
      <c r="X286" s="131"/>
      <c r="Y286" s="131"/>
      <c r="Z286" s="131"/>
      <c r="AA286" s="131"/>
    </row>
    <row r="287" spans="1:27" ht="20.100000000000001" hidden="1" customHeight="1">
      <c r="A287" s="259">
        <v>30400003</v>
      </c>
      <c r="B287" s="149" t="s">
        <v>419</v>
      </c>
      <c r="C287" s="183" t="s">
        <v>60</v>
      </c>
      <c r="D287" s="107">
        <v>5.03</v>
      </c>
      <c r="E287" s="107"/>
      <c r="F287" s="126"/>
      <c r="G287" s="127"/>
      <c r="H287" s="351">
        <f t="shared" si="53"/>
        <v>0</v>
      </c>
      <c r="I287" s="128"/>
      <c r="J287" s="129" t="str">
        <f t="array" ref="J287">IF(ISERROR(G287/I287),"",G287/I287)</f>
        <v/>
      </c>
      <c r="K287" s="130"/>
      <c r="L287" s="128">
        <v>24</v>
      </c>
      <c r="M287" s="108"/>
      <c r="N287" s="129"/>
      <c r="O287" s="342"/>
      <c r="P287" s="342"/>
      <c r="Q287" s="342"/>
      <c r="R287" s="342"/>
      <c r="S287" s="342"/>
      <c r="T287" s="342"/>
      <c r="U287" s="342"/>
      <c r="V287" s="131"/>
      <c r="W287" s="132"/>
      <c r="X287" s="131"/>
      <c r="Y287" s="131"/>
      <c r="Z287" s="131"/>
      <c r="AA287" s="131"/>
    </row>
    <row r="288" spans="1:27" ht="20.100000000000001" hidden="1" customHeight="1">
      <c r="A288" s="259">
        <v>30400005</v>
      </c>
      <c r="B288" s="149" t="s">
        <v>419</v>
      </c>
      <c r="C288" s="183" t="s">
        <v>422</v>
      </c>
      <c r="D288" s="107">
        <v>5.03</v>
      </c>
      <c r="E288" s="107"/>
      <c r="F288" s="126"/>
      <c r="G288" s="127"/>
      <c r="H288" s="351">
        <f t="shared" si="53"/>
        <v>0</v>
      </c>
      <c r="I288" s="128"/>
      <c r="J288" s="129" t="str">
        <f t="array" ref="J288">IF(ISERROR(G288/I288),"",G288/I288)</f>
        <v/>
      </c>
      <c r="K288" s="130">
        <f t="array" ref="K288">IF(ISERROR(G288/L288),"",G288/L288)</f>
        <v>0</v>
      </c>
      <c r="L288" s="128">
        <v>24</v>
      </c>
      <c r="M288" s="108">
        <f>IF(ISERROR(I288-K288),"",I288-K288)</f>
        <v>0</v>
      </c>
      <c r="N288" s="129"/>
      <c r="O288" s="342"/>
      <c r="P288" s="342"/>
      <c r="Q288" s="342"/>
      <c r="R288" s="342"/>
      <c r="S288" s="342"/>
      <c r="T288" s="342"/>
      <c r="U288" s="342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9">
        <v>30400007</v>
      </c>
      <c r="B289" s="149" t="s">
        <v>223</v>
      </c>
      <c r="C289" s="125" t="s">
        <v>204</v>
      </c>
      <c r="D289" s="107">
        <v>5.07</v>
      </c>
      <c r="E289" s="107"/>
      <c r="F289" s="126"/>
      <c r="G289" s="127"/>
      <c r="H289" s="351">
        <f t="shared" si="53"/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342"/>
      <c r="P289" s="342"/>
      <c r="Q289" s="342"/>
      <c r="R289" s="342"/>
      <c r="S289" s="342"/>
      <c r="T289" s="342"/>
      <c r="U289" s="342"/>
      <c r="V289" s="131">
        <f>SUM(X289:AA289)</f>
        <v>0</v>
      </c>
      <c r="W289" s="132" t="str">
        <f t="shared" ref="W289:W313" si="61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9">
        <v>30400006</v>
      </c>
      <c r="B290" s="149" t="s">
        <v>223</v>
      </c>
      <c r="C290" s="125" t="s">
        <v>179</v>
      </c>
      <c r="D290" s="107">
        <v>5.07</v>
      </c>
      <c r="E290" s="107"/>
      <c r="F290" s="126"/>
      <c r="G290" s="127"/>
      <c r="H290" s="351">
        <f t="shared" si="53"/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342"/>
      <c r="P290" s="342"/>
      <c r="Q290" s="342"/>
      <c r="R290" s="342"/>
      <c r="S290" s="342"/>
      <c r="T290" s="342"/>
      <c r="U290" s="342"/>
      <c r="V290" s="131">
        <f>SUM(X290:AA290)</f>
        <v>0</v>
      </c>
      <c r="W290" s="132" t="str">
        <f t="shared" si="61"/>
        <v/>
      </c>
      <c r="X290" s="131"/>
      <c r="Y290" s="131"/>
      <c r="Z290" s="131"/>
      <c r="AA290" s="131"/>
    </row>
    <row r="291" spans="1:27" ht="20.100000000000001" hidden="1" customHeight="1">
      <c r="A291" s="259">
        <v>30400006</v>
      </c>
      <c r="B291" s="149" t="s">
        <v>223</v>
      </c>
      <c r="C291" s="125" t="s">
        <v>186</v>
      </c>
      <c r="D291" s="107">
        <v>5.0599999999999996</v>
      </c>
      <c r="E291" s="107"/>
      <c r="F291" s="151"/>
      <c r="G291" s="127"/>
      <c r="H291" s="351">
        <f t="shared" si="53"/>
        <v>0</v>
      </c>
      <c r="I291" s="128"/>
      <c r="J291" s="129" t="str">
        <f t="array" ref="J291">IF(ISERROR(G291/I291),"",G291/I291)</f>
        <v/>
      </c>
      <c r="K291" s="351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342"/>
      <c r="P291" s="342"/>
      <c r="Q291" s="342"/>
      <c r="R291" s="342"/>
      <c r="S291" s="342"/>
      <c r="T291" s="342"/>
      <c r="U291" s="342"/>
      <c r="V291" s="131">
        <f>SUM(X291:AA291)</f>
        <v>0</v>
      </c>
      <c r="W291" s="132" t="str">
        <f t="shared" si="61"/>
        <v/>
      </c>
      <c r="X291" s="131"/>
      <c r="Y291" s="131"/>
      <c r="Z291" s="131"/>
      <c r="AA291" s="131"/>
    </row>
    <row r="292" spans="1:27" ht="20.100000000000001" hidden="1" customHeight="1">
      <c r="A292" s="424" t="s">
        <v>224</v>
      </c>
      <c r="B292" s="425"/>
      <c r="C292" s="349" t="s">
        <v>202</v>
      </c>
      <c r="D292" s="141"/>
      <c r="E292" s="141"/>
      <c r="F292" s="142"/>
      <c r="G292" s="143">
        <f>SUM(G258:G291)</f>
        <v>0</v>
      </c>
      <c r="H292" s="144">
        <f>SUM(H258:H291)</f>
        <v>0</v>
      </c>
      <c r="I292" s="144">
        <f>SUM(I258:I291)</f>
        <v>0</v>
      </c>
      <c r="J292" s="129" t="str">
        <f t="array" ref="J292">IF(ISERROR(G292/I292),"",G292/I292)</f>
        <v/>
      </c>
      <c r="K292" s="144">
        <f>SUM(K258:K291)</f>
        <v>0</v>
      </c>
      <c r="L292" s="145"/>
      <c r="M292" s="148">
        <f t="shared" ref="M292:V292" si="62">SUM(M258:M291)</f>
        <v>0</v>
      </c>
      <c r="N292" s="144">
        <f t="shared" si="62"/>
        <v>0</v>
      </c>
      <c r="O292" s="146">
        <f t="shared" si="62"/>
        <v>0</v>
      </c>
      <c r="P292" s="146">
        <f t="shared" si="62"/>
        <v>0</v>
      </c>
      <c r="Q292" s="146">
        <f t="shared" si="62"/>
        <v>0</v>
      </c>
      <c r="R292" s="146">
        <f t="shared" si="62"/>
        <v>0</v>
      </c>
      <c r="S292" s="146">
        <f t="shared" si="62"/>
        <v>0</v>
      </c>
      <c r="T292" s="146">
        <f t="shared" si="62"/>
        <v>0</v>
      </c>
      <c r="U292" s="146">
        <f t="shared" si="62"/>
        <v>0</v>
      </c>
      <c r="V292" s="147">
        <f t="shared" si="62"/>
        <v>0</v>
      </c>
      <c r="W292" s="132" t="str">
        <f t="shared" si="61"/>
        <v/>
      </c>
      <c r="X292" s="147">
        <f>SUM(X258:X291)</f>
        <v>0</v>
      </c>
      <c r="Y292" s="147">
        <f>SUM(Y258:Y291)</f>
        <v>0</v>
      </c>
      <c r="Z292" s="147">
        <f>SUM(Z258:Z291)</f>
        <v>0</v>
      </c>
      <c r="AA292" s="147">
        <f>SUM(AA258:AA291)</f>
        <v>0</v>
      </c>
    </row>
    <row r="293" spans="1:27" ht="20.100000000000001" hidden="1" customHeight="1">
      <c r="A293" s="259">
        <v>30100038</v>
      </c>
      <c r="B293" s="133" t="s">
        <v>225</v>
      </c>
      <c r="C293" s="125" t="s">
        <v>226</v>
      </c>
      <c r="D293" s="107">
        <v>5.03</v>
      </c>
      <c r="E293" s="107"/>
      <c r="F293" s="126"/>
      <c r="G293" s="127"/>
      <c r="H293" s="351">
        <f t="shared" ref="H293:H307" si="63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7" si="64">IF(ISERROR(I293-K293),"",I293-K293)</f>
        <v>0</v>
      </c>
      <c r="N293" s="129">
        <f t="shared" ref="N293:N307" si="65">SUM(O293:U293)</f>
        <v>0</v>
      </c>
      <c r="O293" s="342"/>
      <c r="P293" s="342"/>
      <c r="Q293" s="342"/>
      <c r="R293" s="342"/>
      <c r="S293" s="342"/>
      <c r="T293" s="342"/>
      <c r="U293" s="342"/>
      <c r="V293" s="131">
        <f t="shared" ref="V293:V307" si="66">SUM(X293:AA293)</f>
        <v>0</v>
      </c>
      <c r="W293" s="132" t="str">
        <f t="shared" si="61"/>
        <v/>
      </c>
      <c r="X293" s="131"/>
      <c r="Y293" s="131"/>
      <c r="Z293" s="131"/>
      <c r="AA293" s="131"/>
    </row>
    <row r="294" spans="1:27" ht="20.100000000000001" hidden="1" customHeight="1">
      <c r="A294" s="259">
        <v>30100037</v>
      </c>
      <c r="B294" s="133" t="s">
        <v>225</v>
      </c>
      <c r="C294" s="125" t="s">
        <v>204</v>
      </c>
      <c r="D294" s="107">
        <v>5.03</v>
      </c>
      <c r="E294" s="107"/>
      <c r="F294" s="126"/>
      <c r="G294" s="127"/>
      <c r="H294" s="351">
        <f t="shared" si="63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64"/>
        <v>0</v>
      </c>
      <c r="N294" s="129">
        <f t="shared" si="65"/>
        <v>0</v>
      </c>
      <c r="O294" s="342"/>
      <c r="P294" s="342"/>
      <c r="Q294" s="342"/>
      <c r="R294" s="342"/>
      <c r="S294" s="342"/>
      <c r="T294" s="342"/>
      <c r="U294" s="342"/>
      <c r="V294" s="131">
        <f t="shared" si="66"/>
        <v>0</v>
      </c>
      <c r="W294" s="132" t="str">
        <f t="shared" si="61"/>
        <v/>
      </c>
      <c r="X294" s="131"/>
      <c r="Y294" s="131"/>
      <c r="Z294" s="131"/>
      <c r="AA294" s="131"/>
    </row>
    <row r="295" spans="1:27" s="311" customFormat="1" ht="20.100000000000001" customHeight="1">
      <c r="A295" s="259">
        <v>30100051</v>
      </c>
      <c r="B295" s="133" t="s">
        <v>184</v>
      </c>
      <c r="C295" s="125" t="s">
        <v>194</v>
      </c>
      <c r="D295" s="107">
        <v>5.04</v>
      </c>
      <c r="E295" s="107"/>
      <c r="F295" s="126">
        <v>42779</v>
      </c>
      <c r="G295" s="127">
        <v>95</v>
      </c>
      <c r="H295" s="388">
        <f t="shared" si="63"/>
        <v>478.8</v>
      </c>
      <c r="I295" s="128">
        <f>1*3</f>
        <v>3</v>
      </c>
      <c r="J295" s="128">
        <f t="array" ref="J295">IF(ISERROR(G295/I295),"",G295/I295)</f>
        <v>31.666666666666668</v>
      </c>
      <c r="K295" s="130">
        <f t="array" ref="K295">IF(ISERROR(G295/L295),"",G295/L295)</f>
        <v>4.75</v>
      </c>
      <c r="L295" s="128">
        <v>20</v>
      </c>
      <c r="M295" s="108">
        <f t="shared" si="64"/>
        <v>-1.75</v>
      </c>
      <c r="N295" s="128">
        <f t="shared" si="65"/>
        <v>0</v>
      </c>
      <c r="O295" s="384"/>
      <c r="P295" s="384"/>
      <c r="Q295" s="384"/>
      <c r="R295" s="384"/>
      <c r="S295" s="384"/>
      <c r="T295" s="384"/>
      <c r="U295" s="384"/>
      <c r="V295" s="131">
        <f t="shared" si="66"/>
        <v>0</v>
      </c>
      <c r="W295" s="386">
        <f t="shared" si="61"/>
        <v>0</v>
      </c>
      <c r="X295" s="131"/>
      <c r="Y295" s="131"/>
      <c r="Z295" s="131"/>
      <c r="AA295" s="131"/>
    </row>
    <row r="296" spans="1:27" ht="20.100000000000001" hidden="1" customHeight="1">
      <c r="A296" s="259"/>
      <c r="B296" s="138" t="s">
        <v>227</v>
      </c>
      <c r="C296" s="125" t="s">
        <v>212</v>
      </c>
      <c r="D296" s="107">
        <v>5.03</v>
      </c>
      <c r="E296" s="107"/>
      <c r="F296" s="126"/>
      <c r="G296" s="127"/>
      <c r="H296" s="351">
        <f t="shared" si="63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64"/>
        <v>0</v>
      </c>
      <c r="N296" s="129">
        <f t="shared" si="65"/>
        <v>0</v>
      </c>
      <c r="O296" s="342"/>
      <c r="P296" s="342"/>
      <c r="Q296" s="342"/>
      <c r="R296" s="342"/>
      <c r="S296" s="342"/>
      <c r="T296" s="342"/>
      <c r="U296" s="342"/>
      <c r="V296" s="131">
        <f t="shared" si="66"/>
        <v>0</v>
      </c>
      <c r="W296" s="132" t="str">
        <f t="shared" si="61"/>
        <v/>
      </c>
      <c r="X296" s="131"/>
      <c r="Y296" s="131"/>
      <c r="Z296" s="131"/>
      <c r="AA296" s="131"/>
    </row>
    <row r="297" spans="1:27" ht="20.100000000000001" hidden="1" customHeight="1">
      <c r="A297" s="259">
        <v>30100054</v>
      </c>
      <c r="B297" s="138" t="s">
        <v>227</v>
      </c>
      <c r="C297" s="347" t="s">
        <v>203</v>
      </c>
      <c r="D297" s="107">
        <v>5.03</v>
      </c>
      <c r="E297" s="107"/>
      <c r="F297" s="126"/>
      <c r="G297" s="127"/>
      <c r="H297" s="351">
        <f t="shared" si="63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64"/>
        <v>0</v>
      </c>
      <c r="N297" s="129">
        <f t="shared" si="65"/>
        <v>0</v>
      </c>
      <c r="O297" s="342"/>
      <c r="P297" s="342"/>
      <c r="Q297" s="342"/>
      <c r="R297" s="342"/>
      <c r="S297" s="342"/>
      <c r="T297" s="342"/>
      <c r="U297" s="342"/>
      <c r="V297" s="131">
        <f t="shared" si="66"/>
        <v>0</v>
      </c>
      <c r="W297" s="132" t="str">
        <f t="shared" si="61"/>
        <v/>
      </c>
      <c r="X297" s="131"/>
      <c r="Y297" s="131"/>
      <c r="Z297" s="131"/>
      <c r="AA297" s="131"/>
    </row>
    <row r="298" spans="1:27" ht="20.100000000000001" hidden="1" customHeight="1">
      <c r="A298" s="259">
        <v>30100053</v>
      </c>
      <c r="B298" s="138" t="s">
        <v>227</v>
      </c>
      <c r="C298" s="125" t="s">
        <v>199</v>
      </c>
      <c r="D298" s="107">
        <v>5.03</v>
      </c>
      <c r="E298" s="107"/>
      <c r="F298" s="126"/>
      <c r="G298" s="127"/>
      <c r="H298" s="351">
        <f t="shared" si="63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64"/>
        <v>0</v>
      </c>
      <c r="N298" s="129">
        <f t="shared" si="65"/>
        <v>0</v>
      </c>
      <c r="O298" s="342"/>
      <c r="P298" s="342"/>
      <c r="Q298" s="342"/>
      <c r="R298" s="342"/>
      <c r="S298" s="342"/>
      <c r="T298" s="342"/>
      <c r="U298" s="342"/>
      <c r="V298" s="131">
        <f t="shared" si="66"/>
        <v>0</v>
      </c>
      <c r="W298" s="132" t="str">
        <f t="shared" si="61"/>
        <v/>
      </c>
      <c r="X298" s="131"/>
      <c r="Y298" s="131"/>
      <c r="Z298" s="131"/>
      <c r="AA298" s="131"/>
    </row>
    <row r="299" spans="1:27" ht="20.100000000000001" hidden="1" customHeight="1">
      <c r="A299" s="259"/>
      <c r="B299" s="138" t="s">
        <v>227</v>
      </c>
      <c r="C299" s="125" t="s">
        <v>186</v>
      </c>
      <c r="D299" s="107">
        <v>5.03</v>
      </c>
      <c r="E299" s="107"/>
      <c r="F299" s="126"/>
      <c r="G299" s="127"/>
      <c r="H299" s="351">
        <f t="shared" si="63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64"/>
        <v>0</v>
      </c>
      <c r="N299" s="129">
        <f t="shared" si="65"/>
        <v>0</v>
      </c>
      <c r="O299" s="342"/>
      <c r="P299" s="342"/>
      <c r="Q299" s="342"/>
      <c r="R299" s="342"/>
      <c r="S299" s="342"/>
      <c r="T299" s="342"/>
      <c r="U299" s="342"/>
      <c r="V299" s="131">
        <f t="shared" si="66"/>
        <v>0</v>
      </c>
      <c r="W299" s="132" t="str">
        <f t="shared" si="61"/>
        <v/>
      </c>
      <c r="X299" s="131"/>
      <c r="Y299" s="131"/>
      <c r="Z299" s="131"/>
      <c r="AA299" s="131"/>
    </row>
    <row r="300" spans="1:27" ht="20.100000000000001" hidden="1" customHeight="1">
      <c r="A300" s="259"/>
      <c r="B300" s="138" t="s">
        <v>227</v>
      </c>
      <c r="C300" s="347" t="s">
        <v>228</v>
      </c>
      <c r="D300" s="107">
        <v>5.03</v>
      </c>
      <c r="E300" s="107"/>
      <c r="F300" s="126"/>
      <c r="G300" s="127"/>
      <c r="H300" s="351">
        <f t="shared" si="63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64"/>
        <v>0</v>
      </c>
      <c r="N300" s="129">
        <f t="shared" si="65"/>
        <v>0</v>
      </c>
      <c r="O300" s="342"/>
      <c r="P300" s="342"/>
      <c r="Q300" s="342"/>
      <c r="R300" s="342"/>
      <c r="S300" s="342"/>
      <c r="T300" s="342"/>
      <c r="U300" s="342"/>
      <c r="V300" s="131">
        <f t="shared" si="66"/>
        <v>0</v>
      </c>
      <c r="W300" s="132" t="str">
        <f t="shared" si="61"/>
        <v/>
      </c>
      <c r="X300" s="131"/>
      <c r="Y300" s="131"/>
      <c r="Z300" s="131"/>
      <c r="AA300" s="131"/>
    </row>
    <row r="301" spans="1:27" ht="20.100000000000001" hidden="1" customHeight="1">
      <c r="A301" s="259">
        <v>30101067</v>
      </c>
      <c r="B301" s="138" t="s">
        <v>229</v>
      </c>
      <c r="C301" s="347" t="s">
        <v>212</v>
      </c>
      <c r="D301" s="107">
        <v>5.03</v>
      </c>
      <c r="E301" s="107"/>
      <c r="F301" s="126"/>
      <c r="G301" s="127"/>
      <c r="H301" s="351">
        <f t="shared" si="63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64"/>
        <v/>
      </c>
      <c r="N301" s="129">
        <f t="shared" si="65"/>
        <v>0</v>
      </c>
      <c r="O301" s="342"/>
      <c r="P301" s="342"/>
      <c r="Q301" s="342"/>
      <c r="R301" s="342"/>
      <c r="S301" s="342"/>
      <c r="T301" s="342"/>
      <c r="U301" s="342"/>
      <c r="V301" s="131">
        <f t="shared" si="66"/>
        <v>0</v>
      </c>
      <c r="W301" s="132" t="str">
        <f t="shared" si="61"/>
        <v/>
      </c>
      <c r="X301" s="131"/>
      <c r="Y301" s="131"/>
      <c r="Z301" s="131"/>
      <c r="AA301" s="131"/>
    </row>
    <row r="302" spans="1:27" ht="20.100000000000001" hidden="1" customHeight="1">
      <c r="A302" s="259">
        <v>30101068</v>
      </c>
      <c r="B302" s="138" t="s">
        <v>229</v>
      </c>
      <c r="C302" s="347" t="s">
        <v>203</v>
      </c>
      <c r="D302" s="107">
        <v>5.03</v>
      </c>
      <c r="E302" s="107"/>
      <c r="F302" s="126"/>
      <c r="G302" s="127"/>
      <c r="H302" s="351">
        <f t="shared" si="63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64"/>
        <v/>
      </c>
      <c r="N302" s="129">
        <f t="shared" si="65"/>
        <v>0</v>
      </c>
      <c r="O302" s="342"/>
      <c r="P302" s="342"/>
      <c r="Q302" s="342"/>
      <c r="R302" s="342"/>
      <c r="S302" s="342"/>
      <c r="T302" s="342"/>
      <c r="U302" s="342"/>
      <c r="V302" s="131">
        <f t="shared" si="66"/>
        <v>0</v>
      </c>
      <c r="W302" s="132" t="str">
        <f t="shared" si="61"/>
        <v/>
      </c>
      <c r="X302" s="131"/>
      <c r="Y302" s="131"/>
      <c r="Z302" s="131"/>
      <c r="AA302" s="131"/>
    </row>
    <row r="303" spans="1:27" ht="20.100000000000001" hidden="1" customHeight="1">
      <c r="A303" s="259">
        <v>30101069</v>
      </c>
      <c r="B303" s="138" t="s">
        <v>229</v>
      </c>
      <c r="C303" s="347" t="s">
        <v>186</v>
      </c>
      <c r="D303" s="107">
        <v>5.03</v>
      </c>
      <c r="E303" s="107"/>
      <c r="F303" s="126"/>
      <c r="G303" s="127"/>
      <c r="H303" s="351">
        <f t="shared" si="63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64"/>
        <v/>
      </c>
      <c r="N303" s="129">
        <f t="shared" si="65"/>
        <v>0</v>
      </c>
      <c r="O303" s="342"/>
      <c r="P303" s="342"/>
      <c r="Q303" s="342"/>
      <c r="R303" s="342"/>
      <c r="S303" s="342"/>
      <c r="T303" s="342"/>
      <c r="U303" s="342"/>
      <c r="V303" s="131">
        <f t="shared" si="66"/>
        <v>0</v>
      </c>
      <c r="W303" s="132" t="str">
        <f t="shared" si="61"/>
        <v/>
      </c>
      <c r="X303" s="131"/>
      <c r="Y303" s="131"/>
      <c r="Z303" s="131"/>
      <c r="AA303" s="131"/>
    </row>
    <row r="304" spans="1:27" ht="20.100000000000001" hidden="1" customHeight="1">
      <c r="A304" s="259">
        <v>30101070</v>
      </c>
      <c r="B304" s="138" t="s">
        <v>229</v>
      </c>
      <c r="C304" s="347" t="s">
        <v>228</v>
      </c>
      <c r="D304" s="107">
        <v>5.03</v>
      </c>
      <c r="E304" s="107"/>
      <c r="F304" s="126"/>
      <c r="G304" s="127"/>
      <c r="H304" s="351">
        <f t="shared" si="63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64"/>
        <v/>
      </c>
      <c r="N304" s="129">
        <f t="shared" si="65"/>
        <v>0</v>
      </c>
      <c r="O304" s="342"/>
      <c r="P304" s="342"/>
      <c r="Q304" s="342"/>
      <c r="R304" s="342"/>
      <c r="S304" s="342"/>
      <c r="T304" s="342"/>
      <c r="U304" s="342"/>
      <c r="V304" s="131">
        <f t="shared" si="66"/>
        <v>0</v>
      </c>
      <c r="W304" s="132" t="str">
        <f t="shared" si="61"/>
        <v/>
      </c>
      <c r="X304" s="131"/>
      <c r="Y304" s="131"/>
      <c r="Z304" s="131"/>
      <c r="AA304" s="131"/>
    </row>
    <row r="305" spans="1:27" ht="20.100000000000001" hidden="1" customHeight="1">
      <c r="A305" s="259">
        <v>30101071</v>
      </c>
      <c r="B305" s="138" t="s">
        <v>229</v>
      </c>
      <c r="C305" s="347" t="s">
        <v>199</v>
      </c>
      <c r="D305" s="107">
        <v>5.03</v>
      </c>
      <c r="E305" s="107"/>
      <c r="F305" s="126"/>
      <c r="G305" s="127"/>
      <c r="H305" s="351">
        <f t="shared" si="63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64"/>
        <v/>
      </c>
      <c r="N305" s="129">
        <f t="shared" si="65"/>
        <v>0</v>
      </c>
      <c r="O305" s="342"/>
      <c r="P305" s="342"/>
      <c r="Q305" s="342"/>
      <c r="R305" s="342"/>
      <c r="S305" s="342"/>
      <c r="T305" s="342"/>
      <c r="U305" s="342"/>
      <c r="V305" s="131">
        <f t="shared" si="66"/>
        <v>0</v>
      </c>
      <c r="W305" s="132" t="str">
        <f t="shared" si="61"/>
        <v/>
      </c>
      <c r="X305" s="131"/>
      <c r="Y305" s="131"/>
      <c r="Z305" s="131"/>
      <c r="AA305" s="131"/>
    </row>
    <row r="306" spans="1:27" ht="20.100000000000001" hidden="1" customHeight="1">
      <c r="A306" s="260">
        <v>30100001</v>
      </c>
      <c r="B306" s="133" t="s">
        <v>230</v>
      </c>
      <c r="C306" s="125" t="s">
        <v>204</v>
      </c>
      <c r="D306" s="107">
        <v>5.0599999999999996</v>
      </c>
      <c r="E306" s="107"/>
      <c r="F306" s="126"/>
      <c r="G306" s="127"/>
      <c r="H306" s="351">
        <f t="shared" si="63"/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 t="shared" si="64"/>
        <v>0</v>
      </c>
      <c r="N306" s="129">
        <f t="shared" si="65"/>
        <v>0</v>
      </c>
      <c r="O306" s="342"/>
      <c r="P306" s="342"/>
      <c r="Q306" s="342"/>
      <c r="R306" s="342"/>
      <c r="S306" s="342"/>
      <c r="T306" s="342"/>
      <c r="U306" s="342"/>
      <c r="V306" s="131">
        <f t="shared" si="66"/>
        <v>0</v>
      </c>
      <c r="W306" s="132" t="str">
        <f t="shared" si="61"/>
        <v/>
      </c>
      <c r="X306" s="131"/>
      <c r="Y306" s="131"/>
      <c r="Z306" s="131"/>
      <c r="AA306" s="131"/>
    </row>
    <row r="307" spans="1:27" ht="20.100000000000001" hidden="1" customHeight="1">
      <c r="A307" s="260">
        <v>30100002</v>
      </c>
      <c r="B307" s="133" t="s">
        <v>230</v>
      </c>
      <c r="C307" s="125" t="s">
        <v>226</v>
      </c>
      <c r="D307" s="107">
        <v>5.0599999999999996</v>
      </c>
      <c r="E307" s="107"/>
      <c r="F307" s="126"/>
      <c r="G307" s="127"/>
      <c r="H307" s="351">
        <f t="shared" si="63"/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 t="shared" si="64"/>
        <v>0</v>
      </c>
      <c r="N307" s="129">
        <f t="shared" si="65"/>
        <v>0</v>
      </c>
      <c r="O307" s="342"/>
      <c r="P307" s="342"/>
      <c r="Q307" s="342"/>
      <c r="R307" s="342"/>
      <c r="S307" s="342"/>
      <c r="T307" s="342"/>
      <c r="U307" s="342"/>
      <c r="V307" s="131">
        <f t="shared" si="66"/>
        <v>0</v>
      </c>
      <c r="W307" s="132" t="str">
        <f t="shared" si="61"/>
        <v/>
      </c>
      <c r="X307" s="131"/>
      <c r="Y307" s="131"/>
      <c r="Z307" s="131"/>
      <c r="AA307" s="131"/>
    </row>
    <row r="308" spans="1:27" ht="20.100000000000001" customHeight="1">
      <c r="A308" s="424" t="s">
        <v>231</v>
      </c>
      <c r="B308" s="425"/>
      <c r="C308" s="349" t="s">
        <v>202</v>
      </c>
      <c r="D308" s="141"/>
      <c r="E308" s="141"/>
      <c r="F308" s="142"/>
      <c r="G308" s="143">
        <f>SUM(G293:G307)</f>
        <v>95</v>
      </c>
      <c r="H308" s="144">
        <f>SUM(H293:H307)</f>
        <v>478.8</v>
      </c>
      <c r="I308" s="144">
        <f>SUM(I293:I307)</f>
        <v>3</v>
      </c>
      <c r="J308" s="129">
        <f t="array" ref="J308">IF(ISERROR(G308/I308),"",G308/I308)</f>
        <v>31.666666666666668</v>
      </c>
      <c r="K308" s="144">
        <f>SUM(K293:K307)</f>
        <v>4.75</v>
      </c>
      <c r="L308" s="144"/>
      <c r="M308" s="148">
        <f>SUM(M293:M307)</f>
        <v>-1.75</v>
      </c>
      <c r="N308" s="144">
        <f>SUM(N293:N307)</f>
        <v>0</v>
      </c>
      <c r="O308" s="146">
        <f>SUM(O293:O307)</f>
        <v>0</v>
      </c>
      <c r="P308" s="146">
        <f>SUM(P293:P307)</f>
        <v>0</v>
      </c>
      <c r="Q308" s="146">
        <f>SUM(Q293:Q307)</f>
        <v>0</v>
      </c>
      <c r="R308" s="146"/>
      <c r="S308" s="146">
        <f>SUM(S293:S307)</f>
        <v>0</v>
      </c>
      <c r="T308" s="146">
        <f>SUM(T293:T307)</f>
        <v>0</v>
      </c>
      <c r="U308" s="146">
        <f>SUM(U293:U307)</f>
        <v>0</v>
      </c>
      <c r="V308" s="147">
        <f>SUM(V293:V307)</f>
        <v>0</v>
      </c>
      <c r="W308" s="132">
        <f t="shared" si="61"/>
        <v>0</v>
      </c>
      <c r="X308" s="147">
        <f>SUM(X293:X307)</f>
        <v>0</v>
      </c>
      <c r="Y308" s="147">
        <f>SUM(Y293:Y307)</f>
        <v>0</v>
      </c>
      <c r="Z308" s="147">
        <f>SUM(Z293:Z307)</f>
        <v>0</v>
      </c>
      <c r="AA308" s="147">
        <f>SUM(AA293:AA307)</f>
        <v>0</v>
      </c>
    </row>
    <row r="309" spans="1:27" ht="20.100000000000001" hidden="1" customHeight="1">
      <c r="A309" s="260">
        <v>30400025</v>
      </c>
      <c r="B309" s="133" t="s">
        <v>232</v>
      </c>
      <c r="C309" s="125" t="s">
        <v>179</v>
      </c>
      <c r="D309" s="107">
        <v>5.04</v>
      </c>
      <c r="E309" s="107"/>
      <c r="F309" s="126"/>
      <c r="G309" s="127"/>
      <c r="H309" s="351">
        <f t="shared" ref="H309:H318" si="67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>IF(ISERROR(I309-K309),"",I309-K309)</f>
        <v>0</v>
      </c>
      <c r="N309" s="129">
        <f>SUM(O309:U309)</f>
        <v>0</v>
      </c>
      <c r="O309" s="342"/>
      <c r="P309" s="342"/>
      <c r="Q309" s="342"/>
      <c r="R309" s="342"/>
      <c r="S309" s="342"/>
      <c r="T309" s="342"/>
      <c r="U309" s="342"/>
      <c r="V309" s="131">
        <f>SUM(X309:AA309)</f>
        <v>0</v>
      </c>
      <c r="W309" s="132" t="str">
        <f t="shared" si="61"/>
        <v/>
      </c>
      <c r="X309" s="131"/>
      <c r="Y309" s="131"/>
      <c r="Z309" s="131"/>
      <c r="AA309" s="131"/>
    </row>
    <row r="310" spans="1:27" ht="20.100000000000001" hidden="1" customHeight="1">
      <c r="A310" s="260">
        <v>30400023</v>
      </c>
      <c r="B310" s="133" t="s">
        <v>232</v>
      </c>
      <c r="C310" s="125" t="s">
        <v>186</v>
      </c>
      <c r="D310" s="107">
        <v>5.04</v>
      </c>
      <c r="E310" s="107"/>
      <c r="F310" s="126"/>
      <c r="G310" s="127"/>
      <c r="H310" s="351">
        <f t="shared" si="67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>IF(ISERROR(I310-K310),"",I310-K310)</f>
        <v>0</v>
      </c>
      <c r="N310" s="129">
        <f>SUM(O310:U310)</f>
        <v>0</v>
      </c>
      <c r="O310" s="342"/>
      <c r="P310" s="342"/>
      <c r="Q310" s="342"/>
      <c r="R310" s="342"/>
      <c r="S310" s="342"/>
      <c r="T310" s="342"/>
      <c r="U310" s="342"/>
      <c r="V310" s="131">
        <f>SUM(X310:AA310)</f>
        <v>0</v>
      </c>
      <c r="W310" s="132" t="str">
        <f t="shared" si="61"/>
        <v/>
      </c>
      <c r="X310" s="131"/>
      <c r="Y310" s="131"/>
      <c r="Z310" s="131"/>
      <c r="AA310" s="131"/>
    </row>
    <row r="311" spans="1:27" ht="20.100000000000001" hidden="1" customHeight="1">
      <c r="A311" s="260">
        <v>30400024</v>
      </c>
      <c r="B311" s="133" t="s">
        <v>232</v>
      </c>
      <c r="C311" s="125" t="s">
        <v>204</v>
      </c>
      <c r="D311" s="107">
        <v>5.04</v>
      </c>
      <c r="E311" s="107"/>
      <c r="F311" s="126"/>
      <c r="G311" s="127"/>
      <c r="H311" s="351">
        <f t="shared" si="67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>IF(ISERROR(I311-K311),"",I311-K311)</f>
        <v>0</v>
      </c>
      <c r="N311" s="129">
        <f>SUM(O311:U311)</f>
        <v>0</v>
      </c>
      <c r="O311" s="342"/>
      <c r="P311" s="342"/>
      <c r="Q311" s="342"/>
      <c r="R311" s="342"/>
      <c r="S311" s="342"/>
      <c r="T311" s="342"/>
      <c r="U311" s="342"/>
      <c r="V311" s="131">
        <f>SUM(X311:AA311)</f>
        <v>0</v>
      </c>
      <c r="W311" s="132" t="str">
        <f t="shared" si="61"/>
        <v/>
      </c>
      <c r="X311" s="131"/>
      <c r="Y311" s="131"/>
      <c r="Z311" s="131"/>
      <c r="AA311" s="131"/>
    </row>
    <row r="312" spans="1:27" ht="20.100000000000001" hidden="1" customHeight="1">
      <c r="A312" s="260"/>
      <c r="B312" s="133" t="s">
        <v>232</v>
      </c>
      <c r="C312" s="125" t="s">
        <v>195</v>
      </c>
      <c r="D312" s="107">
        <v>5.04</v>
      </c>
      <c r="E312" s="107"/>
      <c r="F312" s="126"/>
      <c r="G312" s="127"/>
      <c r="H312" s="351">
        <f t="shared" si="67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>IF(ISERROR(I312-K312),"",I312-K312)</f>
        <v>0</v>
      </c>
      <c r="N312" s="129">
        <f>SUM(O312:U312)</f>
        <v>0</v>
      </c>
      <c r="O312" s="342"/>
      <c r="P312" s="342"/>
      <c r="Q312" s="342"/>
      <c r="R312" s="342"/>
      <c r="S312" s="342"/>
      <c r="T312" s="342"/>
      <c r="U312" s="342"/>
      <c r="V312" s="131">
        <f>SUM(X312:AA312)</f>
        <v>0</v>
      </c>
      <c r="W312" s="132" t="str">
        <f t="shared" si="61"/>
        <v/>
      </c>
      <c r="X312" s="131"/>
      <c r="Y312" s="131"/>
      <c r="Z312" s="131"/>
      <c r="AA312" s="131"/>
    </row>
    <row r="313" spans="1:27" ht="20.100000000000001" hidden="1" customHeight="1">
      <c r="A313" s="260"/>
      <c r="B313" s="133" t="s">
        <v>232</v>
      </c>
      <c r="C313" s="125" t="s">
        <v>233</v>
      </c>
      <c r="D313" s="107">
        <v>5.04</v>
      </c>
      <c r="E313" s="107"/>
      <c r="F313" s="126"/>
      <c r="G313" s="127"/>
      <c r="H313" s="351">
        <f t="shared" si="67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>IF(ISERROR(I313-K313),"",I313-K313)</f>
        <v>0</v>
      </c>
      <c r="N313" s="129">
        <f>SUM(O313:U313)</f>
        <v>0</v>
      </c>
      <c r="O313" s="342"/>
      <c r="P313" s="342"/>
      <c r="Q313" s="342"/>
      <c r="R313" s="342"/>
      <c r="S313" s="342"/>
      <c r="T313" s="342"/>
      <c r="U313" s="342"/>
      <c r="V313" s="131">
        <f>SUM(X313:AA313)</f>
        <v>0</v>
      </c>
      <c r="W313" s="132" t="str">
        <f t="shared" si="61"/>
        <v/>
      </c>
      <c r="X313" s="131"/>
      <c r="Y313" s="131"/>
      <c r="Z313" s="131"/>
      <c r="AA313" s="131"/>
    </row>
    <row r="314" spans="1:27" ht="20.100000000000001" hidden="1" customHeight="1">
      <c r="A314" s="260">
        <v>30400019</v>
      </c>
      <c r="B314" s="133" t="s">
        <v>436</v>
      </c>
      <c r="C314" s="183" t="s">
        <v>438</v>
      </c>
      <c r="D314" s="107">
        <v>5.03</v>
      </c>
      <c r="E314" s="107"/>
      <c r="F314" s="126"/>
      <c r="G314" s="127"/>
      <c r="H314" s="351">
        <f t="shared" si="67"/>
        <v>0</v>
      </c>
      <c r="I314" s="128"/>
      <c r="J314" s="129"/>
      <c r="K314" s="130"/>
      <c r="L314" s="128">
        <v>13.5</v>
      </c>
      <c r="M314" s="108"/>
      <c r="N314" s="129"/>
      <c r="O314" s="342"/>
      <c r="P314" s="342"/>
      <c r="Q314" s="342"/>
      <c r="R314" s="342"/>
      <c r="S314" s="342"/>
      <c r="T314" s="342"/>
      <c r="U314" s="342"/>
      <c r="V314" s="131"/>
      <c r="W314" s="132"/>
      <c r="X314" s="131"/>
      <c r="Y314" s="131"/>
      <c r="Z314" s="131"/>
      <c r="AA314" s="131"/>
    </row>
    <row r="315" spans="1:27" ht="20.100000000000001" hidden="1" customHeight="1">
      <c r="A315" s="260">
        <v>30400020</v>
      </c>
      <c r="B315" s="133" t="s">
        <v>436</v>
      </c>
      <c r="C315" s="183" t="s">
        <v>74</v>
      </c>
      <c r="D315" s="107">
        <v>5.03</v>
      </c>
      <c r="E315" s="107"/>
      <c r="F315" s="126"/>
      <c r="G315" s="127"/>
      <c r="H315" s="351">
        <f t="shared" si="67"/>
        <v>0</v>
      </c>
      <c r="I315" s="128"/>
      <c r="J315" s="129" t="str">
        <f t="array" ref="J315">IF(ISERROR(G315/I315),"",G315/I315)</f>
        <v/>
      </c>
      <c r="K315" s="130">
        <f t="array" ref="K315">IF(ISERROR(G315/L315),"",G315/L315)</f>
        <v>0</v>
      </c>
      <c r="L315" s="128">
        <v>13.5</v>
      </c>
      <c r="M315" s="108">
        <f>IF(ISERROR(I315-K315),"",I315-K315)</f>
        <v>0</v>
      </c>
      <c r="N315" s="129"/>
      <c r="O315" s="342"/>
      <c r="P315" s="342"/>
      <c r="Q315" s="342"/>
      <c r="R315" s="342"/>
      <c r="S315" s="342"/>
      <c r="T315" s="342"/>
      <c r="U315" s="342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60">
        <v>30400021</v>
      </c>
      <c r="B316" s="133" t="s">
        <v>436</v>
      </c>
      <c r="C316" s="183" t="s">
        <v>53</v>
      </c>
      <c r="D316" s="107">
        <v>5.03</v>
      </c>
      <c r="E316" s="107"/>
      <c r="F316" s="126"/>
      <c r="G316" s="127"/>
      <c r="H316" s="351">
        <f t="shared" si="67"/>
        <v>0</v>
      </c>
      <c r="I316" s="128"/>
      <c r="J316" s="129" t="str">
        <f t="array" ref="J316">IF(ISERROR(G316/I316),"",G316/I316)</f>
        <v/>
      </c>
      <c r="K316" s="130">
        <f t="array" ref="K316">IF(ISERROR(G316/L316),"",G316/L316)</f>
        <v>0</v>
      </c>
      <c r="L316" s="128">
        <v>13.5</v>
      </c>
      <c r="M316" s="108">
        <f>IF(ISERROR(I316-K316),"",I316-K316)</f>
        <v>0</v>
      </c>
      <c r="N316" s="129"/>
      <c r="O316" s="342"/>
      <c r="P316" s="342"/>
      <c r="Q316" s="342"/>
      <c r="R316" s="342"/>
      <c r="S316" s="342"/>
      <c r="T316" s="342"/>
      <c r="U316" s="342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60">
        <v>30400018</v>
      </c>
      <c r="B317" s="133" t="s">
        <v>436</v>
      </c>
      <c r="C317" s="125" t="s">
        <v>181</v>
      </c>
      <c r="D317" s="107">
        <v>5.03</v>
      </c>
      <c r="E317" s="107"/>
      <c r="F317" s="126"/>
      <c r="G317" s="127"/>
      <c r="H317" s="353">
        <f t="shared" si="67"/>
        <v>0</v>
      </c>
      <c r="I317" s="128"/>
      <c r="J317" s="129"/>
      <c r="K317" s="130"/>
      <c r="L317" s="128"/>
      <c r="M317" s="108"/>
      <c r="N317" s="129"/>
      <c r="O317" s="354"/>
      <c r="P317" s="354"/>
      <c r="Q317" s="354"/>
      <c r="R317" s="354"/>
      <c r="S317" s="354"/>
      <c r="T317" s="354"/>
      <c r="U317" s="354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60">
        <v>30400022</v>
      </c>
      <c r="B318" s="133" t="s">
        <v>232</v>
      </c>
      <c r="C318" s="125" t="s">
        <v>181</v>
      </c>
      <c r="D318" s="107">
        <v>5.04</v>
      </c>
      <c r="E318" s="107"/>
      <c r="F318" s="126"/>
      <c r="G318" s="127"/>
      <c r="H318" s="351">
        <f t="shared" si="67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>IF(ISERROR(I318-K318),"",I318-K318)</f>
        <v>0</v>
      </c>
      <c r="N318" s="129">
        <f>SUM(O318:U318)</f>
        <v>0</v>
      </c>
      <c r="O318" s="342"/>
      <c r="P318" s="342"/>
      <c r="Q318" s="342"/>
      <c r="R318" s="342"/>
      <c r="S318" s="342"/>
      <c r="T318" s="342"/>
      <c r="U318" s="342"/>
      <c r="V318" s="131">
        <f>SUM(X318:AA318)</f>
        <v>0</v>
      </c>
      <c r="W318" s="132" t="str">
        <f t="shared" ref="W318:W323" si="68">IF(ISERROR(V318/G318),"",V318/G318)</f>
        <v/>
      </c>
      <c r="X318" s="131"/>
      <c r="Y318" s="131"/>
      <c r="Z318" s="131"/>
      <c r="AA318" s="131"/>
    </row>
    <row r="319" spans="1:27" ht="20.100000000000001" hidden="1" customHeight="1">
      <c r="A319" s="424" t="s">
        <v>234</v>
      </c>
      <c r="B319" s="425"/>
      <c r="C319" s="349" t="s">
        <v>202</v>
      </c>
      <c r="D319" s="141"/>
      <c r="E319" s="141"/>
      <c r="F319" s="142"/>
      <c r="G319" s="143">
        <f>SUM(G309:G318)</f>
        <v>0</v>
      </c>
      <c r="H319" s="144">
        <f>SUM(H309:H318)</f>
        <v>0</v>
      </c>
      <c r="I319" s="144">
        <f>SUM(I309:I318)</f>
        <v>0</v>
      </c>
      <c r="J319" s="129" t="str">
        <f t="array" ref="J319">IF(ISERROR(G319/I319),"",G319/I319)</f>
        <v/>
      </c>
      <c r="K319" s="144">
        <f>SUM(K309:K318)</f>
        <v>0</v>
      </c>
      <c r="L319" s="145"/>
      <c r="M319" s="148">
        <f>SUM(M309:M318)</f>
        <v>0</v>
      </c>
      <c r="N319" s="144">
        <f>SUM(N309:N318)</f>
        <v>0</v>
      </c>
      <c r="O319" s="146">
        <f>SUM(O309:O318)</f>
        <v>0</v>
      </c>
      <c r="P319" s="146">
        <f>SUM(P309:P318)</f>
        <v>0</v>
      </c>
      <c r="Q319" s="146">
        <f>SUM(Q309:Q318)</f>
        <v>0</v>
      </c>
      <c r="R319" s="146"/>
      <c r="S319" s="146">
        <f>SUM(S309:S318)</f>
        <v>0</v>
      </c>
      <c r="T319" s="146">
        <f>SUM(T309:T318)</f>
        <v>0</v>
      </c>
      <c r="U319" s="146">
        <f>SUM(U309:U318)</f>
        <v>0</v>
      </c>
      <c r="V319" s="147">
        <f>SUM(V309:V318)</f>
        <v>0</v>
      </c>
      <c r="W319" s="132" t="str">
        <f t="shared" si="68"/>
        <v/>
      </c>
      <c r="X319" s="147">
        <f>SUM(X309:X318)</f>
        <v>0</v>
      </c>
      <c r="Y319" s="147">
        <f>SUM(Y309:Y318)</f>
        <v>0</v>
      </c>
      <c r="Z319" s="147">
        <f>SUM(Z309:Z318)</f>
        <v>0</v>
      </c>
      <c r="AA319" s="147">
        <f>SUM(AA309:AA318)</f>
        <v>0</v>
      </c>
    </row>
    <row r="320" spans="1:27" ht="20.100000000000001" hidden="1" customHeight="1">
      <c r="A320" s="259">
        <v>30700013</v>
      </c>
      <c r="B320" s="139" t="s">
        <v>235</v>
      </c>
      <c r="C320" s="341"/>
      <c r="D320" s="107">
        <v>3.65</v>
      </c>
      <c r="E320" s="107"/>
      <c r="F320" s="151"/>
      <c r="G320" s="127"/>
      <c r="H320" s="351">
        <f t="shared" ref="H320:H333" si="69">D320*G320</f>
        <v>0</v>
      </c>
      <c r="I320" s="128"/>
      <c r="J320" s="129" t="str">
        <f t="array" ref="J320">IF(ISERROR(G320/I320),"",G320/I320)</f>
        <v/>
      </c>
      <c r="K320" s="351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342"/>
      <c r="P320" s="342"/>
      <c r="Q320" s="342"/>
      <c r="R320" s="342"/>
      <c r="S320" s="342"/>
      <c r="T320" s="342"/>
      <c r="U320" s="342"/>
      <c r="V320" s="131">
        <f>SUM(X320:AA320)</f>
        <v>0</v>
      </c>
      <c r="W320" s="132" t="str">
        <f t="shared" si="68"/>
        <v/>
      </c>
      <c r="X320" s="131"/>
      <c r="Y320" s="131"/>
      <c r="Z320" s="131"/>
      <c r="AA320" s="131"/>
    </row>
    <row r="321" spans="1:27" ht="20.100000000000001" hidden="1" customHeight="1">
      <c r="A321" s="259">
        <v>30700014</v>
      </c>
      <c r="B321" s="139" t="s">
        <v>236</v>
      </c>
      <c r="C321" s="341"/>
      <c r="D321" s="107">
        <v>6.58</v>
      </c>
      <c r="E321" s="107"/>
      <c r="F321" s="126"/>
      <c r="G321" s="127"/>
      <c r="H321" s="351">
        <f t="shared" si="69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342"/>
      <c r="P321" s="342"/>
      <c r="Q321" s="342"/>
      <c r="R321" s="342"/>
      <c r="S321" s="342"/>
      <c r="T321" s="342"/>
      <c r="U321" s="342"/>
      <c r="V321" s="131">
        <f>SUM(X321:AA321)</f>
        <v>0</v>
      </c>
      <c r="W321" s="132" t="str">
        <f t="shared" si="68"/>
        <v/>
      </c>
      <c r="X321" s="131"/>
      <c r="Y321" s="131"/>
      <c r="Z321" s="131"/>
      <c r="AA321" s="131"/>
    </row>
    <row r="322" spans="1:27" ht="20.100000000000001" hidden="1" customHeight="1">
      <c r="A322" s="259">
        <v>30700016</v>
      </c>
      <c r="B322" s="139" t="s">
        <v>237</v>
      </c>
      <c r="C322" s="341"/>
      <c r="D322" s="107">
        <v>7.8</v>
      </c>
      <c r="E322" s="107"/>
      <c r="F322" s="126"/>
      <c r="G322" s="127"/>
      <c r="H322" s="351">
        <f t="shared" si="69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342"/>
      <c r="P322" s="342"/>
      <c r="Q322" s="342"/>
      <c r="R322" s="342"/>
      <c r="S322" s="342"/>
      <c r="T322" s="342"/>
      <c r="U322" s="342"/>
      <c r="V322" s="131">
        <f>SUM(X322:AA322)</f>
        <v>0</v>
      </c>
      <c r="W322" s="132" t="str">
        <f t="shared" si="68"/>
        <v/>
      </c>
      <c r="X322" s="131"/>
      <c r="Y322" s="131"/>
      <c r="Z322" s="131"/>
      <c r="AA322" s="131"/>
    </row>
    <row r="323" spans="1:27" ht="20.100000000000001" hidden="1" customHeight="1">
      <c r="A323" s="259">
        <v>30700017</v>
      </c>
      <c r="B323" s="139" t="s">
        <v>238</v>
      </c>
      <c r="C323" s="341"/>
      <c r="D323" s="107">
        <v>4.4000000000000004</v>
      </c>
      <c r="E323" s="107"/>
      <c r="F323" s="126"/>
      <c r="G323" s="127"/>
      <c r="H323" s="351">
        <f t="shared" si="69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342"/>
      <c r="P323" s="342"/>
      <c r="Q323" s="342"/>
      <c r="R323" s="342"/>
      <c r="S323" s="342"/>
      <c r="T323" s="342"/>
      <c r="U323" s="342"/>
      <c r="V323" s="131">
        <f>SUM(X323:AA323)</f>
        <v>0</v>
      </c>
      <c r="W323" s="132" t="str">
        <f t="shared" si="68"/>
        <v/>
      </c>
      <c r="X323" s="131"/>
      <c r="Y323" s="131"/>
      <c r="Z323" s="131"/>
      <c r="AA323" s="131"/>
    </row>
    <row r="324" spans="1:27" ht="20.100000000000001" hidden="1" customHeight="1">
      <c r="A324" s="259">
        <v>30700001</v>
      </c>
      <c r="B324" s="126" t="s">
        <v>359</v>
      </c>
      <c r="C324" s="341"/>
      <c r="D324" s="107"/>
      <c r="E324" s="107"/>
      <c r="F324" s="126"/>
      <c r="G324" s="127"/>
      <c r="H324" s="351">
        <f t="shared" si="69"/>
        <v>0</v>
      </c>
      <c r="I324" s="128"/>
      <c r="J324" s="129"/>
      <c r="K324" s="130"/>
      <c r="L324" s="128">
        <v>6</v>
      </c>
      <c r="M324" s="108"/>
      <c r="N324" s="129"/>
      <c r="O324" s="342"/>
      <c r="P324" s="342"/>
      <c r="Q324" s="342"/>
      <c r="R324" s="342"/>
      <c r="S324" s="342"/>
      <c r="T324" s="342"/>
      <c r="U324" s="342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65"/>
      <c r="B325" s="341" t="s">
        <v>239</v>
      </c>
      <c r="C325" s="341" t="s">
        <v>179</v>
      </c>
      <c r="D325" s="107">
        <v>6.04</v>
      </c>
      <c r="E325" s="107"/>
      <c r="F325" s="126"/>
      <c r="G325" s="127"/>
      <c r="H325" s="351">
        <f t="shared" si="69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342"/>
      <c r="P325" s="342"/>
      <c r="Q325" s="342"/>
      <c r="R325" s="342"/>
      <c r="S325" s="342"/>
      <c r="T325" s="342"/>
      <c r="U325" s="342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65">
        <v>30700019</v>
      </c>
      <c r="B326" s="341" t="s">
        <v>239</v>
      </c>
      <c r="C326" s="341" t="s">
        <v>186</v>
      </c>
      <c r="D326" s="107">
        <v>6.04</v>
      </c>
      <c r="E326" s="107"/>
      <c r="F326" s="126"/>
      <c r="G326" s="127"/>
      <c r="H326" s="351">
        <f t="shared" si="69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342"/>
      <c r="P326" s="342"/>
      <c r="Q326" s="342"/>
      <c r="R326" s="342"/>
      <c r="S326" s="342"/>
      <c r="T326" s="342"/>
      <c r="U326" s="342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65">
        <v>30601015</v>
      </c>
      <c r="B327" s="341" t="s">
        <v>440</v>
      </c>
      <c r="C327" s="341" t="s">
        <v>179</v>
      </c>
      <c r="D327" s="107">
        <v>6</v>
      </c>
      <c r="E327" s="107"/>
      <c r="F327" s="126"/>
      <c r="G327" s="127"/>
      <c r="H327" s="351">
        <f t="shared" si="69"/>
        <v>0</v>
      </c>
      <c r="I327" s="128"/>
      <c r="J327" s="129"/>
      <c r="K327" s="130"/>
      <c r="L327" s="128"/>
      <c r="M327" s="108"/>
      <c r="N327" s="129"/>
      <c r="O327" s="342"/>
      <c r="P327" s="342"/>
      <c r="Q327" s="342"/>
      <c r="R327" s="342"/>
      <c r="S327" s="342"/>
      <c r="T327" s="342"/>
      <c r="U327" s="342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65">
        <v>30101016</v>
      </c>
      <c r="B328" s="341" t="s">
        <v>440</v>
      </c>
      <c r="C328" s="341" t="s">
        <v>60</v>
      </c>
      <c r="D328" s="107">
        <v>6</v>
      </c>
      <c r="E328" s="107"/>
      <c r="F328" s="126"/>
      <c r="G328" s="127"/>
      <c r="H328" s="351">
        <f t="shared" si="69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342"/>
      <c r="P328" s="342"/>
      <c r="Q328" s="342"/>
      <c r="R328" s="342"/>
      <c r="S328" s="342"/>
      <c r="T328" s="342"/>
      <c r="U328" s="342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9">
        <v>30700018</v>
      </c>
      <c r="B329" s="343" t="s">
        <v>240</v>
      </c>
      <c r="C329" s="125"/>
      <c r="D329" s="107">
        <v>7.3</v>
      </c>
      <c r="E329" s="107"/>
      <c r="F329" s="126"/>
      <c r="G329" s="127"/>
      <c r="H329" s="351">
        <f t="shared" si="69"/>
        <v>0</v>
      </c>
      <c r="I329" s="128"/>
      <c r="J329" s="129"/>
      <c r="K329" s="130"/>
      <c r="L329" s="128"/>
      <c r="M329" s="108"/>
      <c r="N329" s="129"/>
      <c r="O329" s="342"/>
      <c r="P329" s="342"/>
      <c r="Q329" s="342"/>
      <c r="R329" s="342"/>
      <c r="S329" s="342"/>
      <c r="T329" s="342"/>
      <c r="U329" s="342"/>
      <c r="V329" s="131"/>
      <c r="W329" s="132"/>
      <c r="X329" s="131"/>
      <c r="Y329" s="131"/>
      <c r="Z329" s="131"/>
      <c r="AA329" s="131"/>
    </row>
    <row r="330" spans="1:27" ht="20.100000000000001" hidden="1" customHeight="1">
      <c r="A330" s="259">
        <v>30700010</v>
      </c>
      <c r="B330" s="343" t="s">
        <v>241</v>
      </c>
      <c r="C330" s="125"/>
      <c r="D330" s="107">
        <f>78*120/1000</f>
        <v>9.36</v>
      </c>
      <c r="E330" s="107"/>
      <c r="F330" s="126"/>
      <c r="G330" s="127"/>
      <c r="H330" s="351">
        <f t="shared" si="69"/>
        <v>0</v>
      </c>
      <c r="I330" s="128"/>
      <c r="J330" s="129"/>
      <c r="K330" s="130">
        <f t="array" ref="K330">IF(ISERROR(G330/L330),"",G330/L330)</f>
        <v>0</v>
      </c>
      <c r="L330" s="128">
        <v>7.5</v>
      </c>
      <c r="M330" s="108"/>
      <c r="N330" s="129">
        <f>SUM(O330:U330)</f>
        <v>0</v>
      </c>
      <c r="O330" s="342"/>
      <c r="P330" s="342"/>
      <c r="Q330" s="342"/>
      <c r="R330" s="342"/>
      <c r="S330" s="342"/>
      <c r="T330" s="342"/>
      <c r="U330" s="342"/>
      <c r="V330" s="131">
        <f>SUM(X330:AA330)</f>
        <v>0</v>
      </c>
      <c r="W330" s="132" t="str">
        <f>IF(ISERROR(V330/G330),"",V330/G330)</f>
        <v/>
      </c>
      <c r="X330" s="131"/>
      <c r="Y330" s="131"/>
      <c r="Z330" s="131"/>
      <c r="AA330" s="131"/>
    </row>
    <row r="331" spans="1:27" ht="20.100000000000001" hidden="1" customHeight="1">
      <c r="A331" s="259">
        <v>30700015</v>
      </c>
      <c r="B331" s="343" t="s">
        <v>242</v>
      </c>
      <c r="C331" s="125"/>
      <c r="D331" s="107">
        <v>4.5</v>
      </c>
      <c r="E331" s="107"/>
      <c r="F331" s="126"/>
      <c r="G331" s="127"/>
      <c r="H331" s="351">
        <f t="shared" si="69"/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342"/>
      <c r="P331" s="342"/>
      <c r="Q331" s="342"/>
      <c r="R331" s="342"/>
      <c r="S331" s="342"/>
      <c r="T331" s="342"/>
      <c r="U331" s="342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9">
        <v>30700012</v>
      </c>
      <c r="B332" s="343" t="s">
        <v>243</v>
      </c>
      <c r="C332" s="125"/>
      <c r="D332" s="107">
        <v>4.5</v>
      </c>
      <c r="E332" s="107"/>
      <c r="F332" s="126"/>
      <c r="G332" s="127"/>
      <c r="H332" s="351">
        <f t="shared" si="69"/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342"/>
      <c r="P332" s="342"/>
      <c r="Q332" s="342"/>
      <c r="R332" s="342"/>
      <c r="S332" s="342"/>
      <c r="T332" s="342"/>
      <c r="U332" s="342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9"/>
      <c r="B333" s="195" t="s">
        <v>435</v>
      </c>
      <c r="C333" s="125"/>
      <c r="D333" s="107">
        <v>4.5</v>
      </c>
      <c r="E333" s="107"/>
      <c r="F333" s="126"/>
      <c r="G333" s="127"/>
      <c r="H333" s="351">
        <f t="shared" si="69"/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342"/>
      <c r="P333" s="342"/>
      <c r="Q333" s="342"/>
      <c r="R333" s="342"/>
      <c r="S333" s="342"/>
      <c r="T333" s="342"/>
      <c r="U333" s="342"/>
      <c r="V333" s="131"/>
      <c r="W333" s="132"/>
      <c r="X333" s="131"/>
      <c r="Y333" s="131"/>
      <c r="Z333" s="131"/>
      <c r="AA333" s="131"/>
    </row>
    <row r="334" spans="1:27" ht="20.100000000000001" hidden="1" customHeight="1">
      <c r="A334" s="424" t="s">
        <v>244</v>
      </c>
      <c r="B334" s="425"/>
      <c r="C334" s="349" t="s">
        <v>202</v>
      </c>
      <c r="D334" s="141"/>
      <c r="E334" s="141"/>
      <c r="F334" s="142"/>
      <c r="G334" s="143">
        <f>SUM(G320:G333)</f>
        <v>0</v>
      </c>
      <c r="H334" s="144">
        <f>SUM(H320:H330)</f>
        <v>0</v>
      </c>
      <c r="I334" s="144">
        <f>SUM(I320:I333)</f>
        <v>0</v>
      </c>
      <c r="J334" s="129"/>
      <c r="K334" s="144">
        <f>SUM(K320:K330)</f>
        <v>0</v>
      </c>
      <c r="L334" s="145"/>
      <c r="M334" s="148">
        <f t="shared" ref="M334:AA334" si="70">SUM(M320:M330)</f>
        <v>0</v>
      </c>
      <c r="N334" s="144">
        <f t="shared" si="70"/>
        <v>0</v>
      </c>
      <c r="O334" s="146">
        <f t="shared" si="70"/>
        <v>0</v>
      </c>
      <c r="P334" s="146">
        <f t="shared" si="70"/>
        <v>0</v>
      </c>
      <c r="Q334" s="146">
        <f t="shared" si="70"/>
        <v>0</v>
      </c>
      <c r="R334" s="146">
        <f t="shared" si="70"/>
        <v>0</v>
      </c>
      <c r="S334" s="146">
        <f t="shared" si="70"/>
        <v>0</v>
      </c>
      <c r="T334" s="146">
        <f t="shared" si="70"/>
        <v>0</v>
      </c>
      <c r="U334" s="146">
        <f t="shared" si="70"/>
        <v>0</v>
      </c>
      <c r="V334" s="147">
        <f t="shared" si="70"/>
        <v>0</v>
      </c>
      <c r="W334" s="132">
        <f t="shared" si="70"/>
        <v>0</v>
      </c>
      <c r="X334" s="147">
        <f t="shared" si="70"/>
        <v>0</v>
      </c>
      <c r="Y334" s="147">
        <f t="shared" si="70"/>
        <v>0</v>
      </c>
      <c r="Z334" s="147">
        <f t="shared" si="70"/>
        <v>0</v>
      </c>
      <c r="AA334" s="147">
        <f t="shared" si="70"/>
        <v>0</v>
      </c>
    </row>
    <row r="335" spans="1:27" ht="20.100000000000001" customHeight="1">
      <c r="A335" s="426" t="s">
        <v>246</v>
      </c>
      <c r="B335" s="427"/>
      <c r="C335" s="427"/>
      <c r="D335" s="427"/>
      <c r="E335" s="427"/>
      <c r="F335" s="428"/>
      <c r="G335" s="152">
        <f>SUM(G199,G257,G292,G308,G319,G334)</f>
        <v>1183</v>
      </c>
      <c r="H335" s="152">
        <f>SUM(H199,H257,H292,H308,H319,H334)</f>
        <v>5989.64</v>
      </c>
      <c r="I335" s="152">
        <f>SUM(I199,I257,I292,I308,I319,I334)</f>
        <v>46</v>
      </c>
      <c r="J335" s="153">
        <f t="array" ref="J335">IF(ISERROR(G335/I335),"",G335/I335)</f>
        <v>25.717391304347824</v>
      </c>
      <c r="K335" s="152">
        <f>SUM(K199,K257,K292,K308,K319,K334)</f>
        <v>58.589598997493738</v>
      </c>
      <c r="L335" s="153">
        <f>IF(ISERROR(G335/K335),"",G335/K335)</f>
        <v>20.191297094397328</v>
      </c>
      <c r="M335" s="152">
        <f t="shared" ref="M335:AA335" si="71">SUM(M199,M257,M292,M308,M319,M334)</f>
        <v>-12.589598997493734</v>
      </c>
      <c r="N335" s="152">
        <f t="shared" si="71"/>
        <v>0</v>
      </c>
      <c r="O335" s="152">
        <f t="shared" si="71"/>
        <v>0</v>
      </c>
      <c r="P335" s="152">
        <f t="shared" si="71"/>
        <v>0</v>
      </c>
      <c r="Q335" s="152">
        <f t="shared" si="71"/>
        <v>0</v>
      </c>
      <c r="R335" s="152">
        <f t="shared" si="71"/>
        <v>0</v>
      </c>
      <c r="S335" s="152">
        <f t="shared" si="71"/>
        <v>0</v>
      </c>
      <c r="T335" s="152">
        <f t="shared" si="71"/>
        <v>0</v>
      </c>
      <c r="U335" s="152">
        <f t="shared" si="71"/>
        <v>0</v>
      </c>
      <c r="V335" s="152">
        <f t="shared" si="71"/>
        <v>0</v>
      </c>
      <c r="W335" s="152">
        <f t="shared" si="71"/>
        <v>0</v>
      </c>
      <c r="X335" s="152">
        <f t="shared" si="71"/>
        <v>0</v>
      </c>
      <c r="Y335" s="152">
        <f t="shared" si="71"/>
        <v>0</v>
      </c>
      <c r="Z335" s="152">
        <f t="shared" si="71"/>
        <v>0</v>
      </c>
      <c r="AA335" s="152">
        <f t="shared" si="71"/>
        <v>0</v>
      </c>
    </row>
    <row r="336" spans="1:27" ht="20.100000000000001" customHeight="1">
      <c r="A336" s="429" t="s">
        <v>471</v>
      </c>
      <c r="B336" s="348" t="s">
        <v>247</v>
      </c>
      <c r="C336" s="432" t="s">
        <v>248</v>
      </c>
      <c r="D336" s="433"/>
      <c r="E336" s="434" t="s">
        <v>249</v>
      </c>
      <c r="F336" s="434"/>
      <c r="G336" s="437" t="s">
        <v>250</v>
      </c>
      <c r="H336" s="437"/>
      <c r="I336" s="434" t="s">
        <v>251</v>
      </c>
      <c r="J336" s="434"/>
      <c r="K336" s="434" t="s">
        <v>252</v>
      </c>
      <c r="L336" s="434"/>
      <c r="M336" s="434" t="s">
        <v>253</v>
      </c>
      <c r="N336" s="434"/>
      <c r="O336" s="434" t="s">
        <v>254</v>
      </c>
      <c r="P336" s="437" t="s">
        <v>255</v>
      </c>
      <c r="Q336" s="437"/>
      <c r="R336" s="437" t="s">
        <v>252</v>
      </c>
      <c r="S336" s="437"/>
      <c r="T336" s="437" t="s">
        <v>256</v>
      </c>
      <c r="U336" s="437"/>
      <c r="V336" s="437" t="s">
        <v>257</v>
      </c>
      <c r="W336" s="437"/>
      <c r="X336" s="437" t="s">
        <v>252</v>
      </c>
      <c r="Y336" s="437"/>
      <c r="Z336" s="437" t="s">
        <v>256</v>
      </c>
      <c r="AA336" s="437"/>
    </row>
    <row r="337" spans="1:27" ht="20.100000000000001" customHeight="1">
      <c r="A337" s="430"/>
      <c r="B337" s="348" t="s">
        <v>258</v>
      </c>
      <c r="C337" s="472">
        <v>1</v>
      </c>
      <c r="D337" s="473"/>
      <c r="E337" s="436">
        <f>C337*11</f>
        <v>11</v>
      </c>
      <c r="F337" s="436"/>
      <c r="G337" s="437">
        <v>1</v>
      </c>
      <c r="H337" s="437"/>
      <c r="I337" s="436">
        <f>G337*11</f>
        <v>11</v>
      </c>
      <c r="J337" s="436"/>
      <c r="K337" s="436">
        <f>E337-I337</f>
        <v>0</v>
      </c>
      <c r="L337" s="436"/>
      <c r="M337" s="438">
        <f>IF(ISERROR(K337/E337),"",K337/E337)</f>
        <v>0</v>
      </c>
      <c r="N337" s="438"/>
      <c r="O337" s="434"/>
      <c r="P337" s="437" t="s">
        <v>201</v>
      </c>
      <c r="Q337" s="437"/>
      <c r="R337" s="439">
        <f>SUM(O199:U199)</f>
        <v>0</v>
      </c>
      <c r="S337" s="439"/>
      <c r="T337" s="440" t="str">
        <f t="array" ref="T337">IF(ISERROR(R337/R344),"",R337/R344)</f>
        <v/>
      </c>
      <c r="U337" s="440"/>
      <c r="V337" s="437" t="s">
        <v>259</v>
      </c>
      <c r="W337" s="437"/>
      <c r="X337" s="474">
        <f>SUM(P198,P256,P291,P307,P318,P333)</f>
        <v>0</v>
      </c>
      <c r="Y337" s="475"/>
      <c r="Z337" s="440" t="str">
        <f t="array" ref="Z337">IF(ISERROR(X337/X344),"",X337/X344)</f>
        <v/>
      </c>
      <c r="AA337" s="440"/>
    </row>
    <row r="338" spans="1:27" ht="20.100000000000001" customHeight="1">
      <c r="A338" s="430"/>
      <c r="B338" s="348" t="s">
        <v>260</v>
      </c>
      <c r="C338" s="432">
        <v>0</v>
      </c>
      <c r="D338" s="433"/>
      <c r="E338" s="436">
        <f>C338*11</f>
        <v>0</v>
      </c>
      <c r="F338" s="436"/>
      <c r="G338" s="437">
        <v>0</v>
      </c>
      <c r="H338" s="437"/>
      <c r="I338" s="436">
        <f>G338*11</f>
        <v>0</v>
      </c>
      <c r="J338" s="436"/>
      <c r="K338" s="436">
        <f>E338-I338</f>
        <v>0</v>
      </c>
      <c r="L338" s="436"/>
      <c r="M338" s="438" t="str">
        <f>IF(ISERROR(K338/E338),"",K338/E338)</f>
        <v/>
      </c>
      <c r="N338" s="438"/>
      <c r="O338" s="434"/>
      <c r="P338" s="437" t="s">
        <v>216</v>
      </c>
      <c r="Q338" s="437"/>
      <c r="R338" s="439">
        <f>SUM(O257:U257)</f>
        <v>0</v>
      </c>
      <c r="S338" s="439"/>
      <c r="T338" s="440" t="str">
        <f>IF(ISERROR(R338/R344),"",R338/R344)</f>
        <v/>
      </c>
      <c r="U338" s="440"/>
      <c r="V338" s="437" t="s">
        <v>261</v>
      </c>
      <c r="W338" s="437"/>
      <c r="X338" s="474">
        <f>SUM(P199,P257,P292,P308,P319,P334)</f>
        <v>0</v>
      </c>
      <c r="Y338" s="475"/>
      <c r="Z338" s="440" t="str">
        <f>IF(ISERROR(X338/X344),"",X338/X344)</f>
        <v/>
      </c>
      <c r="AA338" s="440"/>
    </row>
    <row r="339" spans="1:27" ht="20.100000000000001" customHeight="1">
      <c r="A339" s="430"/>
      <c r="B339" s="348" t="s">
        <v>262</v>
      </c>
      <c r="C339" s="432">
        <v>0</v>
      </c>
      <c r="D339" s="433"/>
      <c r="E339" s="436">
        <f>C339*8</f>
        <v>0</v>
      </c>
      <c r="F339" s="436"/>
      <c r="G339" s="437">
        <v>1</v>
      </c>
      <c r="H339" s="437"/>
      <c r="I339" s="436">
        <f>G339*8</f>
        <v>8</v>
      </c>
      <c r="J339" s="436"/>
      <c r="K339" s="436">
        <f>E339-I339</f>
        <v>-8</v>
      </c>
      <c r="L339" s="436"/>
      <c r="M339" s="438" t="str">
        <f>IF(ISERROR(K339/E339),"",K339/E339)</f>
        <v/>
      </c>
      <c r="N339" s="438"/>
      <c r="O339" s="434"/>
      <c r="P339" s="437" t="s">
        <v>224</v>
      </c>
      <c r="Q339" s="437"/>
      <c r="R339" s="439">
        <f>SUM(O292:U292)</f>
        <v>0</v>
      </c>
      <c r="S339" s="439"/>
      <c r="T339" s="440" t="str">
        <f>IF(ISERROR(R339/R344),"",R339/R344)</f>
        <v/>
      </c>
      <c r="U339" s="440"/>
      <c r="V339" s="437" t="s">
        <v>263</v>
      </c>
      <c r="W339" s="437"/>
      <c r="X339" s="474">
        <f>SUM(P200,P258,P293,P309,P320,P335)</f>
        <v>0</v>
      </c>
      <c r="Y339" s="475"/>
      <c r="Z339" s="440" t="str">
        <f>IF(ISERROR(X339/X344),"",X339/X344)</f>
        <v/>
      </c>
      <c r="AA339" s="440"/>
    </row>
    <row r="340" spans="1:27" ht="20.100000000000001" customHeight="1">
      <c r="A340" s="430"/>
      <c r="B340" s="348" t="s">
        <v>264</v>
      </c>
      <c r="C340" s="432">
        <v>1</v>
      </c>
      <c r="D340" s="433"/>
      <c r="E340" s="436">
        <f>C340*11</f>
        <v>11</v>
      </c>
      <c r="F340" s="436"/>
      <c r="G340" s="437">
        <v>1</v>
      </c>
      <c r="H340" s="437"/>
      <c r="I340" s="436">
        <f>G340*11</f>
        <v>11</v>
      </c>
      <c r="J340" s="436"/>
      <c r="K340" s="436">
        <f>E340-I340</f>
        <v>0</v>
      </c>
      <c r="L340" s="436"/>
      <c r="M340" s="438">
        <f>IF(ISERROR(K340/E340),"",K340/E340)</f>
        <v>0</v>
      </c>
      <c r="N340" s="438"/>
      <c r="O340" s="434"/>
      <c r="P340" s="437" t="s">
        <v>231</v>
      </c>
      <c r="Q340" s="437"/>
      <c r="R340" s="439">
        <f>SUM(O308:U308)</f>
        <v>0</v>
      </c>
      <c r="S340" s="439"/>
      <c r="T340" s="440" t="str">
        <f>IF(ISERROR(R340/R344),"",R340/R344)</f>
        <v/>
      </c>
      <c r="U340" s="440"/>
      <c r="V340" s="437" t="s">
        <v>265</v>
      </c>
      <c r="W340" s="437"/>
      <c r="X340" s="474">
        <f>SUM(P202,P259,P294,P310,P321,P336)</f>
        <v>0</v>
      </c>
      <c r="Y340" s="475"/>
      <c r="Z340" s="440" t="str">
        <f>IF(ISERROR(X340/X344),"",X340/X344)</f>
        <v/>
      </c>
      <c r="AA340" s="440"/>
    </row>
    <row r="341" spans="1:27" ht="20.100000000000001" customHeight="1">
      <c r="A341" s="431"/>
      <c r="B341" s="348" t="s">
        <v>266</v>
      </c>
      <c r="C341" s="442">
        <f>SUM(C337:D340)</f>
        <v>2</v>
      </c>
      <c r="D341" s="443"/>
      <c r="E341" s="436">
        <f>SUM(E337:F340)</f>
        <v>22</v>
      </c>
      <c r="F341" s="436"/>
      <c r="G341" s="437">
        <f>SUM(G337:H340)</f>
        <v>3</v>
      </c>
      <c r="H341" s="437"/>
      <c r="I341" s="436">
        <f>SUM(I337:J340)</f>
        <v>30</v>
      </c>
      <c r="J341" s="436"/>
      <c r="K341" s="436">
        <f>SUM(K337:L340)</f>
        <v>-8</v>
      </c>
      <c r="L341" s="436"/>
      <c r="M341" s="438">
        <f>IF(ISERROR(K341/E341),"",K341/E341)</f>
        <v>-0.36363636363636365</v>
      </c>
      <c r="N341" s="438"/>
      <c r="O341" s="434"/>
      <c r="P341" s="437" t="s">
        <v>234</v>
      </c>
      <c r="Q341" s="437"/>
      <c r="R341" s="439">
        <f>SUM(O319:U319)</f>
        <v>0</v>
      </c>
      <c r="S341" s="439"/>
      <c r="T341" s="440" t="str">
        <f>IF(ISERROR(R341/R344),"",R341/R344)</f>
        <v/>
      </c>
      <c r="U341" s="440"/>
      <c r="V341" s="437" t="s">
        <v>267</v>
      </c>
      <c r="W341" s="437"/>
      <c r="X341" s="474">
        <f>SUM(P203,P260,P295,P311,P322,P337)</f>
        <v>0</v>
      </c>
      <c r="Y341" s="475"/>
      <c r="Z341" s="440" t="str">
        <f>IF(ISERROR(X341/X344),"",X341/X344)</f>
        <v/>
      </c>
      <c r="AA341" s="440"/>
    </row>
    <row r="342" spans="1:27" ht="20.100000000000001" customHeight="1">
      <c r="A342" s="269" t="s">
        <v>472</v>
      </c>
      <c r="B342" s="348">
        <f>G335</f>
        <v>1183</v>
      </c>
      <c r="C342" s="444" t="s">
        <v>269</v>
      </c>
      <c r="D342" s="445"/>
      <c r="E342" s="437">
        <f>H335</f>
        <v>5989.64</v>
      </c>
      <c r="F342" s="437"/>
      <c r="G342" s="437" t="s">
        <v>270</v>
      </c>
      <c r="H342" s="437"/>
      <c r="I342" s="446">
        <f>L335</f>
        <v>20.191297094397328</v>
      </c>
      <c r="J342" s="446"/>
      <c r="K342" s="434" t="s">
        <v>271</v>
      </c>
      <c r="L342" s="434"/>
      <c r="M342" s="446">
        <f>J335</f>
        <v>25.717391304347824</v>
      </c>
      <c r="N342" s="446"/>
      <c r="O342" s="434"/>
      <c r="P342" s="437" t="s">
        <v>244</v>
      </c>
      <c r="Q342" s="437"/>
      <c r="R342" s="439">
        <f>SUM(O334:U334)</f>
        <v>0</v>
      </c>
      <c r="S342" s="439"/>
      <c r="T342" s="440" t="str">
        <f>IF(ISERROR(R342/R344),"",R342/R344)</f>
        <v/>
      </c>
      <c r="U342" s="440"/>
      <c r="V342" s="437" t="s">
        <v>272</v>
      </c>
      <c r="W342" s="437"/>
      <c r="X342" s="474">
        <f>SUM(P204,P261,P296,P312,P323,P338)</f>
        <v>0</v>
      </c>
      <c r="Y342" s="475"/>
      <c r="Z342" s="440" t="str">
        <f>IF(ISERROR(X342/X344),"",X342/X344)</f>
        <v/>
      </c>
      <c r="AA342" s="440"/>
    </row>
    <row r="343" spans="1:27" ht="20.100000000000001" customHeight="1">
      <c r="A343" s="270" t="s">
        <v>473</v>
      </c>
      <c r="B343" s="348">
        <f>I335+C341</f>
        <v>48</v>
      </c>
      <c r="C343" s="447" t="s">
        <v>251</v>
      </c>
      <c r="D343" s="448"/>
      <c r="E343" s="449">
        <f>K335+I341</f>
        <v>88.589598997493738</v>
      </c>
      <c r="F343" s="449"/>
      <c r="G343" s="437" t="s">
        <v>274</v>
      </c>
      <c r="H343" s="437"/>
      <c r="I343" s="446">
        <f>B343-E343</f>
        <v>-40.589598997493738</v>
      </c>
      <c r="J343" s="446"/>
      <c r="K343" s="434" t="s">
        <v>275</v>
      </c>
      <c r="L343" s="434"/>
      <c r="M343" s="438">
        <f>IF(ISERROR(I343/E343),"",I343/E343)</f>
        <v>-0.45817567137471799</v>
      </c>
      <c r="N343" s="438"/>
      <c r="O343" s="434"/>
      <c r="P343" s="437" t="s">
        <v>245</v>
      </c>
      <c r="Q343" s="437"/>
      <c r="R343" s="439"/>
      <c r="S343" s="439"/>
      <c r="T343" s="440" t="str">
        <f>IF(ISERROR(R343/R344),"",R343/R344)</f>
        <v/>
      </c>
      <c r="U343" s="440"/>
      <c r="V343" s="437" t="s">
        <v>264</v>
      </c>
      <c r="W343" s="437"/>
      <c r="X343" s="474">
        <f>SUM(P205,P262,P297,P313,P324,P339)</f>
        <v>0</v>
      </c>
      <c r="Y343" s="475"/>
      <c r="Z343" s="440" t="str">
        <f>IF(ISERROR(X343/X344),"",X343/X344)</f>
        <v/>
      </c>
      <c r="AA343" s="440"/>
    </row>
    <row r="344" spans="1:27" ht="20.100000000000001" customHeight="1">
      <c r="A344" s="270" t="s">
        <v>474</v>
      </c>
      <c r="B344" s="348">
        <f>N335</f>
        <v>0</v>
      </c>
      <c r="C344" s="447" t="s">
        <v>277</v>
      </c>
      <c r="D344" s="448"/>
      <c r="E344" s="440">
        <f>IF(ISERROR(B344/B343),"",B344/B343)</f>
        <v>0</v>
      </c>
      <c r="F344" s="440"/>
      <c r="G344" s="437" t="s">
        <v>278</v>
      </c>
      <c r="H344" s="437"/>
      <c r="I344" s="434">
        <f>V335</f>
        <v>0</v>
      </c>
      <c r="J344" s="434"/>
      <c r="K344" s="434" t="s">
        <v>279</v>
      </c>
      <c r="L344" s="434"/>
      <c r="M344" s="438">
        <f t="array" ref="M344">IF(ISERROR(I344/B342),"",I344/B342)</f>
        <v>0</v>
      </c>
      <c r="N344" s="438"/>
      <c r="O344" s="434"/>
      <c r="P344" s="437" t="s">
        <v>266</v>
      </c>
      <c r="Q344" s="437"/>
      <c r="R344" s="439">
        <f>SUM(R337:S343)</f>
        <v>0</v>
      </c>
      <c r="S344" s="439"/>
      <c r="T344" s="440"/>
      <c r="U344" s="440"/>
      <c r="V344" s="437" t="s">
        <v>266</v>
      </c>
      <c r="W344" s="437"/>
      <c r="X344" s="441">
        <f>SUM(X337:Y343)</f>
        <v>0</v>
      </c>
      <c r="Y344" s="441"/>
      <c r="Z344" s="440"/>
      <c r="AA344" s="440"/>
    </row>
    <row r="345" spans="1:27" ht="36" customHeight="1">
      <c r="A345" s="181" t="s">
        <v>335</v>
      </c>
      <c r="B345" s="182"/>
      <c r="C345" s="121"/>
      <c r="D345" s="121"/>
      <c r="E345" s="121"/>
      <c r="F345" s="121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customHeight="1">
      <c r="A346" s="450" t="s">
        <v>475</v>
      </c>
      <c r="B346" s="453" t="s">
        <v>280</v>
      </c>
      <c r="C346" s="453" t="s">
        <v>281</v>
      </c>
      <c r="D346" s="453" t="s">
        <v>282</v>
      </c>
      <c r="E346" s="456" t="s">
        <v>283</v>
      </c>
      <c r="F346" s="469" t="s">
        <v>284</v>
      </c>
      <c r="G346" s="434" t="s">
        <v>285</v>
      </c>
      <c r="H346" s="434"/>
      <c r="I346" s="453" t="s">
        <v>286</v>
      </c>
      <c r="J346" s="459" t="s">
        <v>271</v>
      </c>
      <c r="K346" s="462" t="s">
        <v>287</v>
      </c>
      <c r="L346" s="453" t="s">
        <v>270</v>
      </c>
      <c r="M346" s="465" t="s">
        <v>288</v>
      </c>
      <c r="N346" s="467" t="s">
        <v>252</v>
      </c>
      <c r="O346" s="434" t="s">
        <v>289</v>
      </c>
      <c r="P346" s="434"/>
      <c r="Q346" s="434"/>
      <c r="R346" s="434"/>
      <c r="S346" s="434"/>
      <c r="T346" s="434"/>
      <c r="U346" s="434"/>
      <c r="V346" s="434" t="s">
        <v>290</v>
      </c>
      <c r="W346" s="467" t="s">
        <v>291</v>
      </c>
      <c r="X346" s="434" t="s">
        <v>292</v>
      </c>
      <c r="Y346" s="434"/>
      <c r="Z346" s="434"/>
      <c r="AA346" s="434"/>
    </row>
    <row r="347" spans="1:27" ht="21.95" customHeight="1">
      <c r="A347" s="451"/>
      <c r="B347" s="454"/>
      <c r="C347" s="454"/>
      <c r="D347" s="454"/>
      <c r="E347" s="457"/>
      <c r="F347" s="470"/>
      <c r="G347" s="434"/>
      <c r="H347" s="434"/>
      <c r="I347" s="454"/>
      <c r="J347" s="460"/>
      <c r="K347" s="463"/>
      <c r="L347" s="454"/>
      <c r="M347" s="466"/>
      <c r="N347" s="467"/>
      <c r="O347" s="434" t="s">
        <v>259</v>
      </c>
      <c r="P347" s="434" t="s">
        <v>261</v>
      </c>
      <c r="Q347" s="434" t="s">
        <v>263</v>
      </c>
      <c r="R347" s="468" t="s">
        <v>265</v>
      </c>
      <c r="S347" s="437" t="s">
        <v>267</v>
      </c>
      <c r="T347" s="434" t="s">
        <v>272</v>
      </c>
      <c r="U347" s="434" t="s">
        <v>264</v>
      </c>
      <c r="V347" s="434"/>
      <c r="W347" s="467"/>
      <c r="X347" s="434" t="s">
        <v>293</v>
      </c>
      <c r="Y347" s="434" t="s">
        <v>294</v>
      </c>
      <c r="Z347" s="434" t="s">
        <v>295</v>
      </c>
      <c r="AA347" s="434" t="s">
        <v>264</v>
      </c>
    </row>
    <row r="348" spans="1:27" ht="21.95" customHeight="1">
      <c r="A348" s="452"/>
      <c r="B348" s="455"/>
      <c r="C348" s="455"/>
      <c r="D348" s="455"/>
      <c r="E348" s="458"/>
      <c r="F348" s="471"/>
      <c r="G348" s="308" t="s">
        <v>296</v>
      </c>
      <c r="H348" s="341" t="s">
        <v>297</v>
      </c>
      <c r="I348" s="455"/>
      <c r="J348" s="461"/>
      <c r="K348" s="464"/>
      <c r="L348" s="455"/>
      <c r="M348" s="466"/>
      <c r="N348" s="467"/>
      <c r="O348" s="434"/>
      <c r="P348" s="434"/>
      <c r="Q348" s="434"/>
      <c r="R348" s="468"/>
      <c r="S348" s="437"/>
      <c r="T348" s="434"/>
      <c r="U348" s="434"/>
      <c r="V348" s="434"/>
      <c r="W348" s="467"/>
      <c r="X348" s="434"/>
      <c r="Y348" s="434"/>
      <c r="Z348" s="434"/>
      <c r="AA348" s="434"/>
    </row>
    <row r="349" spans="1:27" ht="20.100000000000001" hidden="1" customHeight="1">
      <c r="A349" s="259">
        <v>30100030</v>
      </c>
      <c r="B349" s="343" t="s">
        <v>178</v>
      </c>
      <c r="C349" s="125" t="s">
        <v>179</v>
      </c>
      <c r="D349" s="107">
        <v>5.03</v>
      </c>
      <c r="E349" s="107"/>
      <c r="F349" s="126"/>
      <c r="G349" s="127"/>
      <c r="H349" s="351">
        <f t="shared" ref="H349:H369" si="72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73">IF(ISERROR(I349-K349),"",I349-K349)</f>
        <v>0</v>
      </c>
      <c r="N349" s="129">
        <f t="shared" ref="N349:N354" si="74">SUM(O349:U349)</f>
        <v>0</v>
      </c>
      <c r="O349" s="342"/>
      <c r="P349" s="342"/>
      <c r="Q349" s="342"/>
      <c r="R349" s="342"/>
      <c r="S349" s="342"/>
      <c r="T349" s="342"/>
      <c r="U349" s="342"/>
      <c r="V349" s="131">
        <f t="shared" ref="V349:V354" si="75">SUM(X349:AA349)</f>
        <v>0</v>
      </c>
      <c r="W349" s="132" t="str">
        <f t="shared" ref="W349:W354" si="76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60"/>
      <c r="B350" s="133" t="s">
        <v>180</v>
      </c>
      <c r="C350" s="125" t="s">
        <v>179</v>
      </c>
      <c r="D350" s="107">
        <v>5.03</v>
      </c>
      <c r="E350" s="107"/>
      <c r="F350" s="126"/>
      <c r="G350" s="127"/>
      <c r="H350" s="351">
        <f t="shared" si="72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73"/>
        <v>0</v>
      </c>
      <c r="N350" s="129">
        <f t="shared" si="74"/>
        <v>0</v>
      </c>
      <c r="O350" s="342"/>
      <c r="P350" s="342"/>
      <c r="Q350" s="342"/>
      <c r="R350" s="342"/>
      <c r="S350" s="342"/>
      <c r="T350" s="342"/>
      <c r="U350" s="342"/>
      <c r="V350" s="131">
        <f t="shared" si="75"/>
        <v>0</v>
      </c>
      <c r="W350" s="132" t="str">
        <f t="shared" si="76"/>
        <v/>
      </c>
      <c r="X350" s="131"/>
      <c r="Y350" s="131"/>
      <c r="Z350" s="131"/>
      <c r="AA350" s="131"/>
    </row>
    <row r="351" spans="1:27" ht="20.100000000000001" hidden="1" customHeight="1">
      <c r="A351" s="261"/>
      <c r="B351" s="133" t="s">
        <v>180</v>
      </c>
      <c r="C351" s="125" t="s">
        <v>181</v>
      </c>
      <c r="D351" s="107">
        <v>5.03</v>
      </c>
      <c r="E351" s="107"/>
      <c r="F351" s="126"/>
      <c r="G351" s="127"/>
      <c r="H351" s="351">
        <f t="shared" si="72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73"/>
        <v>0</v>
      </c>
      <c r="N351" s="129">
        <f t="shared" si="74"/>
        <v>0</v>
      </c>
      <c r="O351" s="342"/>
      <c r="P351" s="342"/>
      <c r="Q351" s="342"/>
      <c r="R351" s="342"/>
      <c r="S351" s="342"/>
      <c r="T351" s="342"/>
      <c r="U351" s="342"/>
      <c r="V351" s="131">
        <f t="shared" si="75"/>
        <v>0</v>
      </c>
      <c r="W351" s="132" t="str">
        <f t="shared" si="76"/>
        <v/>
      </c>
      <c r="X351" s="131"/>
      <c r="Y351" s="131"/>
      <c r="Z351" s="131"/>
      <c r="AA351" s="131"/>
    </row>
    <row r="352" spans="1:27" ht="20.100000000000001" hidden="1" customHeight="1">
      <c r="A352" s="259">
        <v>30100048</v>
      </c>
      <c r="B352" s="133" t="s">
        <v>182</v>
      </c>
      <c r="C352" s="125" t="s">
        <v>179</v>
      </c>
      <c r="D352" s="107">
        <v>5.03</v>
      </c>
      <c r="E352" s="107"/>
      <c r="F352" s="126"/>
      <c r="G352" s="127"/>
      <c r="H352" s="351">
        <f t="shared" si="72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73"/>
        <v>0</v>
      </c>
      <c r="N352" s="129">
        <f t="shared" si="74"/>
        <v>0</v>
      </c>
      <c r="O352" s="342"/>
      <c r="P352" s="342"/>
      <c r="Q352" s="342"/>
      <c r="R352" s="342"/>
      <c r="S352" s="342"/>
      <c r="T352" s="342"/>
      <c r="U352" s="342"/>
      <c r="V352" s="131">
        <f t="shared" si="75"/>
        <v>0</v>
      </c>
      <c r="W352" s="132" t="str">
        <f t="shared" si="76"/>
        <v/>
      </c>
      <c r="X352" s="131"/>
      <c r="Y352" s="131"/>
      <c r="Z352" s="131"/>
      <c r="AA352" s="131"/>
    </row>
    <row r="353" spans="1:27" ht="20.100000000000001" hidden="1" customHeight="1">
      <c r="A353" s="259">
        <v>30100047</v>
      </c>
      <c r="B353" s="133" t="s">
        <v>182</v>
      </c>
      <c r="C353" s="125" t="s">
        <v>183</v>
      </c>
      <c r="D353" s="107">
        <v>5.03</v>
      </c>
      <c r="E353" s="107"/>
      <c r="F353" s="126"/>
      <c r="G353" s="127"/>
      <c r="H353" s="351">
        <f t="shared" si="72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73"/>
        <v>0</v>
      </c>
      <c r="N353" s="129">
        <f t="shared" si="74"/>
        <v>0</v>
      </c>
      <c r="O353" s="342"/>
      <c r="P353" s="342"/>
      <c r="Q353" s="342"/>
      <c r="R353" s="342"/>
      <c r="S353" s="342"/>
      <c r="T353" s="342"/>
      <c r="U353" s="342"/>
      <c r="V353" s="131">
        <f t="shared" si="75"/>
        <v>0</v>
      </c>
      <c r="W353" s="132" t="str">
        <f t="shared" si="76"/>
        <v/>
      </c>
      <c r="X353" s="131"/>
      <c r="Y353" s="131"/>
      <c r="Z353" s="131"/>
      <c r="AA353" s="131"/>
    </row>
    <row r="354" spans="1:27" ht="20.100000000000001" hidden="1" customHeight="1">
      <c r="A354" s="259">
        <v>30100052</v>
      </c>
      <c r="B354" s="133" t="s">
        <v>184</v>
      </c>
      <c r="C354" s="125" t="s">
        <v>179</v>
      </c>
      <c r="D354" s="107">
        <v>5.04</v>
      </c>
      <c r="E354" s="107"/>
      <c r="F354" s="155"/>
      <c r="G354" s="135"/>
      <c r="H354" s="351">
        <f t="shared" si="72"/>
        <v>0</v>
      </c>
      <c r="I354" s="136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73"/>
        <v>0</v>
      </c>
      <c r="N354" s="129">
        <f t="shared" si="74"/>
        <v>0</v>
      </c>
      <c r="O354" s="342"/>
      <c r="P354" s="342"/>
      <c r="Q354" s="342"/>
      <c r="R354" s="342"/>
      <c r="S354" s="342"/>
      <c r="T354" s="342"/>
      <c r="U354" s="342"/>
      <c r="V354" s="131">
        <f t="shared" si="75"/>
        <v>0</v>
      </c>
      <c r="W354" s="132" t="str">
        <f t="shared" si="76"/>
        <v/>
      </c>
      <c r="X354" s="131"/>
      <c r="Y354" s="131"/>
      <c r="Z354" s="131"/>
      <c r="AA354" s="131"/>
    </row>
    <row r="355" spans="1:27" ht="20.100000000000001" hidden="1" customHeight="1">
      <c r="A355" s="292">
        <v>30100059</v>
      </c>
      <c r="B355" s="133" t="s">
        <v>185</v>
      </c>
      <c r="C355" s="125" t="s">
        <v>186</v>
      </c>
      <c r="D355" s="107">
        <v>5.03</v>
      </c>
      <c r="E355" s="107"/>
      <c r="F355" s="126"/>
      <c r="G355" s="127"/>
      <c r="H355" s="351">
        <f t="shared" si="72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73"/>
        <v>0</v>
      </c>
      <c r="N355" s="129"/>
      <c r="O355" s="342"/>
      <c r="P355" s="342"/>
      <c r="Q355" s="342"/>
      <c r="R355" s="342"/>
      <c r="S355" s="342"/>
      <c r="T355" s="342"/>
      <c r="U355" s="342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62">
        <v>30100060</v>
      </c>
      <c r="B356" s="133" t="s">
        <v>185</v>
      </c>
      <c r="C356" s="125" t="s">
        <v>187</v>
      </c>
      <c r="D356" s="107">
        <v>5.03</v>
      </c>
      <c r="E356" s="107"/>
      <c r="F356" s="126"/>
      <c r="G356" s="127"/>
      <c r="H356" s="351">
        <f t="shared" si="72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73"/>
        <v>0</v>
      </c>
      <c r="N356" s="129"/>
      <c r="O356" s="342"/>
      <c r="P356" s="342"/>
      <c r="Q356" s="342"/>
      <c r="R356" s="342"/>
      <c r="S356" s="342"/>
      <c r="T356" s="342"/>
      <c r="U356" s="342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60">
        <v>30200006</v>
      </c>
      <c r="B357" s="133" t="s">
        <v>188</v>
      </c>
      <c r="C357" s="125" t="s">
        <v>189</v>
      </c>
      <c r="D357" s="107">
        <v>5.04</v>
      </c>
      <c r="E357" s="107"/>
      <c r="F357" s="125"/>
      <c r="G357" s="127"/>
      <c r="H357" s="351">
        <f t="shared" si="72"/>
        <v>0</v>
      </c>
      <c r="I357" s="351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73"/>
        <v>0</v>
      </c>
      <c r="N357" s="129">
        <f>SUM(O357:U357)</f>
        <v>0</v>
      </c>
      <c r="O357" s="342"/>
      <c r="P357" s="342"/>
      <c r="Q357" s="342"/>
      <c r="R357" s="342"/>
      <c r="S357" s="342"/>
      <c r="T357" s="342"/>
      <c r="U357" s="342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60">
        <v>30200005</v>
      </c>
      <c r="B358" s="133" t="s">
        <v>188</v>
      </c>
      <c r="C358" s="125" t="s">
        <v>190</v>
      </c>
      <c r="D358" s="107">
        <v>5.04</v>
      </c>
      <c r="E358" s="107"/>
      <c r="F358" s="125"/>
      <c r="G358" s="127"/>
      <c r="H358" s="351">
        <f t="shared" si="72"/>
        <v>0</v>
      </c>
      <c r="I358" s="351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73"/>
        <v>0</v>
      </c>
      <c r="N358" s="129">
        <f>SUM(O358:U358)</f>
        <v>0</v>
      </c>
      <c r="O358" s="342"/>
      <c r="P358" s="342"/>
      <c r="Q358" s="342"/>
      <c r="R358" s="342"/>
      <c r="S358" s="342"/>
      <c r="T358" s="342"/>
      <c r="U358" s="342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62">
        <v>30100063</v>
      </c>
      <c r="B359" s="133" t="s">
        <v>191</v>
      </c>
      <c r="C359" s="125" t="s">
        <v>192</v>
      </c>
      <c r="D359" s="107">
        <v>5.03</v>
      </c>
      <c r="E359" s="107"/>
      <c r="F359" s="125"/>
      <c r="G359" s="127"/>
      <c r="H359" s="351">
        <f t="shared" si="72"/>
        <v>0</v>
      </c>
      <c r="I359" s="351"/>
      <c r="J359" s="129"/>
      <c r="K359" s="130"/>
      <c r="L359" s="128"/>
      <c r="M359" s="108"/>
      <c r="N359" s="129"/>
      <c r="O359" s="342"/>
      <c r="P359" s="342"/>
      <c r="Q359" s="342"/>
      <c r="R359" s="342"/>
      <c r="S359" s="342"/>
      <c r="T359" s="342"/>
      <c r="U359" s="342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62">
        <v>30100061</v>
      </c>
      <c r="B360" s="133" t="s">
        <v>191</v>
      </c>
      <c r="C360" s="125" t="s">
        <v>193</v>
      </c>
      <c r="D360" s="107">
        <v>5.03</v>
      </c>
      <c r="E360" s="107"/>
      <c r="F360" s="125"/>
      <c r="G360" s="127"/>
      <c r="H360" s="351">
        <f t="shared" si="72"/>
        <v>0</v>
      </c>
      <c r="I360" s="351"/>
      <c r="J360" s="129"/>
      <c r="K360" s="130"/>
      <c r="L360" s="128"/>
      <c r="M360" s="108"/>
      <c r="N360" s="129"/>
      <c r="O360" s="342"/>
      <c r="P360" s="342"/>
      <c r="Q360" s="342"/>
      <c r="R360" s="342"/>
      <c r="S360" s="342"/>
      <c r="T360" s="342"/>
      <c r="U360" s="342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60">
        <v>30200001</v>
      </c>
      <c r="B361" s="133" t="s">
        <v>196</v>
      </c>
      <c r="C361" s="125" t="s">
        <v>189</v>
      </c>
      <c r="D361" s="107">
        <v>5.0599999999999996</v>
      </c>
      <c r="E361" s="107"/>
      <c r="F361" s="126"/>
      <c r="G361" s="127"/>
      <c r="H361" s="351">
        <f t="shared" si="72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77">IF(ISERROR(I361-K361),"",I361-K361)</f>
        <v>0</v>
      </c>
      <c r="N361" s="129">
        <f>SUM(O361:U361)</f>
        <v>0</v>
      </c>
      <c r="O361" s="342"/>
      <c r="P361" s="342"/>
      <c r="Q361" s="342"/>
      <c r="R361" s="342"/>
      <c r="S361" s="342"/>
      <c r="T361" s="342"/>
      <c r="U361" s="342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60">
        <v>30200002</v>
      </c>
      <c r="B362" s="133" t="s">
        <v>197</v>
      </c>
      <c r="C362" s="125" t="s">
        <v>189</v>
      </c>
      <c r="D362" s="107">
        <v>5.09</v>
      </c>
      <c r="E362" s="107"/>
      <c r="F362" s="126"/>
      <c r="G362" s="127"/>
      <c r="H362" s="351">
        <f t="shared" si="72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77"/>
        <v>0</v>
      </c>
      <c r="N362" s="129">
        <f>SUM(O362:U362)</f>
        <v>0</v>
      </c>
      <c r="O362" s="342"/>
      <c r="P362" s="342"/>
      <c r="Q362" s="342"/>
      <c r="R362" s="342"/>
      <c r="S362" s="342"/>
      <c r="T362" s="342"/>
      <c r="U362" s="342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60">
        <v>30200003</v>
      </c>
      <c r="B363" s="133" t="s">
        <v>197</v>
      </c>
      <c r="C363" s="125" t="s">
        <v>190</v>
      </c>
      <c r="D363" s="107">
        <v>5.09</v>
      </c>
      <c r="E363" s="107"/>
      <c r="F363" s="126"/>
      <c r="G363" s="127"/>
      <c r="H363" s="351">
        <f t="shared" si="72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77"/>
        <v>0</v>
      </c>
      <c r="N363" s="129">
        <f>SUM(O363:U363)</f>
        <v>0</v>
      </c>
      <c r="O363" s="342"/>
      <c r="P363" s="342"/>
      <c r="Q363" s="342"/>
      <c r="R363" s="342"/>
      <c r="S363" s="342"/>
      <c r="T363" s="342"/>
      <c r="U363" s="342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60">
        <v>30100003</v>
      </c>
      <c r="B364" s="139" t="s">
        <v>198</v>
      </c>
      <c r="C364" s="341" t="s">
        <v>190</v>
      </c>
      <c r="D364" s="107">
        <v>4.8</v>
      </c>
      <c r="E364" s="107"/>
      <c r="F364" s="126"/>
      <c r="G364" s="127"/>
      <c r="H364" s="351">
        <f t="shared" si="72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77"/>
        <v>0</v>
      </c>
      <c r="N364" s="129"/>
      <c r="O364" s="342"/>
      <c r="P364" s="342"/>
      <c r="Q364" s="342"/>
      <c r="R364" s="342"/>
      <c r="S364" s="342"/>
      <c r="T364" s="342"/>
      <c r="U364" s="342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60">
        <v>30100004</v>
      </c>
      <c r="B365" s="139" t="s">
        <v>198</v>
      </c>
      <c r="C365" s="341" t="s">
        <v>187</v>
      </c>
      <c r="D365" s="107">
        <v>4.8</v>
      </c>
      <c r="E365" s="107"/>
      <c r="F365" s="126"/>
      <c r="G365" s="127"/>
      <c r="H365" s="351">
        <f t="shared" si="72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77"/>
        <v>0</v>
      </c>
      <c r="N365" s="129"/>
      <c r="O365" s="342"/>
      <c r="P365" s="342"/>
      <c r="Q365" s="342"/>
      <c r="R365" s="342"/>
      <c r="S365" s="342"/>
      <c r="T365" s="342"/>
      <c r="U365" s="342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60">
        <v>30100006</v>
      </c>
      <c r="B366" s="139" t="s">
        <v>198</v>
      </c>
      <c r="C366" s="341" t="s">
        <v>179</v>
      </c>
      <c r="D366" s="107">
        <v>4.8</v>
      </c>
      <c r="E366" s="107"/>
      <c r="F366" s="126"/>
      <c r="G366" s="127"/>
      <c r="H366" s="351">
        <f t="shared" si="72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77"/>
        <v>0</v>
      </c>
      <c r="N366" s="129"/>
      <c r="O366" s="342"/>
      <c r="P366" s="342"/>
      <c r="Q366" s="342"/>
      <c r="R366" s="342"/>
      <c r="S366" s="342"/>
      <c r="T366" s="342"/>
      <c r="U366" s="342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60">
        <v>30100005</v>
      </c>
      <c r="B367" s="139" t="s">
        <v>198</v>
      </c>
      <c r="C367" s="341" t="s">
        <v>199</v>
      </c>
      <c r="D367" s="107">
        <v>4.8</v>
      </c>
      <c r="E367" s="107"/>
      <c r="F367" s="126"/>
      <c r="G367" s="127"/>
      <c r="H367" s="351">
        <f t="shared" si="72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77"/>
        <v>0</v>
      </c>
      <c r="N367" s="129"/>
      <c r="O367" s="342"/>
      <c r="P367" s="342"/>
      <c r="Q367" s="342"/>
      <c r="R367" s="342"/>
      <c r="S367" s="342"/>
      <c r="T367" s="342"/>
      <c r="U367" s="342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60">
        <v>30100009</v>
      </c>
      <c r="B368" s="139" t="s">
        <v>200</v>
      </c>
      <c r="C368" s="125" t="s">
        <v>190</v>
      </c>
      <c r="D368" s="107">
        <v>4.99</v>
      </c>
      <c r="E368" s="107"/>
      <c r="F368" s="126"/>
      <c r="G368" s="127"/>
      <c r="H368" s="351">
        <f t="shared" si="72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77"/>
        <v>0</v>
      </c>
      <c r="N368" s="129">
        <f>SUM(O368:U368)</f>
        <v>0</v>
      </c>
      <c r="O368" s="342"/>
      <c r="P368" s="342"/>
      <c r="Q368" s="342"/>
      <c r="R368" s="342"/>
      <c r="S368" s="342"/>
      <c r="T368" s="342"/>
      <c r="U368" s="342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9">
        <v>30200004</v>
      </c>
      <c r="B369" s="139" t="s">
        <v>200</v>
      </c>
      <c r="C369" s="125" t="s">
        <v>189</v>
      </c>
      <c r="D369" s="107">
        <v>4.99</v>
      </c>
      <c r="E369" s="107"/>
      <c r="F369" s="140"/>
      <c r="G369" s="127"/>
      <c r="H369" s="351">
        <f t="shared" si="72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77"/>
        <v>0</v>
      </c>
      <c r="N369" s="129">
        <f>SUM(O369:U369)</f>
        <v>0</v>
      </c>
      <c r="O369" s="342"/>
      <c r="P369" s="342"/>
      <c r="Q369" s="342"/>
      <c r="R369" s="342"/>
      <c r="S369" s="342"/>
      <c r="T369" s="342"/>
      <c r="U369" s="342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424" t="s">
        <v>201</v>
      </c>
      <c r="B370" s="425"/>
      <c r="C370" s="349" t="s">
        <v>202</v>
      </c>
      <c r="D370" s="141"/>
      <c r="E370" s="141"/>
      <c r="F370" s="142"/>
      <c r="G370" s="143">
        <f>SUM(G349:G369)</f>
        <v>0</v>
      </c>
      <c r="H370" s="144">
        <f>SUM(H349:H369)</f>
        <v>0</v>
      </c>
      <c r="I370" s="144">
        <f>SUM(I349:I369)</f>
        <v>0</v>
      </c>
      <c r="J370" s="129" t="str">
        <f t="array" ref="J370">IF(ISERROR(G370/I370),"",G370/I370)</f>
        <v/>
      </c>
      <c r="K370" s="144">
        <f>SUM(K349:K369)</f>
        <v>0</v>
      </c>
      <c r="L370" s="145"/>
      <c r="M370" s="148">
        <f t="shared" ref="M370:AA370" si="78">SUM(M349:M369)</f>
        <v>0</v>
      </c>
      <c r="N370" s="144">
        <f t="shared" si="78"/>
        <v>0</v>
      </c>
      <c r="O370" s="146">
        <f t="shared" si="78"/>
        <v>0</v>
      </c>
      <c r="P370" s="146">
        <f t="shared" si="78"/>
        <v>0</v>
      </c>
      <c r="Q370" s="146">
        <f t="shared" si="78"/>
        <v>0</v>
      </c>
      <c r="R370" s="146">
        <f t="shared" si="78"/>
        <v>0</v>
      </c>
      <c r="S370" s="146">
        <f t="shared" si="78"/>
        <v>0</v>
      </c>
      <c r="T370" s="146">
        <f t="shared" si="78"/>
        <v>0</v>
      </c>
      <c r="U370" s="146">
        <f t="shared" si="78"/>
        <v>0</v>
      </c>
      <c r="V370" s="147">
        <f t="shared" si="78"/>
        <v>0</v>
      </c>
      <c r="W370" s="132">
        <f t="shared" si="78"/>
        <v>0</v>
      </c>
      <c r="X370" s="147">
        <f t="shared" si="78"/>
        <v>0</v>
      </c>
      <c r="Y370" s="147">
        <f t="shared" si="78"/>
        <v>0</v>
      </c>
      <c r="Z370" s="147">
        <f t="shared" si="78"/>
        <v>0</v>
      </c>
      <c r="AA370" s="147">
        <f t="shared" si="78"/>
        <v>0</v>
      </c>
    </row>
    <row r="371" spans="1:27" ht="20.100000000000001" hidden="1" customHeight="1">
      <c r="A371" s="260">
        <v>30100012</v>
      </c>
      <c r="B371" s="343" t="s">
        <v>206</v>
      </c>
      <c r="C371" s="125" t="s">
        <v>199</v>
      </c>
      <c r="D371" s="107">
        <v>5.03</v>
      </c>
      <c r="E371" s="107"/>
      <c r="F371" s="126"/>
      <c r="G371" s="127"/>
      <c r="H371" s="351">
        <f t="shared" ref="H371:H427" si="79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>IF(ISERROR(I371-K371),"",I371-K371)</f>
        <v>0</v>
      </c>
      <c r="N371" s="129">
        <f>SUM(O371:U371)</f>
        <v>0</v>
      </c>
      <c r="O371" s="346"/>
      <c r="P371" s="346"/>
      <c r="Q371" s="346"/>
      <c r="R371" s="346"/>
      <c r="S371" s="346"/>
      <c r="T371" s="346"/>
      <c r="U371" s="346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60">
        <v>30100011</v>
      </c>
      <c r="B372" s="343" t="s">
        <v>425</v>
      </c>
      <c r="C372" s="183" t="s">
        <v>427</v>
      </c>
      <c r="D372" s="107">
        <v>5.03</v>
      </c>
      <c r="E372" s="107"/>
      <c r="F372" s="126"/>
      <c r="G372" s="127"/>
      <c r="H372" s="351">
        <f t="shared" si="79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346"/>
      <c r="P372" s="346"/>
      <c r="Q372" s="346"/>
      <c r="R372" s="346"/>
      <c r="S372" s="346"/>
      <c r="T372" s="346"/>
      <c r="U372" s="346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60">
        <v>30100010</v>
      </c>
      <c r="B373" s="343" t="s">
        <v>206</v>
      </c>
      <c r="C373" s="125" t="s">
        <v>186</v>
      </c>
      <c r="D373" s="107">
        <v>5.03</v>
      </c>
      <c r="E373" s="107"/>
      <c r="F373" s="126"/>
      <c r="G373" s="127"/>
      <c r="H373" s="351">
        <f t="shared" si="79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80">IF(ISERROR(I373-K373),"",I373-K373)</f>
        <v>0</v>
      </c>
      <c r="N373" s="129">
        <f>SUM(O373:U373)</f>
        <v>0</v>
      </c>
      <c r="O373" s="346"/>
      <c r="P373" s="346"/>
      <c r="Q373" s="346"/>
      <c r="R373" s="346"/>
      <c r="S373" s="346"/>
      <c r="T373" s="346"/>
      <c r="U373" s="346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60">
        <v>30100014</v>
      </c>
      <c r="B374" s="343" t="s">
        <v>206</v>
      </c>
      <c r="C374" s="125" t="s">
        <v>203</v>
      </c>
      <c r="D374" s="107">
        <v>5.03</v>
      </c>
      <c r="E374" s="107"/>
      <c r="F374" s="126"/>
      <c r="G374" s="127"/>
      <c r="H374" s="351">
        <f t="shared" si="79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80"/>
        <v>0</v>
      </c>
      <c r="N374" s="129">
        <f>SUM(O374:U374)</f>
        <v>0</v>
      </c>
      <c r="O374" s="346"/>
      <c r="P374" s="346"/>
      <c r="Q374" s="346"/>
      <c r="R374" s="346"/>
      <c r="S374" s="346"/>
      <c r="T374" s="346"/>
      <c r="U374" s="346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60">
        <v>30100013</v>
      </c>
      <c r="B375" s="343" t="s">
        <v>206</v>
      </c>
      <c r="C375" s="125" t="s">
        <v>207</v>
      </c>
      <c r="D375" s="107">
        <v>5.03</v>
      </c>
      <c r="E375" s="107"/>
      <c r="F375" s="126"/>
      <c r="G375" s="127"/>
      <c r="H375" s="351">
        <f t="shared" si="79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80"/>
        <v>0</v>
      </c>
      <c r="N375" s="129">
        <f>SUM(O375:U375)</f>
        <v>0</v>
      </c>
      <c r="O375" s="346"/>
      <c r="P375" s="346"/>
      <c r="Q375" s="346"/>
      <c r="R375" s="346"/>
      <c r="S375" s="346"/>
      <c r="T375" s="346"/>
      <c r="U375" s="346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60">
        <v>30100016</v>
      </c>
      <c r="B376" s="343" t="s">
        <v>414</v>
      </c>
      <c r="C376" s="183" t="s">
        <v>415</v>
      </c>
      <c r="D376" s="107"/>
      <c r="E376" s="107"/>
      <c r="F376" s="126"/>
      <c r="G376" s="127"/>
      <c r="H376" s="351">
        <f t="shared" si="79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80"/>
        <v>0</v>
      </c>
      <c r="N376" s="129"/>
      <c r="O376" s="346"/>
      <c r="P376" s="346"/>
      <c r="Q376" s="346"/>
      <c r="R376" s="346"/>
      <c r="S376" s="346"/>
      <c r="T376" s="346"/>
      <c r="U376" s="346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60">
        <v>30100017</v>
      </c>
      <c r="B377" s="343" t="s">
        <v>414</v>
      </c>
      <c r="C377" s="183" t="s">
        <v>416</v>
      </c>
      <c r="D377" s="107"/>
      <c r="E377" s="107"/>
      <c r="F377" s="126"/>
      <c r="G377" s="127"/>
      <c r="H377" s="351">
        <f t="shared" si="79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80"/>
        <v>0</v>
      </c>
      <c r="N377" s="129"/>
      <c r="O377" s="346"/>
      <c r="P377" s="346"/>
      <c r="Q377" s="346"/>
      <c r="R377" s="346"/>
      <c r="S377" s="346"/>
      <c r="T377" s="346"/>
      <c r="U377" s="346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60">
        <v>30100015</v>
      </c>
      <c r="B378" s="343" t="s">
        <v>414</v>
      </c>
      <c r="C378" s="183" t="s">
        <v>61</v>
      </c>
      <c r="D378" s="107"/>
      <c r="E378" s="107"/>
      <c r="F378" s="126"/>
      <c r="G378" s="127"/>
      <c r="H378" s="351">
        <f t="shared" si="79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80"/>
        <v>0</v>
      </c>
      <c r="N378" s="129"/>
      <c r="O378" s="346"/>
      <c r="P378" s="346"/>
      <c r="Q378" s="346"/>
      <c r="R378" s="346"/>
      <c r="S378" s="346"/>
      <c r="T378" s="346"/>
      <c r="U378" s="346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60">
        <v>30100027</v>
      </c>
      <c r="B379" s="343" t="s">
        <v>208</v>
      </c>
      <c r="C379" s="125" t="s">
        <v>179</v>
      </c>
      <c r="D379" s="107">
        <v>5.08</v>
      </c>
      <c r="E379" s="107"/>
      <c r="F379" s="126"/>
      <c r="G379" s="127"/>
      <c r="H379" s="351">
        <f t="shared" si="79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80"/>
        <v>0</v>
      </c>
      <c r="N379" s="129">
        <f t="shared" ref="N379:N394" si="81">SUM(O379:U379)</f>
        <v>0</v>
      </c>
      <c r="O379" s="346"/>
      <c r="P379" s="346"/>
      <c r="Q379" s="346"/>
      <c r="R379" s="346"/>
      <c r="S379" s="346"/>
      <c r="T379" s="346"/>
      <c r="U379" s="346"/>
      <c r="V379" s="131">
        <f t="shared" ref="V379:V390" si="82">SUM(X379:AA379)</f>
        <v>0</v>
      </c>
      <c r="W379" s="132" t="str">
        <f t="shared" ref="W379:W390" si="83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60">
        <v>30100023</v>
      </c>
      <c r="B380" s="343" t="s">
        <v>208</v>
      </c>
      <c r="C380" s="125" t="s">
        <v>204</v>
      </c>
      <c r="D380" s="107">
        <v>5.08</v>
      </c>
      <c r="E380" s="107"/>
      <c r="F380" s="126"/>
      <c r="G380" s="127"/>
      <c r="H380" s="351">
        <f t="shared" si="79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80"/>
        <v>0</v>
      </c>
      <c r="N380" s="129">
        <f t="shared" si="81"/>
        <v>0</v>
      </c>
      <c r="O380" s="346"/>
      <c r="P380" s="346"/>
      <c r="Q380" s="346"/>
      <c r="R380" s="346"/>
      <c r="S380" s="346"/>
      <c r="T380" s="346"/>
      <c r="U380" s="346"/>
      <c r="V380" s="131">
        <f t="shared" si="82"/>
        <v>0</v>
      </c>
      <c r="W380" s="132" t="str">
        <f t="shared" si="83"/>
        <v/>
      </c>
      <c r="X380" s="131"/>
      <c r="Y380" s="131"/>
      <c r="Z380" s="131"/>
      <c r="AA380" s="131"/>
    </row>
    <row r="381" spans="1:27" ht="20.100000000000001" hidden="1" customHeight="1">
      <c r="A381" s="260">
        <v>30100024</v>
      </c>
      <c r="B381" s="343" t="s">
        <v>208</v>
      </c>
      <c r="C381" s="125" t="s">
        <v>205</v>
      </c>
      <c r="D381" s="107">
        <v>5.08</v>
      </c>
      <c r="E381" s="107"/>
      <c r="F381" s="126"/>
      <c r="G381" s="127"/>
      <c r="H381" s="351">
        <f t="shared" si="79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80"/>
        <v>0</v>
      </c>
      <c r="N381" s="129">
        <f t="shared" si="81"/>
        <v>0</v>
      </c>
      <c r="O381" s="346"/>
      <c r="P381" s="346"/>
      <c r="Q381" s="346"/>
      <c r="R381" s="346"/>
      <c r="S381" s="346"/>
      <c r="T381" s="346"/>
      <c r="U381" s="346"/>
      <c r="V381" s="131">
        <f t="shared" si="82"/>
        <v>0</v>
      </c>
      <c r="W381" s="132" t="str">
        <f t="shared" si="83"/>
        <v/>
      </c>
      <c r="X381" s="131"/>
      <c r="Y381" s="131"/>
      <c r="Z381" s="131"/>
      <c r="AA381" s="131"/>
    </row>
    <row r="382" spans="1:27" ht="20.100000000000001" hidden="1" customHeight="1">
      <c r="A382" s="260">
        <v>30100022</v>
      </c>
      <c r="B382" s="343" t="s">
        <v>208</v>
      </c>
      <c r="C382" s="125" t="s">
        <v>186</v>
      </c>
      <c r="D382" s="107">
        <v>5.08</v>
      </c>
      <c r="E382" s="107"/>
      <c r="F382" s="126"/>
      <c r="G382" s="127"/>
      <c r="H382" s="351">
        <f t="shared" si="79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80"/>
        <v>0</v>
      </c>
      <c r="N382" s="129">
        <f t="shared" si="81"/>
        <v>0</v>
      </c>
      <c r="O382" s="346"/>
      <c r="P382" s="346"/>
      <c r="Q382" s="346"/>
      <c r="R382" s="346"/>
      <c r="S382" s="346"/>
      <c r="T382" s="346"/>
      <c r="U382" s="346"/>
      <c r="V382" s="131">
        <f t="shared" si="82"/>
        <v>0</v>
      </c>
      <c r="W382" s="132" t="str">
        <f t="shared" si="83"/>
        <v/>
      </c>
      <c r="X382" s="131"/>
      <c r="Y382" s="131"/>
      <c r="Z382" s="131"/>
      <c r="AA382" s="131"/>
    </row>
    <row r="383" spans="1:27" ht="20.100000000000001" hidden="1" customHeight="1">
      <c r="A383" s="260">
        <v>30100029</v>
      </c>
      <c r="B383" s="343" t="s">
        <v>208</v>
      </c>
      <c r="C383" s="125" t="s">
        <v>203</v>
      </c>
      <c r="D383" s="107">
        <v>5.08</v>
      </c>
      <c r="E383" s="107"/>
      <c r="F383" s="126"/>
      <c r="G383" s="127"/>
      <c r="H383" s="351">
        <f t="shared" si="79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80"/>
        <v>0</v>
      </c>
      <c r="N383" s="129">
        <f t="shared" si="81"/>
        <v>0</v>
      </c>
      <c r="O383" s="346"/>
      <c r="P383" s="346"/>
      <c r="Q383" s="346"/>
      <c r="R383" s="346"/>
      <c r="S383" s="346"/>
      <c r="T383" s="346"/>
      <c r="U383" s="346"/>
      <c r="V383" s="131">
        <f t="shared" si="82"/>
        <v>0</v>
      </c>
      <c r="W383" s="132" t="str">
        <f t="shared" si="83"/>
        <v/>
      </c>
      <c r="X383" s="131"/>
      <c r="Y383" s="131"/>
      <c r="Z383" s="131"/>
      <c r="AA383" s="131"/>
    </row>
    <row r="384" spans="1:27" ht="20.100000000000001" hidden="1" customHeight="1">
      <c r="A384" s="260">
        <v>30100026</v>
      </c>
      <c r="B384" s="343" t="s">
        <v>208</v>
      </c>
      <c r="C384" s="125" t="s">
        <v>199</v>
      </c>
      <c r="D384" s="107">
        <v>5.08</v>
      </c>
      <c r="E384" s="107"/>
      <c r="F384" s="126"/>
      <c r="G384" s="127"/>
      <c r="H384" s="351">
        <f t="shared" si="79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80"/>
        <v>0</v>
      </c>
      <c r="N384" s="129">
        <f t="shared" si="81"/>
        <v>0</v>
      </c>
      <c r="O384" s="342"/>
      <c r="P384" s="342"/>
      <c r="Q384" s="342"/>
      <c r="R384" s="342"/>
      <c r="S384" s="342"/>
      <c r="T384" s="342"/>
      <c r="U384" s="342"/>
      <c r="V384" s="131">
        <f t="shared" si="82"/>
        <v>0</v>
      </c>
      <c r="W384" s="132" t="str">
        <f t="shared" si="83"/>
        <v/>
      </c>
      <c r="X384" s="131"/>
      <c r="Y384" s="131"/>
      <c r="Z384" s="131"/>
      <c r="AA384" s="131"/>
    </row>
    <row r="385" spans="1:27" ht="20.100000000000001" hidden="1" customHeight="1">
      <c r="A385" s="260">
        <v>30100025</v>
      </c>
      <c r="B385" s="343" t="s">
        <v>208</v>
      </c>
      <c r="C385" s="125" t="s">
        <v>187</v>
      </c>
      <c r="D385" s="107">
        <v>5.08</v>
      </c>
      <c r="E385" s="107"/>
      <c r="F385" s="126"/>
      <c r="G385" s="127"/>
      <c r="H385" s="351">
        <f t="shared" si="79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80"/>
        <v>0</v>
      </c>
      <c r="N385" s="129">
        <f t="shared" si="81"/>
        <v>0</v>
      </c>
      <c r="O385" s="346"/>
      <c r="P385" s="346"/>
      <c r="Q385" s="346"/>
      <c r="R385" s="346"/>
      <c r="S385" s="346"/>
      <c r="T385" s="346"/>
      <c r="U385" s="346"/>
      <c r="V385" s="131">
        <f t="shared" si="82"/>
        <v>0</v>
      </c>
      <c r="W385" s="132" t="str">
        <f t="shared" si="83"/>
        <v/>
      </c>
      <c r="X385" s="131"/>
      <c r="Y385" s="131"/>
      <c r="Z385" s="131"/>
      <c r="AA385" s="131"/>
    </row>
    <row r="386" spans="1:27" ht="20.100000000000001" hidden="1" customHeight="1">
      <c r="A386" s="260">
        <v>30100028</v>
      </c>
      <c r="B386" s="343" t="s">
        <v>208</v>
      </c>
      <c r="C386" s="125" t="s">
        <v>207</v>
      </c>
      <c r="D386" s="107">
        <v>5.08</v>
      </c>
      <c r="E386" s="107"/>
      <c r="F386" s="126"/>
      <c r="G386" s="127"/>
      <c r="H386" s="351">
        <f t="shared" si="79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80"/>
        <v>0</v>
      </c>
      <c r="N386" s="129">
        <f t="shared" si="81"/>
        <v>0</v>
      </c>
      <c r="O386" s="342"/>
      <c r="P386" s="342"/>
      <c r="Q386" s="342"/>
      <c r="R386" s="342"/>
      <c r="S386" s="342"/>
      <c r="T386" s="342"/>
      <c r="U386" s="342"/>
      <c r="V386" s="131">
        <f t="shared" si="82"/>
        <v>0</v>
      </c>
      <c r="W386" s="132" t="str">
        <f t="shared" si="83"/>
        <v/>
      </c>
      <c r="X386" s="131"/>
      <c r="Y386" s="131"/>
      <c r="Z386" s="131"/>
      <c r="AA386" s="131"/>
    </row>
    <row r="387" spans="1:27" ht="20.100000000000001" hidden="1" customHeight="1">
      <c r="A387" s="260">
        <v>30100032</v>
      </c>
      <c r="B387" s="343" t="s">
        <v>209</v>
      </c>
      <c r="C387" s="125" t="s">
        <v>194</v>
      </c>
      <c r="D387" s="107">
        <v>5.03</v>
      </c>
      <c r="E387" s="107"/>
      <c r="F387" s="126"/>
      <c r="G387" s="127"/>
      <c r="H387" s="351">
        <f t="shared" si="79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80"/>
        <v>0</v>
      </c>
      <c r="N387" s="129">
        <f t="shared" si="81"/>
        <v>0</v>
      </c>
      <c r="O387" s="346"/>
      <c r="P387" s="346"/>
      <c r="Q387" s="346"/>
      <c r="R387" s="346"/>
      <c r="S387" s="346"/>
      <c r="T387" s="346"/>
      <c r="U387" s="346"/>
      <c r="V387" s="131">
        <f t="shared" si="82"/>
        <v>0</v>
      </c>
      <c r="W387" s="132" t="str">
        <f t="shared" si="83"/>
        <v/>
      </c>
      <c r="X387" s="131"/>
      <c r="Y387" s="131"/>
      <c r="Z387" s="131"/>
      <c r="AA387" s="131"/>
    </row>
    <row r="388" spans="1:27" ht="20.100000000000001" hidden="1" customHeight="1">
      <c r="A388" s="260">
        <v>30100033</v>
      </c>
      <c r="B388" s="343" t="s">
        <v>209</v>
      </c>
      <c r="C388" s="125" t="s">
        <v>179</v>
      </c>
      <c r="D388" s="107">
        <v>5.03</v>
      </c>
      <c r="E388" s="107"/>
      <c r="F388" s="126"/>
      <c r="G388" s="127"/>
      <c r="H388" s="351">
        <f t="shared" si="79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80"/>
        <v>0</v>
      </c>
      <c r="N388" s="129">
        <f t="shared" si="81"/>
        <v>0</v>
      </c>
      <c r="O388" s="346"/>
      <c r="P388" s="346"/>
      <c r="Q388" s="346"/>
      <c r="R388" s="346"/>
      <c r="S388" s="346"/>
      <c r="T388" s="346"/>
      <c r="U388" s="346"/>
      <c r="V388" s="131">
        <f t="shared" si="82"/>
        <v>0</v>
      </c>
      <c r="W388" s="132" t="str">
        <f t="shared" si="83"/>
        <v/>
      </c>
      <c r="X388" s="131"/>
      <c r="Y388" s="131"/>
      <c r="Z388" s="131"/>
      <c r="AA388" s="131"/>
    </row>
    <row r="389" spans="1:27" ht="20.100000000000001" hidden="1" customHeight="1">
      <c r="A389" s="260">
        <v>30100062</v>
      </c>
      <c r="B389" s="343" t="s">
        <v>209</v>
      </c>
      <c r="C389" s="125" t="s">
        <v>195</v>
      </c>
      <c r="D389" s="107">
        <v>5.03</v>
      </c>
      <c r="E389" s="107"/>
      <c r="F389" s="126"/>
      <c r="G389" s="127"/>
      <c r="H389" s="351">
        <f t="shared" si="79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80"/>
        <v>0</v>
      </c>
      <c r="N389" s="129">
        <f t="shared" si="81"/>
        <v>0</v>
      </c>
      <c r="O389" s="346"/>
      <c r="P389" s="346"/>
      <c r="Q389" s="346"/>
      <c r="R389" s="346"/>
      <c r="S389" s="346"/>
      <c r="T389" s="346"/>
      <c r="U389" s="346"/>
      <c r="V389" s="131">
        <f t="shared" si="82"/>
        <v>0</v>
      </c>
      <c r="W389" s="132" t="str">
        <f t="shared" si="83"/>
        <v/>
      </c>
      <c r="X389" s="131"/>
      <c r="Y389" s="131"/>
      <c r="Z389" s="131"/>
      <c r="AA389" s="131"/>
    </row>
    <row r="390" spans="1:27" ht="20.100000000000001" hidden="1" customHeight="1">
      <c r="A390" s="260">
        <v>30100031</v>
      </c>
      <c r="B390" s="343" t="s">
        <v>209</v>
      </c>
      <c r="C390" s="125" t="s">
        <v>204</v>
      </c>
      <c r="D390" s="107">
        <v>5.03</v>
      </c>
      <c r="E390" s="107"/>
      <c r="F390" s="126"/>
      <c r="G390" s="127"/>
      <c r="H390" s="351">
        <f t="shared" si="79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80"/>
        <v>0</v>
      </c>
      <c r="N390" s="129">
        <f t="shared" si="81"/>
        <v>0</v>
      </c>
      <c r="O390" s="346"/>
      <c r="P390" s="346"/>
      <c r="Q390" s="346"/>
      <c r="R390" s="346"/>
      <c r="S390" s="346"/>
      <c r="T390" s="346"/>
      <c r="U390" s="346"/>
      <c r="V390" s="131">
        <f t="shared" si="82"/>
        <v>0</v>
      </c>
      <c r="W390" s="132" t="str">
        <f t="shared" si="83"/>
        <v/>
      </c>
      <c r="X390" s="131"/>
      <c r="Y390" s="131"/>
      <c r="Z390" s="131"/>
      <c r="AA390" s="131"/>
    </row>
    <row r="391" spans="1:27" ht="20.100000000000001" hidden="1" customHeight="1">
      <c r="A391" s="260">
        <v>30100019</v>
      </c>
      <c r="B391" s="343" t="s">
        <v>382</v>
      </c>
      <c r="C391" s="183" t="s">
        <v>383</v>
      </c>
      <c r="D391" s="107">
        <v>5.03</v>
      </c>
      <c r="E391" s="107"/>
      <c r="F391" s="126"/>
      <c r="G391" s="127"/>
      <c r="H391" s="351">
        <f t="shared" si="79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80"/>
        <v>0</v>
      </c>
      <c r="N391" s="129">
        <f t="shared" si="81"/>
        <v>0</v>
      </c>
      <c r="O391" s="346"/>
      <c r="P391" s="346"/>
      <c r="Q391" s="346"/>
      <c r="R391" s="346"/>
      <c r="S391" s="346"/>
      <c r="T391" s="346"/>
      <c r="U391" s="346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60">
        <v>30100020</v>
      </c>
      <c r="B392" s="343" t="s">
        <v>382</v>
      </c>
      <c r="C392" s="183" t="s">
        <v>384</v>
      </c>
      <c r="D392" s="107">
        <v>5.03</v>
      </c>
      <c r="E392" s="107"/>
      <c r="F392" s="126"/>
      <c r="G392" s="127"/>
      <c r="H392" s="351">
        <f t="shared" si="79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80"/>
        <v>0</v>
      </c>
      <c r="N392" s="129">
        <f t="shared" si="81"/>
        <v>0</v>
      </c>
      <c r="O392" s="346"/>
      <c r="P392" s="346"/>
      <c r="Q392" s="346"/>
      <c r="R392" s="346"/>
      <c r="S392" s="346"/>
      <c r="T392" s="346"/>
      <c r="U392" s="346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60">
        <v>30100021</v>
      </c>
      <c r="B393" s="343" t="s">
        <v>382</v>
      </c>
      <c r="C393" s="183" t="s">
        <v>389</v>
      </c>
      <c r="D393" s="107">
        <v>5.03</v>
      </c>
      <c r="E393" s="107"/>
      <c r="F393" s="126"/>
      <c r="G393" s="127"/>
      <c r="H393" s="351">
        <f t="shared" si="79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80"/>
        <v>0</v>
      </c>
      <c r="N393" s="129">
        <f t="shared" si="81"/>
        <v>0</v>
      </c>
      <c r="O393" s="346"/>
      <c r="P393" s="346"/>
      <c r="Q393" s="346"/>
      <c r="R393" s="346"/>
      <c r="S393" s="346"/>
      <c r="T393" s="346"/>
      <c r="U393" s="346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60">
        <v>30100018</v>
      </c>
      <c r="B394" s="343" t="s">
        <v>382</v>
      </c>
      <c r="C394" s="183" t="s">
        <v>391</v>
      </c>
      <c r="D394" s="107">
        <v>5.03</v>
      </c>
      <c r="E394" s="107"/>
      <c r="F394" s="126"/>
      <c r="G394" s="127"/>
      <c r="H394" s="351">
        <f t="shared" si="79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80"/>
        <v>0</v>
      </c>
      <c r="N394" s="129">
        <f t="shared" si="81"/>
        <v>0</v>
      </c>
      <c r="O394" s="346"/>
      <c r="P394" s="346"/>
      <c r="Q394" s="346"/>
      <c r="R394" s="346"/>
      <c r="S394" s="346"/>
      <c r="T394" s="346"/>
      <c r="U394" s="346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63">
        <v>30700007</v>
      </c>
      <c r="B395" s="343" t="s">
        <v>418</v>
      </c>
      <c r="C395" s="183" t="s">
        <v>364</v>
      </c>
      <c r="D395" s="107">
        <v>5.03</v>
      </c>
      <c r="E395" s="107"/>
      <c r="F395" s="126"/>
      <c r="G395" s="127"/>
      <c r="H395" s="351">
        <f t="shared" si="79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80"/>
        <v>0</v>
      </c>
      <c r="N395" s="129"/>
      <c r="O395" s="346"/>
      <c r="P395" s="346"/>
      <c r="Q395" s="346"/>
      <c r="R395" s="346"/>
      <c r="S395" s="346"/>
      <c r="T395" s="346"/>
      <c r="U395" s="346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63">
        <v>30700006</v>
      </c>
      <c r="B396" s="343" t="s">
        <v>418</v>
      </c>
      <c r="C396" s="183" t="s">
        <v>365</v>
      </c>
      <c r="D396" s="107">
        <v>5.03</v>
      </c>
      <c r="E396" s="107"/>
      <c r="F396" s="126"/>
      <c r="G396" s="127"/>
      <c r="H396" s="351">
        <f t="shared" si="79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80"/>
        <v>0</v>
      </c>
      <c r="N396" s="129"/>
      <c r="O396" s="346"/>
      <c r="P396" s="346"/>
      <c r="Q396" s="346"/>
      <c r="R396" s="346"/>
      <c r="S396" s="346"/>
      <c r="T396" s="346"/>
      <c r="U396" s="346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63">
        <v>30700008</v>
      </c>
      <c r="B397" s="343" t="s">
        <v>418</v>
      </c>
      <c r="C397" s="183" t="s">
        <v>366</v>
      </c>
      <c r="D397" s="107">
        <v>5.03</v>
      </c>
      <c r="E397" s="107"/>
      <c r="F397" s="126"/>
      <c r="G397" s="127"/>
      <c r="H397" s="351">
        <f t="shared" si="79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80"/>
        <v>0</v>
      </c>
      <c r="N397" s="129"/>
      <c r="O397" s="346"/>
      <c r="P397" s="346"/>
      <c r="Q397" s="346"/>
      <c r="R397" s="346"/>
      <c r="S397" s="346"/>
      <c r="T397" s="346"/>
      <c r="U397" s="346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63">
        <v>30700009</v>
      </c>
      <c r="B398" s="343" t="s">
        <v>418</v>
      </c>
      <c r="C398" s="183" t="s">
        <v>367</v>
      </c>
      <c r="D398" s="107">
        <v>5.03</v>
      </c>
      <c r="E398" s="107"/>
      <c r="F398" s="126"/>
      <c r="G398" s="127"/>
      <c r="H398" s="351">
        <f t="shared" si="79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80"/>
        <v>0</v>
      </c>
      <c r="N398" s="129"/>
      <c r="O398" s="346"/>
      <c r="P398" s="346"/>
      <c r="Q398" s="346"/>
      <c r="R398" s="346"/>
      <c r="S398" s="346"/>
      <c r="T398" s="346"/>
      <c r="U398" s="346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60">
        <v>30100036</v>
      </c>
      <c r="B399" s="133" t="s">
        <v>210</v>
      </c>
      <c r="C399" s="125" t="s">
        <v>187</v>
      </c>
      <c r="D399" s="107">
        <v>5.03</v>
      </c>
      <c r="E399" s="107"/>
      <c r="F399" s="126"/>
      <c r="G399" s="127"/>
      <c r="H399" s="351">
        <f t="shared" si="79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80"/>
        <v>0</v>
      </c>
      <c r="N399" s="129">
        <f t="shared" ref="N399:N408" si="84">SUM(O399:U399)</f>
        <v>0</v>
      </c>
      <c r="O399" s="342"/>
      <c r="P399" s="342"/>
      <c r="Q399" s="342"/>
      <c r="R399" s="342"/>
      <c r="S399" s="342"/>
      <c r="T399" s="342"/>
      <c r="U399" s="342"/>
      <c r="V399" s="131">
        <f t="shared" ref="V399:V408" si="85">SUM(X399:AA399)</f>
        <v>0</v>
      </c>
      <c r="W399" s="132" t="str">
        <f t="shared" ref="W399:W408" si="86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60">
        <v>30100034</v>
      </c>
      <c r="B400" s="133" t="s">
        <v>210</v>
      </c>
      <c r="C400" s="125" t="s">
        <v>186</v>
      </c>
      <c r="D400" s="107">
        <v>5.03</v>
      </c>
      <c r="E400" s="107"/>
      <c r="F400" s="126"/>
      <c r="G400" s="127"/>
      <c r="H400" s="351">
        <f t="shared" si="79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80"/>
        <v>0</v>
      </c>
      <c r="N400" s="129">
        <f t="shared" si="84"/>
        <v>0</v>
      </c>
      <c r="O400" s="342"/>
      <c r="P400" s="342"/>
      <c r="Q400" s="342"/>
      <c r="R400" s="342"/>
      <c r="S400" s="342"/>
      <c r="T400" s="342"/>
      <c r="U400" s="342"/>
      <c r="V400" s="131">
        <f t="shared" si="85"/>
        <v>0</v>
      </c>
      <c r="W400" s="132" t="str">
        <f t="shared" si="86"/>
        <v/>
      </c>
      <c r="X400" s="131"/>
      <c r="Y400" s="131"/>
      <c r="Z400" s="131"/>
      <c r="AA400" s="131"/>
    </row>
    <row r="401" spans="1:27" ht="20.100000000000001" hidden="1" customHeight="1">
      <c r="A401" s="260">
        <v>30100035</v>
      </c>
      <c r="B401" s="133" t="s">
        <v>210</v>
      </c>
      <c r="C401" s="125" t="s">
        <v>194</v>
      </c>
      <c r="D401" s="107">
        <v>5.03</v>
      </c>
      <c r="E401" s="107"/>
      <c r="F401" s="126"/>
      <c r="G401" s="127"/>
      <c r="H401" s="351">
        <f t="shared" si="79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80"/>
        <v>0</v>
      </c>
      <c r="N401" s="129">
        <f t="shared" si="84"/>
        <v>0</v>
      </c>
      <c r="O401" s="342"/>
      <c r="P401" s="342"/>
      <c r="Q401" s="342"/>
      <c r="R401" s="342"/>
      <c r="S401" s="342"/>
      <c r="T401" s="342"/>
      <c r="U401" s="342"/>
      <c r="V401" s="131">
        <f t="shared" si="85"/>
        <v>0</v>
      </c>
      <c r="W401" s="132" t="str">
        <f t="shared" si="86"/>
        <v/>
      </c>
      <c r="X401" s="131"/>
      <c r="Y401" s="131"/>
      <c r="Z401" s="131"/>
      <c r="AA401" s="131"/>
    </row>
    <row r="402" spans="1:27" ht="20.100000000000001" hidden="1" customHeight="1">
      <c r="A402" s="260">
        <v>30100040</v>
      </c>
      <c r="B402" s="133" t="s">
        <v>211</v>
      </c>
      <c r="C402" s="125" t="s">
        <v>212</v>
      </c>
      <c r="D402" s="107">
        <v>5.03</v>
      </c>
      <c r="E402" s="107"/>
      <c r="F402" s="126"/>
      <c r="G402" s="127"/>
      <c r="H402" s="351">
        <f t="shared" si="79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80"/>
        <v>0</v>
      </c>
      <c r="N402" s="129">
        <f t="shared" si="84"/>
        <v>0</v>
      </c>
      <c r="O402" s="342"/>
      <c r="P402" s="342"/>
      <c r="Q402" s="342"/>
      <c r="R402" s="342"/>
      <c r="S402" s="342"/>
      <c r="T402" s="342"/>
      <c r="U402" s="342"/>
      <c r="V402" s="131">
        <f t="shared" si="85"/>
        <v>0</v>
      </c>
      <c r="W402" s="132" t="str">
        <f t="shared" si="86"/>
        <v/>
      </c>
      <c r="X402" s="131"/>
      <c r="Y402" s="131"/>
      <c r="Z402" s="131"/>
      <c r="AA402" s="131"/>
    </row>
    <row r="403" spans="1:27" ht="20.100000000000001" hidden="1" customHeight="1">
      <c r="A403" s="260">
        <v>30100039</v>
      </c>
      <c r="B403" s="133" t="s">
        <v>211</v>
      </c>
      <c r="C403" s="125" t="s">
        <v>186</v>
      </c>
      <c r="D403" s="107">
        <v>5.03</v>
      </c>
      <c r="E403" s="107"/>
      <c r="F403" s="126"/>
      <c r="G403" s="127"/>
      <c r="H403" s="351">
        <f t="shared" si="79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80"/>
        <v>0</v>
      </c>
      <c r="N403" s="129">
        <f t="shared" si="84"/>
        <v>0</v>
      </c>
      <c r="O403" s="342"/>
      <c r="P403" s="342"/>
      <c r="Q403" s="342"/>
      <c r="R403" s="342"/>
      <c r="S403" s="342"/>
      <c r="T403" s="342"/>
      <c r="U403" s="342"/>
      <c r="V403" s="131">
        <f t="shared" si="85"/>
        <v>0</v>
      </c>
      <c r="W403" s="132" t="str">
        <f t="shared" si="86"/>
        <v/>
      </c>
      <c r="X403" s="131"/>
      <c r="Y403" s="131"/>
      <c r="Z403" s="131"/>
      <c r="AA403" s="131"/>
    </row>
    <row r="404" spans="1:27" ht="20.100000000000001" hidden="1" customHeight="1">
      <c r="A404" s="260">
        <v>30100042</v>
      </c>
      <c r="B404" s="133" t="s">
        <v>211</v>
      </c>
      <c r="C404" s="125" t="s">
        <v>187</v>
      </c>
      <c r="D404" s="107">
        <v>5.03</v>
      </c>
      <c r="E404" s="107"/>
      <c r="F404" s="126"/>
      <c r="G404" s="127"/>
      <c r="H404" s="351">
        <f t="shared" si="79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80"/>
        <v>0</v>
      </c>
      <c r="N404" s="129">
        <f t="shared" si="84"/>
        <v>0</v>
      </c>
      <c r="O404" s="342"/>
      <c r="P404" s="342"/>
      <c r="Q404" s="342"/>
      <c r="R404" s="342"/>
      <c r="S404" s="342"/>
      <c r="T404" s="342"/>
      <c r="U404" s="342"/>
      <c r="V404" s="131">
        <f t="shared" si="85"/>
        <v>0</v>
      </c>
      <c r="W404" s="132" t="str">
        <f t="shared" si="86"/>
        <v/>
      </c>
      <c r="X404" s="131"/>
      <c r="Y404" s="131"/>
      <c r="Z404" s="131"/>
      <c r="AA404" s="131"/>
    </row>
    <row r="405" spans="1:27" ht="20.100000000000001" hidden="1" customHeight="1">
      <c r="A405" s="260">
        <v>30100041</v>
      </c>
      <c r="B405" s="133" t="s">
        <v>211</v>
      </c>
      <c r="C405" s="125" t="s">
        <v>194</v>
      </c>
      <c r="D405" s="107">
        <v>5.03</v>
      </c>
      <c r="E405" s="107"/>
      <c r="F405" s="126"/>
      <c r="G405" s="127"/>
      <c r="H405" s="351">
        <f t="shared" si="79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80"/>
        <v>0</v>
      </c>
      <c r="N405" s="129">
        <f t="shared" si="84"/>
        <v>0</v>
      </c>
      <c r="O405" s="342"/>
      <c r="P405" s="342"/>
      <c r="Q405" s="342"/>
      <c r="R405" s="342"/>
      <c r="S405" s="342"/>
      <c r="T405" s="342"/>
      <c r="U405" s="342"/>
      <c r="V405" s="131">
        <f t="shared" si="85"/>
        <v>0</v>
      </c>
      <c r="W405" s="132" t="str">
        <f t="shared" si="86"/>
        <v/>
      </c>
      <c r="X405" s="131"/>
      <c r="Y405" s="131"/>
      <c r="Z405" s="131"/>
      <c r="AA405" s="131"/>
    </row>
    <row r="406" spans="1:27" ht="20.100000000000001" hidden="1" customHeight="1">
      <c r="A406" s="260">
        <v>30100045</v>
      </c>
      <c r="B406" s="133" t="s">
        <v>213</v>
      </c>
      <c r="C406" s="125" t="s">
        <v>199</v>
      </c>
      <c r="D406" s="107">
        <v>5.03</v>
      </c>
      <c r="E406" s="107"/>
      <c r="F406" s="126"/>
      <c r="G406" s="127"/>
      <c r="H406" s="351">
        <f t="shared" si="79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80"/>
        <v>0</v>
      </c>
      <c r="N406" s="129">
        <f t="shared" si="84"/>
        <v>0</v>
      </c>
      <c r="O406" s="342"/>
      <c r="P406" s="342"/>
      <c r="Q406" s="342"/>
      <c r="R406" s="342"/>
      <c r="S406" s="342"/>
      <c r="T406" s="342"/>
      <c r="U406" s="342"/>
      <c r="V406" s="131">
        <f t="shared" si="85"/>
        <v>0</v>
      </c>
      <c r="W406" s="132" t="str">
        <f t="shared" si="86"/>
        <v/>
      </c>
      <c r="X406" s="131"/>
      <c r="Y406" s="131"/>
      <c r="Z406" s="131"/>
      <c r="AA406" s="131"/>
    </row>
    <row r="407" spans="1:27" ht="20.100000000000001" hidden="1" customHeight="1">
      <c r="A407" s="260">
        <v>30100044</v>
      </c>
      <c r="B407" s="133" t="s">
        <v>213</v>
      </c>
      <c r="C407" s="125" t="s">
        <v>187</v>
      </c>
      <c r="D407" s="107">
        <v>5.03</v>
      </c>
      <c r="E407" s="107"/>
      <c r="F407" s="126"/>
      <c r="G407" s="127"/>
      <c r="H407" s="351">
        <f t="shared" si="79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80"/>
        <v>0</v>
      </c>
      <c r="N407" s="129">
        <f t="shared" si="84"/>
        <v>0</v>
      </c>
      <c r="O407" s="342"/>
      <c r="P407" s="342"/>
      <c r="Q407" s="342"/>
      <c r="R407" s="342"/>
      <c r="S407" s="342"/>
      <c r="T407" s="342"/>
      <c r="U407" s="342"/>
      <c r="V407" s="131">
        <f t="shared" si="85"/>
        <v>0</v>
      </c>
      <c r="W407" s="132" t="str">
        <f t="shared" si="86"/>
        <v/>
      </c>
      <c r="X407" s="131"/>
      <c r="Y407" s="131"/>
      <c r="Z407" s="131"/>
      <c r="AA407" s="131"/>
    </row>
    <row r="408" spans="1:27" ht="20.100000000000001" hidden="1" customHeight="1">
      <c r="A408" s="260">
        <v>30100046</v>
      </c>
      <c r="B408" s="133" t="s">
        <v>213</v>
      </c>
      <c r="C408" s="125" t="s">
        <v>207</v>
      </c>
      <c r="D408" s="107">
        <v>5.03</v>
      </c>
      <c r="E408" s="107"/>
      <c r="F408" s="126"/>
      <c r="G408" s="127"/>
      <c r="H408" s="351">
        <f t="shared" si="79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80"/>
        <v>0</v>
      </c>
      <c r="N408" s="129">
        <f t="shared" si="84"/>
        <v>0</v>
      </c>
      <c r="O408" s="342"/>
      <c r="P408" s="342"/>
      <c r="Q408" s="342"/>
      <c r="R408" s="342"/>
      <c r="S408" s="342"/>
      <c r="T408" s="342"/>
      <c r="U408" s="342"/>
      <c r="V408" s="131">
        <f t="shared" si="85"/>
        <v>0</v>
      </c>
      <c r="W408" s="132" t="str">
        <f t="shared" si="86"/>
        <v/>
      </c>
      <c r="X408" s="131"/>
      <c r="Y408" s="131"/>
      <c r="Z408" s="131"/>
      <c r="AA408" s="131"/>
    </row>
    <row r="409" spans="1:27" ht="20.100000000000001" hidden="1" customHeight="1">
      <c r="A409" s="260">
        <v>30100043</v>
      </c>
      <c r="B409" s="133" t="s">
        <v>429</v>
      </c>
      <c r="C409" s="183" t="s">
        <v>427</v>
      </c>
      <c r="D409" s="107">
        <v>50.3</v>
      </c>
      <c r="E409" s="107"/>
      <c r="F409" s="126"/>
      <c r="G409" s="127"/>
      <c r="H409" s="351">
        <f t="shared" si="79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342"/>
      <c r="P409" s="342"/>
      <c r="Q409" s="342"/>
      <c r="R409" s="342"/>
      <c r="S409" s="342"/>
      <c r="T409" s="342"/>
      <c r="U409" s="342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60">
        <v>30100064</v>
      </c>
      <c r="B410" s="133" t="s">
        <v>400</v>
      </c>
      <c r="C410" s="183" t="s">
        <v>398</v>
      </c>
      <c r="D410" s="107">
        <v>5</v>
      </c>
      <c r="E410" s="107"/>
      <c r="F410" s="126"/>
      <c r="G410" s="127"/>
      <c r="H410" s="351">
        <f t="shared" si="79"/>
        <v>0</v>
      </c>
      <c r="I410" s="128"/>
      <c r="J410" s="129"/>
      <c r="K410" s="130"/>
      <c r="L410" s="128">
        <v>50</v>
      </c>
      <c r="M410" s="108"/>
      <c r="N410" s="129"/>
      <c r="O410" s="342"/>
      <c r="P410" s="342"/>
      <c r="Q410" s="342"/>
      <c r="R410" s="342"/>
      <c r="S410" s="342"/>
      <c r="T410" s="342"/>
      <c r="U410" s="342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60">
        <v>30100049</v>
      </c>
      <c r="B411" s="133" t="s">
        <v>214</v>
      </c>
      <c r="C411" s="125" t="s">
        <v>190</v>
      </c>
      <c r="D411" s="107">
        <v>5.03</v>
      </c>
      <c r="E411" s="107"/>
      <c r="F411" s="126"/>
      <c r="G411" s="127"/>
      <c r="H411" s="351">
        <f t="shared" si="79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342"/>
      <c r="P411" s="342"/>
      <c r="Q411" s="342"/>
      <c r="R411" s="342"/>
      <c r="S411" s="342"/>
      <c r="T411" s="342"/>
      <c r="U411" s="342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60">
        <v>30100050</v>
      </c>
      <c r="B412" s="133" t="s">
        <v>214</v>
      </c>
      <c r="C412" s="125" t="s">
        <v>194</v>
      </c>
      <c r="D412" s="107">
        <v>5.03</v>
      </c>
      <c r="E412" s="107"/>
      <c r="F412" s="126"/>
      <c r="G412" s="127"/>
      <c r="H412" s="351">
        <f t="shared" si="79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342"/>
      <c r="P412" s="342"/>
      <c r="Q412" s="342"/>
      <c r="R412" s="342"/>
      <c r="S412" s="342"/>
      <c r="T412" s="342"/>
      <c r="U412" s="342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60"/>
      <c r="B413" s="133" t="s">
        <v>360</v>
      </c>
      <c r="C413" s="183" t="s">
        <v>361</v>
      </c>
      <c r="D413" s="107"/>
      <c r="E413" s="107"/>
      <c r="F413" s="126"/>
      <c r="G413" s="127"/>
      <c r="H413" s="351">
        <f t="shared" si="79"/>
        <v>0</v>
      </c>
      <c r="I413" s="128"/>
      <c r="J413" s="129"/>
      <c r="K413" s="130"/>
      <c r="L413" s="128"/>
      <c r="M413" s="108"/>
      <c r="N413" s="129"/>
      <c r="O413" s="342"/>
      <c r="P413" s="342"/>
      <c r="Q413" s="342"/>
      <c r="R413" s="342"/>
      <c r="S413" s="342"/>
      <c r="T413" s="342"/>
      <c r="U413" s="342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60">
        <v>30100055</v>
      </c>
      <c r="B414" s="138" t="s">
        <v>215</v>
      </c>
      <c r="C414" s="125" t="s">
        <v>186</v>
      </c>
      <c r="D414" s="107">
        <v>5.0599999999999996</v>
      </c>
      <c r="E414" s="107"/>
      <c r="F414" s="126"/>
      <c r="G414" s="127"/>
      <c r="H414" s="351">
        <f t="shared" si="79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87">IF(ISERROR(I414-K414),"",I414-K414)</f>
        <v/>
      </c>
      <c r="N414" s="129">
        <f>SUM(O414:U414)</f>
        <v>0</v>
      </c>
      <c r="O414" s="342"/>
      <c r="P414" s="342"/>
      <c r="Q414" s="342"/>
      <c r="R414" s="342"/>
      <c r="S414" s="342"/>
      <c r="T414" s="342"/>
      <c r="U414" s="342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60">
        <v>30100056</v>
      </c>
      <c r="B415" s="138" t="s">
        <v>215</v>
      </c>
      <c r="C415" s="125" t="s">
        <v>204</v>
      </c>
      <c r="D415" s="107">
        <v>5.0599999999999996</v>
      </c>
      <c r="E415" s="107"/>
      <c r="F415" s="126"/>
      <c r="G415" s="127"/>
      <c r="H415" s="351">
        <f t="shared" si="79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87"/>
        <v/>
      </c>
      <c r="N415" s="129">
        <f>SUM(O415:U415)</f>
        <v>0</v>
      </c>
      <c r="O415" s="342"/>
      <c r="P415" s="342"/>
      <c r="Q415" s="342"/>
      <c r="R415" s="342"/>
      <c r="S415" s="342"/>
      <c r="T415" s="342"/>
      <c r="U415" s="342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60">
        <v>30100057</v>
      </c>
      <c r="B416" s="138" t="s">
        <v>215</v>
      </c>
      <c r="C416" s="125" t="s">
        <v>194</v>
      </c>
      <c r="D416" s="107">
        <v>5.0599999999999996</v>
      </c>
      <c r="E416" s="107"/>
      <c r="F416" s="126"/>
      <c r="G416" s="127"/>
      <c r="H416" s="351">
        <f t="shared" si="79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87"/>
        <v/>
      </c>
      <c r="N416" s="129">
        <f>SUM(O416:U416)</f>
        <v>0</v>
      </c>
      <c r="O416" s="342"/>
      <c r="P416" s="342"/>
      <c r="Q416" s="342"/>
      <c r="R416" s="342"/>
      <c r="S416" s="342"/>
      <c r="T416" s="342"/>
      <c r="U416" s="342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60">
        <v>30100058</v>
      </c>
      <c r="B417" s="138" t="s">
        <v>215</v>
      </c>
      <c r="C417" s="125" t="s">
        <v>187</v>
      </c>
      <c r="D417" s="107">
        <v>5.0599999999999996</v>
      </c>
      <c r="E417" s="107"/>
      <c r="F417" s="126"/>
      <c r="G417" s="127"/>
      <c r="H417" s="351">
        <f t="shared" si="79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87"/>
        <v/>
      </c>
      <c r="N417" s="129">
        <f>SUM(O417:U417)</f>
        <v>0</v>
      </c>
      <c r="O417" s="342"/>
      <c r="P417" s="342"/>
      <c r="Q417" s="342"/>
      <c r="R417" s="342"/>
      <c r="S417" s="342"/>
      <c r="T417" s="342"/>
      <c r="U417" s="342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62">
        <v>30600013</v>
      </c>
      <c r="B418" s="192" t="s">
        <v>368</v>
      </c>
      <c r="C418" s="183" t="s">
        <v>374</v>
      </c>
      <c r="D418" s="107"/>
      <c r="E418" s="107"/>
      <c r="F418" s="126"/>
      <c r="G418" s="127"/>
      <c r="H418" s="351">
        <f t="shared" si="79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87"/>
        <v>0</v>
      </c>
      <c r="N418" s="129"/>
      <c r="O418" s="342"/>
      <c r="P418" s="342"/>
      <c r="Q418" s="342"/>
      <c r="R418" s="342"/>
      <c r="S418" s="342"/>
      <c r="T418" s="342"/>
      <c r="U418" s="342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62">
        <v>30600014</v>
      </c>
      <c r="B419" s="192" t="s">
        <v>368</v>
      </c>
      <c r="C419" s="183" t="s">
        <v>369</v>
      </c>
      <c r="D419" s="107"/>
      <c r="E419" s="107"/>
      <c r="F419" s="126"/>
      <c r="G419" s="127"/>
      <c r="H419" s="351">
        <f t="shared" si="79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87"/>
        <v>0</v>
      </c>
      <c r="N419" s="129"/>
      <c r="O419" s="342"/>
      <c r="P419" s="342"/>
      <c r="Q419" s="342"/>
      <c r="R419" s="342"/>
      <c r="S419" s="342"/>
      <c r="T419" s="342"/>
      <c r="U419" s="342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62">
        <v>30600012</v>
      </c>
      <c r="B420" s="192" t="s">
        <v>368</v>
      </c>
      <c r="C420" s="183" t="s">
        <v>370</v>
      </c>
      <c r="D420" s="107"/>
      <c r="E420" s="107"/>
      <c r="F420" s="126"/>
      <c r="G420" s="127"/>
      <c r="H420" s="351">
        <f t="shared" si="79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87"/>
        <v>0</v>
      </c>
      <c r="N420" s="129"/>
      <c r="O420" s="342"/>
      <c r="P420" s="342"/>
      <c r="Q420" s="342"/>
      <c r="R420" s="342"/>
      <c r="S420" s="342"/>
      <c r="T420" s="342"/>
      <c r="U420" s="342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62">
        <v>30600011</v>
      </c>
      <c r="B421" s="192" t="s">
        <v>368</v>
      </c>
      <c r="C421" s="183" t="s">
        <v>371</v>
      </c>
      <c r="D421" s="107"/>
      <c r="E421" s="107"/>
      <c r="F421" s="126"/>
      <c r="G421" s="127"/>
      <c r="H421" s="351">
        <f t="shared" si="79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87"/>
        <v>0</v>
      </c>
      <c r="N421" s="129"/>
      <c r="O421" s="342"/>
      <c r="P421" s="342"/>
      <c r="Q421" s="342"/>
      <c r="R421" s="342"/>
      <c r="S421" s="342"/>
      <c r="T421" s="342"/>
      <c r="U421" s="342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62">
        <v>30300002</v>
      </c>
      <c r="B422" s="192" t="s">
        <v>407</v>
      </c>
      <c r="C422" s="183" t="s">
        <v>408</v>
      </c>
      <c r="D422" s="107"/>
      <c r="E422" s="107"/>
      <c r="F422" s="126"/>
      <c r="G422" s="127"/>
      <c r="H422" s="351">
        <f t="shared" si="79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87"/>
        <v>0</v>
      </c>
      <c r="N422" s="129"/>
      <c r="O422" s="342"/>
      <c r="P422" s="342"/>
      <c r="Q422" s="342"/>
      <c r="R422" s="342"/>
      <c r="S422" s="342"/>
      <c r="T422" s="342"/>
      <c r="U422" s="342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62">
        <v>30300001</v>
      </c>
      <c r="B423" s="192" t="s">
        <v>407</v>
      </c>
      <c r="C423" s="183" t="s">
        <v>409</v>
      </c>
      <c r="D423" s="107"/>
      <c r="E423" s="107"/>
      <c r="F423" s="126"/>
      <c r="G423" s="127"/>
      <c r="H423" s="351">
        <f t="shared" si="79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87"/>
        <v>0</v>
      </c>
      <c r="N423" s="129"/>
      <c r="O423" s="342"/>
      <c r="P423" s="342"/>
      <c r="Q423" s="342"/>
      <c r="R423" s="342"/>
      <c r="S423" s="342"/>
      <c r="T423" s="342"/>
      <c r="U423" s="342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62">
        <v>30300003</v>
      </c>
      <c r="B424" s="192" t="s">
        <v>407</v>
      </c>
      <c r="C424" s="183" t="s">
        <v>410</v>
      </c>
      <c r="D424" s="107"/>
      <c r="E424" s="107"/>
      <c r="F424" s="126"/>
      <c r="G424" s="127"/>
      <c r="H424" s="351">
        <f t="shared" si="79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87"/>
        <v>0</v>
      </c>
      <c r="N424" s="129"/>
      <c r="O424" s="342"/>
      <c r="P424" s="342"/>
      <c r="Q424" s="342"/>
      <c r="R424" s="342"/>
      <c r="S424" s="342"/>
      <c r="T424" s="342"/>
      <c r="U424" s="342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62">
        <v>30300005</v>
      </c>
      <c r="B425" s="138" t="s">
        <v>362</v>
      </c>
      <c r="C425" s="125" t="s">
        <v>337</v>
      </c>
      <c r="D425" s="107"/>
      <c r="E425" s="107"/>
      <c r="F425" s="126"/>
      <c r="G425" s="127"/>
      <c r="H425" s="351">
        <f t="shared" si="79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87"/>
        <v>0</v>
      </c>
      <c r="N425" s="129"/>
      <c r="O425" s="342"/>
      <c r="P425" s="342"/>
      <c r="Q425" s="342"/>
      <c r="R425" s="342"/>
      <c r="S425" s="342"/>
      <c r="T425" s="342"/>
      <c r="U425" s="342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62">
        <v>30300004</v>
      </c>
      <c r="B426" s="138" t="s">
        <v>362</v>
      </c>
      <c r="C426" s="125" t="s">
        <v>339</v>
      </c>
      <c r="D426" s="107"/>
      <c r="E426" s="107"/>
      <c r="F426" s="126"/>
      <c r="G426" s="127"/>
      <c r="H426" s="351">
        <f t="shared" si="79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87"/>
        <v>0</v>
      </c>
      <c r="N426" s="129"/>
      <c r="O426" s="342"/>
      <c r="P426" s="342"/>
      <c r="Q426" s="342"/>
      <c r="R426" s="342"/>
      <c r="S426" s="342"/>
      <c r="T426" s="342"/>
      <c r="U426" s="342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62">
        <v>30300006</v>
      </c>
      <c r="B427" s="138" t="s">
        <v>362</v>
      </c>
      <c r="C427" s="125" t="s">
        <v>341</v>
      </c>
      <c r="D427" s="107"/>
      <c r="E427" s="107"/>
      <c r="F427" s="126"/>
      <c r="G427" s="127"/>
      <c r="H427" s="351">
        <f t="shared" si="79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87"/>
        <v>0</v>
      </c>
      <c r="N427" s="129"/>
      <c r="O427" s="342"/>
      <c r="P427" s="342"/>
      <c r="Q427" s="342"/>
      <c r="R427" s="342"/>
      <c r="S427" s="342"/>
      <c r="T427" s="342"/>
      <c r="U427" s="342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435" t="s">
        <v>216</v>
      </c>
      <c r="B428" s="435"/>
      <c r="C428" s="349" t="s">
        <v>202</v>
      </c>
      <c r="D428" s="141"/>
      <c r="E428" s="141"/>
      <c r="F428" s="142"/>
      <c r="G428" s="143">
        <f>SUM(G371:G427)</f>
        <v>0</v>
      </c>
      <c r="H428" s="144">
        <f>SUM(H371:H427)</f>
        <v>0</v>
      </c>
      <c r="I428" s="144">
        <f>SUM(I371:I427)</f>
        <v>0</v>
      </c>
      <c r="J428" s="129" t="str">
        <f t="array" ref="J428">IF(ISERROR(G428/I428),"",G428/I428)</f>
        <v/>
      </c>
      <c r="K428" s="144">
        <f>SUM(K371:K427)</f>
        <v>0</v>
      </c>
      <c r="L428" s="128"/>
      <c r="M428" s="148">
        <f t="shared" ref="M428:V428" si="88">SUM(M371:M427)</f>
        <v>0</v>
      </c>
      <c r="N428" s="144">
        <f t="shared" si="88"/>
        <v>0</v>
      </c>
      <c r="O428" s="146">
        <f t="shared" si="88"/>
        <v>0</v>
      </c>
      <c r="P428" s="146">
        <f t="shared" si="88"/>
        <v>0</v>
      </c>
      <c r="Q428" s="146">
        <f t="shared" si="88"/>
        <v>0</v>
      </c>
      <c r="R428" s="146">
        <f t="shared" si="88"/>
        <v>0</v>
      </c>
      <c r="S428" s="146">
        <f t="shared" si="88"/>
        <v>0</v>
      </c>
      <c r="T428" s="146">
        <f t="shared" si="88"/>
        <v>0</v>
      </c>
      <c r="U428" s="146">
        <f t="shared" si="88"/>
        <v>0</v>
      </c>
      <c r="V428" s="147">
        <f t="shared" si="88"/>
        <v>0</v>
      </c>
      <c r="W428" s="132" t="str">
        <f t="shared" ref="W428:W435" si="89">IF(ISERROR(V428/G428),"",V428/G428)</f>
        <v/>
      </c>
      <c r="X428" s="147">
        <f>SUM(X371:X427)</f>
        <v>0</v>
      </c>
      <c r="Y428" s="147">
        <f>SUM(Y371:Y427)</f>
        <v>0</v>
      </c>
      <c r="Z428" s="147">
        <f>SUM(Z371:Z427)</f>
        <v>0</v>
      </c>
      <c r="AA428" s="147">
        <f>SUM(AA371:AA427)</f>
        <v>0</v>
      </c>
    </row>
    <row r="429" spans="1:27" ht="20.100000000000001" hidden="1" customHeight="1">
      <c r="A429" s="259">
        <v>30400012</v>
      </c>
      <c r="B429" s="343" t="s">
        <v>217</v>
      </c>
      <c r="C429" s="125" t="s">
        <v>179</v>
      </c>
      <c r="D429" s="107">
        <v>5.03</v>
      </c>
      <c r="E429" s="107"/>
      <c r="F429" s="126"/>
      <c r="G429" s="127"/>
      <c r="H429" s="351">
        <f t="shared" ref="H429:H462" si="90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91">IF(ISERROR(I429-K429),"",I429-K429)</f>
        <v>0</v>
      </c>
      <c r="N429" s="129">
        <f t="shared" ref="N429:N436" si="92">SUM(O429:U429)</f>
        <v>0</v>
      </c>
      <c r="O429" s="342"/>
      <c r="P429" s="342"/>
      <c r="Q429" s="342"/>
      <c r="R429" s="342"/>
      <c r="S429" s="342"/>
      <c r="T429" s="342"/>
      <c r="U429" s="342"/>
      <c r="V429" s="131">
        <f t="shared" ref="V429:V435" si="93">SUM(X429:AA429)</f>
        <v>0</v>
      </c>
      <c r="W429" s="132" t="str">
        <f t="shared" si="89"/>
        <v/>
      </c>
      <c r="X429" s="131"/>
      <c r="Y429" s="131"/>
      <c r="Z429" s="131"/>
      <c r="AA429" s="131"/>
    </row>
    <row r="430" spans="1:27" ht="20.100000000000001" hidden="1" customHeight="1">
      <c r="A430" s="259">
        <v>30400010</v>
      </c>
      <c r="B430" s="343" t="s">
        <v>217</v>
      </c>
      <c r="C430" s="125" t="s">
        <v>186</v>
      </c>
      <c r="D430" s="107">
        <v>5.03</v>
      </c>
      <c r="E430" s="107"/>
      <c r="F430" s="126"/>
      <c r="G430" s="127"/>
      <c r="H430" s="351">
        <f t="shared" si="90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91"/>
        <v>0</v>
      </c>
      <c r="N430" s="129">
        <f t="shared" si="92"/>
        <v>0</v>
      </c>
      <c r="O430" s="342"/>
      <c r="P430" s="342"/>
      <c r="Q430" s="342"/>
      <c r="R430" s="342"/>
      <c r="S430" s="342"/>
      <c r="T430" s="342"/>
      <c r="U430" s="342"/>
      <c r="V430" s="131">
        <f t="shared" si="93"/>
        <v>0</v>
      </c>
      <c r="W430" s="132" t="str">
        <f t="shared" si="89"/>
        <v/>
      </c>
      <c r="X430" s="131"/>
      <c r="Y430" s="131"/>
      <c r="Z430" s="131"/>
      <c r="AA430" s="131"/>
    </row>
    <row r="431" spans="1:27" ht="20.100000000000001" hidden="1" customHeight="1">
      <c r="A431" s="259">
        <v>30400011</v>
      </c>
      <c r="B431" s="343" t="s">
        <v>217</v>
      </c>
      <c r="C431" s="125" t="s">
        <v>204</v>
      </c>
      <c r="D431" s="107">
        <v>5.03</v>
      </c>
      <c r="E431" s="107"/>
      <c r="F431" s="126"/>
      <c r="G431" s="127"/>
      <c r="H431" s="351">
        <f t="shared" si="90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91"/>
        <v>0</v>
      </c>
      <c r="N431" s="129">
        <f t="shared" si="92"/>
        <v>0</v>
      </c>
      <c r="O431" s="342"/>
      <c r="P431" s="342"/>
      <c r="Q431" s="342"/>
      <c r="R431" s="342"/>
      <c r="S431" s="342"/>
      <c r="T431" s="342"/>
      <c r="U431" s="342"/>
      <c r="V431" s="131">
        <f t="shared" si="93"/>
        <v>0</v>
      </c>
      <c r="W431" s="132" t="str">
        <f t="shared" si="89"/>
        <v/>
      </c>
      <c r="X431" s="131"/>
      <c r="Y431" s="131"/>
      <c r="Z431" s="131"/>
      <c r="AA431" s="131"/>
    </row>
    <row r="432" spans="1:27" ht="20.100000000000001" hidden="1" customHeight="1">
      <c r="A432" s="259">
        <v>30400014</v>
      </c>
      <c r="B432" s="149" t="s">
        <v>507</v>
      </c>
      <c r="C432" s="125" t="s">
        <v>179</v>
      </c>
      <c r="D432" s="107">
        <v>5.03</v>
      </c>
      <c r="E432" s="107"/>
      <c r="F432" s="126"/>
      <c r="G432" s="127"/>
      <c r="H432" s="351">
        <f t="shared" si="90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91"/>
        <v>0</v>
      </c>
      <c r="N432" s="129">
        <f t="shared" si="92"/>
        <v>0</v>
      </c>
      <c r="O432" s="342"/>
      <c r="P432" s="342"/>
      <c r="Q432" s="342"/>
      <c r="R432" s="342"/>
      <c r="S432" s="342"/>
      <c r="T432" s="342"/>
      <c r="U432" s="342"/>
      <c r="V432" s="131">
        <f t="shared" si="93"/>
        <v>0</v>
      </c>
      <c r="W432" s="132" t="str">
        <f t="shared" si="89"/>
        <v/>
      </c>
      <c r="X432" s="131"/>
      <c r="Y432" s="131"/>
      <c r="Z432" s="131"/>
      <c r="AA432" s="131"/>
    </row>
    <row r="433" spans="1:27" ht="20.100000000000001" hidden="1" customHeight="1">
      <c r="A433" s="259">
        <v>30400013</v>
      </c>
      <c r="B433" s="149" t="s">
        <v>468</v>
      </c>
      <c r="C433" s="125" t="s">
        <v>203</v>
      </c>
      <c r="D433" s="107">
        <v>5.03</v>
      </c>
      <c r="E433" s="107"/>
      <c r="F433" s="126"/>
      <c r="G433" s="127"/>
      <c r="H433" s="351">
        <f t="shared" si="90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91"/>
        <v>0</v>
      </c>
      <c r="N433" s="129">
        <f t="shared" si="92"/>
        <v>0</v>
      </c>
      <c r="O433" s="342"/>
      <c r="P433" s="342"/>
      <c r="Q433" s="342"/>
      <c r="R433" s="342"/>
      <c r="S433" s="342"/>
      <c r="T433" s="342"/>
      <c r="U433" s="342"/>
      <c r="V433" s="131">
        <f t="shared" si="93"/>
        <v>0</v>
      </c>
      <c r="W433" s="132" t="str">
        <f t="shared" si="89"/>
        <v/>
      </c>
      <c r="X433" s="131"/>
      <c r="Y433" s="131"/>
      <c r="Z433" s="131"/>
      <c r="AA433" s="131"/>
    </row>
    <row r="434" spans="1:27" ht="20.100000000000001" hidden="1" customHeight="1">
      <c r="A434" s="259">
        <v>30400016</v>
      </c>
      <c r="B434" s="149" t="s">
        <v>507</v>
      </c>
      <c r="C434" s="125" t="s">
        <v>186</v>
      </c>
      <c r="D434" s="107">
        <v>5.03</v>
      </c>
      <c r="E434" s="107"/>
      <c r="F434" s="126"/>
      <c r="G434" s="127"/>
      <c r="H434" s="351">
        <f t="shared" si="90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91"/>
        <v>0</v>
      </c>
      <c r="N434" s="129">
        <f t="shared" si="92"/>
        <v>0</v>
      </c>
      <c r="O434" s="342"/>
      <c r="P434" s="342"/>
      <c r="Q434" s="342"/>
      <c r="R434" s="342"/>
      <c r="S434" s="342"/>
      <c r="T434" s="342"/>
      <c r="U434" s="342"/>
      <c r="V434" s="131">
        <f t="shared" si="93"/>
        <v>0</v>
      </c>
      <c r="W434" s="132" t="str">
        <f t="shared" si="89"/>
        <v/>
      </c>
      <c r="X434" s="131"/>
      <c r="Y434" s="131"/>
      <c r="Z434" s="131"/>
      <c r="AA434" s="131"/>
    </row>
    <row r="435" spans="1:27" ht="20.100000000000001" hidden="1" customHeight="1">
      <c r="A435" s="259">
        <v>30400017</v>
      </c>
      <c r="B435" s="149" t="s">
        <v>507</v>
      </c>
      <c r="C435" s="125" t="s">
        <v>195</v>
      </c>
      <c r="D435" s="107">
        <v>5.03</v>
      </c>
      <c r="E435" s="107"/>
      <c r="F435" s="126"/>
      <c r="G435" s="127"/>
      <c r="H435" s="351">
        <f t="shared" si="90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91"/>
        <v>0</v>
      </c>
      <c r="N435" s="129">
        <f t="shared" si="92"/>
        <v>0</v>
      </c>
      <c r="O435" s="342"/>
      <c r="P435" s="342"/>
      <c r="Q435" s="342"/>
      <c r="R435" s="342"/>
      <c r="S435" s="342"/>
      <c r="T435" s="342"/>
      <c r="U435" s="342"/>
      <c r="V435" s="131">
        <f t="shared" si="93"/>
        <v>0</v>
      </c>
      <c r="W435" s="132" t="str">
        <f t="shared" si="89"/>
        <v/>
      </c>
      <c r="X435" s="131"/>
      <c r="Y435" s="131"/>
      <c r="Z435" s="131"/>
      <c r="AA435" s="131"/>
    </row>
    <row r="436" spans="1:27" ht="20.100000000000001" hidden="1" customHeight="1">
      <c r="A436" s="259">
        <v>30400015</v>
      </c>
      <c r="B436" s="149" t="s">
        <v>506</v>
      </c>
      <c r="C436" s="125" t="s">
        <v>218</v>
      </c>
      <c r="D436" s="107">
        <v>5.03</v>
      </c>
      <c r="E436" s="107"/>
      <c r="F436" s="126"/>
      <c r="G436" s="127"/>
      <c r="H436" s="351">
        <f t="shared" si="90"/>
        <v>0</v>
      </c>
      <c r="I436" s="128"/>
      <c r="J436" s="129" t="str">
        <f t="array" ref="J436">IF(ISERROR(G436/I436),"",G436/I436)</f>
        <v/>
      </c>
      <c r="K436" s="130">
        <f t="array" ref="K436">IF(ISERROR(G436/L436),"",G436/L436)</f>
        <v>0</v>
      </c>
      <c r="L436" s="128">
        <v>9.3000000000000007</v>
      </c>
      <c r="M436" s="108">
        <f t="shared" si="91"/>
        <v>0</v>
      </c>
      <c r="N436" s="129">
        <f t="shared" si="92"/>
        <v>0</v>
      </c>
      <c r="O436" s="342"/>
      <c r="P436" s="342"/>
      <c r="Q436" s="342"/>
      <c r="R436" s="342"/>
      <c r="S436" s="342"/>
      <c r="T436" s="342"/>
      <c r="U436" s="342"/>
      <c r="V436" s="131"/>
      <c r="W436" s="132"/>
      <c r="X436" s="131"/>
      <c r="Y436" s="131"/>
      <c r="Z436" s="131"/>
      <c r="AA436" s="131"/>
    </row>
    <row r="437" spans="1:27" ht="20.100000000000001" hidden="1" customHeight="1">
      <c r="A437" s="264">
        <v>30600004</v>
      </c>
      <c r="B437" s="149" t="s">
        <v>219</v>
      </c>
      <c r="C437" s="125" t="s">
        <v>179</v>
      </c>
      <c r="D437" s="107">
        <v>5.03</v>
      </c>
      <c r="E437" s="107"/>
      <c r="F437" s="126"/>
      <c r="G437" s="127"/>
      <c r="H437" s="351">
        <f t="shared" si="90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342"/>
      <c r="P437" s="342"/>
      <c r="Q437" s="342"/>
      <c r="R437" s="342"/>
      <c r="S437" s="342"/>
      <c r="T437" s="342"/>
      <c r="U437" s="342"/>
      <c r="V437" s="131">
        <f t="shared" ref="V437:V448" si="94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64">
        <v>30600001</v>
      </c>
      <c r="B438" s="149" t="s">
        <v>219</v>
      </c>
      <c r="C438" s="125" t="s">
        <v>181</v>
      </c>
      <c r="D438" s="107">
        <v>5.03</v>
      </c>
      <c r="E438" s="107"/>
      <c r="F438" s="126"/>
      <c r="G438" s="127"/>
      <c r="H438" s="351">
        <f t="shared" si="90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342"/>
      <c r="P438" s="342"/>
      <c r="Q438" s="342"/>
      <c r="R438" s="342"/>
      <c r="S438" s="342"/>
      <c r="T438" s="342"/>
      <c r="U438" s="342"/>
      <c r="V438" s="131">
        <f t="shared" si="94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64">
        <v>30600002</v>
      </c>
      <c r="B439" s="149" t="s">
        <v>219</v>
      </c>
      <c r="C439" s="125" t="s">
        <v>186</v>
      </c>
      <c r="D439" s="107">
        <v>5.03</v>
      </c>
      <c r="E439" s="107"/>
      <c r="F439" s="126"/>
      <c r="G439" s="127"/>
      <c r="H439" s="351">
        <f t="shared" si="90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342"/>
      <c r="P439" s="342"/>
      <c r="Q439" s="342"/>
      <c r="R439" s="342"/>
      <c r="S439" s="342"/>
      <c r="T439" s="342"/>
      <c r="U439" s="342"/>
      <c r="V439" s="131">
        <f t="shared" si="94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64">
        <v>30600003</v>
      </c>
      <c r="B440" s="149" t="s">
        <v>219</v>
      </c>
      <c r="C440" s="191" t="s">
        <v>89</v>
      </c>
      <c r="D440" s="107">
        <v>5.03</v>
      </c>
      <c r="E440" s="107"/>
      <c r="F440" s="126"/>
      <c r="G440" s="127"/>
      <c r="H440" s="351">
        <f t="shared" si="90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342"/>
      <c r="P440" s="342"/>
      <c r="Q440" s="342"/>
      <c r="R440" s="342"/>
      <c r="S440" s="342"/>
      <c r="T440" s="342"/>
      <c r="U440" s="342"/>
      <c r="V440" s="131">
        <f t="shared" si="94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64">
        <v>30400030</v>
      </c>
      <c r="B441" s="149" t="s">
        <v>220</v>
      </c>
      <c r="C441" s="125" t="s">
        <v>179</v>
      </c>
      <c r="D441" s="107">
        <v>5.03</v>
      </c>
      <c r="E441" s="107"/>
      <c r="F441" s="126"/>
      <c r="G441" s="127"/>
      <c r="H441" s="351">
        <f t="shared" si="90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2" si="95">IF(ISERROR(I441-K441),"",I441-K441)</f>
        <v>0</v>
      </c>
      <c r="N441" s="129">
        <f t="shared" ref="N441:N456" si="96">SUM(O441:U441)</f>
        <v>0</v>
      </c>
      <c r="O441" s="342"/>
      <c r="P441" s="342"/>
      <c r="Q441" s="342"/>
      <c r="R441" s="342"/>
      <c r="S441" s="342"/>
      <c r="T441" s="342"/>
      <c r="U441" s="342"/>
      <c r="V441" s="131">
        <f t="shared" si="94"/>
        <v>0</v>
      </c>
      <c r="W441" s="132" t="str">
        <f t="shared" ref="W441:W448" si="97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64"/>
      <c r="B442" s="149" t="s">
        <v>220</v>
      </c>
      <c r="C442" s="125" t="s">
        <v>203</v>
      </c>
      <c r="D442" s="107">
        <v>5.03</v>
      </c>
      <c r="E442" s="107"/>
      <c r="F442" s="126"/>
      <c r="G442" s="127"/>
      <c r="H442" s="351">
        <f t="shared" si="90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95"/>
        <v/>
      </c>
      <c r="N442" s="129">
        <f t="shared" si="96"/>
        <v>0</v>
      </c>
      <c r="O442" s="342"/>
      <c r="P442" s="342"/>
      <c r="Q442" s="342"/>
      <c r="R442" s="342"/>
      <c r="S442" s="342"/>
      <c r="T442" s="342"/>
      <c r="U442" s="342"/>
      <c r="V442" s="131">
        <f t="shared" si="94"/>
        <v>0</v>
      </c>
      <c r="W442" s="132" t="str">
        <f t="shared" si="97"/>
        <v/>
      </c>
      <c r="X442" s="131"/>
      <c r="Y442" s="131"/>
      <c r="Z442" s="131"/>
      <c r="AA442" s="131"/>
    </row>
    <row r="443" spans="1:27" ht="20.100000000000001" hidden="1" customHeight="1">
      <c r="A443" s="264"/>
      <c r="B443" s="149" t="s">
        <v>220</v>
      </c>
      <c r="C443" s="125" t="s">
        <v>186</v>
      </c>
      <c r="D443" s="107">
        <v>5.03</v>
      </c>
      <c r="E443" s="107"/>
      <c r="F443" s="126"/>
      <c r="G443" s="127"/>
      <c r="H443" s="351">
        <f t="shared" si="90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95"/>
        <v/>
      </c>
      <c r="N443" s="129">
        <f t="shared" si="96"/>
        <v>0</v>
      </c>
      <c r="O443" s="342"/>
      <c r="P443" s="342"/>
      <c r="Q443" s="342"/>
      <c r="R443" s="342"/>
      <c r="S443" s="342"/>
      <c r="T443" s="342"/>
      <c r="U443" s="342"/>
      <c r="V443" s="131">
        <f t="shared" si="94"/>
        <v>0</v>
      </c>
      <c r="W443" s="132" t="str">
        <f t="shared" si="97"/>
        <v/>
      </c>
      <c r="X443" s="131"/>
      <c r="Y443" s="131"/>
      <c r="Z443" s="131"/>
      <c r="AA443" s="131"/>
    </row>
    <row r="444" spans="1:27" ht="20.100000000000001" hidden="1" customHeight="1">
      <c r="A444" s="264">
        <v>30401031</v>
      </c>
      <c r="B444" s="149" t="s">
        <v>220</v>
      </c>
      <c r="C444" s="125" t="s">
        <v>195</v>
      </c>
      <c r="D444" s="107">
        <v>5.03</v>
      </c>
      <c r="E444" s="107"/>
      <c r="F444" s="126"/>
      <c r="G444" s="127"/>
      <c r="H444" s="351">
        <f t="shared" si="90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95"/>
        <v/>
      </c>
      <c r="N444" s="129">
        <f t="shared" si="96"/>
        <v>0</v>
      </c>
      <c r="O444" s="342"/>
      <c r="P444" s="342"/>
      <c r="Q444" s="342"/>
      <c r="R444" s="342"/>
      <c r="S444" s="342"/>
      <c r="T444" s="342"/>
      <c r="U444" s="342"/>
      <c r="V444" s="131">
        <f t="shared" si="94"/>
        <v>0</v>
      </c>
      <c r="W444" s="132" t="str">
        <f t="shared" si="97"/>
        <v/>
      </c>
      <c r="X444" s="131"/>
      <c r="Y444" s="131"/>
      <c r="Z444" s="131"/>
      <c r="AA444" s="131"/>
    </row>
    <row r="445" spans="1:27" ht="20.100000000000001" hidden="1" customHeight="1">
      <c r="A445" s="264">
        <v>30600005</v>
      </c>
      <c r="B445" s="343" t="s">
        <v>222</v>
      </c>
      <c r="C445" s="125" t="s">
        <v>181</v>
      </c>
      <c r="D445" s="107">
        <v>9.36</v>
      </c>
      <c r="E445" s="107"/>
      <c r="F445" s="126"/>
      <c r="G445" s="127"/>
      <c r="H445" s="351">
        <f t="shared" si="90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95"/>
        <v>0</v>
      </c>
      <c r="N445" s="129">
        <f t="shared" si="96"/>
        <v>0</v>
      </c>
      <c r="O445" s="342"/>
      <c r="P445" s="342"/>
      <c r="Q445" s="342"/>
      <c r="R445" s="342"/>
      <c r="S445" s="342"/>
      <c r="T445" s="342"/>
      <c r="U445" s="342"/>
      <c r="V445" s="131">
        <f t="shared" si="94"/>
        <v>0</v>
      </c>
      <c r="W445" s="132" t="str">
        <f t="shared" si="97"/>
        <v/>
      </c>
      <c r="X445" s="131"/>
      <c r="Y445" s="131"/>
      <c r="Z445" s="131"/>
      <c r="AA445" s="131"/>
    </row>
    <row r="446" spans="1:27" ht="20.100000000000001" hidden="1" customHeight="1">
      <c r="A446" s="264">
        <v>30600008</v>
      </c>
      <c r="B446" s="343" t="s">
        <v>222</v>
      </c>
      <c r="C446" s="125" t="s">
        <v>179</v>
      </c>
      <c r="D446" s="107">
        <v>9.36</v>
      </c>
      <c r="E446" s="107"/>
      <c r="F446" s="126"/>
      <c r="G446" s="127"/>
      <c r="H446" s="351">
        <f t="shared" si="90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95"/>
        <v>0</v>
      </c>
      <c r="N446" s="129">
        <f t="shared" si="96"/>
        <v>0</v>
      </c>
      <c r="O446" s="342"/>
      <c r="P446" s="342"/>
      <c r="Q446" s="342"/>
      <c r="R446" s="342"/>
      <c r="S446" s="342"/>
      <c r="T446" s="342"/>
      <c r="U446" s="342"/>
      <c r="V446" s="131">
        <f t="shared" si="94"/>
        <v>0</v>
      </c>
      <c r="W446" s="132" t="str">
        <f t="shared" si="97"/>
        <v/>
      </c>
      <c r="X446" s="131"/>
      <c r="Y446" s="131"/>
      <c r="Z446" s="131"/>
      <c r="AA446" s="131"/>
    </row>
    <row r="447" spans="1:27" ht="20.100000000000001" hidden="1" customHeight="1">
      <c r="A447" s="264">
        <v>30600007</v>
      </c>
      <c r="B447" s="343" t="s">
        <v>222</v>
      </c>
      <c r="C447" s="125" t="s">
        <v>221</v>
      </c>
      <c r="D447" s="107">
        <v>9.36</v>
      </c>
      <c r="E447" s="107"/>
      <c r="F447" s="126"/>
      <c r="G447" s="127"/>
      <c r="H447" s="351">
        <f t="shared" si="90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95"/>
        <v>0</v>
      </c>
      <c r="N447" s="129">
        <f t="shared" si="96"/>
        <v>0</v>
      </c>
      <c r="O447" s="342"/>
      <c r="P447" s="342"/>
      <c r="Q447" s="342"/>
      <c r="R447" s="342"/>
      <c r="S447" s="342"/>
      <c r="T447" s="342"/>
      <c r="U447" s="342"/>
      <c r="V447" s="131">
        <f t="shared" si="94"/>
        <v>0</v>
      </c>
      <c r="W447" s="132" t="str">
        <f t="shared" si="97"/>
        <v/>
      </c>
      <c r="X447" s="131"/>
      <c r="Y447" s="131"/>
      <c r="Z447" s="131"/>
      <c r="AA447" s="131"/>
    </row>
    <row r="448" spans="1:27" ht="20.100000000000001" hidden="1" customHeight="1">
      <c r="A448" s="264">
        <v>30600006</v>
      </c>
      <c r="B448" s="343" t="s">
        <v>222</v>
      </c>
      <c r="C448" s="125" t="s">
        <v>186</v>
      </c>
      <c r="D448" s="107">
        <v>9.36</v>
      </c>
      <c r="E448" s="107"/>
      <c r="F448" s="126"/>
      <c r="G448" s="127"/>
      <c r="H448" s="351">
        <f t="shared" si="90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95"/>
        <v>0</v>
      </c>
      <c r="N448" s="129">
        <f t="shared" si="96"/>
        <v>0</v>
      </c>
      <c r="O448" s="342"/>
      <c r="P448" s="342"/>
      <c r="Q448" s="342"/>
      <c r="R448" s="342"/>
      <c r="S448" s="342"/>
      <c r="T448" s="342"/>
      <c r="U448" s="342"/>
      <c r="V448" s="131">
        <f t="shared" si="94"/>
        <v>0</v>
      </c>
      <c r="W448" s="132" t="str">
        <f t="shared" si="97"/>
        <v/>
      </c>
      <c r="X448" s="131"/>
      <c r="Y448" s="131"/>
      <c r="Z448" s="131"/>
      <c r="AA448" s="131"/>
    </row>
    <row r="449" spans="1:27" ht="20.100000000000001" hidden="1" customHeight="1">
      <c r="A449" s="259">
        <v>30400026</v>
      </c>
      <c r="B449" s="343" t="s">
        <v>393</v>
      </c>
      <c r="C449" s="183" t="s">
        <v>395</v>
      </c>
      <c r="D449" s="107">
        <v>5</v>
      </c>
      <c r="E449" s="107"/>
      <c r="F449" s="126"/>
      <c r="G449" s="127"/>
      <c r="H449" s="351">
        <f t="shared" si="90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95"/>
        <v>0</v>
      </c>
      <c r="N449" s="129">
        <f t="shared" si="96"/>
        <v>0</v>
      </c>
      <c r="O449" s="342"/>
      <c r="P449" s="342"/>
      <c r="Q449" s="342"/>
      <c r="R449" s="342"/>
      <c r="S449" s="342"/>
      <c r="T449" s="342"/>
      <c r="U449" s="342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9">
        <v>30400028</v>
      </c>
      <c r="B450" s="343" t="s">
        <v>393</v>
      </c>
      <c r="C450" s="183" t="s">
        <v>402</v>
      </c>
      <c r="D450" s="107">
        <v>5</v>
      </c>
      <c r="E450" s="107"/>
      <c r="F450" s="126"/>
      <c r="G450" s="127"/>
      <c r="H450" s="351">
        <f t="shared" si="90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95"/>
        <v>0</v>
      </c>
      <c r="N450" s="129">
        <f t="shared" si="96"/>
        <v>0</v>
      </c>
      <c r="O450" s="342"/>
      <c r="P450" s="342"/>
      <c r="Q450" s="342"/>
      <c r="R450" s="342"/>
      <c r="S450" s="342"/>
      <c r="T450" s="342"/>
      <c r="U450" s="342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9">
        <v>30400027</v>
      </c>
      <c r="B451" s="343" t="s">
        <v>404</v>
      </c>
      <c r="C451" s="183" t="s">
        <v>405</v>
      </c>
      <c r="D451" s="107">
        <v>5</v>
      </c>
      <c r="E451" s="107"/>
      <c r="F451" s="126"/>
      <c r="G451" s="127"/>
      <c r="H451" s="351">
        <f t="shared" si="90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95"/>
        <v>0</v>
      </c>
      <c r="N451" s="129">
        <f t="shared" si="96"/>
        <v>0</v>
      </c>
      <c r="O451" s="342"/>
      <c r="P451" s="342"/>
      <c r="Q451" s="342"/>
      <c r="R451" s="342"/>
      <c r="S451" s="342"/>
      <c r="T451" s="342"/>
      <c r="U451" s="342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9"/>
      <c r="B452" s="343" t="s">
        <v>342</v>
      </c>
      <c r="C452" s="183" t="s">
        <v>372</v>
      </c>
      <c r="D452" s="107">
        <v>5</v>
      </c>
      <c r="E452" s="107"/>
      <c r="F452" s="126"/>
      <c r="G452" s="127"/>
      <c r="H452" s="351">
        <f t="shared" si="90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95"/>
        <v>0</v>
      </c>
      <c r="N452" s="129">
        <f t="shared" si="96"/>
        <v>0</v>
      </c>
      <c r="O452" s="342"/>
      <c r="P452" s="342"/>
      <c r="Q452" s="342"/>
      <c r="R452" s="342"/>
      <c r="S452" s="342"/>
      <c r="T452" s="342"/>
      <c r="U452" s="342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9">
        <v>30600009</v>
      </c>
      <c r="B453" s="343" t="s">
        <v>343</v>
      </c>
      <c r="C453" s="125" t="s">
        <v>345</v>
      </c>
      <c r="D453" s="107">
        <v>5</v>
      </c>
      <c r="E453" s="107"/>
      <c r="F453" s="126"/>
      <c r="G453" s="127"/>
      <c r="H453" s="351">
        <f t="shared" si="90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95"/>
        <v>0</v>
      </c>
      <c r="N453" s="129">
        <f t="shared" si="96"/>
        <v>0</v>
      </c>
      <c r="O453" s="342"/>
      <c r="P453" s="342"/>
      <c r="Q453" s="342"/>
      <c r="R453" s="342"/>
      <c r="S453" s="342"/>
      <c r="T453" s="342"/>
      <c r="U453" s="342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9">
        <v>30600010</v>
      </c>
      <c r="B454" s="343" t="s">
        <v>343</v>
      </c>
      <c r="C454" s="125" t="s">
        <v>347</v>
      </c>
      <c r="D454" s="107">
        <v>5</v>
      </c>
      <c r="E454" s="107"/>
      <c r="F454" s="126"/>
      <c r="G454" s="127"/>
      <c r="H454" s="351">
        <f t="shared" si="90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95"/>
        <v>0</v>
      </c>
      <c r="N454" s="129">
        <f t="shared" si="96"/>
        <v>0</v>
      </c>
      <c r="O454" s="342"/>
      <c r="P454" s="342"/>
      <c r="Q454" s="342"/>
      <c r="R454" s="342"/>
      <c r="S454" s="342"/>
      <c r="T454" s="342"/>
      <c r="U454" s="342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9">
        <v>30400001</v>
      </c>
      <c r="B455" s="149" t="s">
        <v>508</v>
      </c>
      <c r="C455" s="125" t="s">
        <v>187</v>
      </c>
      <c r="D455" s="107">
        <v>5.0599999999999996</v>
      </c>
      <c r="E455" s="107"/>
      <c r="F455" s="126"/>
      <c r="G455" s="127"/>
      <c r="H455" s="351">
        <f t="shared" si="90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95"/>
        <v>0</v>
      </c>
      <c r="N455" s="129">
        <f t="shared" si="96"/>
        <v>0</v>
      </c>
      <c r="O455" s="342"/>
      <c r="P455" s="342"/>
      <c r="Q455" s="342"/>
      <c r="R455" s="342"/>
      <c r="S455" s="342"/>
      <c r="T455" s="342"/>
      <c r="U455" s="342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9">
        <v>30400002</v>
      </c>
      <c r="B456" s="149" t="s">
        <v>508</v>
      </c>
      <c r="C456" s="125" t="s">
        <v>203</v>
      </c>
      <c r="D456" s="107">
        <v>5.0599999999999996</v>
      </c>
      <c r="E456" s="107"/>
      <c r="F456" s="126"/>
      <c r="G456" s="127"/>
      <c r="H456" s="351">
        <f t="shared" si="90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95"/>
        <v>0</v>
      </c>
      <c r="N456" s="129">
        <f t="shared" si="96"/>
        <v>0</v>
      </c>
      <c r="O456" s="342"/>
      <c r="P456" s="342"/>
      <c r="Q456" s="342"/>
      <c r="R456" s="342"/>
      <c r="S456" s="342"/>
      <c r="T456" s="342"/>
      <c r="U456" s="342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9">
        <v>30400004</v>
      </c>
      <c r="B457" s="149" t="s">
        <v>419</v>
      </c>
      <c r="C457" s="183" t="s">
        <v>73</v>
      </c>
      <c r="D457" s="107"/>
      <c r="E457" s="107"/>
      <c r="F457" s="126"/>
      <c r="G457" s="127"/>
      <c r="H457" s="351">
        <f t="shared" si="90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95"/>
        <v>0</v>
      </c>
      <c r="N457" s="129"/>
      <c r="O457" s="342"/>
      <c r="P457" s="342"/>
      <c r="Q457" s="342"/>
      <c r="R457" s="342"/>
      <c r="S457" s="342"/>
      <c r="T457" s="342"/>
      <c r="U457" s="342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9">
        <v>30400003</v>
      </c>
      <c r="B458" s="149" t="s">
        <v>419</v>
      </c>
      <c r="C458" s="183" t="s">
        <v>60</v>
      </c>
      <c r="D458" s="107"/>
      <c r="E458" s="107"/>
      <c r="F458" s="126"/>
      <c r="G458" s="127"/>
      <c r="H458" s="351">
        <f t="shared" si="90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95"/>
        <v>0</v>
      </c>
      <c r="N458" s="129"/>
      <c r="O458" s="342"/>
      <c r="P458" s="342"/>
      <c r="Q458" s="342"/>
      <c r="R458" s="342"/>
      <c r="S458" s="342"/>
      <c r="T458" s="342"/>
      <c r="U458" s="342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9">
        <v>30400005</v>
      </c>
      <c r="B459" s="149" t="s">
        <v>419</v>
      </c>
      <c r="C459" s="183" t="s">
        <v>422</v>
      </c>
      <c r="D459" s="107"/>
      <c r="E459" s="107"/>
      <c r="F459" s="126"/>
      <c r="G459" s="127"/>
      <c r="H459" s="351">
        <f t="shared" si="90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95"/>
        <v>0</v>
      </c>
      <c r="N459" s="129"/>
      <c r="O459" s="342"/>
      <c r="P459" s="342"/>
      <c r="Q459" s="342"/>
      <c r="R459" s="342"/>
      <c r="S459" s="342"/>
      <c r="T459" s="342"/>
      <c r="U459" s="342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9">
        <v>30400007</v>
      </c>
      <c r="B460" s="149" t="s">
        <v>223</v>
      </c>
      <c r="C460" s="125" t="s">
        <v>204</v>
      </c>
      <c r="D460" s="107">
        <v>5.07</v>
      </c>
      <c r="E460" s="107"/>
      <c r="F460" s="126"/>
      <c r="G460" s="127"/>
      <c r="H460" s="351">
        <f t="shared" si="90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95"/>
        <v>0</v>
      </c>
      <c r="N460" s="129">
        <f>SUM(O460:U460)</f>
        <v>0</v>
      </c>
      <c r="O460" s="342"/>
      <c r="P460" s="342"/>
      <c r="Q460" s="342"/>
      <c r="R460" s="342"/>
      <c r="S460" s="342"/>
      <c r="T460" s="342"/>
      <c r="U460" s="342"/>
      <c r="V460" s="131">
        <f>SUM(X460:AA460)</f>
        <v>0</v>
      </c>
      <c r="W460" s="132" t="str">
        <f t="shared" ref="W460:W484" si="98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9">
        <v>30400006</v>
      </c>
      <c r="B461" s="149" t="s">
        <v>223</v>
      </c>
      <c r="C461" s="125" t="s">
        <v>179</v>
      </c>
      <c r="D461" s="107">
        <v>5.07</v>
      </c>
      <c r="E461" s="107"/>
      <c r="F461" s="126"/>
      <c r="G461" s="127"/>
      <c r="H461" s="351">
        <f t="shared" si="90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 t="shared" si="95"/>
        <v>0</v>
      </c>
      <c r="N461" s="129">
        <f>SUM(O461:U461)</f>
        <v>0</v>
      </c>
      <c r="O461" s="342"/>
      <c r="P461" s="342"/>
      <c r="Q461" s="342"/>
      <c r="R461" s="342"/>
      <c r="S461" s="342"/>
      <c r="T461" s="342"/>
      <c r="U461" s="342"/>
      <c r="V461" s="131">
        <f>SUM(X461:AA461)</f>
        <v>0</v>
      </c>
      <c r="W461" s="132" t="str">
        <f t="shared" si="98"/>
        <v/>
      </c>
      <c r="X461" s="131"/>
      <c r="Y461" s="131"/>
      <c r="Z461" s="131"/>
      <c r="AA461" s="131"/>
    </row>
    <row r="462" spans="1:27" ht="20.100000000000001" hidden="1" customHeight="1">
      <c r="A462" s="259">
        <v>30400006</v>
      </c>
      <c r="B462" s="149" t="s">
        <v>223</v>
      </c>
      <c r="C462" s="125" t="s">
        <v>186</v>
      </c>
      <c r="D462" s="107">
        <v>5.0599999999999996</v>
      </c>
      <c r="E462" s="107"/>
      <c r="F462" s="151"/>
      <c r="G462" s="127"/>
      <c r="H462" s="351">
        <f t="shared" si="90"/>
        <v>0</v>
      </c>
      <c r="I462" s="128"/>
      <c r="J462" s="129" t="str">
        <f t="array" ref="J462">IF(ISERROR(G462/I462),"",G462/I462)</f>
        <v/>
      </c>
      <c r="K462" s="351">
        <f t="array" ref="K462">IF(ISERROR(G462/L462),"",G462/L462)</f>
        <v>0</v>
      </c>
      <c r="L462" s="128">
        <v>9</v>
      </c>
      <c r="M462" s="108">
        <f t="shared" si="95"/>
        <v>0</v>
      </c>
      <c r="N462" s="129">
        <f>SUM(O462:U462)</f>
        <v>0</v>
      </c>
      <c r="O462" s="342"/>
      <c r="P462" s="342"/>
      <c r="Q462" s="342"/>
      <c r="R462" s="342"/>
      <c r="S462" s="342"/>
      <c r="T462" s="342"/>
      <c r="U462" s="342"/>
      <c r="V462" s="131">
        <f>SUM(X462:AA462)</f>
        <v>0</v>
      </c>
      <c r="W462" s="132" t="str">
        <f t="shared" si="98"/>
        <v/>
      </c>
      <c r="X462" s="131"/>
      <c r="Y462" s="131"/>
      <c r="Z462" s="131"/>
      <c r="AA462" s="131"/>
    </row>
    <row r="463" spans="1:27" ht="20.100000000000001" hidden="1" customHeight="1">
      <c r="A463" s="424" t="s">
        <v>224</v>
      </c>
      <c r="B463" s="425"/>
      <c r="C463" s="349" t="s">
        <v>202</v>
      </c>
      <c r="D463" s="141"/>
      <c r="E463" s="141"/>
      <c r="F463" s="142"/>
      <c r="G463" s="143">
        <f>SUM(G429:G462)</f>
        <v>0</v>
      </c>
      <c r="H463" s="144">
        <f>SUM(H429:H462)</f>
        <v>0</v>
      </c>
      <c r="I463" s="144">
        <f>SUM(I429:I462)</f>
        <v>0</v>
      </c>
      <c r="J463" s="129" t="str">
        <f t="array" ref="J463">IF(ISERROR(G463/I463),"",G463/I463)</f>
        <v/>
      </c>
      <c r="K463" s="144">
        <f>SUM(K429:K462)</f>
        <v>0</v>
      </c>
      <c r="L463" s="145"/>
      <c r="M463" s="148">
        <f t="shared" ref="M463:V463" si="99">SUM(M429:M462)</f>
        <v>0</v>
      </c>
      <c r="N463" s="144">
        <f t="shared" si="99"/>
        <v>0</v>
      </c>
      <c r="O463" s="146">
        <f t="shared" si="99"/>
        <v>0</v>
      </c>
      <c r="P463" s="146">
        <f t="shared" si="99"/>
        <v>0</v>
      </c>
      <c r="Q463" s="146">
        <f t="shared" si="99"/>
        <v>0</v>
      </c>
      <c r="R463" s="146">
        <f t="shared" si="99"/>
        <v>0</v>
      </c>
      <c r="S463" s="146">
        <f t="shared" si="99"/>
        <v>0</v>
      </c>
      <c r="T463" s="146">
        <f t="shared" si="99"/>
        <v>0</v>
      </c>
      <c r="U463" s="146">
        <f t="shared" si="99"/>
        <v>0</v>
      </c>
      <c r="V463" s="147">
        <f t="shared" si="99"/>
        <v>0</v>
      </c>
      <c r="W463" s="132" t="str">
        <f t="shared" si="98"/>
        <v/>
      </c>
      <c r="X463" s="147">
        <f>SUM(X429:X462)</f>
        <v>0</v>
      </c>
      <c r="Y463" s="147">
        <f>SUM(Y429:Y462)</f>
        <v>0</v>
      </c>
      <c r="Z463" s="147">
        <f>SUM(Z429:Z462)</f>
        <v>0</v>
      </c>
      <c r="AA463" s="147">
        <f>SUM(AA429:AA462)</f>
        <v>0</v>
      </c>
    </row>
    <row r="464" spans="1:27" ht="20.100000000000001" hidden="1" customHeight="1">
      <c r="A464" s="259">
        <v>30100038</v>
      </c>
      <c r="B464" s="133" t="s">
        <v>225</v>
      </c>
      <c r="C464" s="125" t="s">
        <v>226</v>
      </c>
      <c r="D464" s="107">
        <v>5.03</v>
      </c>
      <c r="E464" s="107"/>
      <c r="F464" s="126"/>
      <c r="G464" s="127"/>
      <c r="H464" s="351">
        <f t="shared" ref="H464:H478" si="100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8" si="101">IF(ISERROR(I464-K464),"",I464-K464)</f>
        <v>0</v>
      </c>
      <c r="N464" s="129">
        <f t="shared" ref="N464:N478" si="102">SUM(O464:U464)</f>
        <v>0</v>
      </c>
      <c r="O464" s="342"/>
      <c r="P464" s="342"/>
      <c r="Q464" s="342"/>
      <c r="R464" s="342"/>
      <c r="S464" s="342"/>
      <c r="T464" s="342"/>
      <c r="U464" s="342"/>
      <c r="V464" s="131">
        <f t="shared" ref="V464:V478" si="103">SUM(X464:AA464)</f>
        <v>0</v>
      </c>
      <c r="W464" s="132" t="str">
        <f t="shared" si="98"/>
        <v/>
      </c>
      <c r="X464" s="131"/>
      <c r="Y464" s="131"/>
      <c r="Z464" s="131"/>
      <c r="AA464" s="131"/>
    </row>
    <row r="465" spans="1:27" ht="20.100000000000001" hidden="1" customHeight="1">
      <c r="A465" s="259">
        <v>30100037</v>
      </c>
      <c r="B465" s="133" t="s">
        <v>225</v>
      </c>
      <c r="C465" s="125" t="s">
        <v>204</v>
      </c>
      <c r="D465" s="107">
        <v>5.03</v>
      </c>
      <c r="E465" s="107"/>
      <c r="F465" s="126"/>
      <c r="G465" s="127"/>
      <c r="H465" s="351">
        <f t="shared" si="100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01"/>
        <v>0</v>
      </c>
      <c r="N465" s="129">
        <f t="shared" si="102"/>
        <v>0</v>
      </c>
      <c r="O465" s="342"/>
      <c r="P465" s="342"/>
      <c r="Q465" s="342"/>
      <c r="R465" s="342"/>
      <c r="S465" s="342"/>
      <c r="T465" s="342"/>
      <c r="U465" s="342"/>
      <c r="V465" s="131">
        <f t="shared" si="103"/>
        <v>0</v>
      </c>
      <c r="W465" s="132" t="str">
        <f t="shared" si="98"/>
        <v/>
      </c>
      <c r="X465" s="131"/>
      <c r="Y465" s="131"/>
      <c r="Z465" s="131"/>
      <c r="AA465" s="131"/>
    </row>
    <row r="466" spans="1:27" ht="20.100000000000001" hidden="1" customHeight="1">
      <c r="A466" s="259">
        <v>30100051</v>
      </c>
      <c r="B466" s="133" t="s">
        <v>184</v>
      </c>
      <c r="C466" s="125" t="s">
        <v>194</v>
      </c>
      <c r="D466" s="107">
        <v>5.04</v>
      </c>
      <c r="E466" s="107"/>
      <c r="F466" s="126"/>
      <c r="G466" s="127"/>
      <c r="H466" s="351">
        <f t="shared" si="100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01"/>
        <v>0</v>
      </c>
      <c r="N466" s="129">
        <f t="shared" si="102"/>
        <v>0</v>
      </c>
      <c r="O466" s="342"/>
      <c r="P466" s="342"/>
      <c r="Q466" s="342"/>
      <c r="R466" s="342"/>
      <c r="S466" s="342"/>
      <c r="T466" s="342"/>
      <c r="U466" s="342"/>
      <c r="V466" s="131">
        <f t="shared" si="103"/>
        <v>0</v>
      </c>
      <c r="W466" s="132" t="str">
        <f t="shared" si="98"/>
        <v/>
      </c>
      <c r="X466" s="131"/>
      <c r="Y466" s="131"/>
      <c r="Z466" s="131"/>
      <c r="AA466" s="131"/>
    </row>
    <row r="467" spans="1:27" ht="20.100000000000001" hidden="1" customHeight="1">
      <c r="A467" s="259"/>
      <c r="B467" s="138" t="s">
        <v>227</v>
      </c>
      <c r="C467" s="125" t="s">
        <v>212</v>
      </c>
      <c r="D467" s="107">
        <v>5.03</v>
      </c>
      <c r="E467" s="107"/>
      <c r="F467" s="126"/>
      <c r="G467" s="127"/>
      <c r="H467" s="351">
        <f t="shared" si="100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01"/>
        <v>0</v>
      </c>
      <c r="N467" s="129">
        <f t="shared" si="102"/>
        <v>0</v>
      </c>
      <c r="O467" s="342"/>
      <c r="P467" s="342"/>
      <c r="Q467" s="342"/>
      <c r="R467" s="342"/>
      <c r="S467" s="342"/>
      <c r="T467" s="342"/>
      <c r="U467" s="342"/>
      <c r="V467" s="131">
        <f t="shared" si="103"/>
        <v>0</v>
      </c>
      <c r="W467" s="132" t="str">
        <f t="shared" si="98"/>
        <v/>
      </c>
      <c r="X467" s="131"/>
      <c r="Y467" s="131"/>
      <c r="Z467" s="131"/>
      <c r="AA467" s="131"/>
    </row>
    <row r="468" spans="1:27" ht="20.100000000000001" hidden="1" customHeight="1">
      <c r="A468" s="259">
        <v>30100054</v>
      </c>
      <c r="B468" s="138" t="s">
        <v>227</v>
      </c>
      <c r="C468" s="347" t="s">
        <v>203</v>
      </c>
      <c r="D468" s="107">
        <v>5.03</v>
      </c>
      <c r="E468" s="107"/>
      <c r="F468" s="126"/>
      <c r="G468" s="127"/>
      <c r="H468" s="351">
        <f t="shared" si="100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01"/>
        <v>0</v>
      </c>
      <c r="N468" s="129">
        <f t="shared" si="102"/>
        <v>0</v>
      </c>
      <c r="O468" s="342"/>
      <c r="P468" s="342"/>
      <c r="Q468" s="342"/>
      <c r="R468" s="342"/>
      <c r="S468" s="342"/>
      <c r="T468" s="342"/>
      <c r="U468" s="342"/>
      <c r="V468" s="131">
        <f t="shared" si="103"/>
        <v>0</v>
      </c>
      <c r="W468" s="132" t="str">
        <f t="shared" si="98"/>
        <v/>
      </c>
      <c r="X468" s="131"/>
      <c r="Y468" s="131"/>
      <c r="Z468" s="131"/>
      <c r="AA468" s="131"/>
    </row>
    <row r="469" spans="1:27" ht="20.100000000000001" hidden="1" customHeight="1">
      <c r="A469" s="259">
        <v>30100053</v>
      </c>
      <c r="B469" s="138" t="s">
        <v>227</v>
      </c>
      <c r="C469" s="125" t="s">
        <v>199</v>
      </c>
      <c r="D469" s="107">
        <v>5.03</v>
      </c>
      <c r="E469" s="107"/>
      <c r="F469" s="126"/>
      <c r="G469" s="127"/>
      <c r="H469" s="351">
        <f t="shared" si="100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01"/>
        <v>0</v>
      </c>
      <c r="N469" s="129">
        <f t="shared" si="102"/>
        <v>0</v>
      </c>
      <c r="O469" s="342"/>
      <c r="P469" s="342"/>
      <c r="Q469" s="342"/>
      <c r="R469" s="342"/>
      <c r="S469" s="342"/>
      <c r="T469" s="342"/>
      <c r="U469" s="342"/>
      <c r="V469" s="131">
        <f t="shared" si="103"/>
        <v>0</v>
      </c>
      <c r="W469" s="132" t="str">
        <f t="shared" si="98"/>
        <v/>
      </c>
      <c r="X469" s="131"/>
      <c r="Y469" s="131"/>
      <c r="Z469" s="131"/>
      <c r="AA469" s="131"/>
    </row>
    <row r="470" spans="1:27" ht="20.100000000000001" hidden="1" customHeight="1">
      <c r="A470" s="259"/>
      <c r="B470" s="138" t="s">
        <v>227</v>
      </c>
      <c r="C470" s="125" t="s">
        <v>186</v>
      </c>
      <c r="D470" s="107">
        <v>5.03</v>
      </c>
      <c r="E470" s="107"/>
      <c r="F470" s="126"/>
      <c r="G470" s="127"/>
      <c r="H470" s="351">
        <f t="shared" si="100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01"/>
        <v>0</v>
      </c>
      <c r="N470" s="129">
        <f t="shared" si="102"/>
        <v>0</v>
      </c>
      <c r="O470" s="342"/>
      <c r="P470" s="342"/>
      <c r="Q470" s="342"/>
      <c r="R470" s="342"/>
      <c r="S470" s="342"/>
      <c r="T470" s="342"/>
      <c r="U470" s="342"/>
      <c r="V470" s="131">
        <f t="shared" si="103"/>
        <v>0</v>
      </c>
      <c r="W470" s="132" t="str">
        <f t="shared" si="98"/>
        <v/>
      </c>
      <c r="X470" s="131"/>
      <c r="Y470" s="131"/>
      <c r="Z470" s="131"/>
      <c r="AA470" s="131"/>
    </row>
    <row r="471" spans="1:27" ht="20.100000000000001" hidden="1" customHeight="1">
      <c r="A471" s="259"/>
      <c r="B471" s="138" t="s">
        <v>227</v>
      </c>
      <c r="C471" s="347" t="s">
        <v>228</v>
      </c>
      <c r="D471" s="107">
        <v>5.03</v>
      </c>
      <c r="E471" s="107"/>
      <c r="F471" s="126"/>
      <c r="G471" s="127"/>
      <c r="H471" s="351">
        <f t="shared" si="100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01"/>
        <v>0</v>
      </c>
      <c r="N471" s="129">
        <f t="shared" si="102"/>
        <v>0</v>
      </c>
      <c r="O471" s="342"/>
      <c r="P471" s="342"/>
      <c r="Q471" s="342"/>
      <c r="R471" s="342"/>
      <c r="S471" s="342"/>
      <c r="T471" s="342"/>
      <c r="U471" s="342"/>
      <c r="V471" s="131">
        <f t="shared" si="103"/>
        <v>0</v>
      </c>
      <c r="W471" s="132" t="str">
        <f t="shared" si="98"/>
        <v/>
      </c>
      <c r="X471" s="131"/>
      <c r="Y471" s="131"/>
      <c r="Z471" s="131"/>
      <c r="AA471" s="131"/>
    </row>
    <row r="472" spans="1:27" ht="20.100000000000001" hidden="1" customHeight="1">
      <c r="A472" s="259">
        <v>30101067</v>
      </c>
      <c r="B472" s="138" t="s">
        <v>229</v>
      </c>
      <c r="C472" s="347" t="s">
        <v>212</v>
      </c>
      <c r="D472" s="107">
        <v>5.03</v>
      </c>
      <c r="E472" s="107"/>
      <c r="F472" s="126"/>
      <c r="G472" s="127"/>
      <c r="H472" s="351">
        <f t="shared" si="100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01"/>
        <v/>
      </c>
      <c r="N472" s="129">
        <f t="shared" si="102"/>
        <v>0</v>
      </c>
      <c r="O472" s="342"/>
      <c r="P472" s="342"/>
      <c r="Q472" s="342"/>
      <c r="R472" s="342"/>
      <c r="S472" s="342"/>
      <c r="T472" s="342"/>
      <c r="U472" s="342"/>
      <c r="V472" s="131">
        <f t="shared" si="103"/>
        <v>0</v>
      </c>
      <c r="W472" s="132" t="str">
        <f t="shared" si="98"/>
        <v/>
      </c>
      <c r="X472" s="131"/>
      <c r="Y472" s="131"/>
      <c r="Z472" s="131"/>
      <c r="AA472" s="131"/>
    </row>
    <row r="473" spans="1:27" ht="20.100000000000001" hidden="1" customHeight="1">
      <c r="A473" s="259">
        <v>30101068</v>
      </c>
      <c r="B473" s="138" t="s">
        <v>229</v>
      </c>
      <c r="C473" s="347" t="s">
        <v>203</v>
      </c>
      <c r="D473" s="107">
        <v>5.03</v>
      </c>
      <c r="E473" s="107"/>
      <c r="F473" s="126"/>
      <c r="G473" s="127"/>
      <c r="H473" s="351">
        <f t="shared" si="100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01"/>
        <v/>
      </c>
      <c r="N473" s="129">
        <f t="shared" si="102"/>
        <v>0</v>
      </c>
      <c r="O473" s="342"/>
      <c r="P473" s="342"/>
      <c r="Q473" s="342"/>
      <c r="R473" s="342"/>
      <c r="S473" s="342"/>
      <c r="T473" s="342"/>
      <c r="U473" s="342"/>
      <c r="V473" s="131">
        <f t="shared" si="103"/>
        <v>0</v>
      </c>
      <c r="W473" s="132" t="str">
        <f t="shared" si="98"/>
        <v/>
      </c>
      <c r="X473" s="131"/>
      <c r="Y473" s="131"/>
      <c r="Z473" s="131"/>
      <c r="AA473" s="131"/>
    </row>
    <row r="474" spans="1:27" ht="20.100000000000001" hidden="1" customHeight="1">
      <c r="A474" s="259">
        <v>30101069</v>
      </c>
      <c r="B474" s="138" t="s">
        <v>229</v>
      </c>
      <c r="C474" s="347" t="s">
        <v>186</v>
      </c>
      <c r="D474" s="107">
        <v>5.03</v>
      </c>
      <c r="E474" s="107"/>
      <c r="F474" s="126"/>
      <c r="G474" s="127"/>
      <c r="H474" s="351">
        <f t="shared" si="100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01"/>
        <v/>
      </c>
      <c r="N474" s="129">
        <f t="shared" si="102"/>
        <v>0</v>
      </c>
      <c r="O474" s="342"/>
      <c r="P474" s="342"/>
      <c r="Q474" s="342"/>
      <c r="R474" s="342"/>
      <c r="S474" s="342"/>
      <c r="T474" s="342"/>
      <c r="U474" s="342"/>
      <c r="V474" s="131">
        <f t="shared" si="103"/>
        <v>0</v>
      </c>
      <c r="W474" s="132" t="str">
        <f t="shared" si="98"/>
        <v/>
      </c>
      <c r="X474" s="131"/>
      <c r="Y474" s="131"/>
      <c r="Z474" s="131"/>
      <c r="AA474" s="131"/>
    </row>
    <row r="475" spans="1:27" ht="20.100000000000001" hidden="1" customHeight="1">
      <c r="A475" s="259">
        <v>30101070</v>
      </c>
      <c r="B475" s="138" t="s">
        <v>229</v>
      </c>
      <c r="C475" s="347" t="s">
        <v>228</v>
      </c>
      <c r="D475" s="107">
        <v>5.03</v>
      </c>
      <c r="E475" s="107"/>
      <c r="F475" s="126"/>
      <c r="G475" s="127"/>
      <c r="H475" s="351">
        <f t="shared" si="100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01"/>
        <v/>
      </c>
      <c r="N475" s="129">
        <f t="shared" si="102"/>
        <v>0</v>
      </c>
      <c r="O475" s="342"/>
      <c r="P475" s="342"/>
      <c r="Q475" s="342"/>
      <c r="R475" s="342"/>
      <c r="S475" s="342"/>
      <c r="T475" s="342"/>
      <c r="U475" s="342"/>
      <c r="V475" s="131">
        <f t="shared" si="103"/>
        <v>0</v>
      </c>
      <c r="W475" s="132" t="str">
        <f t="shared" si="98"/>
        <v/>
      </c>
      <c r="X475" s="131"/>
      <c r="Y475" s="131"/>
      <c r="Z475" s="131"/>
      <c r="AA475" s="131"/>
    </row>
    <row r="476" spans="1:27" ht="20.100000000000001" hidden="1" customHeight="1">
      <c r="A476" s="259">
        <v>30101071</v>
      </c>
      <c r="B476" s="138" t="s">
        <v>229</v>
      </c>
      <c r="C476" s="347" t="s">
        <v>199</v>
      </c>
      <c r="D476" s="107">
        <v>5.03</v>
      </c>
      <c r="E476" s="107"/>
      <c r="F476" s="126"/>
      <c r="G476" s="127"/>
      <c r="H476" s="351">
        <f t="shared" si="100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01"/>
        <v/>
      </c>
      <c r="N476" s="129">
        <f t="shared" si="102"/>
        <v>0</v>
      </c>
      <c r="O476" s="342"/>
      <c r="P476" s="342"/>
      <c r="Q476" s="342"/>
      <c r="R476" s="342"/>
      <c r="S476" s="342"/>
      <c r="T476" s="342"/>
      <c r="U476" s="342"/>
      <c r="V476" s="131">
        <f t="shared" si="103"/>
        <v>0</v>
      </c>
      <c r="W476" s="132" t="str">
        <f t="shared" si="98"/>
        <v/>
      </c>
      <c r="X476" s="131"/>
      <c r="Y476" s="131"/>
      <c r="Z476" s="131"/>
      <c r="AA476" s="131"/>
    </row>
    <row r="477" spans="1:27" ht="20.100000000000001" hidden="1" customHeight="1">
      <c r="A477" s="260">
        <v>30100001</v>
      </c>
      <c r="B477" s="133" t="s">
        <v>230</v>
      </c>
      <c r="C477" s="125" t="s">
        <v>204</v>
      </c>
      <c r="D477" s="107">
        <v>5.0599999999999996</v>
      </c>
      <c r="E477" s="107"/>
      <c r="F477" s="126"/>
      <c r="G477" s="127"/>
      <c r="H477" s="351">
        <f t="shared" si="100"/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 t="shared" si="101"/>
        <v>0</v>
      </c>
      <c r="N477" s="129">
        <f t="shared" si="102"/>
        <v>0</v>
      </c>
      <c r="O477" s="342"/>
      <c r="P477" s="342"/>
      <c r="Q477" s="342"/>
      <c r="R477" s="342"/>
      <c r="S477" s="342"/>
      <c r="T477" s="342"/>
      <c r="U477" s="342"/>
      <c r="V477" s="131">
        <f t="shared" si="103"/>
        <v>0</v>
      </c>
      <c r="W477" s="132" t="str">
        <f t="shared" si="98"/>
        <v/>
      </c>
      <c r="X477" s="131"/>
      <c r="Y477" s="131"/>
      <c r="Z477" s="131"/>
      <c r="AA477" s="131"/>
    </row>
    <row r="478" spans="1:27" ht="20.100000000000001" hidden="1" customHeight="1">
      <c r="A478" s="260">
        <v>30100002</v>
      </c>
      <c r="B478" s="133" t="s">
        <v>230</v>
      </c>
      <c r="C478" s="125" t="s">
        <v>226</v>
      </c>
      <c r="D478" s="107">
        <v>5.0599999999999996</v>
      </c>
      <c r="E478" s="107"/>
      <c r="F478" s="126"/>
      <c r="G478" s="127"/>
      <c r="H478" s="351">
        <f t="shared" si="100"/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 t="shared" si="101"/>
        <v>0</v>
      </c>
      <c r="N478" s="129">
        <f t="shared" si="102"/>
        <v>0</v>
      </c>
      <c r="O478" s="342"/>
      <c r="P478" s="342"/>
      <c r="Q478" s="342"/>
      <c r="R478" s="342"/>
      <c r="S478" s="342"/>
      <c r="T478" s="342"/>
      <c r="U478" s="342"/>
      <c r="V478" s="131">
        <f t="shared" si="103"/>
        <v>0</v>
      </c>
      <c r="W478" s="132" t="str">
        <f t="shared" si="98"/>
        <v/>
      </c>
      <c r="X478" s="131"/>
      <c r="Y478" s="131"/>
      <c r="Z478" s="131"/>
      <c r="AA478" s="131"/>
    </row>
    <row r="479" spans="1:27" ht="20.100000000000001" hidden="1" customHeight="1">
      <c r="A479" s="424" t="s">
        <v>231</v>
      </c>
      <c r="B479" s="425"/>
      <c r="C479" s="349" t="s">
        <v>202</v>
      </c>
      <c r="D479" s="141"/>
      <c r="E479" s="141"/>
      <c r="F479" s="142"/>
      <c r="G479" s="143">
        <f>SUM(G464:G478)</f>
        <v>0</v>
      </c>
      <c r="H479" s="144">
        <f>SUM(H464:H478)</f>
        <v>0</v>
      </c>
      <c r="I479" s="144">
        <f>SUM(I464:I478)</f>
        <v>0</v>
      </c>
      <c r="J479" s="129" t="str">
        <f t="array" ref="J479">IF(ISERROR(G479/I479),"",G479/I479)</f>
        <v/>
      </c>
      <c r="K479" s="144">
        <f>SUM(K464:K478)</f>
        <v>0</v>
      </c>
      <c r="L479" s="145"/>
      <c r="M479" s="148">
        <f>SUM(M464:M478)</f>
        <v>0</v>
      </c>
      <c r="N479" s="144">
        <f>SUM(N464:N478)</f>
        <v>0</v>
      </c>
      <c r="O479" s="146">
        <f>SUM(O464:O478)</f>
        <v>0</v>
      </c>
      <c r="P479" s="146">
        <f>SUM(P464:P478)</f>
        <v>0</v>
      </c>
      <c r="Q479" s="146">
        <f>SUM(Q464:Q478)</f>
        <v>0</v>
      </c>
      <c r="R479" s="146"/>
      <c r="S479" s="146">
        <f>SUM(S464:S478)</f>
        <v>0</v>
      </c>
      <c r="T479" s="146">
        <f>SUM(T464:T478)</f>
        <v>0</v>
      </c>
      <c r="U479" s="146">
        <f>SUM(U464:U478)</f>
        <v>0</v>
      </c>
      <c r="V479" s="147">
        <f>SUM(V464:V478)</f>
        <v>0</v>
      </c>
      <c r="W479" s="132" t="str">
        <f t="shared" si="98"/>
        <v/>
      </c>
      <c r="X479" s="147">
        <f>SUM(X464:X478)</f>
        <v>0</v>
      </c>
      <c r="Y479" s="147">
        <f>SUM(Y464:Y478)</f>
        <v>0</v>
      </c>
      <c r="Z479" s="147">
        <f>SUM(Z464:Z478)</f>
        <v>0</v>
      </c>
      <c r="AA479" s="147">
        <f>SUM(AA464:AA478)</f>
        <v>0</v>
      </c>
    </row>
    <row r="480" spans="1:27" ht="20.100000000000001" hidden="1" customHeight="1">
      <c r="A480" s="260">
        <v>30400025</v>
      </c>
      <c r="B480" s="133" t="s">
        <v>232</v>
      </c>
      <c r="C480" s="125" t="s">
        <v>179</v>
      </c>
      <c r="D480" s="107">
        <v>5.04</v>
      </c>
      <c r="E480" s="107"/>
      <c r="F480" s="126"/>
      <c r="G480" s="127"/>
      <c r="H480" s="351">
        <f t="shared" ref="H480:H489" si="104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>IF(ISERROR(I480-K480),"",I480-K480)</f>
        <v>0</v>
      </c>
      <c r="N480" s="129">
        <f>SUM(O480:U480)</f>
        <v>0</v>
      </c>
      <c r="O480" s="342"/>
      <c r="P480" s="342"/>
      <c r="Q480" s="342"/>
      <c r="R480" s="342"/>
      <c r="S480" s="342"/>
      <c r="T480" s="342"/>
      <c r="U480" s="342"/>
      <c r="V480" s="131">
        <f>SUM(X480:AA480)</f>
        <v>0</v>
      </c>
      <c r="W480" s="132" t="str">
        <f t="shared" si="98"/>
        <v/>
      </c>
      <c r="X480" s="131"/>
      <c r="Y480" s="131"/>
      <c r="Z480" s="131"/>
      <c r="AA480" s="131"/>
    </row>
    <row r="481" spans="1:27" ht="20.100000000000001" hidden="1" customHeight="1">
      <c r="A481" s="260">
        <v>30400023</v>
      </c>
      <c r="B481" s="133" t="s">
        <v>232</v>
      </c>
      <c r="C481" s="125" t="s">
        <v>186</v>
      </c>
      <c r="D481" s="107">
        <v>5.04</v>
      </c>
      <c r="E481" s="107"/>
      <c r="F481" s="126"/>
      <c r="G481" s="127"/>
      <c r="H481" s="351">
        <f t="shared" si="104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>IF(ISERROR(I481-K481),"",I481-K481)</f>
        <v>0</v>
      </c>
      <c r="N481" s="129">
        <f>SUM(O481:U481)</f>
        <v>0</v>
      </c>
      <c r="O481" s="342"/>
      <c r="P481" s="342"/>
      <c r="Q481" s="342"/>
      <c r="R481" s="342"/>
      <c r="S481" s="342"/>
      <c r="T481" s="342"/>
      <c r="U481" s="342"/>
      <c r="V481" s="131">
        <f>SUM(X481:AA481)</f>
        <v>0</v>
      </c>
      <c r="W481" s="132" t="str">
        <f t="shared" si="98"/>
        <v/>
      </c>
      <c r="X481" s="131"/>
      <c r="Y481" s="131"/>
      <c r="Z481" s="131"/>
      <c r="AA481" s="131"/>
    </row>
    <row r="482" spans="1:27" ht="20.100000000000001" hidden="1" customHeight="1">
      <c r="A482" s="260">
        <v>30400024</v>
      </c>
      <c r="B482" s="133" t="s">
        <v>232</v>
      </c>
      <c r="C482" s="125" t="s">
        <v>204</v>
      </c>
      <c r="D482" s="107">
        <v>5.04</v>
      </c>
      <c r="E482" s="107"/>
      <c r="F482" s="126"/>
      <c r="G482" s="127"/>
      <c r="H482" s="351">
        <f t="shared" si="104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>IF(ISERROR(I482-K482),"",I482-K482)</f>
        <v>0</v>
      </c>
      <c r="N482" s="129">
        <f>SUM(O482:U482)</f>
        <v>0</v>
      </c>
      <c r="O482" s="342"/>
      <c r="P482" s="342"/>
      <c r="Q482" s="342"/>
      <c r="R482" s="342"/>
      <c r="S482" s="342"/>
      <c r="T482" s="342"/>
      <c r="U482" s="342"/>
      <c r="V482" s="131">
        <f>SUM(X482:AA482)</f>
        <v>0</v>
      </c>
      <c r="W482" s="132" t="str">
        <f t="shared" si="98"/>
        <v/>
      </c>
      <c r="X482" s="131"/>
      <c r="Y482" s="131"/>
      <c r="Z482" s="131"/>
      <c r="AA482" s="131"/>
    </row>
    <row r="483" spans="1:27" ht="20.100000000000001" hidden="1" customHeight="1">
      <c r="A483" s="260"/>
      <c r="B483" s="133" t="s">
        <v>232</v>
      </c>
      <c r="C483" s="125" t="s">
        <v>195</v>
      </c>
      <c r="D483" s="107">
        <v>5.04</v>
      </c>
      <c r="E483" s="107"/>
      <c r="F483" s="126"/>
      <c r="G483" s="127"/>
      <c r="H483" s="351">
        <f t="shared" si="104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>IF(ISERROR(I483-K483),"",I483-K483)</f>
        <v>0</v>
      </c>
      <c r="N483" s="129">
        <f>SUM(O483:U483)</f>
        <v>0</v>
      </c>
      <c r="O483" s="342"/>
      <c r="P483" s="342"/>
      <c r="Q483" s="342"/>
      <c r="R483" s="342"/>
      <c r="S483" s="342"/>
      <c r="T483" s="342"/>
      <c r="U483" s="342"/>
      <c r="V483" s="131">
        <f>SUM(X483:AA483)</f>
        <v>0</v>
      </c>
      <c r="W483" s="132" t="str">
        <f t="shared" si="98"/>
        <v/>
      </c>
      <c r="X483" s="131"/>
      <c r="Y483" s="131"/>
      <c r="Z483" s="131"/>
      <c r="AA483" s="131"/>
    </row>
    <row r="484" spans="1:27" ht="20.100000000000001" hidden="1" customHeight="1">
      <c r="A484" s="260"/>
      <c r="B484" s="133" t="s">
        <v>232</v>
      </c>
      <c r="C484" s="125" t="s">
        <v>233</v>
      </c>
      <c r="D484" s="107">
        <v>5.04</v>
      </c>
      <c r="E484" s="107"/>
      <c r="F484" s="126"/>
      <c r="G484" s="127"/>
      <c r="H484" s="351">
        <f t="shared" si="104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>IF(ISERROR(I484-K484),"",I484-K484)</f>
        <v>0</v>
      </c>
      <c r="N484" s="129">
        <f>SUM(O484:U484)</f>
        <v>0</v>
      </c>
      <c r="O484" s="342"/>
      <c r="P484" s="342"/>
      <c r="Q484" s="342"/>
      <c r="R484" s="342"/>
      <c r="S484" s="342"/>
      <c r="T484" s="342"/>
      <c r="U484" s="342"/>
      <c r="V484" s="131">
        <f>SUM(X484:AA484)</f>
        <v>0</v>
      </c>
      <c r="W484" s="132" t="str">
        <f t="shared" si="98"/>
        <v/>
      </c>
      <c r="X484" s="131"/>
      <c r="Y484" s="131"/>
      <c r="Z484" s="131"/>
      <c r="AA484" s="131"/>
    </row>
    <row r="485" spans="1:27" ht="20.100000000000001" hidden="1" customHeight="1">
      <c r="A485" s="260">
        <v>30400019</v>
      </c>
      <c r="B485" s="133" t="s">
        <v>436</v>
      </c>
      <c r="C485" s="183" t="s">
        <v>438</v>
      </c>
      <c r="D485" s="107">
        <v>5.04</v>
      </c>
      <c r="E485" s="107"/>
      <c r="F485" s="126"/>
      <c r="G485" s="127"/>
      <c r="H485" s="351">
        <f t="shared" si="104"/>
        <v>0</v>
      </c>
      <c r="I485" s="128"/>
      <c r="J485" s="129"/>
      <c r="K485" s="130"/>
      <c r="L485" s="128">
        <v>13.5</v>
      </c>
      <c r="M485" s="108"/>
      <c r="N485" s="129"/>
      <c r="O485" s="342"/>
      <c r="P485" s="342"/>
      <c r="Q485" s="342"/>
      <c r="R485" s="342"/>
      <c r="S485" s="342"/>
      <c r="T485" s="342"/>
      <c r="U485" s="342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60">
        <v>30400020</v>
      </c>
      <c r="B486" s="133" t="s">
        <v>436</v>
      </c>
      <c r="C486" s="183" t="s">
        <v>74</v>
      </c>
      <c r="D486" s="107">
        <v>5.04</v>
      </c>
      <c r="E486" s="107"/>
      <c r="F486" s="126"/>
      <c r="G486" s="127"/>
      <c r="H486" s="351">
        <f t="shared" si="104"/>
        <v>0</v>
      </c>
      <c r="I486" s="128"/>
      <c r="J486" s="129"/>
      <c r="K486" s="130"/>
      <c r="L486" s="128">
        <v>13.5</v>
      </c>
      <c r="M486" s="108"/>
      <c r="N486" s="129"/>
      <c r="O486" s="342"/>
      <c r="P486" s="342"/>
      <c r="Q486" s="342"/>
      <c r="R486" s="342"/>
      <c r="S486" s="342"/>
      <c r="T486" s="342"/>
      <c r="U486" s="342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60">
        <v>30400021</v>
      </c>
      <c r="B487" s="133" t="s">
        <v>436</v>
      </c>
      <c r="C487" s="183" t="s">
        <v>53</v>
      </c>
      <c r="D487" s="107">
        <v>5.04</v>
      </c>
      <c r="E487" s="107"/>
      <c r="F487" s="126"/>
      <c r="G487" s="127"/>
      <c r="H487" s="351">
        <f t="shared" si="104"/>
        <v>0</v>
      </c>
      <c r="I487" s="128"/>
      <c r="J487" s="129"/>
      <c r="K487" s="130"/>
      <c r="L487" s="128">
        <v>13.5</v>
      </c>
      <c r="M487" s="108"/>
      <c r="N487" s="129"/>
      <c r="O487" s="342"/>
      <c r="P487" s="342"/>
      <c r="Q487" s="342"/>
      <c r="R487" s="342"/>
      <c r="S487" s="342"/>
      <c r="T487" s="342"/>
      <c r="U487" s="342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60">
        <v>30400018</v>
      </c>
      <c r="B488" s="133" t="s">
        <v>436</v>
      </c>
      <c r="C488" s="125" t="s">
        <v>181</v>
      </c>
      <c r="D488" s="107">
        <v>5.04</v>
      </c>
      <c r="E488" s="107"/>
      <c r="F488" s="126"/>
      <c r="G488" s="127"/>
      <c r="H488" s="353">
        <f t="shared" si="104"/>
        <v>0</v>
      </c>
      <c r="I488" s="128"/>
      <c r="J488" s="129"/>
      <c r="K488" s="130"/>
      <c r="L488" s="128">
        <v>13.5</v>
      </c>
      <c r="M488" s="108"/>
      <c r="N488" s="129"/>
      <c r="O488" s="354"/>
      <c r="P488" s="354"/>
      <c r="Q488" s="354"/>
      <c r="R488" s="354"/>
      <c r="S488" s="354"/>
      <c r="T488" s="354"/>
      <c r="U488" s="354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60">
        <v>30400022</v>
      </c>
      <c r="B489" s="133" t="s">
        <v>232</v>
      </c>
      <c r="C489" s="125" t="s">
        <v>181</v>
      </c>
      <c r="D489" s="107">
        <v>5.04</v>
      </c>
      <c r="E489" s="107"/>
      <c r="F489" s="126"/>
      <c r="G489" s="127"/>
      <c r="H489" s="351">
        <f t="shared" si="104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>IF(ISERROR(I489-K489),"",I489-K489)</f>
        <v>0</v>
      </c>
      <c r="N489" s="129">
        <f>SUM(O489:U489)</f>
        <v>0</v>
      </c>
      <c r="O489" s="342"/>
      <c r="P489" s="342"/>
      <c r="Q489" s="342"/>
      <c r="R489" s="342"/>
      <c r="S489" s="342"/>
      <c r="T489" s="342"/>
      <c r="U489" s="342"/>
      <c r="V489" s="131">
        <f>SUM(X489:AA489)</f>
        <v>0</v>
      </c>
      <c r="W489" s="132" t="str">
        <f t="shared" ref="W489:W494" si="105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424" t="s">
        <v>234</v>
      </c>
      <c r="B490" s="425"/>
      <c r="C490" s="349" t="s">
        <v>202</v>
      </c>
      <c r="D490" s="141"/>
      <c r="E490" s="141"/>
      <c r="F490" s="142"/>
      <c r="G490" s="143">
        <f>SUM(G480:G489)</f>
        <v>0</v>
      </c>
      <c r="H490" s="144">
        <f>SUM(H480:H489)</f>
        <v>0</v>
      </c>
      <c r="I490" s="144">
        <f>SUM(I480:I489)</f>
        <v>0</v>
      </c>
      <c r="J490" s="129" t="str">
        <f t="array" ref="J490">IF(ISERROR(G490/I490),"",G490/I490)</f>
        <v/>
      </c>
      <c r="K490" s="144">
        <f>SUM(K480:K489)</f>
        <v>0</v>
      </c>
      <c r="L490" s="145"/>
      <c r="M490" s="148">
        <f>SUM(M480:M489)</f>
        <v>0</v>
      </c>
      <c r="N490" s="144">
        <f>SUM(N480:N489)</f>
        <v>0</v>
      </c>
      <c r="O490" s="146">
        <f>SUM(O480:O489)</f>
        <v>0</v>
      </c>
      <c r="P490" s="146">
        <f>SUM(P480:P489)</f>
        <v>0</v>
      </c>
      <c r="Q490" s="146">
        <f>SUM(Q480:Q489)</f>
        <v>0</v>
      </c>
      <c r="R490" s="146"/>
      <c r="S490" s="146">
        <f>SUM(S480:S489)</f>
        <v>0</v>
      </c>
      <c r="T490" s="146">
        <f>SUM(T480:T489)</f>
        <v>0</v>
      </c>
      <c r="U490" s="146">
        <f>SUM(U480:U489)</f>
        <v>0</v>
      </c>
      <c r="V490" s="147">
        <f>SUM(V480:V489)</f>
        <v>0</v>
      </c>
      <c r="W490" s="132" t="str">
        <f t="shared" si="105"/>
        <v/>
      </c>
      <c r="X490" s="147">
        <f>SUM(X480:X489)</f>
        <v>0</v>
      </c>
      <c r="Y490" s="147">
        <f>SUM(Y480:Y489)</f>
        <v>0</v>
      </c>
      <c r="Z490" s="147">
        <f>SUM(Z480:Z489)</f>
        <v>0</v>
      </c>
      <c r="AA490" s="147">
        <f>SUM(AA480:AA489)</f>
        <v>0</v>
      </c>
    </row>
    <row r="491" spans="1:27" ht="20.100000000000001" hidden="1" customHeight="1">
      <c r="A491" s="259">
        <v>30700013</v>
      </c>
      <c r="B491" s="139" t="s">
        <v>235</v>
      </c>
      <c r="C491" s="341"/>
      <c r="D491" s="107">
        <v>3.65</v>
      </c>
      <c r="E491" s="107"/>
      <c r="F491" s="151"/>
      <c r="G491" s="127"/>
      <c r="H491" s="351">
        <f t="shared" ref="H491:H505" si="106">D491*G491</f>
        <v>0</v>
      </c>
      <c r="I491" s="128"/>
      <c r="J491" s="129" t="str">
        <f t="array" ref="J491">IF(ISERROR(G491/I491),"",G491/I491)</f>
        <v/>
      </c>
      <c r="K491" s="351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342"/>
      <c r="P491" s="342"/>
      <c r="Q491" s="342"/>
      <c r="R491" s="342"/>
      <c r="S491" s="342"/>
      <c r="T491" s="342"/>
      <c r="U491" s="342"/>
      <c r="V491" s="131">
        <f>SUM(X491:AA491)</f>
        <v>0</v>
      </c>
      <c r="W491" s="132" t="str">
        <f t="shared" si="105"/>
        <v/>
      </c>
      <c r="X491" s="131"/>
      <c r="Y491" s="131"/>
      <c r="Z491" s="131"/>
      <c r="AA491" s="131"/>
    </row>
    <row r="492" spans="1:27" ht="20.100000000000001" hidden="1" customHeight="1">
      <c r="A492" s="259">
        <v>30700014</v>
      </c>
      <c r="B492" s="139" t="s">
        <v>236</v>
      </c>
      <c r="C492" s="341"/>
      <c r="D492" s="107">
        <v>6.58</v>
      </c>
      <c r="E492" s="107"/>
      <c r="F492" s="126"/>
      <c r="G492" s="127"/>
      <c r="H492" s="351">
        <f t="shared" si="106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342"/>
      <c r="P492" s="342"/>
      <c r="Q492" s="342"/>
      <c r="R492" s="342"/>
      <c r="S492" s="342"/>
      <c r="T492" s="342"/>
      <c r="U492" s="342"/>
      <c r="V492" s="131">
        <f>SUM(X492:AA492)</f>
        <v>0</v>
      </c>
      <c r="W492" s="132" t="str">
        <f t="shared" si="105"/>
        <v/>
      </c>
      <c r="X492" s="131"/>
      <c r="Y492" s="131"/>
      <c r="Z492" s="131"/>
      <c r="AA492" s="131"/>
    </row>
    <row r="493" spans="1:27" s="311" customFormat="1" ht="20.100000000000001" customHeight="1">
      <c r="A493" s="259">
        <v>30700016</v>
      </c>
      <c r="B493" s="139" t="s">
        <v>237</v>
      </c>
      <c r="C493" s="383"/>
      <c r="D493" s="107">
        <v>7.8</v>
      </c>
      <c r="E493" s="107"/>
      <c r="F493" s="126">
        <v>42779</v>
      </c>
      <c r="G493" s="127">
        <f>32+32+32+6+15+13+32+32</f>
        <v>194</v>
      </c>
      <c r="H493" s="388">
        <f t="shared" si="106"/>
        <v>1513.2</v>
      </c>
      <c r="I493" s="128">
        <f>8*2+9*2+9*2</f>
        <v>52</v>
      </c>
      <c r="J493" s="128">
        <f t="array" ref="J493">IF(ISERROR(G493/I493),"",G493/I493)</f>
        <v>3.7307692307692308</v>
      </c>
      <c r="K493" s="130">
        <f t="array" ref="K493">IF(ISERROR(G493/L493),"",G493/L493)</f>
        <v>42.173913043478265</v>
      </c>
      <c r="L493" s="128">
        <v>4.5999999999999996</v>
      </c>
      <c r="M493" s="108">
        <f>IF(ISERROR(I493-K493),"",I493-K493)</f>
        <v>9.8260869565217348</v>
      </c>
      <c r="N493" s="128">
        <f>SUM(O493:U493)</f>
        <v>0</v>
      </c>
      <c r="O493" s="384"/>
      <c r="P493" s="384"/>
      <c r="Q493" s="384"/>
      <c r="R493" s="384"/>
      <c r="S493" s="384"/>
      <c r="T493" s="384"/>
      <c r="U493" s="384"/>
      <c r="V493" s="131">
        <f>SUM(X493:AA493)</f>
        <v>0</v>
      </c>
      <c r="W493" s="386">
        <f t="shared" si="105"/>
        <v>0</v>
      </c>
      <c r="X493" s="131"/>
      <c r="Y493" s="131"/>
      <c r="Z493" s="131"/>
      <c r="AA493" s="131"/>
    </row>
    <row r="494" spans="1:27" ht="20.100000000000001" hidden="1" customHeight="1">
      <c r="A494" s="259">
        <v>30700017</v>
      </c>
      <c r="B494" s="139" t="s">
        <v>238</v>
      </c>
      <c r="C494" s="341"/>
      <c r="D494" s="107">
        <v>4.4000000000000004</v>
      </c>
      <c r="E494" s="107"/>
      <c r="F494" s="126"/>
      <c r="G494" s="127"/>
      <c r="H494" s="351">
        <f t="shared" si="106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342"/>
      <c r="P494" s="342"/>
      <c r="Q494" s="342"/>
      <c r="R494" s="342"/>
      <c r="S494" s="342"/>
      <c r="T494" s="342"/>
      <c r="U494" s="342"/>
      <c r="V494" s="131">
        <f>SUM(X494:AA494)</f>
        <v>0</v>
      </c>
      <c r="W494" s="132" t="str">
        <f t="shared" si="105"/>
        <v/>
      </c>
      <c r="X494" s="131"/>
      <c r="Y494" s="131"/>
      <c r="Z494" s="131"/>
      <c r="AA494" s="131"/>
    </row>
    <row r="495" spans="1:27" ht="20.100000000000001" hidden="1" customHeight="1">
      <c r="A495" s="259"/>
      <c r="B495" s="139" t="s">
        <v>348</v>
      </c>
      <c r="C495" s="184" t="s">
        <v>376</v>
      </c>
      <c r="D495" s="107"/>
      <c r="E495" s="107"/>
      <c r="F495" s="126"/>
      <c r="G495" s="127"/>
      <c r="H495" s="351">
        <f t="shared" si="106"/>
        <v>0</v>
      </c>
      <c r="I495" s="128"/>
      <c r="J495" s="129"/>
      <c r="K495" s="130"/>
      <c r="L495" s="128"/>
      <c r="M495" s="108"/>
      <c r="N495" s="129"/>
      <c r="O495" s="342"/>
      <c r="P495" s="342"/>
      <c r="Q495" s="342"/>
      <c r="R495" s="342"/>
      <c r="S495" s="342"/>
      <c r="T495" s="342"/>
      <c r="U495" s="342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9">
        <v>30700001</v>
      </c>
      <c r="B496" s="126" t="s">
        <v>359</v>
      </c>
      <c r="C496" s="341"/>
      <c r="D496" s="107"/>
      <c r="E496" s="107"/>
      <c r="F496" s="126"/>
      <c r="G496" s="127"/>
      <c r="H496" s="351">
        <f t="shared" si="106"/>
        <v>0</v>
      </c>
      <c r="I496" s="128"/>
      <c r="J496" s="129"/>
      <c r="K496" s="130"/>
      <c r="L496" s="128">
        <v>6</v>
      </c>
      <c r="M496" s="108"/>
      <c r="N496" s="129"/>
      <c r="O496" s="342"/>
      <c r="P496" s="342"/>
      <c r="Q496" s="342"/>
      <c r="R496" s="342"/>
      <c r="S496" s="342"/>
      <c r="T496" s="342"/>
      <c r="U496" s="342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65"/>
      <c r="B497" s="341" t="s">
        <v>239</v>
      </c>
      <c r="C497" s="341" t="s">
        <v>179</v>
      </c>
      <c r="D497" s="107">
        <v>6.04</v>
      </c>
      <c r="E497" s="107"/>
      <c r="F497" s="126"/>
      <c r="G497" s="127"/>
      <c r="H497" s="351">
        <f t="shared" si="106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342"/>
      <c r="P497" s="342"/>
      <c r="Q497" s="342"/>
      <c r="R497" s="342"/>
      <c r="S497" s="342"/>
      <c r="T497" s="342"/>
      <c r="U497" s="342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65">
        <v>30700019</v>
      </c>
      <c r="B498" s="341" t="s">
        <v>239</v>
      </c>
      <c r="C498" s="341" t="s">
        <v>186</v>
      </c>
      <c r="D498" s="107">
        <v>6.04</v>
      </c>
      <c r="E498" s="107"/>
      <c r="F498" s="126"/>
      <c r="G498" s="127"/>
      <c r="H498" s="351">
        <f t="shared" si="106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342"/>
      <c r="P498" s="342"/>
      <c r="Q498" s="342"/>
      <c r="R498" s="342"/>
      <c r="S498" s="342"/>
      <c r="T498" s="342"/>
      <c r="U498" s="342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65">
        <v>30601015</v>
      </c>
      <c r="B499" s="341" t="s">
        <v>440</v>
      </c>
      <c r="C499" s="341" t="s">
        <v>179</v>
      </c>
      <c r="D499" s="107"/>
      <c r="E499" s="107"/>
      <c r="F499" s="126"/>
      <c r="G499" s="127"/>
      <c r="H499" s="351">
        <f t="shared" si="106"/>
        <v>0</v>
      </c>
      <c r="I499" s="128"/>
      <c r="J499" s="129"/>
      <c r="K499" s="130"/>
      <c r="L499" s="128"/>
      <c r="M499" s="108"/>
      <c r="N499" s="129"/>
      <c r="O499" s="342"/>
      <c r="P499" s="342"/>
      <c r="Q499" s="342"/>
      <c r="R499" s="342"/>
      <c r="S499" s="342"/>
      <c r="T499" s="342"/>
      <c r="U499" s="342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65">
        <v>30101016</v>
      </c>
      <c r="B500" s="341" t="s">
        <v>440</v>
      </c>
      <c r="C500" s="341" t="s">
        <v>186</v>
      </c>
      <c r="D500" s="107"/>
      <c r="E500" s="107"/>
      <c r="F500" s="126"/>
      <c r="G500" s="127"/>
      <c r="H500" s="351">
        <f t="shared" si="106"/>
        <v>0</v>
      </c>
      <c r="I500" s="128"/>
      <c r="J500" s="129"/>
      <c r="K500" s="130"/>
      <c r="L500" s="128"/>
      <c r="M500" s="108"/>
      <c r="N500" s="129"/>
      <c r="O500" s="342"/>
      <c r="P500" s="342"/>
      <c r="Q500" s="342"/>
      <c r="R500" s="342"/>
      <c r="S500" s="342"/>
      <c r="T500" s="342"/>
      <c r="U500" s="342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9">
        <v>30700018</v>
      </c>
      <c r="B501" s="343" t="s">
        <v>240</v>
      </c>
      <c r="C501" s="125"/>
      <c r="D501" s="107">
        <v>7.3</v>
      </c>
      <c r="E501" s="107"/>
      <c r="F501" s="126"/>
      <c r="G501" s="127"/>
      <c r="H501" s="351">
        <f t="shared" si="106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342"/>
      <c r="P501" s="342"/>
      <c r="Q501" s="342"/>
      <c r="R501" s="342"/>
      <c r="S501" s="342"/>
      <c r="T501" s="342"/>
      <c r="U501" s="342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9">
        <v>30700010</v>
      </c>
      <c r="B502" s="343" t="s">
        <v>241</v>
      </c>
      <c r="C502" s="125"/>
      <c r="D502" s="107">
        <f>78*120/1000</f>
        <v>9.36</v>
      </c>
      <c r="E502" s="107"/>
      <c r="F502" s="126"/>
      <c r="G502" s="127"/>
      <c r="H502" s="351">
        <f t="shared" si="106"/>
        <v>0</v>
      </c>
      <c r="I502" s="128"/>
      <c r="J502" s="129"/>
      <c r="K502" s="130"/>
      <c r="L502" s="128"/>
      <c r="M502" s="108"/>
      <c r="N502" s="129"/>
      <c r="O502" s="342"/>
      <c r="P502" s="342"/>
      <c r="Q502" s="342"/>
      <c r="R502" s="342"/>
      <c r="S502" s="342"/>
      <c r="T502" s="342"/>
      <c r="U502" s="342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9">
        <v>30700015</v>
      </c>
      <c r="B503" s="343" t="s">
        <v>242</v>
      </c>
      <c r="C503" s="125"/>
      <c r="D503" s="107">
        <v>4.5</v>
      </c>
      <c r="E503" s="107"/>
      <c r="F503" s="126"/>
      <c r="G503" s="127"/>
      <c r="H503" s="351">
        <f t="shared" si="106"/>
        <v>0</v>
      </c>
      <c r="I503" s="128"/>
      <c r="J503" s="129"/>
      <c r="K503" s="130"/>
      <c r="L503" s="128"/>
      <c r="M503" s="108"/>
      <c r="N503" s="129"/>
      <c r="O503" s="342"/>
      <c r="P503" s="342"/>
      <c r="Q503" s="342"/>
      <c r="R503" s="342"/>
      <c r="S503" s="342"/>
      <c r="T503" s="342"/>
      <c r="U503" s="342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9">
        <v>30700012</v>
      </c>
      <c r="B504" s="343" t="s">
        <v>243</v>
      </c>
      <c r="C504" s="125"/>
      <c r="D504" s="107">
        <v>4.5</v>
      </c>
      <c r="E504" s="107"/>
      <c r="F504" s="126"/>
      <c r="G504" s="127"/>
      <c r="H504" s="351">
        <f t="shared" si="106"/>
        <v>0</v>
      </c>
      <c r="I504" s="128"/>
      <c r="J504" s="129"/>
      <c r="K504" s="130"/>
      <c r="L504" s="128"/>
      <c r="M504" s="108"/>
      <c r="N504" s="129"/>
      <c r="O504" s="342"/>
      <c r="P504" s="342"/>
      <c r="Q504" s="342"/>
      <c r="R504" s="342"/>
      <c r="S504" s="342"/>
      <c r="T504" s="342"/>
      <c r="U504" s="342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9"/>
      <c r="B505" s="343"/>
      <c r="C505" s="125"/>
      <c r="D505" s="107"/>
      <c r="E505" s="107"/>
      <c r="F505" s="126"/>
      <c r="G505" s="127"/>
      <c r="H505" s="351">
        <f t="shared" si="106"/>
        <v>0</v>
      </c>
      <c r="I505" s="128"/>
      <c r="J505" s="129"/>
      <c r="K505" s="130"/>
      <c r="L505" s="128"/>
      <c r="M505" s="108"/>
      <c r="N505" s="129"/>
      <c r="O505" s="342"/>
      <c r="P505" s="342"/>
      <c r="Q505" s="342"/>
      <c r="R505" s="342"/>
      <c r="S505" s="342"/>
      <c r="T505" s="342"/>
      <c r="U505" s="342"/>
      <c r="V505" s="131"/>
      <c r="W505" s="132"/>
      <c r="X505" s="131"/>
      <c r="Y505" s="131"/>
      <c r="Z505" s="131"/>
      <c r="AA505" s="131"/>
    </row>
    <row r="506" spans="1:27" ht="20.100000000000001" customHeight="1">
      <c r="A506" s="424" t="s">
        <v>244</v>
      </c>
      <c r="B506" s="425"/>
      <c r="C506" s="349" t="s">
        <v>202</v>
      </c>
      <c r="D506" s="141"/>
      <c r="E506" s="141"/>
      <c r="F506" s="142"/>
      <c r="G506" s="143">
        <f>SUM(G491:G505)</f>
        <v>194</v>
      </c>
      <c r="H506" s="144">
        <f>SUM(H491:H501)</f>
        <v>1513.2</v>
      </c>
      <c r="I506" s="144">
        <f>SUM(I491:I505)</f>
        <v>52</v>
      </c>
      <c r="J506" s="129">
        <f t="array" ref="J506">IF(ISERROR(G506/I506),"",G506/I506)</f>
        <v>3.7307692307692308</v>
      </c>
      <c r="K506" s="144">
        <f>SUM(K491:K501)</f>
        <v>42.173913043478265</v>
      </c>
      <c r="L506" s="145"/>
      <c r="M506" s="148">
        <f t="shared" ref="M506:AA506" si="107">SUM(M491:M501)</f>
        <v>9.8260869565217348</v>
      </c>
      <c r="N506" s="144">
        <f t="shared" si="107"/>
        <v>0</v>
      </c>
      <c r="O506" s="146">
        <f t="shared" si="107"/>
        <v>0</v>
      </c>
      <c r="P506" s="146">
        <f t="shared" si="107"/>
        <v>0</v>
      </c>
      <c r="Q506" s="146">
        <f t="shared" si="107"/>
        <v>0</v>
      </c>
      <c r="R506" s="146">
        <f t="shared" si="107"/>
        <v>0</v>
      </c>
      <c r="S506" s="146">
        <f t="shared" si="107"/>
        <v>0</v>
      </c>
      <c r="T506" s="146">
        <f t="shared" si="107"/>
        <v>0</v>
      </c>
      <c r="U506" s="146">
        <f t="shared" si="107"/>
        <v>0</v>
      </c>
      <c r="V506" s="147">
        <f t="shared" si="107"/>
        <v>0</v>
      </c>
      <c r="W506" s="132">
        <f t="shared" si="107"/>
        <v>0</v>
      </c>
      <c r="X506" s="147">
        <f t="shared" si="107"/>
        <v>0</v>
      </c>
      <c r="Y506" s="147">
        <f t="shared" si="107"/>
        <v>0</v>
      </c>
      <c r="Z506" s="147">
        <f t="shared" si="107"/>
        <v>0</v>
      </c>
      <c r="AA506" s="147">
        <f t="shared" si="107"/>
        <v>0</v>
      </c>
    </row>
    <row r="507" spans="1:27" ht="20.100000000000001" customHeight="1">
      <c r="A507" s="426" t="s">
        <v>246</v>
      </c>
      <c r="B507" s="427"/>
      <c r="C507" s="427"/>
      <c r="D507" s="427"/>
      <c r="E507" s="427"/>
      <c r="F507" s="428"/>
      <c r="G507" s="152">
        <f>SUM(G370,G428,G463,G479,G490,G506)</f>
        <v>194</v>
      </c>
      <c r="H507" s="152">
        <f>SUM(H370,H428,H463,H479,H490,H506)</f>
        <v>1513.2</v>
      </c>
      <c r="I507" s="152">
        <f>SUM(I370,I428,I463,I479,I490,I506)</f>
        <v>52</v>
      </c>
      <c r="J507" s="153">
        <f t="array" ref="J507">IF(ISERROR(G507/I507),"",G507/I507)</f>
        <v>3.7307692307692308</v>
      </c>
      <c r="K507" s="152">
        <f>SUM(K370,K428,K463,K479,K490,K506)</f>
        <v>42.173913043478265</v>
      </c>
      <c r="L507" s="153">
        <f>IF(ISERROR(G507/K507),"",G507/K507)</f>
        <v>4.5999999999999996</v>
      </c>
      <c r="M507" s="152">
        <f t="shared" ref="M507:V507" si="108">SUM(M370,M428,M463,M479,M490,M506)</f>
        <v>9.8260869565217348</v>
      </c>
      <c r="N507" s="152">
        <f t="shared" si="108"/>
        <v>0</v>
      </c>
      <c r="O507" s="152">
        <f t="shared" si="108"/>
        <v>0</v>
      </c>
      <c r="P507" s="152">
        <f t="shared" si="108"/>
        <v>0</v>
      </c>
      <c r="Q507" s="152">
        <f t="shared" si="108"/>
        <v>0</v>
      </c>
      <c r="R507" s="152">
        <f t="shared" si="108"/>
        <v>0</v>
      </c>
      <c r="S507" s="152">
        <f t="shared" si="108"/>
        <v>0</v>
      </c>
      <c r="T507" s="152">
        <f t="shared" si="108"/>
        <v>0</v>
      </c>
      <c r="U507" s="152">
        <f t="shared" si="108"/>
        <v>0</v>
      </c>
      <c r="V507" s="152">
        <f t="shared" si="108"/>
        <v>0</v>
      </c>
      <c r="W507" s="154">
        <f>IF(ISERROR(V507/G507),"",V507/G507)</f>
        <v>0</v>
      </c>
      <c r="X507" s="152">
        <f>SUM(X370,X428,X463,X479,X490,X506)</f>
        <v>0</v>
      </c>
      <c r="Y507" s="152">
        <f>SUM(Y370,Y428,Y463,Y479,Y490,Y506)</f>
        <v>0</v>
      </c>
      <c r="Z507" s="152">
        <f>SUM(Z370,Z428,Z463,Z479,Z490,Z506)</f>
        <v>0</v>
      </c>
      <c r="AA507" s="152">
        <f>SUM(AA370,AA428,AA463,AA479,AA490,AA506)</f>
        <v>0</v>
      </c>
    </row>
    <row r="508" spans="1:27" ht="20.100000000000001" customHeight="1">
      <c r="A508" s="429" t="s">
        <v>471</v>
      </c>
      <c r="B508" s="348" t="s">
        <v>247</v>
      </c>
      <c r="C508" s="432" t="s">
        <v>248</v>
      </c>
      <c r="D508" s="433"/>
      <c r="E508" s="434" t="s">
        <v>249</v>
      </c>
      <c r="F508" s="434"/>
      <c r="G508" s="437" t="s">
        <v>250</v>
      </c>
      <c r="H508" s="437"/>
      <c r="I508" s="434" t="s">
        <v>251</v>
      </c>
      <c r="J508" s="434"/>
      <c r="K508" s="434" t="s">
        <v>252</v>
      </c>
      <c r="L508" s="434"/>
      <c r="M508" s="434" t="s">
        <v>253</v>
      </c>
      <c r="N508" s="434"/>
      <c r="O508" s="434" t="s">
        <v>254</v>
      </c>
      <c r="P508" s="437" t="s">
        <v>255</v>
      </c>
      <c r="Q508" s="437"/>
      <c r="R508" s="437" t="s">
        <v>252</v>
      </c>
      <c r="S508" s="437"/>
      <c r="T508" s="437" t="s">
        <v>256</v>
      </c>
      <c r="U508" s="437"/>
      <c r="V508" s="437" t="s">
        <v>257</v>
      </c>
      <c r="W508" s="437"/>
      <c r="X508" s="437" t="s">
        <v>252</v>
      </c>
      <c r="Y508" s="437"/>
      <c r="Z508" s="437" t="s">
        <v>256</v>
      </c>
      <c r="AA508" s="437"/>
    </row>
    <row r="509" spans="1:27" ht="20.100000000000001" customHeight="1">
      <c r="A509" s="430"/>
      <c r="B509" s="348" t="s">
        <v>258</v>
      </c>
      <c r="C509" s="432">
        <v>0</v>
      </c>
      <c r="D509" s="433"/>
      <c r="E509" s="436">
        <f>C509*11</f>
        <v>0</v>
      </c>
      <c r="F509" s="436"/>
      <c r="G509" s="437">
        <v>0</v>
      </c>
      <c r="H509" s="437"/>
      <c r="I509" s="436">
        <f>G509*11</f>
        <v>0</v>
      </c>
      <c r="J509" s="436"/>
      <c r="K509" s="436">
        <f>E509-I509</f>
        <v>0</v>
      </c>
      <c r="L509" s="436"/>
      <c r="M509" s="438" t="str">
        <f>IF(ISERROR(K509/E509),"",K509/E509)</f>
        <v/>
      </c>
      <c r="N509" s="438"/>
      <c r="O509" s="434"/>
      <c r="P509" s="437" t="s">
        <v>201</v>
      </c>
      <c r="Q509" s="437"/>
      <c r="R509" s="439">
        <f>SUM(O370:U370)</f>
        <v>0</v>
      </c>
      <c r="S509" s="439"/>
      <c r="T509" s="440" t="str">
        <f t="array" ref="T509">IF(ISERROR(R509/R516),"",R509/R516)</f>
        <v/>
      </c>
      <c r="U509" s="440"/>
      <c r="V509" s="437" t="s">
        <v>259</v>
      </c>
      <c r="W509" s="437"/>
      <c r="X509" s="441">
        <f>SUM(O370,O428,O463,O479,O490,O506)</f>
        <v>0</v>
      </c>
      <c r="Y509" s="441"/>
      <c r="Z509" s="440" t="str">
        <f t="array" ref="Z509">IF(ISERROR(X509/X516),"",X509/X516)</f>
        <v/>
      </c>
      <c r="AA509" s="440"/>
    </row>
    <row r="510" spans="1:27" ht="20.100000000000001" customHeight="1">
      <c r="A510" s="430"/>
      <c r="B510" s="348" t="s">
        <v>260</v>
      </c>
      <c r="C510" s="432">
        <v>0</v>
      </c>
      <c r="D510" s="433"/>
      <c r="E510" s="436">
        <f>C510*11</f>
        <v>0</v>
      </c>
      <c r="F510" s="436"/>
      <c r="G510" s="437">
        <v>0</v>
      </c>
      <c r="H510" s="437"/>
      <c r="I510" s="436">
        <f>G510*11</f>
        <v>0</v>
      </c>
      <c r="J510" s="436"/>
      <c r="K510" s="436">
        <f>E510-I510</f>
        <v>0</v>
      </c>
      <c r="L510" s="436"/>
      <c r="M510" s="438" t="str">
        <f>IF(ISERROR(K510/E510),"",K510/E510)</f>
        <v/>
      </c>
      <c r="N510" s="438"/>
      <c r="O510" s="434"/>
      <c r="P510" s="437" t="s">
        <v>216</v>
      </c>
      <c r="Q510" s="437"/>
      <c r="R510" s="439">
        <f>SUM(O428:U428)</f>
        <v>0</v>
      </c>
      <c r="S510" s="439"/>
      <c r="T510" s="440" t="str">
        <f>IF(ISERROR(R510/R516),"",R510/R516)</f>
        <v/>
      </c>
      <c r="U510" s="440"/>
      <c r="V510" s="437" t="s">
        <v>261</v>
      </c>
      <c r="W510" s="437"/>
      <c r="X510" s="441">
        <f>SUM(O371,O429,O464,O480,O491,O507)</f>
        <v>0</v>
      </c>
      <c r="Y510" s="441"/>
      <c r="Z510" s="440" t="str">
        <f>IF(ISERROR(X510/X516),"",X510/X516)</f>
        <v/>
      </c>
      <c r="AA510" s="440"/>
    </row>
    <row r="511" spans="1:27" ht="20.100000000000001" customHeight="1">
      <c r="A511" s="430"/>
      <c r="B511" s="348" t="s">
        <v>262</v>
      </c>
      <c r="C511" s="432">
        <v>0</v>
      </c>
      <c r="D511" s="433"/>
      <c r="E511" s="436">
        <f>C511*11</f>
        <v>0</v>
      </c>
      <c r="F511" s="436"/>
      <c r="G511" s="437">
        <v>0</v>
      </c>
      <c r="H511" s="437"/>
      <c r="I511" s="436">
        <f>G511*11</f>
        <v>0</v>
      </c>
      <c r="J511" s="436"/>
      <c r="K511" s="436">
        <f>E511-I511</f>
        <v>0</v>
      </c>
      <c r="L511" s="436"/>
      <c r="M511" s="438" t="str">
        <f>IF(ISERROR(K511/E511),"",K511/E511)</f>
        <v/>
      </c>
      <c r="N511" s="438"/>
      <c r="O511" s="434"/>
      <c r="P511" s="437" t="s">
        <v>224</v>
      </c>
      <c r="Q511" s="437"/>
      <c r="R511" s="439">
        <f>SUM(O463:U463)</f>
        <v>0</v>
      </c>
      <c r="S511" s="439"/>
      <c r="T511" s="440" t="str">
        <f>IF(ISERROR(R511/R516),"",R511/R516)</f>
        <v/>
      </c>
      <c r="U511" s="440"/>
      <c r="V511" s="437" t="s">
        <v>263</v>
      </c>
      <c r="W511" s="437"/>
      <c r="X511" s="441">
        <f>SUM(O373,O430,O465,O481,O492,O508)</f>
        <v>0</v>
      </c>
      <c r="Y511" s="441"/>
      <c r="Z511" s="440" t="str">
        <f>IF(ISERROR(X511/X516),"",X511/X516)</f>
        <v/>
      </c>
      <c r="AA511" s="440"/>
    </row>
    <row r="512" spans="1:27" ht="20.100000000000001" customHeight="1">
      <c r="A512" s="430"/>
      <c r="B512" s="348" t="s">
        <v>264</v>
      </c>
      <c r="C512" s="432">
        <v>1</v>
      </c>
      <c r="D512" s="433"/>
      <c r="E512" s="436">
        <f>C512*11</f>
        <v>11</v>
      </c>
      <c r="F512" s="436"/>
      <c r="G512" s="437">
        <v>1</v>
      </c>
      <c r="H512" s="437"/>
      <c r="I512" s="436">
        <f>G512*11</f>
        <v>11</v>
      </c>
      <c r="J512" s="436"/>
      <c r="K512" s="436">
        <f>E512-I512</f>
        <v>0</v>
      </c>
      <c r="L512" s="436"/>
      <c r="M512" s="438">
        <f>IF(ISERROR(K512/E512),"",K512/E512)</f>
        <v>0</v>
      </c>
      <c r="N512" s="438"/>
      <c r="O512" s="434"/>
      <c r="P512" s="437" t="s">
        <v>231</v>
      </c>
      <c r="Q512" s="437"/>
      <c r="R512" s="439">
        <f>SUM(O479:U479)</f>
        <v>0</v>
      </c>
      <c r="S512" s="439"/>
      <c r="T512" s="440" t="str">
        <f>IF(ISERROR(R512/R516),"",R512/R516)</f>
        <v/>
      </c>
      <c r="U512" s="440"/>
      <c r="V512" s="437" t="s">
        <v>265</v>
      </c>
      <c r="W512" s="437"/>
      <c r="X512" s="441">
        <f>SUM(O374,O431,O466,O482,O493,O509)</f>
        <v>0</v>
      </c>
      <c r="Y512" s="441"/>
      <c r="Z512" s="440" t="str">
        <f>IF(ISERROR(X512/X516),"",X512/X516)</f>
        <v/>
      </c>
      <c r="AA512" s="440"/>
    </row>
    <row r="513" spans="1:27" ht="20.100000000000001" customHeight="1">
      <c r="A513" s="431"/>
      <c r="B513" s="348" t="s">
        <v>266</v>
      </c>
      <c r="C513" s="442">
        <f>SUM(C509:D512)</f>
        <v>1</v>
      </c>
      <c r="D513" s="443"/>
      <c r="E513" s="436">
        <f>SUM(E509:F512)</f>
        <v>11</v>
      </c>
      <c r="F513" s="436"/>
      <c r="G513" s="437">
        <f>SUM(G509:H512)</f>
        <v>1</v>
      </c>
      <c r="H513" s="437"/>
      <c r="I513" s="436">
        <f>SUM(I509:J512)</f>
        <v>11</v>
      </c>
      <c r="J513" s="436"/>
      <c r="K513" s="436">
        <f>SUM(K509:L512)</f>
        <v>0</v>
      </c>
      <c r="L513" s="436"/>
      <c r="M513" s="438">
        <f>IF(ISERROR(K513/E513),"",K513/E513)</f>
        <v>0</v>
      </c>
      <c r="N513" s="438"/>
      <c r="O513" s="434"/>
      <c r="P513" s="437" t="s">
        <v>234</v>
      </c>
      <c r="Q513" s="437"/>
      <c r="R513" s="439">
        <f>SUM(O490:U490)</f>
        <v>0</v>
      </c>
      <c r="S513" s="439"/>
      <c r="T513" s="440" t="str">
        <f>IF(ISERROR(R513/R516),"",R513/R516)</f>
        <v/>
      </c>
      <c r="U513" s="440"/>
      <c r="V513" s="437" t="s">
        <v>267</v>
      </c>
      <c r="W513" s="437"/>
      <c r="X513" s="441">
        <f>SUM(O375,O432,O467,O483,O494,O510)</f>
        <v>0</v>
      </c>
      <c r="Y513" s="441"/>
      <c r="Z513" s="440" t="str">
        <f>IF(ISERROR(X513/X516),"",X513/X516)</f>
        <v/>
      </c>
      <c r="AA513" s="440"/>
    </row>
    <row r="514" spans="1:27" ht="20.100000000000001" customHeight="1">
      <c r="A514" s="267" t="s">
        <v>472</v>
      </c>
      <c r="B514" s="348">
        <f>G507</f>
        <v>194</v>
      </c>
      <c r="C514" s="444" t="s">
        <v>269</v>
      </c>
      <c r="D514" s="445"/>
      <c r="E514" s="437">
        <f>H507</f>
        <v>1513.2</v>
      </c>
      <c r="F514" s="437"/>
      <c r="G514" s="437" t="s">
        <v>270</v>
      </c>
      <c r="H514" s="437"/>
      <c r="I514" s="446">
        <f>L507</f>
        <v>4.5999999999999996</v>
      </c>
      <c r="J514" s="446"/>
      <c r="K514" s="434" t="s">
        <v>271</v>
      </c>
      <c r="L514" s="434"/>
      <c r="M514" s="446">
        <f>J507</f>
        <v>3.7307692307692308</v>
      </c>
      <c r="N514" s="446"/>
      <c r="O514" s="434"/>
      <c r="P514" s="437" t="s">
        <v>244</v>
      </c>
      <c r="Q514" s="437"/>
      <c r="R514" s="439">
        <f>SUM(O506:U506)</f>
        <v>0</v>
      </c>
      <c r="S514" s="439"/>
      <c r="T514" s="440" t="str">
        <f>IF(ISERROR(R514/R516),"",R514/R516)</f>
        <v/>
      </c>
      <c r="U514" s="440"/>
      <c r="V514" s="437" t="s">
        <v>272</v>
      </c>
      <c r="W514" s="437"/>
      <c r="X514" s="441">
        <f>SUM(O376,O433,O468,O484,O495,O511)</f>
        <v>0</v>
      </c>
      <c r="Y514" s="441"/>
      <c r="Z514" s="440" t="str">
        <f>IF(ISERROR(X514/X516),"",X514/X516)</f>
        <v/>
      </c>
      <c r="AA514" s="440"/>
    </row>
    <row r="515" spans="1:27" ht="20.100000000000001" customHeight="1">
      <c r="A515" s="268" t="s">
        <v>473</v>
      </c>
      <c r="B515" s="348">
        <f>I507+C513</f>
        <v>53</v>
      </c>
      <c r="C515" s="447" t="s">
        <v>251</v>
      </c>
      <c r="D515" s="448"/>
      <c r="E515" s="449">
        <f>K507+I513</f>
        <v>53.173913043478265</v>
      </c>
      <c r="F515" s="449"/>
      <c r="G515" s="437" t="s">
        <v>274</v>
      </c>
      <c r="H515" s="437"/>
      <c r="I515" s="446">
        <f>B515-E515</f>
        <v>-0.17391304347826519</v>
      </c>
      <c r="J515" s="446"/>
      <c r="K515" s="434" t="s">
        <v>275</v>
      </c>
      <c r="L515" s="434"/>
      <c r="M515" s="438">
        <f>IF(ISERROR(I515/E515),"",I515/E515)</f>
        <v>-3.2706459525757149E-3</v>
      </c>
      <c r="N515" s="438"/>
      <c r="O515" s="434"/>
      <c r="P515" s="437" t="s">
        <v>245</v>
      </c>
      <c r="Q515" s="437"/>
      <c r="R515" s="439"/>
      <c r="S515" s="439"/>
      <c r="T515" s="440" t="str">
        <f>IF(ISERROR(R515/R516),"",R515/R516)</f>
        <v/>
      </c>
      <c r="U515" s="440"/>
      <c r="V515" s="437" t="s">
        <v>264</v>
      </c>
      <c r="W515" s="437"/>
      <c r="X515" s="441">
        <f>SUM(O377,O434,O469,O489,O496,O512)</f>
        <v>0</v>
      </c>
      <c r="Y515" s="441"/>
      <c r="Z515" s="440" t="str">
        <f>IF(ISERROR(X515/X516),"",X515/X516)</f>
        <v/>
      </c>
      <c r="AA515" s="440"/>
    </row>
    <row r="516" spans="1:27" ht="20.100000000000001" customHeight="1">
      <c r="A516" s="268" t="s">
        <v>474</v>
      </c>
      <c r="B516" s="348">
        <f>N507</f>
        <v>0</v>
      </c>
      <c r="C516" s="447" t="s">
        <v>277</v>
      </c>
      <c r="D516" s="448"/>
      <c r="E516" s="440">
        <f>IF(ISERROR(B516/B515),"",B516/B515)</f>
        <v>0</v>
      </c>
      <c r="F516" s="440"/>
      <c r="G516" s="437" t="s">
        <v>278</v>
      </c>
      <c r="H516" s="437"/>
      <c r="I516" s="434">
        <f>V507</f>
        <v>0</v>
      </c>
      <c r="J516" s="434"/>
      <c r="K516" s="434" t="s">
        <v>279</v>
      </c>
      <c r="L516" s="434"/>
      <c r="M516" s="438">
        <f t="array" ref="M516">IF(ISERROR(I516/B514),"",I516/B514)</f>
        <v>0</v>
      </c>
      <c r="N516" s="438"/>
      <c r="O516" s="434"/>
      <c r="P516" s="437" t="s">
        <v>266</v>
      </c>
      <c r="Q516" s="437"/>
      <c r="R516" s="439">
        <f>SUM(R509:S515)</f>
        <v>0</v>
      </c>
      <c r="S516" s="439"/>
      <c r="T516" s="440"/>
      <c r="U516" s="440"/>
      <c r="V516" s="437" t="s">
        <v>266</v>
      </c>
      <c r="W516" s="437"/>
      <c r="X516" s="441">
        <f>SUM(X509:Y515)</f>
        <v>0</v>
      </c>
      <c r="Y516" s="441"/>
      <c r="Z516" s="440"/>
      <c r="AA516" s="440"/>
    </row>
    <row r="517" spans="1:27" ht="34.5" customHeight="1">
      <c r="A517" s="181" t="s">
        <v>334</v>
      </c>
      <c r="B517" s="182"/>
      <c r="C517" s="121"/>
      <c r="D517" s="121"/>
      <c r="E517" s="156"/>
      <c r="F517" s="156"/>
      <c r="G517" s="476" t="str">
        <f>IF(ISERROR(#REF!/#REF!),"",#REF!/#REF!)</f>
        <v/>
      </c>
      <c r="H517" s="476"/>
      <c r="I517" s="476"/>
      <c r="J517" s="124"/>
      <c r="K517" s="157"/>
      <c r="L517" s="121"/>
      <c r="M517" s="121"/>
      <c r="N517" s="476" t="str">
        <f>IF(ISERROR(G517/#REF!),"",G517/#REF!)</f>
        <v/>
      </c>
      <c r="O517" s="476"/>
      <c r="P517" s="476"/>
      <c r="Q517" s="476"/>
      <c r="R517" s="476"/>
      <c r="S517" s="350"/>
      <c r="T517" s="156"/>
      <c r="U517" s="156"/>
      <c r="V517" s="124"/>
      <c r="W517" s="124"/>
      <c r="X517" s="158"/>
      <c r="Y517" s="158"/>
      <c r="Z517" s="158"/>
      <c r="AA517" s="159"/>
    </row>
    <row r="518" spans="1:27" ht="20.100000000000001" customHeight="1">
      <c r="A518" s="271" t="s">
        <v>476</v>
      </c>
      <c r="B518" s="122"/>
      <c r="C518" s="121"/>
      <c r="D518" s="121"/>
      <c r="E518" s="121"/>
      <c r="F518" s="121"/>
      <c r="G518" s="160"/>
      <c r="H518" s="121"/>
      <c r="I518" s="122"/>
      <c r="J518" s="124"/>
      <c r="K518" s="157"/>
      <c r="L518" s="121"/>
      <c r="M518" s="121"/>
      <c r="N518" s="121"/>
      <c r="O518" s="121"/>
      <c r="P518" s="121"/>
      <c r="Q518" s="121"/>
      <c r="R518" s="121"/>
      <c r="S518" s="121"/>
      <c r="T518" s="121"/>
      <c r="U518" s="161"/>
      <c r="V518" s="161"/>
      <c r="W518" s="161"/>
      <c r="X518" s="121"/>
      <c r="Y518" s="121"/>
      <c r="Z518" s="121"/>
      <c r="AA518" s="122"/>
    </row>
    <row r="519" spans="1:27" ht="20.100000000000001" customHeight="1">
      <c r="A519" s="479" t="s">
        <v>268</v>
      </c>
      <c r="B519" s="479"/>
      <c r="C519" s="432">
        <f>SUM(B171,B342,B514)</f>
        <v>2463</v>
      </c>
      <c r="D519" s="433"/>
      <c r="E519" s="479" t="s">
        <v>269</v>
      </c>
      <c r="F519" s="479"/>
      <c r="G519" s="449">
        <f>SUM(E171,E342,E514)</f>
        <v>12961.400000000001</v>
      </c>
      <c r="H519" s="449"/>
      <c r="I519" s="437" t="s">
        <v>270</v>
      </c>
      <c r="J519" s="479"/>
      <c r="K519" s="432">
        <f>IF(ISERROR(C519/G520),"",C519/G520)</f>
        <v>10.363763631500008</v>
      </c>
      <c r="L519" s="433"/>
      <c r="M519" s="437" t="s">
        <v>271</v>
      </c>
      <c r="N519" s="437"/>
      <c r="O519" s="474">
        <f t="array" ref="O519">IF(ISERROR(C519/C520),"",C519/C520)</f>
        <v>16.474916387959865</v>
      </c>
      <c r="P519" s="475"/>
      <c r="Q519" s="121"/>
      <c r="R519" s="121"/>
      <c r="S519" s="121"/>
      <c r="T519" s="121"/>
      <c r="U519" s="161"/>
      <c r="V519" s="161"/>
      <c r="W519" s="161"/>
      <c r="X519" s="121"/>
      <c r="Y519" s="121"/>
      <c r="Z519" s="121"/>
      <c r="AA519" s="122"/>
    </row>
    <row r="520" spans="1:27" ht="20.100000000000001" customHeight="1">
      <c r="A520" s="437" t="s">
        <v>273</v>
      </c>
      <c r="B520" s="437"/>
      <c r="C520" s="432">
        <f>SUM(B172,B343,B515)</f>
        <v>149.5</v>
      </c>
      <c r="D520" s="433"/>
      <c r="E520" s="437" t="s">
        <v>251</v>
      </c>
      <c r="F520" s="437"/>
      <c r="G520" s="449">
        <f>SUM(E172,E343,E515)</f>
        <v>237.65497627848885</v>
      </c>
      <c r="H520" s="449"/>
      <c r="I520" s="447" t="s">
        <v>274</v>
      </c>
      <c r="J520" s="448"/>
      <c r="K520" s="444">
        <f>C520-G520</f>
        <v>-88.154976278488846</v>
      </c>
      <c r="L520" s="445"/>
      <c r="M520" s="444" t="s">
        <v>275</v>
      </c>
      <c r="N520" s="445"/>
      <c r="O520" s="477">
        <f>IF(ISERROR(K520/C520),"",K520/C520)</f>
        <v>-0.5896653931671495</v>
      </c>
      <c r="P520" s="478"/>
      <c r="Q520" s="121"/>
      <c r="R520" s="121"/>
      <c r="S520" s="121"/>
      <c r="T520" s="121"/>
      <c r="U520" s="161"/>
      <c r="V520" s="161"/>
      <c r="W520" s="161"/>
      <c r="X520" s="121"/>
      <c r="Y520" s="121"/>
      <c r="Z520" s="121"/>
      <c r="AA520" s="122"/>
    </row>
    <row r="521" spans="1:27" ht="20.100000000000001" customHeight="1">
      <c r="A521" s="447" t="s">
        <v>276</v>
      </c>
      <c r="B521" s="448"/>
      <c r="C521" s="432">
        <f>SUM(B173,B344,B516)</f>
        <v>0</v>
      </c>
      <c r="D521" s="433"/>
      <c r="E521" s="447" t="s">
        <v>277</v>
      </c>
      <c r="F521" s="448"/>
      <c r="G521" s="440">
        <f>IF(ISERROR(C521/C520),"",C521/C520)</f>
        <v>0</v>
      </c>
      <c r="H521" s="440"/>
      <c r="I521" s="437" t="s">
        <v>278</v>
      </c>
      <c r="J521" s="479"/>
      <c r="K521" s="449">
        <f>SUM(I173,I344,I516)</f>
        <v>0</v>
      </c>
      <c r="L521" s="449"/>
      <c r="M521" s="479" t="s">
        <v>279</v>
      </c>
      <c r="N521" s="479"/>
      <c r="O521" s="477">
        <f t="array" ref="O521">IF(ISERROR(K521/C519),"",K521/C519)</f>
        <v>0</v>
      </c>
      <c r="P521" s="478"/>
      <c r="Q521" s="121"/>
      <c r="R521" s="121"/>
      <c r="S521" s="121"/>
      <c r="T521" s="121"/>
      <c r="U521" s="161"/>
      <c r="V521" s="161"/>
      <c r="W521" s="161"/>
      <c r="X521" s="121"/>
      <c r="Y521" s="121"/>
      <c r="Z521" s="121"/>
      <c r="AA521" s="122"/>
    </row>
    <row r="522" spans="1:27" ht="20.100000000000001" customHeight="1">
      <c r="A522" s="271" t="s">
        <v>477</v>
      </c>
      <c r="B522" s="122"/>
      <c r="C522" s="162"/>
      <c r="D522" s="162"/>
      <c r="E522" s="163"/>
      <c r="F522" s="163"/>
      <c r="G522" s="307"/>
      <c r="H522" s="164"/>
      <c r="I522" s="350"/>
      <c r="J522" s="124"/>
      <c r="K522" s="165"/>
      <c r="L522" s="122"/>
      <c r="M522" s="122"/>
      <c r="N522" s="156"/>
      <c r="O522" s="156"/>
      <c r="P522" s="156"/>
      <c r="Q522" s="156"/>
      <c r="R522" s="156"/>
      <c r="S522" s="156"/>
      <c r="T522" s="122"/>
      <c r="U522" s="122"/>
      <c r="V522" s="163"/>
      <c r="W522" s="122"/>
      <c r="X522" s="121"/>
      <c r="Y522" s="121"/>
      <c r="Z522" s="121"/>
      <c r="AA522" s="117"/>
    </row>
    <row r="523" spans="1:27" ht="20.100000000000001" customHeight="1">
      <c r="A523" s="447" t="s">
        <v>298</v>
      </c>
      <c r="B523" s="448"/>
      <c r="C523" s="447" t="s">
        <v>299</v>
      </c>
      <c r="D523" s="448"/>
      <c r="E523" s="447" t="s">
        <v>256</v>
      </c>
      <c r="F523" s="448"/>
      <c r="G523" s="480" t="s">
        <v>254</v>
      </c>
      <c r="H523" s="481"/>
      <c r="I523" s="447" t="s">
        <v>255</v>
      </c>
      <c r="J523" s="445"/>
      <c r="K523" s="447" t="s">
        <v>300</v>
      </c>
      <c r="L523" s="448"/>
      <c r="M523" s="447" t="s">
        <v>256</v>
      </c>
      <c r="N523" s="448"/>
      <c r="O523" s="437" t="s">
        <v>257</v>
      </c>
      <c r="P523" s="437"/>
      <c r="Q523" s="447" t="s">
        <v>300</v>
      </c>
      <c r="R523" s="448"/>
      <c r="S523" s="447" t="s">
        <v>256</v>
      </c>
      <c r="T523" s="448"/>
      <c r="U523" s="115"/>
      <c r="V523" s="115"/>
      <c r="W523" s="121"/>
      <c r="X523" s="166"/>
      <c r="Y523" s="115"/>
      <c r="Z523" s="156"/>
      <c r="AA523" s="156"/>
    </row>
    <row r="524" spans="1:27" ht="20.100000000000001" customHeight="1">
      <c r="A524" s="486" t="s">
        <v>201</v>
      </c>
      <c r="B524" s="448"/>
      <c r="C524" s="447">
        <f>SUM(G28,G199,G370)</f>
        <v>1068</v>
      </c>
      <c r="D524" s="448"/>
      <c r="E524" s="487">
        <f>IF(ISERROR(C524/C530),"",C524/C530)</f>
        <v>0.4336175395858709</v>
      </c>
      <c r="F524" s="488"/>
      <c r="G524" s="482"/>
      <c r="H524" s="483"/>
      <c r="I524" s="489" t="s">
        <v>301</v>
      </c>
      <c r="J524" s="490"/>
      <c r="K524" s="444">
        <f t="shared" ref="K524:K529" si="109">SUM(R166,U337,U509)</f>
        <v>0</v>
      </c>
      <c r="L524" s="445"/>
      <c r="M524" s="487" t="str">
        <f t="array" ref="M524">IF(ISERROR(K524/K530),"",K524/K530)</f>
        <v/>
      </c>
      <c r="N524" s="488"/>
      <c r="O524" s="437" t="s">
        <v>259</v>
      </c>
      <c r="P524" s="437"/>
      <c r="Q524" s="474">
        <f t="shared" ref="Q524:Q529" si="110">SUM(X166,AA337,AA509)</f>
        <v>0</v>
      </c>
      <c r="R524" s="475"/>
      <c r="S524" s="487" t="str">
        <f t="array" ref="S524">IF(ISERROR(Q524/Q530),"",Q524/Q530)</f>
        <v/>
      </c>
      <c r="T524" s="488"/>
      <c r="U524" s="115"/>
      <c r="V524" s="115"/>
      <c r="W524" s="164"/>
      <c r="X524" s="166"/>
      <c r="Y524" s="115"/>
      <c r="Z524" s="156"/>
      <c r="AA524" s="156"/>
    </row>
    <row r="525" spans="1:27" ht="20.100000000000001" customHeight="1">
      <c r="A525" s="486" t="s">
        <v>216</v>
      </c>
      <c r="B525" s="448"/>
      <c r="C525" s="447">
        <f>SUM(G86,G257,G428)</f>
        <v>972</v>
      </c>
      <c r="D525" s="448"/>
      <c r="E525" s="487">
        <f>IF(ISERROR(C525/C530),"",C525/C530)</f>
        <v>0.39464068209500608</v>
      </c>
      <c r="F525" s="488"/>
      <c r="G525" s="482"/>
      <c r="H525" s="483"/>
      <c r="I525" s="489" t="s">
        <v>302</v>
      </c>
      <c r="J525" s="490"/>
      <c r="K525" s="444">
        <f t="shared" si="109"/>
        <v>0</v>
      </c>
      <c r="L525" s="445"/>
      <c r="M525" s="487" t="str">
        <f>IF(ISERROR(K525/K530),"",K525/K530)</f>
        <v/>
      </c>
      <c r="N525" s="488"/>
      <c r="O525" s="437" t="s">
        <v>261</v>
      </c>
      <c r="P525" s="437"/>
      <c r="Q525" s="474">
        <f t="shared" si="110"/>
        <v>0</v>
      </c>
      <c r="R525" s="475"/>
      <c r="S525" s="487" t="str">
        <f>IF(ISERROR(Q525/Q530),"",Q525/Q530)</f>
        <v/>
      </c>
      <c r="T525" s="488"/>
      <c r="U525" s="115"/>
      <c r="V525" s="115"/>
      <c r="W525" s="164"/>
      <c r="X525" s="166"/>
      <c r="Y525" s="115"/>
      <c r="Z525" s="156"/>
      <c r="AA525" s="156"/>
    </row>
    <row r="526" spans="1:27" ht="20.100000000000001" customHeight="1">
      <c r="A526" s="486" t="s">
        <v>224</v>
      </c>
      <c r="B526" s="448"/>
      <c r="C526" s="447">
        <f>SUM(G121,G292,G463)</f>
        <v>134</v>
      </c>
      <c r="D526" s="448"/>
      <c r="E526" s="487">
        <f>IF(ISERROR(C526/C530),"",C526/C530)</f>
        <v>5.4405196914332113E-2</v>
      </c>
      <c r="F526" s="488"/>
      <c r="G526" s="482"/>
      <c r="H526" s="483"/>
      <c r="I526" s="489" t="s">
        <v>303</v>
      </c>
      <c r="J526" s="490"/>
      <c r="K526" s="444">
        <f t="shared" si="109"/>
        <v>0</v>
      </c>
      <c r="L526" s="445"/>
      <c r="M526" s="487" t="str">
        <f>IF(ISERROR(K526/K530),"",K526/K530)</f>
        <v/>
      </c>
      <c r="N526" s="488"/>
      <c r="O526" s="437" t="s">
        <v>263</v>
      </c>
      <c r="P526" s="437"/>
      <c r="Q526" s="474">
        <f t="shared" si="110"/>
        <v>0</v>
      </c>
      <c r="R526" s="475"/>
      <c r="S526" s="487" t="str">
        <f>IF(ISERROR(Q526/Q530),"",Q526/Q530)</f>
        <v/>
      </c>
      <c r="T526" s="488"/>
      <c r="U526" s="115"/>
      <c r="V526" s="115"/>
      <c r="W526" s="164"/>
      <c r="X526" s="166"/>
      <c r="Y526" s="115"/>
      <c r="Z526" s="156"/>
      <c r="AA526" s="156"/>
    </row>
    <row r="527" spans="1:27" ht="20.100000000000001" customHeight="1">
      <c r="A527" s="486" t="s">
        <v>231</v>
      </c>
      <c r="B527" s="448"/>
      <c r="C527" s="447">
        <f>SUM(G137,G308,G479)</f>
        <v>95</v>
      </c>
      <c r="D527" s="448"/>
      <c r="E527" s="487">
        <f>IF(ISERROR(C527/C530),"",C527/C530)</f>
        <v>3.857084855866829E-2</v>
      </c>
      <c r="F527" s="488"/>
      <c r="G527" s="482"/>
      <c r="H527" s="483"/>
      <c r="I527" s="489" t="s">
        <v>304</v>
      </c>
      <c r="J527" s="490"/>
      <c r="K527" s="444">
        <f t="shared" si="109"/>
        <v>0</v>
      </c>
      <c r="L527" s="445"/>
      <c r="M527" s="487" t="str">
        <f>IF(ISERROR(K527/K530),"",K527/K530)</f>
        <v/>
      </c>
      <c r="N527" s="488"/>
      <c r="O527" s="437" t="s">
        <v>305</v>
      </c>
      <c r="P527" s="437"/>
      <c r="Q527" s="474">
        <f t="shared" si="110"/>
        <v>0</v>
      </c>
      <c r="R527" s="475"/>
      <c r="S527" s="487" t="str">
        <f>IF(ISERROR(Q527/Q530),"",Q527/Q530)</f>
        <v/>
      </c>
      <c r="T527" s="488"/>
      <c r="U527" s="115"/>
      <c r="V527" s="115"/>
      <c r="W527" s="164"/>
      <c r="X527" s="166"/>
      <c r="Y527" s="115"/>
      <c r="Z527" s="156"/>
      <c r="AA527" s="156"/>
    </row>
    <row r="528" spans="1:27" ht="20.100000000000001" customHeight="1">
      <c r="A528" s="486" t="s">
        <v>234</v>
      </c>
      <c r="B528" s="448"/>
      <c r="C528" s="447">
        <f>SUM(G148,G319,G490)</f>
        <v>0</v>
      </c>
      <c r="D528" s="448"/>
      <c r="E528" s="487">
        <f>IF(ISERROR(C528/C530),"",C528/C530)</f>
        <v>0</v>
      </c>
      <c r="F528" s="488"/>
      <c r="G528" s="482"/>
      <c r="H528" s="483"/>
      <c r="I528" s="489" t="s">
        <v>306</v>
      </c>
      <c r="J528" s="490"/>
      <c r="K528" s="444">
        <f t="shared" si="109"/>
        <v>0</v>
      </c>
      <c r="L528" s="445"/>
      <c r="M528" s="487" t="str">
        <f>IF(ISERROR(K528/K530),"",K528/K530)</f>
        <v/>
      </c>
      <c r="N528" s="488"/>
      <c r="O528" s="437" t="s">
        <v>267</v>
      </c>
      <c r="P528" s="437"/>
      <c r="Q528" s="474">
        <f t="shared" si="110"/>
        <v>0</v>
      </c>
      <c r="R528" s="475"/>
      <c r="S528" s="487" t="str">
        <f>IF(ISERROR(Q528/Q530),"",Q528/Q530)</f>
        <v/>
      </c>
      <c r="T528" s="488"/>
      <c r="U528" s="115"/>
      <c r="V528" s="115"/>
      <c r="W528" s="164"/>
      <c r="X528" s="166"/>
      <c r="Y528" s="115"/>
      <c r="Z528" s="156"/>
      <c r="AA528" s="156"/>
    </row>
    <row r="529" spans="1:27" ht="20.100000000000001" customHeight="1">
      <c r="A529" s="486" t="s">
        <v>244</v>
      </c>
      <c r="B529" s="448"/>
      <c r="C529" s="447">
        <f>SUM(G163,G334,G506)</f>
        <v>194</v>
      </c>
      <c r="D529" s="448"/>
      <c r="E529" s="487">
        <f>IF(ISERROR(C529/C530),"",C529/C530)</f>
        <v>7.8765732846122621E-2</v>
      </c>
      <c r="F529" s="488"/>
      <c r="G529" s="482"/>
      <c r="H529" s="483"/>
      <c r="I529" s="489" t="s">
        <v>307</v>
      </c>
      <c r="J529" s="490"/>
      <c r="K529" s="444">
        <f t="shared" si="109"/>
        <v>0</v>
      </c>
      <c r="L529" s="445"/>
      <c r="M529" s="487" t="str">
        <f>IF(ISERROR(K529/K530),"",K529/K530)</f>
        <v/>
      </c>
      <c r="N529" s="488"/>
      <c r="O529" s="437" t="s">
        <v>272</v>
      </c>
      <c r="P529" s="437"/>
      <c r="Q529" s="474">
        <f t="shared" si="110"/>
        <v>0</v>
      </c>
      <c r="R529" s="475"/>
      <c r="S529" s="487" t="str">
        <f>IF(ISERROR(Q529/Q530),"",Q529/Q530)</f>
        <v/>
      </c>
      <c r="T529" s="488"/>
      <c r="U529" s="115"/>
      <c r="V529" s="115"/>
      <c r="W529" s="164"/>
      <c r="X529" s="166"/>
      <c r="Y529" s="115"/>
      <c r="Z529" s="156"/>
      <c r="AA529" s="156"/>
    </row>
    <row r="530" spans="1:27" ht="20.100000000000001" customHeight="1">
      <c r="A530" s="447" t="s">
        <v>266</v>
      </c>
      <c r="B530" s="448"/>
      <c r="C530" s="447">
        <f>SUM(C524:C529)</f>
        <v>2463</v>
      </c>
      <c r="D530" s="448"/>
      <c r="E530" s="487">
        <f>SUM(E524:F529)</f>
        <v>1</v>
      </c>
      <c r="F530" s="488"/>
      <c r="G530" s="484"/>
      <c r="H530" s="485"/>
      <c r="I530" s="447" t="s">
        <v>266</v>
      </c>
      <c r="J530" s="445"/>
      <c r="K530" s="444">
        <f>SUM(R173,U344,U516)</f>
        <v>0</v>
      </c>
      <c r="L530" s="445"/>
      <c r="M530" s="487"/>
      <c r="N530" s="488"/>
      <c r="O530" s="437" t="s">
        <v>266</v>
      </c>
      <c r="P530" s="437"/>
      <c r="Q530" s="474">
        <f>SUM(Q524:R529)</f>
        <v>0</v>
      </c>
      <c r="R530" s="475"/>
      <c r="S530" s="487">
        <f>SUM(S524:T529)</f>
        <v>0</v>
      </c>
      <c r="T530" s="488"/>
      <c r="U530" s="115"/>
      <c r="V530" s="115"/>
      <c r="W530" s="121"/>
      <c r="X530" s="166"/>
      <c r="Y530" s="115"/>
      <c r="Z530" s="156"/>
      <c r="AA530" s="156"/>
    </row>
    <row r="531" spans="1:27" ht="20.100000000000001" customHeight="1">
      <c r="A531" s="272" t="s">
        <v>478</v>
      </c>
      <c r="B531" s="167"/>
      <c r="C531" s="168"/>
      <c r="D531" s="168"/>
      <c r="E531" s="168"/>
      <c r="F531" s="168"/>
      <c r="G531" s="169"/>
      <c r="H531" s="170"/>
      <c r="I531" s="171"/>
      <c r="J531" s="170"/>
      <c r="K531" s="172"/>
      <c r="L531" s="170"/>
      <c r="M531" s="170"/>
      <c r="N531" s="170"/>
      <c r="O531" s="170"/>
      <c r="P531" s="170"/>
      <c r="Q531" s="170"/>
      <c r="R531" s="170"/>
      <c r="S531" s="170"/>
      <c r="T531" s="170"/>
      <c r="U531" s="173"/>
      <c r="V531" s="173"/>
      <c r="W531" s="173"/>
      <c r="X531" s="174"/>
      <c r="Y531" s="174"/>
      <c r="Z531" s="173"/>
      <c r="AA531" s="166"/>
    </row>
    <row r="532" spans="1:27" ht="20.100000000000001" customHeight="1">
      <c r="A532" s="489" t="s">
        <v>308</v>
      </c>
      <c r="B532" s="443"/>
      <c r="C532" s="341" t="s">
        <v>309</v>
      </c>
      <c r="D532" s="341" t="s">
        <v>310</v>
      </c>
      <c r="E532" s="341" t="s">
        <v>311</v>
      </c>
      <c r="F532" s="341" t="s">
        <v>312</v>
      </c>
      <c r="G532" s="308" t="s">
        <v>313</v>
      </c>
      <c r="H532" s="128" t="s">
        <v>314</v>
      </c>
      <c r="I532" s="128" t="s">
        <v>315</v>
      </c>
      <c r="J532" s="128" t="s">
        <v>316</v>
      </c>
      <c r="K532" s="342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351" t="s">
        <v>322</v>
      </c>
      <c r="Q532" s="128" t="s">
        <v>323</v>
      </c>
      <c r="R532" s="108" t="s">
        <v>324</v>
      </c>
      <c r="S532" s="341" t="s">
        <v>325</v>
      </c>
      <c r="T532" s="341" t="s">
        <v>326</v>
      </c>
      <c r="U532" s="175"/>
      <c r="V532" s="175"/>
      <c r="X532" s="115"/>
      <c r="Y532" s="115"/>
      <c r="Z532" s="156"/>
      <c r="AA532" s="156"/>
    </row>
    <row r="533" spans="1:27" ht="20.100000000000001" customHeight="1">
      <c r="A533" s="491" t="s">
        <v>327</v>
      </c>
      <c r="B533" s="492"/>
      <c r="C533" s="105">
        <f>D533+E533+F533-G533-O533-P533</f>
        <v>9</v>
      </c>
      <c r="D533" s="105">
        <f>+'1'!C533</f>
        <v>9</v>
      </c>
      <c r="E533" s="105"/>
      <c r="F533" s="105"/>
      <c r="G533" s="106"/>
      <c r="H533" s="105"/>
      <c r="I533" s="105"/>
      <c r="J533" s="105">
        <f>C533-H533-I533</f>
        <v>9</v>
      </c>
      <c r="K533" s="105"/>
      <c r="L533" s="105"/>
      <c r="M533" s="105"/>
      <c r="N533" s="105"/>
      <c r="O533" s="105"/>
      <c r="P533" s="107"/>
      <c r="Q533" s="105">
        <f>J533-K533-L533</f>
        <v>9</v>
      </c>
      <c r="R533" s="108">
        <f>Q533*11-M533-N533</f>
        <v>99</v>
      </c>
      <c r="S533" s="344">
        <f t="array" ref="S533">IF(ISERROR(Q533/J533),"",Q533/J533)</f>
        <v>1</v>
      </c>
      <c r="T533" s="344">
        <f t="array" ref="T533">IF(ISERROR((O533:P533)/C533),"",SUM(O533:P533)/C533)</f>
        <v>0</v>
      </c>
      <c r="X533" s="115"/>
      <c r="Y533" s="115"/>
      <c r="Z533" s="156"/>
      <c r="AA533" s="156"/>
    </row>
    <row r="534" spans="1:27" ht="20.100000000000001" customHeight="1">
      <c r="A534" s="491" t="s">
        <v>328</v>
      </c>
      <c r="B534" s="492"/>
      <c r="C534" s="105">
        <f>D534+E534+F534-G534-O534-P534</f>
        <v>9</v>
      </c>
      <c r="D534" s="105">
        <v>7</v>
      </c>
      <c r="E534" s="109">
        <v>2</v>
      </c>
      <c r="F534" s="109"/>
      <c r="G534" s="106"/>
      <c r="H534" s="105"/>
      <c r="I534" s="105"/>
      <c r="J534" s="105">
        <f>C534-H534-I534</f>
        <v>9</v>
      </c>
      <c r="K534" s="105"/>
      <c r="L534" s="105"/>
      <c r="M534" s="105"/>
      <c r="N534" s="105"/>
      <c r="O534" s="109"/>
      <c r="P534" s="110"/>
      <c r="Q534" s="105">
        <f>J534-K534-L534</f>
        <v>9</v>
      </c>
      <c r="R534" s="108">
        <f>Q534*11-M534-N534</f>
        <v>99</v>
      </c>
      <c r="S534" s="344">
        <f t="array" ref="S534">IF(ISERROR(Q534/J534),"",Q534/J534)</f>
        <v>1</v>
      </c>
      <c r="T534" s="344">
        <f t="array" ref="T534">IF(ISERROR((O534:P534)/C534),"",SUM(O534:P534)/C534)</f>
        <v>0</v>
      </c>
      <c r="X534" s="115"/>
      <c r="Y534" s="115"/>
      <c r="Z534" s="156"/>
      <c r="AA534" s="156"/>
    </row>
    <row r="535" spans="1:27" ht="20.100000000000001" customHeight="1">
      <c r="A535" s="491" t="s">
        <v>329</v>
      </c>
      <c r="B535" s="492"/>
      <c r="C535" s="105">
        <f>D535+E535+F535-G535-O535-P535</f>
        <v>9</v>
      </c>
      <c r="D535" s="105">
        <f>+'1'!C535</f>
        <v>9</v>
      </c>
      <c r="E535" s="109"/>
      <c r="F535" s="109"/>
      <c r="G535" s="106"/>
      <c r="H535" s="105"/>
      <c r="I535" s="105"/>
      <c r="J535" s="105">
        <f>C535-H535-I535</f>
        <v>9</v>
      </c>
      <c r="K535" s="105"/>
      <c r="L535" s="105"/>
      <c r="M535" s="105"/>
      <c r="N535" s="105"/>
      <c r="O535" s="109"/>
      <c r="P535" s="110"/>
      <c r="Q535" s="105">
        <f>J535-K535-L535</f>
        <v>9</v>
      </c>
      <c r="R535" s="108">
        <f>Q535*11-M535-N535</f>
        <v>99</v>
      </c>
      <c r="S535" s="344">
        <f t="array" ref="S535">IF(ISERROR(Q535/J535),"",Q535/J535)</f>
        <v>1</v>
      </c>
      <c r="T535" s="344">
        <f t="array" ref="T535">IF(ISERROR((O535:P535)/C535),"",SUM(O535:P535)/C535)</f>
        <v>0</v>
      </c>
      <c r="V535" s="175"/>
      <c r="X535" s="115"/>
      <c r="Y535" s="115"/>
      <c r="Z535" s="156"/>
      <c r="AA535" s="156"/>
    </row>
    <row r="536" spans="1:27" ht="20.100000000000001" customHeight="1">
      <c r="A536" s="493" t="s">
        <v>330</v>
      </c>
      <c r="B536" s="494"/>
      <c r="C536" s="111">
        <f>SUM(C533:C535)</f>
        <v>27</v>
      </c>
      <c r="D536" s="111">
        <f t="shared" ref="D536:N536" si="111">SUM(D533:D535)</f>
        <v>25</v>
      </c>
      <c r="E536" s="111">
        <f t="shared" si="111"/>
        <v>2</v>
      </c>
      <c r="F536" s="111">
        <f t="shared" si="111"/>
        <v>0</v>
      </c>
      <c r="G536" s="112">
        <f t="shared" si="111"/>
        <v>0</v>
      </c>
      <c r="H536" s="111">
        <f t="shared" si="111"/>
        <v>0</v>
      </c>
      <c r="I536" s="111">
        <f t="shared" si="111"/>
        <v>0</v>
      </c>
      <c r="J536" s="111">
        <f t="shared" si="111"/>
        <v>27</v>
      </c>
      <c r="K536" s="111">
        <f t="shared" si="111"/>
        <v>0</v>
      </c>
      <c r="L536" s="111">
        <f t="shared" si="111"/>
        <v>0</v>
      </c>
      <c r="M536" s="111">
        <f t="shared" si="111"/>
        <v>0</v>
      </c>
      <c r="N536" s="111">
        <f t="shared" si="111"/>
        <v>0</v>
      </c>
      <c r="O536" s="111">
        <f>SUM(O533:O535)</f>
        <v>0</v>
      </c>
      <c r="P536" s="111">
        <f>SUM(P533:P535)</f>
        <v>0</v>
      </c>
      <c r="Q536" s="111">
        <f>SUM(Q533:Q535)</f>
        <v>27</v>
      </c>
      <c r="R536" s="113">
        <f>SUM(R533:R535)</f>
        <v>297</v>
      </c>
      <c r="S536" s="114">
        <f t="array" ref="S536">IF(ISERROR(Q536/J536),"",Q536/J536)</f>
        <v>1</v>
      </c>
      <c r="T536" s="114">
        <f t="array" ref="T536">IF(ISERROR((O536:P536)/C536),"",SUM(O536:P536)/C536)</f>
        <v>0</v>
      </c>
      <c r="U536" s="176"/>
      <c r="V536" s="176"/>
      <c r="W536" s="176"/>
      <c r="X536" s="177"/>
      <c r="Y536" s="177"/>
      <c r="Z536" s="178"/>
      <c r="AA536" s="178"/>
    </row>
    <row r="537" spans="1:27">
      <c r="A537" s="273"/>
      <c r="B537" s="115"/>
      <c r="C537" s="115"/>
      <c r="D537" s="115"/>
      <c r="E537" s="115"/>
      <c r="F537" s="115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73"/>
      <c r="B538" s="115" t="s">
        <v>331</v>
      </c>
      <c r="C538" s="115"/>
      <c r="D538" s="115"/>
      <c r="E538" s="115"/>
      <c r="F538" s="115"/>
      <c r="G538" s="116"/>
      <c r="H538" s="115"/>
      <c r="I538" s="117" t="s">
        <v>332</v>
      </c>
      <c r="J538" s="194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7" t="s">
        <v>412</v>
      </c>
      <c r="T538" s="115"/>
      <c r="V538" s="115"/>
      <c r="W538" s="115"/>
      <c r="X538" s="115"/>
      <c r="Y538" s="115"/>
      <c r="Z538" s="115"/>
      <c r="AA538" s="115"/>
    </row>
    <row r="554" spans="2:2">
      <c r="B554" s="120"/>
    </row>
  </sheetData>
  <mergeCells count="541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tabSelected="1" zoomScaleNormal="100" workbookViewId="0">
      <pane xSplit="4" ySplit="6" topLeftCell="E348" activePane="bottomRight" state="frozen"/>
      <selection activeCell="E487" sqref="E487"/>
      <selection pane="topRight" activeCell="E487" sqref="E487"/>
      <selection pane="bottomLeft" activeCell="E487" sqref="E487"/>
      <selection pane="bottomRight" activeCell="I463" sqref="I463"/>
    </sheetView>
  </sheetViews>
  <sheetFormatPr defaultRowHeight="15.75"/>
  <cols>
    <col min="1" max="1" width="9.75" style="120" customWidth="1"/>
    <col min="2" max="2" width="26.75" style="179" customWidth="1"/>
    <col min="3" max="3" width="9.375" style="120" customWidth="1"/>
    <col min="4" max="4" width="5.25" style="120" customWidth="1"/>
    <col min="5" max="5" width="12.5" style="120" customWidth="1"/>
    <col min="6" max="6" width="12.625" style="382" customWidth="1"/>
    <col min="7" max="7" width="9" style="180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401" t="s">
        <v>413</v>
      </c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401"/>
      <c r="M1" s="401"/>
      <c r="N1" s="401"/>
      <c r="O1" s="401"/>
      <c r="P1" s="401"/>
      <c r="Q1" s="401"/>
      <c r="R1" s="401"/>
      <c r="S1" s="401"/>
      <c r="T1" s="401"/>
      <c r="U1" s="401"/>
      <c r="V1" s="401"/>
      <c r="W1" s="401"/>
      <c r="X1" s="401"/>
      <c r="Y1" s="401"/>
      <c r="Z1" s="401"/>
      <c r="AA1" s="401"/>
    </row>
    <row r="2" spans="1:27" ht="18.75">
      <c r="A2" s="402"/>
      <c r="B2" s="402"/>
      <c r="C2" s="402"/>
      <c r="D2" s="402"/>
      <c r="E2" s="402"/>
      <c r="F2" s="402"/>
      <c r="G2" s="402"/>
      <c r="H2" s="402"/>
      <c r="I2" s="402"/>
      <c r="J2" s="402"/>
      <c r="K2" s="402"/>
      <c r="L2" s="402"/>
      <c r="M2" s="402"/>
      <c r="N2" s="402"/>
      <c r="O2" s="402"/>
      <c r="P2" s="402"/>
      <c r="Q2" s="402"/>
      <c r="R2" s="402"/>
      <c r="S2" s="402"/>
      <c r="T2" s="402"/>
      <c r="U2" s="402"/>
      <c r="V2" s="402"/>
      <c r="W2" s="402"/>
      <c r="X2" s="402"/>
      <c r="Y2" s="402"/>
      <c r="Z2" s="402"/>
      <c r="AA2" s="402"/>
    </row>
    <row r="3" spans="1:27" ht="30.75" customHeight="1">
      <c r="A3" s="181" t="s">
        <v>500</v>
      </c>
      <c r="B3" s="182"/>
      <c r="C3" s="121"/>
      <c r="D3" s="121"/>
      <c r="E3" s="121"/>
      <c r="F3" s="375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403" t="s">
        <v>12</v>
      </c>
      <c r="B4" s="403" t="s">
        <v>25</v>
      </c>
      <c r="C4" s="403" t="s">
        <v>26</v>
      </c>
      <c r="D4" s="403" t="s">
        <v>27</v>
      </c>
      <c r="E4" s="406" t="s">
        <v>28</v>
      </c>
      <c r="F4" s="409" t="s">
        <v>29</v>
      </c>
      <c r="G4" s="412" t="s">
        <v>30</v>
      </c>
      <c r="H4" s="412"/>
      <c r="I4" s="403" t="s">
        <v>31</v>
      </c>
      <c r="J4" s="415" t="s">
        <v>32</v>
      </c>
      <c r="K4" s="418" t="s">
        <v>33</v>
      </c>
      <c r="L4" s="403" t="s">
        <v>34</v>
      </c>
      <c r="M4" s="421" t="s">
        <v>35</v>
      </c>
      <c r="N4" s="423" t="s">
        <v>36</v>
      </c>
      <c r="O4" s="412" t="s">
        <v>37</v>
      </c>
      <c r="P4" s="412"/>
      <c r="Q4" s="412"/>
      <c r="R4" s="412"/>
      <c r="S4" s="412"/>
      <c r="T4" s="412"/>
      <c r="U4" s="412"/>
      <c r="V4" s="412" t="s">
        <v>38</v>
      </c>
      <c r="W4" s="423" t="s">
        <v>39</v>
      </c>
      <c r="X4" s="412" t="s">
        <v>40</v>
      </c>
      <c r="Y4" s="412"/>
      <c r="Z4" s="412"/>
      <c r="AA4" s="412"/>
    </row>
    <row r="5" spans="1:27" s="104" customFormat="1" ht="15" customHeight="1">
      <c r="A5" s="404"/>
      <c r="B5" s="404"/>
      <c r="C5" s="404"/>
      <c r="D5" s="404"/>
      <c r="E5" s="407"/>
      <c r="F5" s="410"/>
      <c r="G5" s="412"/>
      <c r="H5" s="412"/>
      <c r="I5" s="404"/>
      <c r="J5" s="416"/>
      <c r="K5" s="419"/>
      <c r="L5" s="404"/>
      <c r="M5" s="422"/>
      <c r="N5" s="423"/>
      <c r="O5" s="412" t="s">
        <v>41</v>
      </c>
      <c r="P5" s="412" t="s">
        <v>42</v>
      </c>
      <c r="Q5" s="412" t="s">
        <v>43</v>
      </c>
      <c r="R5" s="413" t="s">
        <v>44</v>
      </c>
      <c r="S5" s="414" t="s">
        <v>45</v>
      </c>
      <c r="T5" s="412" t="s">
        <v>46</v>
      </c>
      <c r="U5" s="412" t="s">
        <v>47</v>
      </c>
      <c r="V5" s="412"/>
      <c r="W5" s="423"/>
      <c r="X5" s="412" t="s">
        <v>13</v>
      </c>
      <c r="Y5" s="412" t="s">
        <v>48</v>
      </c>
      <c r="Z5" s="412" t="s">
        <v>49</v>
      </c>
      <c r="AA5" s="412" t="s">
        <v>47</v>
      </c>
    </row>
    <row r="6" spans="1:27" s="104" customFormat="1" ht="27.75" customHeight="1">
      <c r="A6" s="405"/>
      <c r="B6" s="405"/>
      <c r="C6" s="405"/>
      <c r="D6" s="405"/>
      <c r="E6" s="408"/>
      <c r="F6" s="411"/>
      <c r="G6" s="310" t="s">
        <v>50</v>
      </c>
      <c r="H6" s="400" t="s">
        <v>51</v>
      </c>
      <c r="I6" s="405"/>
      <c r="J6" s="417"/>
      <c r="K6" s="420"/>
      <c r="L6" s="405"/>
      <c r="M6" s="422"/>
      <c r="N6" s="423"/>
      <c r="O6" s="412"/>
      <c r="P6" s="412"/>
      <c r="Q6" s="412"/>
      <c r="R6" s="413"/>
      <c r="S6" s="414"/>
      <c r="T6" s="412"/>
      <c r="U6" s="412"/>
      <c r="V6" s="412"/>
      <c r="W6" s="423"/>
      <c r="X6" s="412"/>
      <c r="Y6" s="412"/>
      <c r="Z6" s="412"/>
      <c r="AA6" s="412"/>
    </row>
    <row r="7" spans="1:27" ht="20.100000000000001" hidden="1" customHeight="1">
      <c r="A7" s="259">
        <v>30100030</v>
      </c>
      <c r="B7" s="389" t="s">
        <v>178</v>
      </c>
      <c r="C7" s="125" t="s">
        <v>179</v>
      </c>
      <c r="D7" s="107">
        <v>5.03</v>
      </c>
      <c r="E7" s="107"/>
      <c r="F7" s="107"/>
      <c r="G7" s="127"/>
      <c r="H7" s="390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398"/>
      <c r="P7" s="398"/>
      <c r="Q7" s="398"/>
      <c r="R7" s="398"/>
      <c r="S7" s="398"/>
      <c r="T7" s="398"/>
      <c r="U7" s="398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60"/>
      <c r="B8" s="133" t="s">
        <v>180</v>
      </c>
      <c r="C8" s="125" t="s">
        <v>179</v>
      </c>
      <c r="D8" s="107">
        <v>5.03</v>
      </c>
      <c r="E8" s="107"/>
      <c r="F8" s="107"/>
      <c r="G8" s="127"/>
      <c r="H8" s="390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9"/>
      <c r="P8" s="398"/>
      <c r="Q8" s="398"/>
      <c r="R8" s="398"/>
      <c r="S8" s="398"/>
      <c r="T8" s="398"/>
      <c r="U8" s="398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61"/>
      <c r="B9" s="133" t="s">
        <v>180</v>
      </c>
      <c r="C9" s="125" t="s">
        <v>181</v>
      </c>
      <c r="D9" s="107">
        <v>5.03</v>
      </c>
      <c r="E9" s="107"/>
      <c r="F9" s="107"/>
      <c r="G9" s="127"/>
      <c r="H9" s="390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398"/>
      <c r="P9" s="398"/>
      <c r="Q9" s="398"/>
      <c r="R9" s="398"/>
      <c r="S9" s="398"/>
      <c r="T9" s="398"/>
      <c r="U9" s="398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hidden="1" customHeight="1">
      <c r="A10" s="259">
        <v>30100048</v>
      </c>
      <c r="B10" s="133" t="s">
        <v>182</v>
      </c>
      <c r="C10" s="125" t="s">
        <v>179</v>
      </c>
      <c r="D10" s="107">
        <v>5.03</v>
      </c>
      <c r="E10" s="107"/>
      <c r="F10" s="107"/>
      <c r="G10" s="127"/>
      <c r="H10" s="390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398"/>
      <c r="P10" s="398"/>
      <c r="Q10" s="398"/>
      <c r="R10" s="398"/>
      <c r="S10" s="398"/>
      <c r="T10" s="398"/>
      <c r="U10" s="398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ht="20.100000000000001" hidden="1" customHeight="1">
      <c r="A11" s="259">
        <v>30100047</v>
      </c>
      <c r="B11" s="133" t="s">
        <v>182</v>
      </c>
      <c r="C11" s="125" t="s">
        <v>183</v>
      </c>
      <c r="D11" s="107">
        <v>5.03</v>
      </c>
      <c r="E11" s="107"/>
      <c r="F11" s="107"/>
      <c r="G11" s="127"/>
      <c r="H11" s="390">
        <f t="shared" si="0"/>
        <v>0</v>
      </c>
      <c r="I11" s="128"/>
      <c r="J11" s="129" t="str">
        <f t="array" ref="J11">IF(ISERROR(G11/I11),"",G11/I11)</f>
        <v/>
      </c>
      <c r="K11" s="130">
        <f t="array" ref="K11">IF(ISERROR(G11/L11),"",G11/L11)</f>
        <v>0</v>
      </c>
      <c r="L11" s="128">
        <v>20</v>
      </c>
      <c r="M11" s="108">
        <f t="shared" si="1"/>
        <v>0</v>
      </c>
      <c r="N11" s="129">
        <f t="shared" si="4"/>
        <v>0</v>
      </c>
      <c r="O11" s="398"/>
      <c r="P11" s="398"/>
      <c r="Q11" s="398"/>
      <c r="R11" s="398"/>
      <c r="S11" s="398"/>
      <c r="T11" s="398"/>
      <c r="U11" s="398"/>
      <c r="V11" s="131">
        <f t="shared" si="2"/>
        <v>0</v>
      </c>
      <c r="W11" s="132" t="str">
        <f t="shared" si="3"/>
        <v/>
      </c>
      <c r="X11" s="131"/>
      <c r="Y11" s="131"/>
      <c r="Z11" s="131"/>
      <c r="AA11" s="131"/>
    </row>
    <row r="12" spans="1:27" s="311" customFormat="1" ht="20.100000000000001" customHeight="1">
      <c r="A12" s="259">
        <v>30100052</v>
      </c>
      <c r="B12" s="133" t="s">
        <v>184</v>
      </c>
      <c r="C12" s="125" t="s">
        <v>179</v>
      </c>
      <c r="D12" s="107">
        <v>5.04</v>
      </c>
      <c r="E12" s="107"/>
      <c r="F12" s="376">
        <v>20170213</v>
      </c>
      <c r="G12" s="135">
        <f>100+71</f>
        <v>171</v>
      </c>
      <c r="H12" s="390">
        <f t="shared" si="0"/>
        <v>861.84</v>
      </c>
      <c r="I12" s="136">
        <f>2.5*3</f>
        <v>7.5</v>
      </c>
      <c r="J12" s="128">
        <f t="array" ref="J12">IF(ISERROR(G12/I12),"",G12/I12)</f>
        <v>22.8</v>
      </c>
      <c r="K12" s="130">
        <f t="array" ref="K12">IF(ISERROR(G12/L12),"",G12/L12)</f>
        <v>9</v>
      </c>
      <c r="L12" s="128">
        <v>19</v>
      </c>
      <c r="M12" s="108">
        <f t="shared" si="1"/>
        <v>-1.5</v>
      </c>
      <c r="N12" s="128">
        <f t="shared" si="4"/>
        <v>0</v>
      </c>
      <c r="O12" s="398"/>
      <c r="P12" s="398"/>
      <c r="Q12" s="398"/>
      <c r="R12" s="398"/>
      <c r="S12" s="398"/>
      <c r="T12" s="398"/>
      <c r="U12" s="398"/>
      <c r="V12" s="131">
        <f t="shared" si="2"/>
        <v>0</v>
      </c>
      <c r="W12" s="391">
        <f t="shared" si="3"/>
        <v>0</v>
      </c>
      <c r="X12" s="131"/>
      <c r="Y12" s="131"/>
      <c r="Z12" s="131"/>
      <c r="AA12" s="131"/>
    </row>
    <row r="13" spans="1:27" ht="20.100000000000001" hidden="1" customHeight="1">
      <c r="A13" s="292">
        <v>30100059</v>
      </c>
      <c r="B13" s="133" t="s">
        <v>185</v>
      </c>
      <c r="C13" s="125" t="s">
        <v>186</v>
      </c>
      <c r="D13" s="107">
        <v>5.03</v>
      </c>
      <c r="E13" s="107"/>
      <c r="F13" s="107"/>
      <c r="G13" s="127"/>
      <c r="H13" s="390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398"/>
      <c r="P13" s="398"/>
      <c r="Q13" s="398"/>
      <c r="R13" s="398"/>
      <c r="S13" s="398"/>
      <c r="T13" s="398"/>
      <c r="U13" s="398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62">
        <v>30100060</v>
      </c>
      <c r="B14" s="133" t="s">
        <v>185</v>
      </c>
      <c r="C14" s="125" t="s">
        <v>187</v>
      </c>
      <c r="D14" s="107">
        <v>5.03</v>
      </c>
      <c r="E14" s="107"/>
      <c r="F14" s="107"/>
      <c r="G14" s="127"/>
      <c r="H14" s="390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398"/>
      <c r="P14" s="398"/>
      <c r="Q14" s="398"/>
      <c r="R14" s="398"/>
      <c r="S14" s="398"/>
      <c r="T14" s="398"/>
      <c r="U14" s="398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60">
        <v>30200006</v>
      </c>
      <c r="B15" s="133" t="s">
        <v>188</v>
      </c>
      <c r="C15" s="125" t="s">
        <v>189</v>
      </c>
      <c r="D15" s="107">
        <v>5.04</v>
      </c>
      <c r="E15" s="107"/>
      <c r="F15" s="377"/>
      <c r="G15" s="127"/>
      <c r="H15" s="390">
        <f t="shared" si="0"/>
        <v>0</v>
      </c>
      <c r="I15" s="390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398"/>
      <c r="P15" s="398"/>
      <c r="Q15" s="398"/>
      <c r="R15" s="398"/>
      <c r="S15" s="398"/>
      <c r="T15" s="398"/>
      <c r="U15" s="398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hidden="1" customHeight="1">
      <c r="A16" s="260">
        <v>30200005</v>
      </c>
      <c r="B16" s="133" t="s">
        <v>188</v>
      </c>
      <c r="C16" s="125" t="s">
        <v>190</v>
      </c>
      <c r="D16" s="107">
        <v>5.04</v>
      </c>
      <c r="E16" s="107"/>
      <c r="F16" s="377"/>
      <c r="G16" s="127"/>
      <c r="H16" s="390">
        <f t="shared" si="0"/>
        <v>0</v>
      </c>
      <c r="I16" s="390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398"/>
      <c r="P16" s="398"/>
      <c r="Q16" s="398"/>
      <c r="R16" s="398"/>
      <c r="S16" s="398"/>
      <c r="T16" s="398"/>
      <c r="U16" s="398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hidden="1" customHeight="1">
      <c r="A17" s="262">
        <v>30100063</v>
      </c>
      <c r="B17" s="133" t="s">
        <v>191</v>
      </c>
      <c r="C17" s="125" t="s">
        <v>192</v>
      </c>
      <c r="D17" s="107">
        <v>5.03</v>
      </c>
      <c r="E17" s="107"/>
      <c r="F17" s="107"/>
      <c r="G17" s="127"/>
      <c r="H17" s="390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398"/>
      <c r="P17" s="398"/>
      <c r="Q17" s="398"/>
      <c r="R17" s="398"/>
      <c r="S17" s="398"/>
      <c r="T17" s="398"/>
      <c r="U17" s="398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62">
        <v>30100061</v>
      </c>
      <c r="B18" s="133" t="s">
        <v>191</v>
      </c>
      <c r="C18" s="125" t="s">
        <v>193</v>
      </c>
      <c r="D18" s="107">
        <v>5.03</v>
      </c>
      <c r="E18" s="107"/>
      <c r="F18" s="107"/>
      <c r="G18" s="127"/>
      <c r="H18" s="390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398"/>
      <c r="P18" s="398"/>
      <c r="Q18" s="398"/>
      <c r="R18" s="398"/>
      <c r="S18" s="398"/>
      <c r="T18" s="398"/>
      <c r="U18" s="398"/>
      <c r="V18" s="131"/>
      <c r="W18" s="132"/>
      <c r="X18" s="131"/>
      <c r="Y18" s="131"/>
      <c r="Z18" s="131"/>
      <c r="AA18" s="131"/>
    </row>
    <row r="19" spans="1:27" s="311" customFormat="1" ht="20.100000000000001" hidden="1" customHeight="1">
      <c r="A19" s="260">
        <v>30200001</v>
      </c>
      <c r="B19" s="133" t="s">
        <v>196</v>
      </c>
      <c r="C19" s="125" t="s">
        <v>189</v>
      </c>
      <c r="D19" s="107">
        <v>5.0599999999999996</v>
      </c>
      <c r="E19" s="107"/>
      <c r="F19" s="107"/>
      <c r="G19" s="127"/>
      <c r="H19" s="390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398"/>
      <c r="P19" s="398"/>
      <c r="Q19" s="398"/>
      <c r="R19" s="398"/>
      <c r="S19" s="398"/>
      <c r="T19" s="398"/>
      <c r="U19" s="398"/>
      <c r="V19" s="131">
        <f>SUM(X19:AA19)</f>
        <v>0</v>
      </c>
      <c r="W19" s="391" t="str">
        <f>IF(ISERROR(V19/G19),"",V19/G19)</f>
        <v/>
      </c>
      <c r="X19" s="131"/>
      <c r="Y19" s="131"/>
      <c r="Z19" s="131"/>
      <c r="AA19" s="131"/>
    </row>
    <row r="20" spans="1:27" ht="20.100000000000001" hidden="1" customHeight="1">
      <c r="A20" s="260">
        <v>30200002</v>
      </c>
      <c r="B20" s="133" t="s">
        <v>197</v>
      </c>
      <c r="C20" s="125" t="s">
        <v>189</v>
      </c>
      <c r="D20" s="107">
        <v>5.09</v>
      </c>
      <c r="E20" s="107"/>
      <c r="F20" s="107"/>
      <c r="G20" s="127"/>
      <c r="H20" s="390">
        <f t="shared" si="0"/>
        <v>0</v>
      </c>
      <c r="I20" s="128"/>
      <c r="J20" s="129" t="str">
        <f t="array" ref="J20">IF(ISERROR(G20/I20),"",G20/I20)</f>
        <v/>
      </c>
      <c r="K20" s="130">
        <f t="array" ref="K20">IF(ISERROR(G20/L20),"",G20/L20)</f>
        <v>0</v>
      </c>
      <c r="L20" s="128">
        <v>23</v>
      </c>
      <c r="M20" s="108">
        <f t="shared" si="1"/>
        <v>0</v>
      </c>
      <c r="N20" s="129">
        <f t="shared" si="4"/>
        <v>0</v>
      </c>
      <c r="O20" s="398"/>
      <c r="P20" s="398"/>
      <c r="Q20" s="398"/>
      <c r="R20" s="398"/>
      <c r="S20" s="398"/>
      <c r="T20" s="398"/>
      <c r="U20" s="398"/>
      <c r="V20" s="131">
        <f>SUM(X20:AA20)</f>
        <v>0</v>
      </c>
      <c r="W20" s="132" t="str">
        <f>IF(ISERROR(V20/G20),"",V20/G20)</f>
        <v/>
      </c>
      <c r="X20" s="131"/>
      <c r="Y20" s="131"/>
      <c r="Z20" s="131"/>
      <c r="AA20" s="131"/>
    </row>
    <row r="21" spans="1:27" ht="20.100000000000001" hidden="1" customHeight="1">
      <c r="A21" s="260">
        <v>30200003</v>
      </c>
      <c r="B21" s="133" t="s">
        <v>197</v>
      </c>
      <c r="C21" s="125" t="s">
        <v>190</v>
      </c>
      <c r="D21" s="107">
        <v>5.09</v>
      </c>
      <c r="E21" s="107"/>
      <c r="F21" s="107"/>
      <c r="G21" s="127"/>
      <c r="H21" s="390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398"/>
      <c r="P21" s="398"/>
      <c r="Q21" s="398"/>
      <c r="R21" s="398"/>
      <c r="S21" s="398"/>
      <c r="T21" s="398"/>
      <c r="U21" s="398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hidden="1" customHeight="1">
      <c r="A22" s="260">
        <v>30100003</v>
      </c>
      <c r="B22" s="139" t="s">
        <v>198</v>
      </c>
      <c r="C22" s="396" t="s">
        <v>190</v>
      </c>
      <c r="D22" s="107">
        <v>4.8</v>
      </c>
      <c r="E22" s="107"/>
      <c r="F22" s="107"/>
      <c r="G22" s="127"/>
      <c r="H22" s="390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398"/>
      <c r="P22" s="398"/>
      <c r="Q22" s="398"/>
      <c r="R22" s="398"/>
      <c r="S22" s="398"/>
      <c r="T22" s="398"/>
      <c r="U22" s="398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60">
        <v>30100004</v>
      </c>
      <c r="B23" s="139" t="s">
        <v>198</v>
      </c>
      <c r="C23" s="396" t="s">
        <v>187</v>
      </c>
      <c r="D23" s="107">
        <v>4.8</v>
      </c>
      <c r="E23" s="107"/>
      <c r="F23" s="107"/>
      <c r="G23" s="127"/>
      <c r="H23" s="390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398"/>
      <c r="P23" s="398"/>
      <c r="Q23" s="398"/>
      <c r="R23" s="398"/>
      <c r="S23" s="398"/>
      <c r="T23" s="398"/>
      <c r="U23" s="398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60">
        <v>30100006</v>
      </c>
      <c r="B24" s="139" t="s">
        <v>198</v>
      </c>
      <c r="C24" s="396" t="s">
        <v>179</v>
      </c>
      <c r="D24" s="107">
        <v>4.8</v>
      </c>
      <c r="E24" s="107"/>
      <c r="F24" s="107"/>
      <c r="G24" s="127"/>
      <c r="H24" s="390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398"/>
      <c r="P24" s="398"/>
      <c r="Q24" s="398"/>
      <c r="R24" s="398"/>
      <c r="S24" s="398"/>
      <c r="T24" s="398"/>
      <c r="U24" s="398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60">
        <v>30100005</v>
      </c>
      <c r="B25" s="139" t="s">
        <v>198</v>
      </c>
      <c r="C25" s="396" t="s">
        <v>199</v>
      </c>
      <c r="D25" s="107">
        <v>4.8</v>
      </c>
      <c r="E25" s="107"/>
      <c r="F25" s="107"/>
      <c r="G25" s="127"/>
      <c r="H25" s="390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398"/>
      <c r="P25" s="398"/>
      <c r="Q25" s="398"/>
      <c r="R25" s="398"/>
      <c r="S25" s="398"/>
      <c r="T25" s="398"/>
      <c r="U25" s="398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60">
        <v>30100009</v>
      </c>
      <c r="B26" s="139" t="s">
        <v>200</v>
      </c>
      <c r="C26" s="125" t="s">
        <v>190</v>
      </c>
      <c r="D26" s="107">
        <v>4.99</v>
      </c>
      <c r="E26" s="107"/>
      <c r="F26" s="107"/>
      <c r="G26" s="127"/>
      <c r="H26" s="390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398"/>
      <c r="P26" s="398"/>
      <c r="Q26" s="398"/>
      <c r="R26" s="398"/>
      <c r="S26" s="398"/>
      <c r="T26" s="398"/>
      <c r="U26" s="398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9">
        <v>30200004</v>
      </c>
      <c r="B27" s="139" t="s">
        <v>200</v>
      </c>
      <c r="C27" s="125" t="s">
        <v>189</v>
      </c>
      <c r="D27" s="107">
        <v>4.99</v>
      </c>
      <c r="E27" s="107"/>
      <c r="F27" s="107"/>
      <c r="G27" s="127"/>
      <c r="H27" s="390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398"/>
      <c r="P27" s="398"/>
      <c r="Q27" s="398"/>
      <c r="R27" s="398"/>
      <c r="S27" s="398"/>
      <c r="T27" s="398"/>
      <c r="U27" s="398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customHeight="1">
      <c r="A28" s="424" t="s">
        <v>201</v>
      </c>
      <c r="B28" s="425"/>
      <c r="C28" s="399" t="s">
        <v>202</v>
      </c>
      <c r="D28" s="141"/>
      <c r="E28" s="141"/>
      <c r="F28" s="141"/>
      <c r="G28" s="143">
        <f>SUM(G7:G27)</f>
        <v>171</v>
      </c>
      <c r="H28" s="144">
        <f>SUM(H7:H27)</f>
        <v>861.84</v>
      </c>
      <c r="I28" s="144">
        <f>SUM(I7:I27)</f>
        <v>7.5</v>
      </c>
      <c r="J28" s="129">
        <f t="array" ref="J28">IF(ISERROR(G28/I28),"",G28/I28)</f>
        <v>22.8</v>
      </c>
      <c r="K28" s="144">
        <f>SUM(K7:K27)</f>
        <v>9</v>
      </c>
      <c r="L28" s="145"/>
      <c r="M28" s="144">
        <f t="shared" ref="M28:V28" si="5">SUM(M7:M27)</f>
        <v>-1.5</v>
      </c>
      <c r="N28" s="144">
        <f t="shared" si="5"/>
        <v>0</v>
      </c>
      <c r="O28" s="146">
        <f t="shared" si="5"/>
        <v>0</v>
      </c>
      <c r="P28" s="146">
        <f t="shared" si="5"/>
        <v>0</v>
      </c>
      <c r="Q28" s="146">
        <f t="shared" si="5"/>
        <v>0</v>
      </c>
      <c r="R28" s="146">
        <f t="shared" si="5"/>
        <v>0</v>
      </c>
      <c r="S28" s="146">
        <f t="shared" si="5"/>
        <v>0</v>
      </c>
      <c r="T28" s="146">
        <f t="shared" si="5"/>
        <v>0</v>
      </c>
      <c r="U28" s="146">
        <f t="shared" si="5"/>
        <v>0</v>
      </c>
      <c r="V28" s="147">
        <f t="shared" si="5"/>
        <v>0</v>
      </c>
      <c r="W28" s="132">
        <f t="shared" ref="W28:W29" si="6">IF(ISERROR(V28/G28),"",V28/G28)</f>
        <v>0</v>
      </c>
      <c r="X28" s="147">
        <f>SUM(X7:X27)</f>
        <v>0</v>
      </c>
      <c r="Y28" s="147">
        <f>SUM(Y7:Y27)</f>
        <v>0</v>
      </c>
      <c r="Z28" s="147">
        <f>SUM(Z7:Z27)</f>
        <v>0</v>
      </c>
      <c r="AA28" s="147">
        <f>SUM(AA7:AA27)</f>
        <v>0</v>
      </c>
    </row>
    <row r="29" spans="1:27" s="311" customFormat="1" ht="20.100000000000001" customHeight="1">
      <c r="A29" s="260">
        <v>30100012</v>
      </c>
      <c r="B29" s="389" t="s">
        <v>206</v>
      </c>
      <c r="C29" s="125" t="s">
        <v>199</v>
      </c>
      <c r="D29" s="107">
        <v>5.03</v>
      </c>
      <c r="E29" s="107"/>
      <c r="F29" s="107">
        <v>20170213</v>
      </c>
      <c r="G29" s="127">
        <v>93</v>
      </c>
      <c r="H29" s="390">
        <f t="shared" ref="H29:H85" si="7">D29*G29</f>
        <v>467.79</v>
      </c>
      <c r="I29" s="128">
        <v>7.5</v>
      </c>
      <c r="J29" s="128">
        <f t="array" ref="J29">IF(ISERROR(G29/I29),"",G29/I29)</f>
        <v>12.4</v>
      </c>
      <c r="K29" s="130">
        <f t="array" ref="K29">IF(ISERROR(G29/L29),"",G29/L29)</f>
        <v>1.7884615384615385</v>
      </c>
      <c r="L29" s="128">
        <v>52</v>
      </c>
      <c r="M29" s="108">
        <f>IF(ISERROR(I29-K29),"",I29-K29)</f>
        <v>5.7115384615384617</v>
      </c>
      <c r="N29" s="128">
        <f>SUM(O29:U29)</f>
        <v>0</v>
      </c>
      <c r="O29" s="394"/>
      <c r="P29" s="394"/>
      <c r="Q29" s="394"/>
      <c r="R29" s="394"/>
      <c r="S29" s="394"/>
      <c r="T29" s="394"/>
      <c r="U29" s="394"/>
      <c r="V29" s="131">
        <f>SUM(X29:AA29)</f>
        <v>0</v>
      </c>
      <c r="W29" s="391">
        <f t="shared" si="6"/>
        <v>0</v>
      </c>
      <c r="X29" s="131"/>
      <c r="Y29" s="131"/>
      <c r="Z29" s="131"/>
      <c r="AA29" s="131"/>
    </row>
    <row r="30" spans="1:27" s="311" customFormat="1" ht="20.100000000000001" hidden="1" customHeight="1">
      <c r="A30" s="260">
        <v>30100011</v>
      </c>
      <c r="B30" s="389" t="s">
        <v>425</v>
      </c>
      <c r="C30" s="183" t="s">
        <v>427</v>
      </c>
      <c r="D30" s="107">
        <v>5.03</v>
      </c>
      <c r="E30" s="107"/>
      <c r="F30" s="107"/>
      <c r="G30" s="127"/>
      <c r="H30" s="390">
        <f t="shared" si="7"/>
        <v>0</v>
      </c>
      <c r="I30" s="128"/>
      <c r="J30" s="128"/>
      <c r="K30" s="130">
        <f t="array" ref="K30">IF(ISERROR(G30/L30),"",G30/L30)</f>
        <v>0</v>
      </c>
      <c r="L30" s="128">
        <v>52</v>
      </c>
      <c r="M30" s="108"/>
      <c r="N30" s="128"/>
      <c r="O30" s="394"/>
      <c r="P30" s="394"/>
      <c r="Q30" s="394"/>
      <c r="R30" s="394"/>
      <c r="S30" s="394"/>
      <c r="T30" s="394"/>
      <c r="U30" s="394"/>
      <c r="V30" s="131"/>
      <c r="W30" s="391"/>
      <c r="X30" s="131"/>
      <c r="Y30" s="131"/>
      <c r="Z30" s="131"/>
      <c r="AA30" s="131"/>
    </row>
    <row r="31" spans="1:27" s="311" customFormat="1" ht="20.100000000000001" hidden="1" customHeight="1">
      <c r="A31" s="260">
        <v>30100010</v>
      </c>
      <c r="B31" s="389" t="s">
        <v>206</v>
      </c>
      <c r="C31" s="125" t="s">
        <v>186</v>
      </c>
      <c r="D31" s="107">
        <v>5.03</v>
      </c>
      <c r="E31" s="107"/>
      <c r="F31" s="107"/>
      <c r="G31" s="127"/>
      <c r="H31" s="390">
        <f t="shared" si="7"/>
        <v>0</v>
      </c>
      <c r="I31" s="128"/>
      <c r="J31" s="128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8">
        <f>SUM(O31:U31)</f>
        <v>0</v>
      </c>
      <c r="O31" s="394"/>
      <c r="P31" s="394"/>
      <c r="Q31" s="394"/>
      <c r="R31" s="394"/>
      <c r="S31" s="394"/>
      <c r="T31" s="394"/>
      <c r="U31" s="394"/>
      <c r="V31" s="131">
        <f>SUM(X31:AA31)</f>
        <v>0</v>
      </c>
      <c r="W31" s="391" t="str">
        <f t="shared" ref="W31:W33" si="8">IF(ISERROR(V31/G31),"",V31/G31)</f>
        <v/>
      </c>
      <c r="X31" s="131"/>
      <c r="Y31" s="131"/>
      <c r="Z31" s="131"/>
      <c r="AA31" s="131"/>
    </row>
    <row r="32" spans="1:27" s="311" customFormat="1" ht="20.100000000000001" hidden="1" customHeight="1">
      <c r="A32" s="260">
        <v>30100014</v>
      </c>
      <c r="B32" s="389" t="s">
        <v>206</v>
      </c>
      <c r="C32" s="125" t="s">
        <v>203</v>
      </c>
      <c r="D32" s="107">
        <v>5.03</v>
      </c>
      <c r="E32" s="107"/>
      <c r="F32" s="107"/>
      <c r="G32" s="127"/>
      <c r="H32" s="390">
        <f t="shared" si="7"/>
        <v>0</v>
      </c>
      <c r="I32" s="128"/>
      <c r="J32" s="128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8">
        <f>SUM(O32:U32)</f>
        <v>0</v>
      </c>
      <c r="O32" s="394"/>
      <c r="P32" s="394"/>
      <c r="Q32" s="394"/>
      <c r="R32" s="394"/>
      <c r="S32" s="394"/>
      <c r="T32" s="394"/>
      <c r="U32" s="394"/>
      <c r="V32" s="131">
        <f>SUM(X32:AA32)</f>
        <v>0</v>
      </c>
      <c r="W32" s="391" t="str">
        <f t="shared" si="8"/>
        <v/>
      </c>
      <c r="X32" s="131"/>
      <c r="Y32" s="131"/>
      <c r="Z32" s="131"/>
      <c r="AA32" s="131"/>
    </row>
    <row r="33" spans="1:27" s="311" customFormat="1" ht="20.100000000000001" customHeight="1">
      <c r="A33" s="260">
        <v>30100013</v>
      </c>
      <c r="B33" s="389" t="s">
        <v>206</v>
      </c>
      <c r="C33" s="125" t="s">
        <v>207</v>
      </c>
      <c r="D33" s="107">
        <v>5.03</v>
      </c>
      <c r="E33" s="107"/>
      <c r="F33" s="107">
        <v>20170213</v>
      </c>
      <c r="G33" s="127">
        <v>765</v>
      </c>
      <c r="H33" s="390">
        <f t="shared" si="7"/>
        <v>3847.9500000000003</v>
      </c>
      <c r="I33" s="128">
        <f>2*1</f>
        <v>2</v>
      </c>
      <c r="J33" s="128">
        <f t="array" ref="J33">IF(ISERROR(G33/I33),"",G33/I33)</f>
        <v>382.5</v>
      </c>
      <c r="K33" s="130">
        <f t="array" ref="K33">IF(ISERROR(G33/L33),"",G33/L33)</f>
        <v>14.711538461538462</v>
      </c>
      <c r="L33" s="128">
        <v>52</v>
      </c>
      <c r="M33" s="108">
        <f>IF(ISERROR(I33-K33),"",I33-K33)</f>
        <v>-12.711538461538462</v>
      </c>
      <c r="N33" s="128">
        <f>SUM(O33:U33)</f>
        <v>0</v>
      </c>
      <c r="O33" s="394"/>
      <c r="P33" s="394"/>
      <c r="Q33" s="394"/>
      <c r="R33" s="394"/>
      <c r="S33" s="394"/>
      <c r="T33" s="394"/>
      <c r="U33" s="394"/>
      <c r="V33" s="131">
        <f>SUM(X33:AA33)</f>
        <v>0</v>
      </c>
      <c r="W33" s="391">
        <f t="shared" si="8"/>
        <v>0</v>
      </c>
      <c r="X33" s="131"/>
      <c r="Y33" s="131"/>
      <c r="Z33" s="131"/>
      <c r="AA33" s="131"/>
    </row>
    <row r="34" spans="1:27" ht="20.100000000000001" hidden="1" customHeight="1">
      <c r="A34" s="260">
        <v>30100016</v>
      </c>
      <c r="B34" s="389" t="s">
        <v>414</v>
      </c>
      <c r="C34" s="183" t="s">
        <v>415</v>
      </c>
      <c r="D34" s="107">
        <v>5.03</v>
      </c>
      <c r="E34" s="107"/>
      <c r="F34" s="107"/>
      <c r="G34" s="127"/>
      <c r="H34" s="390">
        <f t="shared" si="7"/>
        <v>0</v>
      </c>
      <c r="I34" s="128"/>
      <c r="J34" s="129"/>
      <c r="K34" s="130"/>
      <c r="L34" s="128">
        <v>52</v>
      </c>
      <c r="M34" s="108"/>
      <c r="N34" s="129"/>
      <c r="O34" s="394"/>
      <c r="P34" s="394"/>
      <c r="Q34" s="394"/>
      <c r="R34" s="394"/>
      <c r="S34" s="394"/>
      <c r="T34" s="394"/>
      <c r="U34" s="394"/>
      <c r="V34" s="131"/>
      <c r="W34" s="132"/>
      <c r="X34" s="131"/>
      <c r="Y34" s="131"/>
      <c r="Z34" s="131"/>
      <c r="AA34" s="131"/>
    </row>
    <row r="35" spans="1:27" ht="20.100000000000001" hidden="1" customHeight="1">
      <c r="A35" s="260">
        <v>30100017</v>
      </c>
      <c r="B35" s="389" t="s">
        <v>414</v>
      </c>
      <c r="C35" s="183" t="s">
        <v>416</v>
      </c>
      <c r="D35" s="107">
        <v>5.03</v>
      </c>
      <c r="E35" s="107"/>
      <c r="F35" s="107"/>
      <c r="G35" s="127"/>
      <c r="H35" s="390">
        <f t="shared" si="7"/>
        <v>0</v>
      </c>
      <c r="I35" s="128"/>
      <c r="J35" s="129"/>
      <c r="K35" s="130"/>
      <c r="L35" s="128">
        <v>52</v>
      </c>
      <c r="M35" s="108"/>
      <c r="N35" s="129"/>
      <c r="O35" s="394"/>
      <c r="P35" s="394"/>
      <c r="Q35" s="394"/>
      <c r="R35" s="394"/>
      <c r="S35" s="394"/>
      <c r="T35" s="394"/>
      <c r="U35" s="394"/>
      <c r="V35" s="131"/>
      <c r="W35" s="132"/>
      <c r="X35" s="131"/>
      <c r="Y35" s="131"/>
      <c r="Z35" s="131"/>
      <c r="AA35" s="131"/>
    </row>
    <row r="36" spans="1:27" ht="20.100000000000001" hidden="1" customHeight="1">
      <c r="A36" s="260">
        <v>30100015</v>
      </c>
      <c r="B36" s="389" t="s">
        <v>414</v>
      </c>
      <c r="C36" s="183" t="s">
        <v>61</v>
      </c>
      <c r="D36" s="107">
        <v>5.03</v>
      </c>
      <c r="E36" s="107"/>
      <c r="F36" s="107"/>
      <c r="G36" s="127"/>
      <c r="H36" s="390">
        <f t="shared" si="7"/>
        <v>0</v>
      </c>
      <c r="I36" s="128"/>
      <c r="J36" s="129"/>
      <c r="K36" s="130"/>
      <c r="L36" s="128">
        <v>52</v>
      </c>
      <c r="M36" s="108"/>
      <c r="N36" s="129"/>
      <c r="O36" s="394"/>
      <c r="P36" s="394"/>
      <c r="Q36" s="394"/>
      <c r="R36" s="394"/>
      <c r="S36" s="394"/>
      <c r="T36" s="394"/>
      <c r="U36" s="394"/>
      <c r="V36" s="131"/>
      <c r="W36" s="132"/>
      <c r="X36" s="131"/>
      <c r="Y36" s="131"/>
      <c r="Z36" s="131"/>
      <c r="AA36" s="131"/>
    </row>
    <row r="37" spans="1:27" ht="20.100000000000001" hidden="1" customHeight="1">
      <c r="A37" s="260">
        <v>30100027</v>
      </c>
      <c r="B37" s="389" t="s">
        <v>208</v>
      </c>
      <c r="C37" s="125" t="s">
        <v>179</v>
      </c>
      <c r="D37" s="107">
        <v>5.08</v>
      </c>
      <c r="E37" s="107"/>
      <c r="F37" s="107"/>
      <c r="G37" s="127"/>
      <c r="H37" s="390">
        <f t="shared" si="7"/>
        <v>0</v>
      </c>
      <c r="I37" s="128"/>
      <c r="J37" s="129" t="str">
        <f t="array" ref="J37">IF(ISERROR(G37/I37),"",G37/I37)</f>
        <v/>
      </c>
      <c r="K37" s="130">
        <f t="array" ref="K37">IF(ISERROR(G37/L37),"",G37/L37)</f>
        <v>0</v>
      </c>
      <c r="L37" s="128">
        <v>21</v>
      </c>
      <c r="M37" s="108">
        <f t="shared" ref="M37:M66" si="9">IF(ISERROR(I37-K37),"",I37-K37)</f>
        <v>0</v>
      </c>
      <c r="N37" s="129">
        <f t="shared" ref="N37:N52" si="10">SUM(O37:U37)</f>
        <v>0</v>
      </c>
      <c r="O37" s="394"/>
      <c r="P37" s="394"/>
      <c r="Q37" s="394"/>
      <c r="R37" s="394"/>
      <c r="S37" s="394"/>
      <c r="T37" s="394"/>
      <c r="U37" s="394"/>
      <c r="V37" s="131">
        <f t="shared" ref="V37:V48" si="11">SUM(X37:AA37)</f>
        <v>0</v>
      </c>
      <c r="W37" s="132" t="str">
        <f t="shared" ref="W37:W48" si="12">IF(ISERROR(V37/G37),"",V37/G37)</f>
        <v/>
      </c>
      <c r="X37" s="131"/>
      <c r="Y37" s="131"/>
      <c r="Z37" s="131"/>
      <c r="AA37" s="131"/>
    </row>
    <row r="38" spans="1:27" ht="20.100000000000001" hidden="1" customHeight="1">
      <c r="A38" s="260">
        <v>30100023</v>
      </c>
      <c r="B38" s="389" t="s">
        <v>208</v>
      </c>
      <c r="C38" s="125" t="s">
        <v>204</v>
      </c>
      <c r="D38" s="107">
        <v>5.08</v>
      </c>
      <c r="E38" s="107"/>
      <c r="F38" s="107"/>
      <c r="G38" s="127"/>
      <c r="H38" s="390">
        <f t="shared" si="7"/>
        <v>0</v>
      </c>
      <c r="I38" s="128"/>
      <c r="J38" s="129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9">
        <f t="shared" si="10"/>
        <v>0</v>
      </c>
      <c r="O38" s="394"/>
      <c r="P38" s="394"/>
      <c r="Q38" s="394"/>
      <c r="R38" s="394"/>
      <c r="S38" s="394"/>
      <c r="T38" s="394"/>
      <c r="U38" s="394"/>
      <c r="V38" s="131">
        <f t="shared" si="11"/>
        <v>0</v>
      </c>
      <c r="W38" s="132" t="str">
        <f t="shared" si="12"/>
        <v/>
      </c>
      <c r="X38" s="131"/>
      <c r="Y38" s="131"/>
      <c r="Z38" s="131"/>
      <c r="AA38" s="131"/>
    </row>
    <row r="39" spans="1:27" ht="20.100000000000001" hidden="1" customHeight="1">
      <c r="A39" s="260">
        <v>30100024</v>
      </c>
      <c r="B39" s="389" t="s">
        <v>208</v>
      </c>
      <c r="C39" s="125" t="s">
        <v>205</v>
      </c>
      <c r="D39" s="107">
        <v>5.08</v>
      </c>
      <c r="E39" s="107"/>
      <c r="F39" s="107"/>
      <c r="G39" s="127"/>
      <c r="H39" s="390">
        <f t="shared" si="7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9">
        <f t="shared" si="10"/>
        <v>0</v>
      </c>
      <c r="O39" s="394"/>
      <c r="P39" s="394"/>
      <c r="Q39" s="394"/>
      <c r="R39" s="394"/>
      <c r="S39" s="394"/>
      <c r="T39" s="394"/>
      <c r="U39" s="394"/>
      <c r="V39" s="131">
        <f t="shared" si="11"/>
        <v>0</v>
      </c>
      <c r="W39" s="132" t="str">
        <f t="shared" si="12"/>
        <v/>
      </c>
      <c r="X39" s="131"/>
      <c r="Y39" s="131"/>
      <c r="Z39" s="131"/>
      <c r="AA39" s="131"/>
    </row>
    <row r="40" spans="1:27" ht="20.100000000000001" hidden="1" customHeight="1">
      <c r="A40" s="260">
        <v>30100022</v>
      </c>
      <c r="B40" s="389" t="s">
        <v>208</v>
      </c>
      <c r="C40" s="125" t="s">
        <v>186</v>
      </c>
      <c r="D40" s="107">
        <v>5.08</v>
      </c>
      <c r="E40" s="107"/>
      <c r="F40" s="107"/>
      <c r="G40" s="127"/>
      <c r="H40" s="390">
        <f t="shared" si="7"/>
        <v>0</v>
      </c>
      <c r="I40" s="128"/>
      <c r="J40" s="129" t="str">
        <f t="array" ref="J40">IF(ISERROR(G40/I40),"",G40/I40)</f>
        <v/>
      </c>
      <c r="K40" s="130">
        <f t="array" ref="K40">IF(ISERROR(G40/L40),"",G40/L40)</f>
        <v>0</v>
      </c>
      <c r="L40" s="128">
        <v>21</v>
      </c>
      <c r="M40" s="108">
        <f t="shared" si="9"/>
        <v>0</v>
      </c>
      <c r="N40" s="129">
        <f t="shared" si="10"/>
        <v>0</v>
      </c>
      <c r="O40" s="394"/>
      <c r="P40" s="394"/>
      <c r="Q40" s="394"/>
      <c r="R40" s="394"/>
      <c r="S40" s="394"/>
      <c r="T40" s="394"/>
      <c r="U40" s="394"/>
      <c r="V40" s="131">
        <f t="shared" si="11"/>
        <v>0</v>
      </c>
      <c r="W40" s="132" t="str">
        <f t="shared" si="12"/>
        <v/>
      </c>
      <c r="X40" s="131"/>
      <c r="Y40" s="131"/>
      <c r="Z40" s="131"/>
      <c r="AA40" s="131"/>
    </row>
    <row r="41" spans="1:27" ht="20.100000000000001" hidden="1" customHeight="1">
      <c r="A41" s="260">
        <v>30100029</v>
      </c>
      <c r="B41" s="389" t="s">
        <v>208</v>
      </c>
      <c r="C41" s="125" t="s">
        <v>203</v>
      </c>
      <c r="D41" s="107">
        <v>5.08</v>
      </c>
      <c r="E41" s="107"/>
      <c r="F41" s="107"/>
      <c r="G41" s="127"/>
      <c r="H41" s="390">
        <f t="shared" si="7"/>
        <v>0</v>
      </c>
      <c r="I41" s="128"/>
      <c r="J41" s="129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9"/>
        <v>0</v>
      </c>
      <c r="N41" s="129">
        <f t="shared" si="10"/>
        <v>0</v>
      </c>
      <c r="O41" s="394"/>
      <c r="P41" s="394"/>
      <c r="Q41" s="394"/>
      <c r="R41" s="394"/>
      <c r="S41" s="394"/>
      <c r="T41" s="394"/>
      <c r="U41" s="394"/>
      <c r="V41" s="131">
        <f t="shared" si="11"/>
        <v>0</v>
      </c>
      <c r="W41" s="132" t="str">
        <f t="shared" si="12"/>
        <v/>
      </c>
      <c r="X41" s="131"/>
      <c r="Y41" s="131"/>
      <c r="Z41" s="131"/>
      <c r="AA41" s="131"/>
    </row>
    <row r="42" spans="1:27" ht="20.100000000000001" hidden="1" customHeight="1">
      <c r="A42" s="260">
        <v>30100026</v>
      </c>
      <c r="B42" s="389" t="s">
        <v>208</v>
      </c>
      <c r="C42" s="125" t="s">
        <v>199</v>
      </c>
      <c r="D42" s="107">
        <v>5.08</v>
      </c>
      <c r="E42" s="107"/>
      <c r="F42" s="107"/>
      <c r="G42" s="127"/>
      <c r="H42" s="390">
        <f t="shared" si="7"/>
        <v>0</v>
      </c>
      <c r="I42" s="128"/>
      <c r="J42" s="129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9"/>
        <v>0</v>
      </c>
      <c r="N42" s="129">
        <f t="shared" si="10"/>
        <v>0</v>
      </c>
      <c r="O42" s="398"/>
      <c r="P42" s="398"/>
      <c r="Q42" s="398"/>
      <c r="R42" s="398"/>
      <c r="S42" s="398"/>
      <c r="T42" s="398"/>
      <c r="U42" s="398"/>
      <c r="V42" s="131">
        <f t="shared" si="11"/>
        <v>0</v>
      </c>
      <c r="W42" s="132" t="str">
        <f t="shared" si="12"/>
        <v/>
      </c>
      <c r="X42" s="131"/>
      <c r="Y42" s="131"/>
      <c r="Z42" s="131"/>
      <c r="AA42" s="131"/>
    </row>
    <row r="43" spans="1:27" ht="20.100000000000001" hidden="1" customHeight="1">
      <c r="A43" s="260">
        <v>30100025</v>
      </c>
      <c r="B43" s="389" t="s">
        <v>208</v>
      </c>
      <c r="C43" s="125" t="s">
        <v>187</v>
      </c>
      <c r="D43" s="107">
        <v>5.08</v>
      </c>
      <c r="E43" s="107"/>
      <c r="F43" s="107"/>
      <c r="G43" s="127"/>
      <c r="H43" s="390">
        <f t="shared" si="7"/>
        <v>0</v>
      </c>
      <c r="I43" s="128"/>
      <c r="J43" s="129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9">
        <f t="shared" si="10"/>
        <v>0</v>
      </c>
      <c r="O43" s="394"/>
      <c r="P43" s="394"/>
      <c r="Q43" s="394"/>
      <c r="R43" s="394"/>
      <c r="S43" s="394"/>
      <c r="T43" s="394"/>
      <c r="U43" s="394"/>
      <c r="V43" s="131">
        <f t="shared" si="11"/>
        <v>0</v>
      </c>
      <c r="W43" s="132" t="str">
        <f t="shared" si="12"/>
        <v/>
      </c>
      <c r="X43" s="131"/>
      <c r="Y43" s="131"/>
      <c r="Z43" s="131"/>
      <c r="AA43" s="131"/>
    </row>
    <row r="44" spans="1:27" ht="20.100000000000001" hidden="1" customHeight="1">
      <c r="A44" s="260">
        <v>30100028</v>
      </c>
      <c r="B44" s="389" t="s">
        <v>208</v>
      </c>
      <c r="C44" s="125" t="s">
        <v>207</v>
      </c>
      <c r="D44" s="107">
        <v>5.08</v>
      </c>
      <c r="E44" s="107"/>
      <c r="F44" s="107"/>
      <c r="G44" s="127"/>
      <c r="H44" s="390">
        <f t="shared" si="7"/>
        <v>0</v>
      </c>
      <c r="I44" s="128"/>
      <c r="J44" s="129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9">
        <f t="shared" si="10"/>
        <v>0</v>
      </c>
      <c r="O44" s="398"/>
      <c r="P44" s="398"/>
      <c r="Q44" s="398"/>
      <c r="R44" s="398"/>
      <c r="S44" s="398"/>
      <c r="T44" s="398"/>
      <c r="U44" s="398"/>
      <c r="V44" s="131">
        <f t="shared" si="11"/>
        <v>0</v>
      </c>
      <c r="W44" s="132" t="str">
        <f t="shared" si="12"/>
        <v/>
      </c>
      <c r="X44" s="131"/>
      <c r="Y44" s="131"/>
      <c r="Z44" s="131"/>
      <c r="AA44" s="131"/>
    </row>
    <row r="45" spans="1:27" ht="20.100000000000001" hidden="1" customHeight="1">
      <c r="A45" s="260">
        <v>30100032</v>
      </c>
      <c r="B45" s="389" t="s">
        <v>209</v>
      </c>
      <c r="C45" s="125" t="s">
        <v>194</v>
      </c>
      <c r="D45" s="107">
        <v>5.03</v>
      </c>
      <c r="E45" s="107"/>
      <c r="F45" s="107"/>
      <c r="G45" s="127"/>
      <c r="H45" s="390">
        <f t="shared" si="7"/>
        <v>0</v>
      </c>
      <c r="I45" s="128"/>
      <c r="J45" s="129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9">
        <f t="shared" si="10"/>
        <v>0</v>
      </c>
      <c r="O45" s="394"/>
      <c r="P45" s="394"/>
      <c r="Q45" s="394"/>
      <c r="R45" s="394"/>
      <c r="S45" s="394"/>
      <c r="T45" s="394"/>
      <c r="U45" s="394"/>
      <c r="V45" s="131">
        <f t="shared" si="11"/>
        <v>0</v>
      </c>
      <c r="W45" s="132" t="str">
        <f t="shared" si="12"/>
        <v/>
      </c>
      <c r="X45" s="131"/>
      <c r="Y45" s="131"/>
      <c r="Z45" s="131"/>
      <c r="AA45" s="131"/>
    </row>
    <row r="46" spans="1:27" ht="20.100000000000001" hidden="1" customHeight="1">
      <c r="A46" s="260">
        <v>30100033</v>
      </c>
      <c r="B46" s="389" t="s">
        <v>209</v>
      </c>
      <c r="C46" s="125" t="s">
        <v>179</v>
      </c>
      <c r="D46" s="107">
        <v>5.03</v>
      </c>
      <c r="E46" s="107"/>
      <c r="F46" s="107"/>
      <c r="G46" s="127"/>
      <c r="H46" s="390">
        <f t="shared" si="7"/>
        <v>0</v>
      </c>
      <c r="I46" s="128"/>
      <c r="J46" s="129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9">
        <f t="shared" si="10"/>
        <v>0</v>
      </c>
      <c r="O46" s="394"/>
      <c r="P46" s="394"/>
      <c r="Q46" s="394"/>
      <c r="R46" s="394"/>
      <c r="S46" s="394"/>
      <c r="T46" s="394"/>
      <c r="U46" s="394"/>
      <c r="V46" s="131">
        <f t="shared" si="11"/>
        <v>0</v>
      </c>
      <c r="W46" s="132" t="str">
        <f t="shared" si="12"/>
        <v/>
      </c>
      <c r="X46" s="131"/>
      <c r="Y46" s="131"/>
      <c r="Z46" s="131"/>
      <c r="AA46" s="131"/>
    </row>
    <row r="47" spans="1:27" ht="20.100000000000001" hidden="1" customHeight="1">
      <c r="A47" s="260">
        <v>30100062</v>
      </c>
      <c r="B47" s="389" t="s">
        <v>209</v>
      </c>
      <c r="C47" s="125" t="s">
        <v>195</v>
      </c>
      <c r="D47" s="107">
        <v>5.03</v>
      </c>
      <c r="E47" s="107"/>
      <c r="F47" s="107"/>
      <c r="G47" s="127"/>
      <c r="H47" s="390">
        <f t="shared" si="7"/>
        <v>0</v>
      </c>
      <c r="I47" s="128"/>
      <c r="J47" s="129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9">
        <f t="shared" si="10"/>
        <v>0</v>
      </c>
      <c r="O47" s="394"/>
      <c r="P47" s="394"/>
      <c r="Q47" s="394"/>
      <c r="R47" s="394"/>
      <c r="S47" s="394"/>
      <c r="T47" s="394"/>
      <c r="U47" s="394"/>
      <c r="V47" s="131">
        <f t="shared" si="11"/>
        <v>0</v>
      </c>
      <c r="W47" s="132" t="str">
        <f t="shared" si="12"/>
        <v/>
      </c>
      <c r="X47" s="131"/>
      <c r="Y47" s="131"/>
      <c r="Z47" s="131"/>
      <c r="AA47" s="131"/>
    </row>
    <row r="48" spans="1:27" ht="20.100000000000001" hidden="1" customHeight="1">
      <c r="A48" s="260">
        <v>30100031</v>
      </c>
      <c r="B48" s="389" t="s">
        <v>209</v>
      </c>
      <c r="C48" s="125" t="s">
        <v>204</v>
      </c>
      <c r="D48" s="107">
        <v>5.03</v>
      </c>
      <c r="E48" s="107"/>
      <c r="F48" s="107"/>
      <c r="G48" s="127"/>
      <c r="H48" s="390">
        <f t="shared" si="7"/>
        <v>0</v>
      </c>
      <c r="I48" s="128"/>
      <c r="J48" s="129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9">
        <f t="shared" si="10"/>
        <v>0</v>
      </c>
      <c r="O48" s="394"/>
      <c r="P48" s="394"/>
      <c r="Q48" s="394"/>
      <c r="R48" s="394"/>
      <c r="S48" s="394"/>
      <c r="T48" s="394"/>
      <c r="U48" s="394"/>
      <c r="V48" s="131">
        <f t="shared" si="11"/>
        <v>0</v>
      </c>
      <c r="W48" s="132" t="str">
        <f t="shared" si="12"/>
        <v/>
      </c>
      <c r="X48" s="131"/>
      <c r="Y48" s="131"/>
      <c r="Z48" s="131"/>
      <c r="AA48" s="131"/>
    </row>
    <row r="49" spans="1:27" ht="20.100000000000001" hidden="1" customHeight="1">
      <c r="A49" s="260">
        <v>30100019</v>
      </c>
      <c r="B49" s="389" t="s">
        <v>382</v>
      </c>
      <c r="C49" s="183" t="s">
        <v>383</v>
      </c>
      <c r="D49" s="107">
        <v>5.03</v>
      </c>
      <c r="E49" s="107"/>
      <c r="F49" s="107"/>
      <c r="G49" s="127"/>
      <c r="H49" s="390">
        <f t="shared" si="7"/>
        <v>0</v>
      </c>
      <c r="I49" s="128"/>
      <c r="J49" s="129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9">
        <f t="shared" si="10"/>
        <v>0</v>
      </c>
      <c r="O49" s="394"/>
      <c r="P49" s="394"/>
      <c r="Q49" s="394"/>
      <c r="R49" s="394"/>
      <c r="S49" s="394"/>
      <c r="T49" s="394"/>
      <c r="U49" s="394"/>
      <c r="V49" s="131"/>
      <c r="W49" s="132"/>
      <c r="X49" s="131"/>
      <c r="Y49" s="131"/>
      <c r="Z49" s="131"/>
      <c r="AA49" s="131"/>
    </row>
    <row r="50" spans="1:27" ht="20.100000000000001" hidden="1" customHeight="1">
      <c r="A50" s="260">
        <v>30100020</v>
      </c>
      <c r="B50" s="389" t="s">
        <v>382</v>
      </c>
      <c r="C50" s="183" t="s">
        <v>384</v>
      </c>
      <c r="D50" s="107">
        <v>5.03</v>
      </c>
      <c r="E50" s="107"/>
      <c r="F50" s="107"/>
      <c r="G50" s="127"/>
      <c r="H50" s="390">
        <f t="shared" si="7"/>
        <v>0</v>
      </c>
      <c r="I50" s="128"/>
      <c r="J50" s="129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9">
        <f t="shared" si="10"/>
        <v>0</v>
      </c>
      <c r="O50" s="394"/>
      <c r="P50" s="394"/>
      <c r="Q50" s="394"/>
      <c r="R50" s="394"/>
      <c r="S50" s="394"/>
      <c r="T50" s="394"/>
      <c r="U50" s="394"/>
      <c r="V50" s="131"/>
      <c r="W50" s="132"/>
      <c r="X50" s="131"/>
      <c r="Y50" s="131"/>
      <c r="Z50" s="131"/>
      <c r="AA50" s="131"/>
    </row>
    <row r="51" spans="1:27" ht="20.100000000000001" hidden="1" customHeight="1">
      <c r="A51" s="260">
        <v>30100021</v>
      </c>
      <c r="B51" s="389" t="s">
        <v>382</v>
      </c>
      <c r="C51" s="183" t="s">
        <v>389</v>
      </c>
      <c r="D51" s="107">
        <v>5.03</v>
      </c>
      <c r="E51" s="107"/>
      <c r="F51" s="107"/>
      <c r="G51" s="127"/>
      <c r="H51" s="390">
        <f t="shared" si="7"/>
        <v>0</v>
      </c>
      <c r="I51" s="128"/>
      <c r="J51" s="129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9">
        <f t="shared" si="10"/>
        <v>0</v>
      </c>
      <c r="O51" s="394"/>
      <c r="P51" s="394"/>
      <c r="Q51" s="394"/>
      <c r="R51" s="394"/>
      <c r="S51" s="394"/>
      <c r="T51" s="394"/>
      <c r="U51" s="394"/>
      <c r="V51" s="131"/>
      <c r="W51" s="132"/>
      <c r="X51" s="131"/>
      <c r="Y51" s="131"/>
      <c r="Z51" s="131"/>
      <c r="AA51" s="131"/>
    </row>
    <row r="52" spans="1:27" ht="20.100000000000001" hidden="1" customHeight="1">
      <c r="A52" s="260">
        <v>30100018</v>
      </c>
      <c r="B52" s="389" t="s">
        <v>382</v>
      </c>
      <c r="C52" s="183" t="s">
        <v>391</v>
      </c>
      <c r="D52" s="107">
        <v>5.03</v>
      </c>
      <c r="E52" s="107"/>
      <c r="F52" s="107"/>
      <c r="G52" s="127"/>
      <c r="H52" s="390">
        <f t="shared" si="7"/>
        <v>0</v>
      </c>
      <c r="I52" s="128"/>
      <c r="J52" s="129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9">
        <f t="shared" si="10"/>
        <v>0</v>
      </c>
      <c r="O52" s="394"/>
      <c r="P52" s="394"/>
      <c r="Q52" s="394"/>
      <c r="R52" s="394"/>
      <c r="S52" s="394"/>
      <c r="T52" s="394"/>
      <c r="U52" s="394"/>
      <c r="V52" s="131"/>
      <c r="W52" s="132"/>
      <c r="X52" s="131"/>
      <c r="Y52" s="131"/>
      <c r="Z52" s="131"/>
      <c r="AA52" s="131"/>
    </row>
    <row r="53" spans="1:27" ht="20.100000000000001" hidden="1" customHeight="1">
      <c r="A53" s="263">
        <v>30700007</v>
      </c>
      <c r="B53" s="389" t="s">
        <v>418</v>
      </c>
      <c r="C53" s="183" t="s">
        <v>364</v>
      </c>
      <c r="D53" s="107">
        <v>5.03</v>
      </c>
      <c r="E53" s="107"/>
      <c r="F53" s="107"/>
      <c r="G53" s="127"/>
      <c r="H53" s="390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394"/>
      <c r="P53" s="394"/>
      <c r="Q53" s="394"/>
      <c r="R53" s="394"/>
      <c r="S53" s="394"/>
      <c r="T53" s="394"/>
      <c r="U53" s="394"/>
      <c r="V53" s="131"/>
      <c r="W53" s="132"/>
      <c r="X53" s="131"/>
      <c r="Y53" s="131"/>
      <c r="Z53" s="131"/>
      <c r="AA53" s="131"/>
    </row>
    <row r="54" spans="1:27" ht="20.100000000000001" hidden="1" customHeight="1">
      <c r="A54" s="263">
        <v>30700006</v>
      </c>
      <c r="B54" s="389" t="s">
        <v>418</v>
      </c>
      <c r="C54" s="183" t="s">
        <v>365</v>
      </c>
      <c r="D54" s="107">
        <v>5.03</v>
      </c>
      <c r="E54" s="107"/>
      <c r="F54" s="107"/>
      <c r="G54" s="127"/>
      <c r="H54" s="390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394"/>
      <c r="P54" s="394"/>
      <c r="Q54" s="394"/>
      <c r="R54" s="394"/>
      <c r="S54" s="394"/>
      <c r="T54" s="394"/>
      <c r="U54" s="394"/>
      <c r="V54" s="131"/>
      <c r="W54" s="132"/>
      <c r="X54" s="131"/>
      <c r="Y54" s="131"/>
      <c r="Z54" s="131"/>
      <c r="AA54" s="131"/>
    </row>
    <row r="55" spans="1:27" ht="20.100000000000001" hidden="1" customHeight="1">
      <c r="A55" s="263">
        <v>30700008</v>
      </c>
      <c r="B55" s="389" t="s">
        <v>418</v>
      </c>
      <c r="C55" s="183" t="s">
        <v>366</v>
      </c>
      <c r="D55" s="107">
        <v>5.03</v>
      </c>
      <c r="E55" s="107"/>
      <c r="F55" s="107"/>
      <c r="G55" s="127"/>
      <c r="H55" s="390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394"/>
      <c r="P55" s="394"/>
      <c r="Q55" s="394"/>
      <c r="R55" s="394"/>
      <c r="S55" s="394"/>
      <c r="T55" s="394"/>
      <c r="U55" s="394"/>
      <c r="V55" s="131"/>
      <c r="W55" s="132"/>
      <c r="X55" s="131"/>
      <c r="Y55" s="131"/>
      <c r="Z55" s="131"/>
      <c r="AA55" s="131"/>
    </row>
    <row r="56" spans="1:27" ht="20.100000000000001" hidden="1" customHeight="1">
      <c r="A56" s="263">
        <v>30700009</v>
      </c>
      <c r="B56" s="389" t="s">
        <v>418</v>
      </c>
      <c r="C56" s="183" t="s">
        <v>367</v>
      </c>
      <c r="D56" s="107">
        <v>5.03</v>
      </c>
      <c r="E56" s="107"/>
      <c r="F56" s="107"/>
      <c r="G56" s="127"/>
      <c r="H56" s="390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394"/>
      <c r="P56" s="394"/>
      <c r="Q56" s="394"/>
      <c r="R56" s="394"/>
      <c r="S56" s="394"/>
      <c r="T56" s="394"/>
      <c r="U56" s="394"/>
      <c r="V56" s="131"/>
      <c r="W56" s="132"/>
      <c r="X56" s="131"/>
      <c r="Y56" s="131"/>
      <c r="Z56" s="131"/>
      <c r="AA56" s="131"/>
    </row>
    <row r="57" spans="1:27" ht="20.100000000000001" hidden="1" customHeight="1">
      <c r="A57" s="260">
        <v>30100036</v>
      </c>
      <c r="B57" s="133" t="s">
        <v>210</v>
      </c>
      <c r="C57" s="125" t="s">
        <v>187</v>
      </c>
      <c r="D57" s="107">
        <v>5.03</v>
      </c>
      <c r="E57" s="107"/>
      <c r="F57" s="107"/>
      <c r="G57" s="127"/>
      <c r="H57" s="390">
        <f t="shared" si="7"/>
        <v>0</v>
      </c>
      <c r="I57" s="128"/>
      <c r="J57" s="129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9">
        <f t="shared" ref="N57:N66" si="13">SUM(O57:U57)</f>
        <v>0</v>
      </c>
      <c r="O57" s="398"/>
      <c r="P57" s="398"/>
      <c r="Q57" s="398"/>
      <c r="R57" s="398"/>
      <c r="S57" s="398"/>
      <c r="T57" s="398"/>
      <c r="U57" s="398"/>
      <c r="V57" s="131">
        <f t="shared" ref="V57:V66" si="14">SUM(X57:AA57)</f>
        <v>0</v>
      </c>
      <c r="W57" s="132" t="str">
        <f t="shared" ref="W57:W66" si="15">IF(ISERROR(V57/G57),"",V57/G57)</f>
        <v/>
      </c>
      <c r="X57" s="131"/>
      <c r="Y57" s="131"/>
      <c r="Z57" s="131"/>
      <c r="AA57" s="131"/>
    </row>
    <row r="58" spans="1:27" ht="20.100000000000001" hidden="1" customHeight="1">
      <c r="A58" s="260">
        <v>30100034</v>
      </c>
      <c r="B58" s="133" t="s">
        <v>210</v>
      </c>
      <c r="C58" s="125" t="s">
        <v>186</v>
      </c>
      <c r="D58" s="107">
        <v>5.03</v>
      </c>
      <c r="E58" s="107"/>
      <c r="F58" s="107"/>
      <c r="G58" s="127"/>
      <c r="H58" s="390">
        <f t="shared" si="7"/>
        <v>0</v>
      </c>
      <c r="I58" s="128"/>
      <c r="J58" s="129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9"/>
        <v>0</v>
      </c>
      <c r="N58" s="129">
        <f t="shared" si="13"/>
        <v>0</v>
      </c>
      <c r="O58" s="398"/>
      <c r="P58" s="398"/>
      <c r="Q58" s="398"/>
      <c r="R58" s="398"/>
      <c r="S58" s="398"/>
      <c r="T58" s="398"/>
      <c r="U58" s="398"/>
      <c r="V58" s="131">
        <f t="shared" si="14"/>
        <v>0</v>
      </c>
      <c r="W58" s="132" t="str">
        <f t="shared" si="15"/>
        <v/>
      </c>
      <c r="X58" s="131"/>
      <c r="Y58" s="131"/>
      <c r="Z58" s="131"/>
      <c r="AA58" s="131"/>
    </row>
    <row r="59" spans="1:27" ht="20.100000000000001" hidden="1" customHeight="1">
      <c r="A59" s="260">
        <v>30100035</v>
      </c>
      <c r="B59" s="133" t="s">
        <v>210</v>
      </c>
      <c r="C59" s="125" t="s">
        <v>194</v>
      </c>
      <c r="D59" s="107">
        <v>5.03</v>
      </c>
      <c r="E59" s="107"/>
      <c r="F59" s="107"/>
      <c r="G59" s="127"/>
      <c r="H59" s="390">
        <f t="shared" si="7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9">
        <f t="shared" si="13"/>
        <v>0</v>
      </c>
      <c r="O59" s="398"/>
      <c r="P59" s="398"/>
      <c r="Q59" s="398"/>
      <c r="R59" s="398"/>
      <c r="S59" s="398"/>
      <c r="T59" s="398"/>
      <c r="U59" s="398"/>
      <c r="V59" s="131">
        <f t="shared" si="14"/>
        <v>0</v>
      </c>
      <c r="W59" s="132" t="str">
        <f t="shared" si="15"/>
        <v/>
      </c>
      <c r="X59" s="131"/>
      <c r="Y59" s="131"/>
      <c r="Z59" s="131"/>
      <c r="AA59" s="131"/>
    </row>
    <row r="60" spans="1:27" ht="20.100000000000001" hidden="1" customHeight="1">
      <c r="A60" s="260">
        <v>30100040</v>
      </c>
      <c r="B60" s="133" t="s">
        <v>211</v>
      </c>
      <c r="C60" s="125" t="s">
        <v>212</v>
      </c>
      <c r="D60" s="107">
        <v>5.03</v>
      </c>
      <c r="E60" s="107"/>
      <c r="F60" s="107"/>
      <c r="G60" s="127"/>
      <c r="H60" s="390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398"/>
      <c r="P60" s="398"/>
      <c r="Q60" s="398"/>
      <c r="R60" s="398"/>
      <c r="S60" s="398"/>
      <c r="T60" s="398"/>
      <c r="U60" s="398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hidden="1" customHeight="1">
      <c r="A61" s="260">
        <v>30100039</v>
      </c>
      <c r="B61" s="133" t="s">
        <v>211</v>
      </c>
      <c r="C61" s="125" t="s">
        <v>186</v>
      </c>
      <c r="D61" s="107">
        <v>5.03</v>
      </c>
      <c r="E61" s="107"/>
      <c r="F61" s="107"/>
      <c r="G61" s="127"/>
      <c r="H61" s="390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398"/>
      <c r="P61" s="398"/>
      <c r="Q61" s="398"/>
      <c r="R61" s="398"/>
      <c r="S61" s="398"/>
      <c r="T61" s="398"/>
      <c r="U61" s="398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hidden="1" customHeight="1">
      <c r="A62" s="260">
        <v>30100042</v>
      </c>
      <c r="B62" s="133" t="s">
        <v>211</v>
      </c>
      <c r="C62" s="125" t="s">
        <v>187</v>
      </c>
      <c r="D62" s="107">
        <v>5.03</v>
      </c>
      <c r="E62" s="107"/>
      <c r="F62" s="107"/>
      <c r="G62" s="127"/>
      <c r="H62" s="390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398"/>
      <c r="P62" s="398"/>
      <c r="Q62" s="398"/>
      <c r="R62" s="398"/>
      <c r="S62" s="398"/>
      <c r="T62" s="398"/>
      <c r="U62" s="398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hidden="1" customHeight="1">
      <c r="A63" s="260">
        <v>30100041</v>
      </c>
      <c r="B63" s="133" t="s">
        <v>211</v>
      </c>
      <c r="C63" s="125" t="s">
        <v>194</v>
      </c>
      <c r="D63" s="107">
        <v>5.03</v>
      </c>
      <c r="E63" s="107"/>
      <c r="F63" s="107"/>
      <c r="G63" s="127"/>
      <c r="H63" s="390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398"/>
      <c r="P63" s="398"/>
      <c r="Q63" s="398"/>
      <c r="R63" s="398"/>
      <c r="S63" s="398"/>
      <c r="T63" s="398"/>
      <c r="U63" s="398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hidden="1" customHeight="1">
      <c r="A64" s="260">
        <v>30100045</v>
      </c>
      <c r="B64" s="133" t="s">
        <v>213</v>
      </c>
      <c r="C64" s="125" t="s">
        <v>199</v>
      </c>
      <c r="D64" s="107">
        <v>5.03</v>
      </c>
      <c r="E64" s="107"/>
      <c r="F64" s="107"/>
      <c r="G64" s="127"/>
      <c r="H64" s="390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398"/>
      <c r="P64" s="398"/>
      <c r="Q64" s="398"/>
      <c r="R64" s="398"/>
      <c r="S64" s="398"/>
      <c r="T64" s="398"/>
      <c r="U64" s="398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hidden="1" customHeight="1">
      <c r="A65" s="260">
        <v>30100044</v>
      </c>
      <c r="B65" s="133" t="s">
        <v>213</v>
      </c>
      <c r="C65" s="125" t="s">
        <v>187</v>
      </c>
      <c r="D65" s="107">
        <v>5.03</v>
      </c>
      <c r="E65" s="107"/>
      <c r="F65" s="107"/>
      <c r="G65" s="127"/>
      <c r="H65" s="390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398"/>
      <c r="P65" s="398"/>
      <c r="Q65" s="398"/>
      <c r="R65" s="398"/>
      <c r="S65" s="398"/>
      <c r="T65" s="398"/>
      <c r="U65" s="398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ht="20.100000000000001" hidden="1" customHeight="1">
      <c r="A66" s="260">
        <v>30100046</v>
      </c>
      <c r="B66" s="133" t="s">
        <v>213</v>
      </c>
      <c r="C66" s="125" t="s">
        <v>207</v>
      </c>
      <c r="D66" s="107">
        <v>5.03</v>
      </c>
      <c r="E66" s="107"/>
      <c r="F66" s="107"/>
      <c r="G66" s="127"/>
      <c r="H66" s="390">
        <f t="shared" si="7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9">
        <f t="shared" si="13"/>
        <v>0</v>
      </c>
      <c r="O66" s="398"/>
      <c r="P66" s="398"/>
      <c r="Q66" s="398"/>
      <c r="R66" s="398"/>
      <c r="S66" s="398"/>
      <c r="T66" s="398"/>
      <c r="U66" s="398"/>
      <c r="V66" s="131">
        <f t="shared" si="14"/>
        <v>0</v>
      </c>
      <c r="W66" s="132" t="str">
        <f t="shared" si="15"/>
        <v/>
      </c>
      <c r="X66" s="131"/>
      <c r="Y66" s="131"/>
      <c r="Z66" s="131"/>
      <c r="AA66" s="131"/>
    </row>
    <row r="67" spans="1:27" ht="20.100000000000001" hidden="1" customHeight="1">
      <c r="A67" s="260">
        <v>30100043</v>
      </c>
      <c r="B67" s="133" t="s">
        <v>429</v>
      </c>
      <c r="C67" s="257" t="s">
        <v>74</v>
      </c>
      <c r="D67" s="107">
        <v>5.03</v>
      </c>
      <c r="E67" s="107"/>
      <c r="F67" s="107"/>
      <c r="G67" s="127"/>
      <c r="H67" s="390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398"/>
      <c r="P67" s="398"/>
      <c r="Q67" s="398"/>
      <c r="R67" s="398"/>
      <c r="S67" s="398"/>
      <c r="T67" s="398"/>
      <c r="U67" s="398"/>
      <c r="V67" s="131"/>
      <c r="W67" s="132"/>
      <c r="X67" s="131"/>
      <c r="Y67" s="131"/>
      <c r="Z67" s="131"/>
      <c r="AA67" s="131"/>
    </row>
    <row r="68" spans="1:27" ht="20.100000000000001" hidden="1" customHeight="1">
      <c r="A68" s="260">
        <v>30100064</v>
      </c>
      <c r="B68" s="133" t="s">
        <v>397</v>
      </c>
      <c r="C68" s="183" t="s">
        <v>398</v>
      </c>
      <c r="D68" s="107">
        <v>5</v>
      </c>
      <c r="E68" s="107"/>
      <c r="F68" s="107"/>
      <c r="G68" s="127"/>
      <c r="H68" s="390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398"/>
      <c r="P68" s="398"/>
      <c r="Q68" s="398"/>
      <c r="R68" s="398"/>
      <c r="S68" s="398"/>
      <c r="T68" s="398"/>
      <c r="U68" s="398"/>
      <c r="V68" s="131"/>
      <c r="W68" s="132"/>
      <c r="X68" s="131"/>
      <c r="Y68" s="131"/>
      <c r="Z68" s="131"/>
      <c r="AA68" s="131"/>
    </row>
    <row r="69" spans="1:27" ht="20.100000000000001" hidden="1" customHeight="1">
      <c r="A69" s="260">
        <v>30100049</v>
      </c>
      <c r="B69" s="133" t="s">
        <v>214</v>
      </c>
      <c r="C69" s="125" t="s">
        <v>190</v>
      </c>
      <c r="D69" s="107">
        <v>5.03</v>
      </c>
      <c r="E69" s="107"/>
      <c r="F69" s="107"/>
      <c r="G69" s="127"/>
      <c r="H69" s="390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398"/>
      <c r="P69" s="398"/>
      <c r="Q69" s="398"/>
      <c r="R69" s="398"/>
      <c r="S69" s="398"/>
      <c r="T69" s="398"/>
      <c r="U69" s="398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hidden="1" customHeight="1">
      <c r="A70" s="260">
        <v>30100050</v>
      </c>
      <c r="B70" s="133" t="s">
        <v>214</v>
      </c>
      <c r="C70" s="125" t="s">
        <v>194</v>
      </c>
      <c r="D70" s="107">
        <v>5.03</v>
      </c>
      <c r="E70" s="107"/>
      <c r="F70" s="107"/>
      <c r="G70" s="127"/>
      <c r="H70" s="390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398"/>
      <c r="P70" s="398"/>
      <c r="Q70" s="398"/>
      <c r="R70" s="398"/>
      <c r="S70" s="398"/>
      <c r="T70" s="398"/>
      <c r="U70" s="398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hidden="1" customHeight="1">
      <c r="A71" s="260"/>
      <c r="B71" s="133" t="s">
        <v>360</v>
      </c>
      <c r="C71" s="183" t="s">
        <v>361</v>
      </c>
      <c r="D71" s="107">
        <v>5.03</v>
      </c>
      <c r="E71" s="107"/>
      <c r="F71" s="107"/>
      <c r="G71" s="127"/>
      <c r="H71" s="390">
        <f t="shared" si="7"/>
        <v>0</v>
      </c>
      <c r="I71" s="128"/>
      <c r="J71" s="129"/>
      <c r="K71" s="130"/>
      <c r="L71" s="128"/>
      <c r="M71" s="108"/>
      <c r="N71" s="129"/>
      <c r="O71" s="398"/>
      <c r="P71" s="398"/>
      <c r="Q71" s="398"/>
      <c r="R71" s="398"/>
      <c r="S71" s="398"/>
      <c r="T71" s="398"/>
      <c r="U71" s="398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60">
        <v>30100055</v>
      </c>
      <c r="B72" s="138" t="s">
        <v>215</v>
      </c>
      <c r="C72" s="125" t="s">
        <v>186</v>
      </c>
      <c r="D72" s="107">
        <v>5.0599999999999996</v>
      </c>
      <c r="E72" s="107"/>
      <c r="F72" s="107"/>
      <c r="G72" s="127"/>
      <c r="H72" s="390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398"/>
      <c r="P72" s="398"/>
      <c r="Q72" s="398"/>
      <c r="R72" s="398"/>
      <c r="S72" s="398"/>
      <c r="T72" s="398"/>
      <c r="U72" s="398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60">
        <v>30100056</v>
      </c>
      <c r="B73" s="138" t="s">
        <v>215</v>
      </c>
      <c r="C73" s="125" t="s">
        <v>204</v>
      </c>
      <c r="D73" s="107">
        <v>5.0599999999999996</v>
      </c>
      <c r="E73" s="107"/>
      <c r="F73" s="107"/>
      <c r="G73" s="127"/>
      <c r="H73" s="390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398"/>
      <c r="P73" s="398"/>
      <c r="Q73" s="398"/>
      <c r="R73" s="398"/>
      <c r="S73" s="398"/>
      <c r="T73" s="398"/>
      <c r="U73" s="398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60">
        <v>30100057</v>
      </c>
      <c r="B74" s="138" t="s">
        <v>215</v>
      </c>
      <c r="C74" s="125" t="s">
        <v>194</v>
      </c>
      <c r="D74" s="107">
        <v>5.0599999999999996</v>
      </c>
      <c r="E74" s="107"/>
      <c r="F74" s="107"/>
      <c r="G74" s="127"/>
      <c r="H74" s="390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398"/>
      <c r="P74" s="398"/>
      <c r="Q74" s="398"/>
      <c r="R74" s="398"/>
      <c r="S74" s="398"/>
      <c r="T74" s="398"/>
      <c r="U74" s="398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60">
        <v>30100058</v>
      </c>
      <c r="B75" s="138" t="s">
        <v>215</v>
      </c>
      <c r="C75" s="125" t="s">
        <v>187</v>
      </c>
      <c r="D75" s="107">
        <v>5.0599999999999996</v>
      </c>
      <c r="E75" s="107"/>
      <c r="F75" s="107"/>
      <c r="G75" s="127"/>
      <c r="H75" s="390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398"/>
      <c r="P75" s="398"/>
      <c r="Q75" s="398"/>
      <c r="R75" s="398"/>
      <c r="S75" s="398"/>
      <c r="T75" s="398"/>
      <c r="U75" s="398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62">
        <v>30600013</v>
      </c>
      <c r="B76" s="192" t="s">
        <v>377</v>
      </c>
      <c r="C76" s="183" t="s">
        <v>374</v>
      </c>
      <c r="D76" s="107">
        <v>5.5</v>
      </c>
      <c r="E76" s="107"/>
      <c r="F76" s="107"/>
      <c r="G76" s="127"/>
      <c r="H76" s="390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398"/>
      <c r="P76" s="398"/>
      <c r="Q76" s="398"/>
      <c r="R76" s="398"/>
      <c r="S76" s="398"/>
      <c r="T76" s="398"/>
      <c r="U76" s="398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62">
        <v>30600014</v>
      </c>
      <c r="B77" s="192" t="s">
        <v>377</v>
      </c>
      <c r="C77" s="183" t="s">
        <v>369</v>
      </c>
      <c r="D77" s="107">
        <v>5.5</v>
      </c>
      <c r="E77" s="107"/>
      <c r="F77" s="107"/>
      <c r="G77" s="127"/>
      <c r="H77" s="390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398"/>
      <c r="P77" s="398"/>
      <c r="Q77" s="398"/>
      <c r="R77" s="398"/>
      <c r="S77" s="398"/>
      <c r="T77" s="398"/>
      <c r="U77" s="398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62">
        <v>30600012</v>
      </c>
      <c r="B78" s="192" t="s">
        <v>377</v>
      </c>
      <c r="C78" s="183" t="s">
        <v>370</v>
      </c>
      <c r="D78" s="107">
        <v>5.5</v>
      </c>
      <c r="E78" s="107"/>
      <c r="F78" s="107"/>
      <c r="G78" s="127"/>
      <c r="H78" s="390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398"/>
      <c r="P78" s="398"/>
      <c r="Q78" s="398"/>
      <c r="R78" s="398"/>
      <c r="S78" s="398"/>
      <c r="T78" s="398"/>
      <c r="U78" s="398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62">
        <v>30600011</v>
      </c>
      <c r="B79" s="192" t="s">
        <v>377</v>
      </c>
      <c r="C79" s="183" t="s">
        <v>371</v>
      </c>
      <c r="D79" s="107">
        <v>5.5</v>
      </c>
      <c r="E79" s="107"/>
      <c r="F79" s="107"/>
      <c r="G79" s="127"/>
      <c r="H79" s="390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398"/>
      <c r="P79" s="398"/>
      <c r="Q79" s="398"/>
      <c r="R79" s="398"/>
      <c r="S79" s="398"/>
      <c r="T79" s="398"/>
      <c r="U79" s="398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62">
        <v>30300002</v>
      </c>
      <c r="B80" s="192" t="s">
        <v>407</v>
      </c>
      <c r="C80" s="183" t="s">
        <v>408</v>
      </c>
      <c r="D80" s="107">
        <v>5.03</v>
      </c>
      <c r="E80" s="107"/>
      <c r="F80" s="107"/>
      <c r="G80" s="127"/>
      <c r="H80" s="390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398"/>
      <c r="P80" s="398"/>
      <c r="Q80" s="398"/>
      <c r="R80" s="398"/>
      <c r="S80" s="398"/>
      <c r="T80" s="398"/>
      <c r="U80" s="398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62">
        <v>30300001</v>
      </c>
      <c r="B81" s="192" t="s">
        <v>407</v>
      </c>
      <c r="C81" s="183" t="s">
        <v>409</v>
      </c>
      <c r="D81" s="107">
        <v>5.03</v>
      </c>
      <c r="E81" s="107"/>
      <c r="F81" s="107"/>
      <c r="G81" s="127"/>
      <c r="H81" s="390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398"/>
      <c r="P81" s="398"/>
      <c r="Q81" s="398"/>
      <c r="R81" s="398"/>
      <c r="S81" s="398"/>
      <c r="T81" s="398"/>
      <c r="U81" s="398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62">
        <v>30300003</v>
      </c>
      <c r="B82" s="192" t="s">
        <v>407</v>
      </c>
      <c r="C82" s="183" t="s">
        <v>410</v>
      </c>
      <c r="D82" s="107">
        <v>5.03</v>
      </c>
      <c r="E82" s="107"/>
      <c r="F82" s="107"/>
      <c r="G82" s="127"/>
      <c r="H82" s="390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398"/>
      <c r="P82" s="398"/>
      <c r="Q82" s="398"/>
      <c r="R82" s="398"/>
      <c r="S82" s="398"/>
      <c r="T82" s="398"/>
      <c r="U82" s="398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62">
        <v>30300005</v>
      </c>
      <c r="B83" s="138" t="s">
        <v>362</v>
      </c>
      <c r="C83" s="125" t="s">
        <v>337</v>
      </c>
      <c r="D83" s="107">
        <v>5.03</v>
      </c>
      <c r="E83" s="107"/>
      <c r="F83" s="107"/>
      <c r="G83" s="127"/>
      <c r="H83" s="390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398"/>
      <c r="P83" s="398"/>
      <c r="Q83" s="398"/>
      <c r="R83" s="398"/>
      <c r="S83" s="398"/>
      <c r="T83" s="398"/>
      <c r="U83" s="398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62">
        <v>30300004</v>
      </c>
      <c r="B84" s="138" t="s">
        <v>362</v>
      </c>
      <c r="C84" s="125" t="s">
        <v>339</v>
      </c>
      <c r="D84" s="107">
        <v>5.03</v>
      </c>
      <c r="E84" s="107"/>
      <c r="F84" s="107"/>
      <c r="G84" s="127"/>
      <c r="H84" s="390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398"/>
      <c r="P84" s="398"/>
      <c r="Q84" s="398"/>
      <c r="R84" s="398"/>
      <c r="S84" s="398"/>
      <c r="T84" s="398"/>
      <c r="U84" s="398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62">
        <v>30300006</v>
      </c>
      <c r="B85" s="138" t="s">
        <v>362</v>
      </c>
      <c r="C85" s="125" t="s">
        <v>341</v>
      </c>
      <c r="D85" s="107">
        <v>5.03</v>
      </c>
      <c r="E85" s="107"/>
      <c r="F85" s="107"/>
      <c r="G85" s="127"/>
      <c r="H85" s="390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398"/>
      <c r="P85" s="398"/>
      <c r="Q85" s="398"/>
      <c r="R85" s="398"/>
      <c r="S85" s="398"/>
      <c r="T85" s="398"/>
      <c r="U85" s="398"/>
      <c r="V85" s="131"/>
      <c r="W85" s="132"/>
      <c r="X85" s="131"/>
      <c r="Y85" s="131"/>
      <c r="Z85" s="131"/>
      <c r="AA85" s="131"/>
    </row>
    <row r="86" spans="1:27" ht="20.100000000000001" customHeight="1">
      <c r="A86" s="435" t="s">
        <v>216</v>
      </c>
      <c r="B86" s="435"/>
      <c r="C86" s="399" t="s">
        <v>202</v>
      </c>
      <c r="D86" s="141"/>
      <c r="E86" s="141"/>
      <c r="F86" s="141"/>
      <c r="G86" s="143">
        <f>SUM(G29:G85)</f>
        <v>858</v>
      </c>
      <c r="H86" s="144">
        <f>SUM(H29:H85)</f>
        <v>4315.7400000000007</v>
      </c>
      <c r="I86" s="144">
        <f>SUM(I29:I85)</f>
        <v>9.5</v>
      </c>
      <c r="J86" s="129">
        <f t="array" ref="J86">IF(ISERROR(G86/I86),"",G86/I86)</f>
        <v>90.315789473684205</v>
      </c>
      <c r="K86" s="144">
        <f>SUM(K29:K85)</f>
        <v>16.5</v>
      </c>
      <c r="L86" s="145"/>
      <c r="M86" s="148">
        <f t="shared" ref="M86:V86" si="17">SUM(M29:M85)</f>
        <v>-7</v>
      </c>
      <c r="N86" s="144">
        <f t="shared" si="17"/>
        <v>0</v>
      </c>
      <c r="O86" s="146">
        <f t="shared" si="17"/>
        <v>0</v>
      </c>
      <c r="P86" s="146">
        <f t="shared" si="17"/>
        <v>0</v>
      </c>
      <c r="Q86" s="146">
        <f t="shared" si="17"/>
        <v>0</v>
      </c>
      <c r="R86" s="146">
        <f t="shared" si="17"/>
        <v>0</v>
      </c>
      <c r="S86" s="146">
        <f t="shared" si="17"/>
        <v>0</v>
      </c>
      <c r="T86" s="146">
        <f t="shared" si="17"/>
        <v>0</v>
      </c>
      <c r="U86" s="146">
        <f t="shared" si="17"/>
        <v>0</v>
      </c>
      <c r="V86" s="147">
        <f t="shared" si="17"/>
        <v>0</v>
      </c>
      <c r="W86" s="132">
        <f t="shared" ref="W86:W93" si="18">IF(ISERROR(V86/G86),"",V86/G86)</f>
        <v>0</v>
      </c>
      <c r="X86" s="147">
        <f>SUM(X29:X85)</f>
        <v>0</v>
      </c>
      <c r="Y86" s="147">
        <f>SUM(Y29:Y85)</f>
        <v>0</v>
      </c>
      <c r="Z86" s="147">
        <f>SUM(Z29:Z85)</f>
        <v>0</v>
      </c>
      <c r="AA86" s="147">
        <f>SUM(AA29:AA85)</f>
        <v>0</v>
      </c>
    </row>
    <row r="87" spans="1:27" ht="20.100000000000001" hidden="1" customHeight="1">
      <c r="A87" s="259">
        <v>30400012</v>
      </c>
      <c r="B87" s="389" t="s">
        <v>217</v>
      </c>
      <c r="C87" s="125" t="s">
        <v>179</v>
      </c>
      <c r="D87" s="107">
        <v>5.03</v>
      </c>
      <c r="E87" s="107"/>
      <c r="F87" s="107"/>
      <c r="G87" s="127"/>
      <c r="H87" s="390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398"/>
      <c r="P87" s="398"/>
      <c r="Q87" s="398"/>
      <c r="R87" s="398"/>
      <c r="S87" s="398"/>
      <c r="T87" s="398"/>
      <c r="U87" s="398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hidden="1" customHeight="1">
      <c r="A88" s="259">
        <v>30400010</v>
      </c>
      <c r="B88" s="389" t="s">
        <v>217</v>
      </c>
      <c r="C88" s="125" t="s">
        <v>186</v>
      </c>
      <c r="D88" s="107">
        <v>5.03</v>
      </c>
      <c r="E88" s="107"/>
      <c r="F88" s="107"/>
      <c r="G88" s="127"/>
      <c r="H88" s="390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398"/>
      <c r="P88" s="398"/>
      <c r="Q88" s="398"/>
      <c r="R88" s="398"/>
      <c r="S88" s="398"/>
      <c r="T88" s="398"/>
      <c r="U88" s="398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hidden="1" customHeight="1">
      <c r="A89" s="259">
        <v>30400011</v>
      </c>
      <c r="B89" s="389" t="s">
        <v>217</v>
      </c>
      <c r="C89" s="125" t="s">
        <v>204</v>
      </c>
      <c r="D89" s="107">
        <v>5.03</v>
      </c>
      <c r="E89" s="107"/>
      <c r="F89" s="107"/>
      <c r="G89" s="127"/>
      <c r="H89" s="390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398"/>
      <c r="P89" s="398"/>
      <c r="Q89" s="398"/>
      <c r="R89" s="398"/>
      <c r="S89" s="398"/>
      <c r="T89" s="398"/>
      <c r="U89" s="398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ht="20.100000000000001" hidden="1" customHeight="1">
      <c r="A90" s="259">
        <v>30400014</v>
      </c>
      <c r="B90" s="149" t="s">
        <v>507</v>
      </c>
      <c r="C90" s="125" t="s">
        <v>179</v>
      </c>
      <c r="D90" s="107">
        <v>5.03</v>
      </c>
      <c r="E90" s="107"/>
      <c r="F90" s="107"/>
      <c r="G90" s="127"/>
      <c r="H90" s="390">
        <f t="shared" si="19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9">
        <f t="shared" si="21"/>
        <v>0</v>
      </c>
      <c r="O90" s="398"/>
      <c r="P90" s="398"/>
      <c r="Q90" s="398"/>
      <c r="R90" s="398"/>
      <c r="S90" s="398"/>
      <c r="T90" s="398"/>
      <c r="U90" s="398"/>
      <c r="V90" s="131">
        <f t="shared" si="22"/>
        <v>0</v>
      </c>
      <c r="W90" s="132" t="str">
        <f t="shared" si="18"/>
        <v/>
      </c>
      <c r="X90" s="131"/>
      <c r="Y90" s="131"/>
      <c r="Z90" s="131"/>
      <c r="AA90" s="131"/>
    </row>
    <row r="91" spans="1:27" ht="20.100000000000001" hidden="1" customHeight="1">
      <c r="A91" s="259">
        <v>30400013</v>
      </c>
      <c r="B91" s="149" t="s">
        <v>468</v>
      </c>
      <c r="C91" s="125" t="s">
        <v>203</v>
      </c>
      <c r="D91" s="107">
        <v>5.03</v>
      </c>
      <c r="E91" s="107"/>
      <c r="F91" s="107"/>
      <c r="G91" s="127"/>
      <c r="H91" s="390">
        <f t="shared" si="19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9">
        <f t="shared" si="21"/>
        <v>0</v>
      </c>
      <c r="O91" s="398"/>
      <c r="P91" s="398"/>
      <c r="Q91" s="398"/>
      <c r="R91" s="398"/>
      <c r="S91" s="398"/>
      <c r="T91" s="398"/>
      <c r="U91" s="398"/>
      <c r="V91" s="131">
        <f t="shared" si="22"/>
        <v>0</v>
      </c>
      <c r="W91" s="132" t="str">
        <f t="shared" si="18"/>
        <v/>
      </c>
      <c r="X91" s="131"/>
      <c r="Y91" s="131"/>
      <c r="Z91" s="131"/>
      <c r="AA91" s="131"/>
    </row>
    <row r="92" spans="1:27" ht="20.100000000000001" hidden="1" customHeight="1">
      <c r="A92" s="259">
        <v>30400016</v>
      </c>
      <c r="B92" s="149" t="s">
        <v>507</v>
      </c>
      <c r="C92" s="125" t="s">
        <v>186</v>
      </c>
      <c r="D92" s="107">
        <v>5.03</v>
      </c>
      <c r="E92" s="107"/>
      <c r="F92" s="107"/>
      <c r="G92" s="127"/>
      <c r="H92" s="390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398"/>
      <c r="P92" s="398"/>
      <c r="Q92" s="398"/>
      <c r="R92" s="398"/>
      <c r="S92" s="398"/>
      <c r="T92" s="398"/>
      <c r="U92" s="398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hidden="1" customHeight="1">
      <c r="A93" s="259">
        <v>30400017</v>
      </c>
      <c r="B93" s="149" t="s">
        <v>507</v>
      </c>
      <c r="C93" s="125" t="s">
        <v>195</v>
      </c>
      <c r="D93" s="107">
        <v>5.03</v>
      </c>
      <c r="E93" s="107"/>
      <c r="F93" s="107"/>
      <c r="G93" s="127"/>
      <c r="H93" s="390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398"/>
      <c r="P93" s="398"/>
      <c r="Q93" s="398"/>
      <c r="R93" s="398"/>
      <c r="S93" s="398"/>
      <c r="T93" s="398"/>
      <c r="U93" s="398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hidden="1" customHeight="1">
      <c r="A94" s="259">
        <v>30400015</v>
      </c>
      <c r="B94" s="149" t="s">
        <v>506</v>
      </c>
      <c r="C94" s="125" t="s">
        <v>218</v>
      </c>
      <c r="D94" s="150">
        <v>5.03</v>
      </c>
      <c r="E94" s="107"/>
      <c r="F94" s="107"/>
      <c r="G94" s="127"/>
      <c r="H94" s="390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398"/>
      <c r="P94" s="398"/>
      <c r="Q94" s="398"/>
      <c r="R94" s="398"/>
      <c r="S94" s="398"/>
      <c r="T94" s="398"/>
      <c r="U94" s="398"/>
      <c r="V94" s="131"/>
      <c r="W94" s="132"/>
      <c r="X94" s="131"/>
      <c r="Y94" s="131"/>
      <c r="Z94" s="131"/>
      <c r="AA94" s="131"/>
    </row>
    <row r="95" spans="1:27" ht="20.100000000000001" hidden="1" customHeight="1">
      <c r="A95" s="264">
        <v>30600004</v>
      </c>
      <c r="B95" s="149" t="s">
        <v>219</v>
      </c>
      <c r="C95" s="125" t="s">
        <v>179</v>
      </c>
      <c r="D95" s="107">
        <v>5.03</v>
      </c>
      <c r="E95" s="107"/>
      <c r="F95" s="107"/>
      <c r="G95" s="150"/>
      <c r="H95" s="390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398"/>
      <c r="P95" s="398"/>
      <c r="Q95" s="398"/>
      <c r="R95" s="398"/>
      <c r="S95" s="398"/>
      <c r="T95" s="398"/>
      <c r="U95" s="398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hidden="1" customHeight="1">
      <c r="A96" s="264">
        <v>30600001</v>
      </c>
      <c r="B96" s="149" t="s">
        <v>219</v>
      </c>
      <c r="C96" s="125" t="s">
        <v>181</v>
      </c>
      <c r="D96" s="107">
        <v>5.03</v>
      </c>
      <c r="E96" s="107"/>
      <c r="F96" s="107"/>
      <c r="G96" s="127"/>
      <c r="H96" s="390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398"/>
      <c r="P96" s="398"/>
      <c r="Q96" s="398"/>
      <c r="R96" s="398"/>
      <c r="S96" s="398"/>
      <c r="T96" s="398"/>
      <c r="U96" s="398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hidden="1" customHeight="1">
      <c r="A97" s="264">
        <v>30600002</v>
      </c>
      <c r="B97" s="149" t="s">
        <v>219</v>
      </c>
      <c r="C97" s="125" t="s">
        <v>186</v>
      </c>
      <c r="D97" s="107">
        <v>5.03</v>
      </c>
      <c r="E97" s="107"/>
      <c r="F97" s="107"/>
      <c r="G97" s="127"/>
      <c r="H97" s="390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398"/>
      <c r="P97" s="398"/>
      <c r="Q97" s="398"/>
      <c r="R97" s="398"/>
      <c r="S97" s="398"/>
      <c r="T97" s="398"/>
      <c r="U97" s="398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ht="20.100000000000001" hidden="1" customHeight="1">
      <c r="A98" s="264">
        <v>30600003</v>
      </c>
      <c r="B98" s="149" t="s">
        <v>219</v>
      </c>
      <c r="C98" s="191" t="s">
        <v>89</v>
      </c>
      <c r="D98" s="107">
        <v>5.03</v>
      </c>
      <c r="E98" s="107"/>
      <c r="F98" s="107"/>
      <c r="G98" s="127"/>
      <c r="H98" s="390">
        <f t="shared" si="19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9">
        <f t="shared" si="23"/>
        <v>0</v>
      </c>
      <c r="O98" s="398"/>
      <c r="P98" s="398"/>
      <c r="Q98" s="398"/>
      <c r="R98" s="398"/>
      <c r="S98" s="398"/>
      <c r="T98" s="398"/>
      <c r="U98" s="398"/>
      <c r="V98" s="131">
        <f t="shared" si="24"/>
        <v>0</v>
      </c>
      <c r="W98" s="132" t="str">
        <f t="shared" si="25"/>
        <v/>
      </c>
      <c r="X98" s="131"/>
      <c r="Y98" s="131"/>
      <c r="Z98" s="131"/>
      <c r="AA98" s="131"/>
    </row>
    <row r="99" spans="1:27" ht="20.100000000000001" hidden="1" customHeight="1">
      <c r="A99" s="264">
        <v>30400030</v>
      </c>
      <c r="B99" s="149" t="s">
        <v>220</v>
      </c>
      <c r="C99" s="125" t="s">
        <v>179</v>
      </c>
      <c r="D99" s="107">
        <v>5.03</v>
      </c>
      <c r="E99" s="107"/>
      <c r="F99" s="107"/>
      <c r="G99" s="127"/>
      <c r="H99" s="390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398"/>
      <c r="P99" s="398"/>
      <c r="Q99" s="398"/>
      <c r="R99" s="398"/>
      <c r="S99" s="398"/>
      <c r="T99" s="398"/>
      <c r="U99" s="398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hidden="1" customHeight="1">
      <c r="A100" s="264"/>
      <c r="B100" s="149" t="s">
        <v>220</v>
      </c>
      <c r="C100" s="125" t="s">
        <v>203</v>
      </c>
      <c r="D100" s="107">
        <v>5.03</v>
      </c>
      <c r="E100" s="107"/>
      <c r="F100" s="107"/>
      <c r="G100" s="127"/>
      <c r="H100" s="390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398"/>
      <c r="P100" s="398"/>
      <c r="Q100" s="398"/>
      <c r="R100" s="398"/>
      <c r="S100" s="398"/>
      <c r="T100" s="398"/>
      <c r="U100" s="398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hidden="1" customHeight="1">
      <c r="A101" s="264"/>
      <c r="B101" s="149" t="s">
        <v>220</v>
      </c>
      <c r="C101" s="125" t="s">
        <v>186</v>
      </c>
      <c r="D101" s="107">
        <v>5.03</v>
      </c>
      <c r="E101" s="107"/>
      <c r="F101" s="107"/>
      <c r="G101" s="127"/>
      <c r="H101" s="390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398"/>
      <c r="P101" s="398"/>
      <c r="Q101" s="398"/>
      <c r="R101" s="398"/>
      <c r="S101" s="398"/>
      <c r="T101" s="398"/>
      <c r="U101" s="398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hidden="1" customHeight="1">
      <c r="A102" s="264">
        <v>30401031</v>
      </c>
      <c r="B102" s="149" t="s">
        <v>220</v>
      </c>
      <c r="C102" s="125" t="s">
        <v>195</v>
      </c>
      <c r="D102" s="107">
        <v>5.03</v>
      </c>
      <c r="E102" s="107"/>
      <c r="F102" s="107"/>
      <c r="G102" s="127"/>
      <c r="H102" s="390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398"/>
      <c r="P102" s="398"/>
      <c r="Q102" s="398"/>
      <c r="R102" s="398"/>
      <c r="S102" s="398"/>
      <c r="T102" s="398"/>
      <c r="U102" s="398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hidden="1" customHeight="1">
      <c r="A103" s="264">
        <v>30600005</v>
      </c>
      <c r="B103" s="389" t="s">
        <v>222</v>
      </c>
      <c r="C103" s="125" t="s">
        <v>181</v>
      </c>
      <c r="D103" s="107">
        <v>10.199999999999999</v>
      </c>
      <c r="E103" s="107"/>
      <c r="F103" s="107"/>
      <c r="G103" s="127"/>
      <c r="H103" s="390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398"/>
      <c r="P103" s="398"/>
      <c r="Q103" s="398"/>
      <c r="R103" s="398"/>
      <c r="S103" s="398"/>
      <c r="T103" s="398"/>
      <c r="U103" s="398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hidden="1" customHeight="1">
      <c r="A104" s="264">
        <v>30600008</v>
      </c>
      <c r="B104" s="389" t="s">
        <v>222</v>
      </c>
      <c r="C104" s="125" t="s">
        <v>179</v>
      </c>
      <c r="D104" s="107">
        <v>10.199999999999999</v>
      </c>
      <c r="E104" s="107"/>
      <c r="F104" s="107"/>
      <c r="G104" s="127"/>
      <c r="H104" s="390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398"/>
      <c r="P104" s="398"/>
      <c r="Q104" s="398"/>
      <c r="R104" s="398"/>
      <c r="S104" s="398"/>
      <c r="T104" s="398"/>
      <c r="U104" s="398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hidden="1" customHeight="1">
      <c r="A105" s="264">
        <v>30600007</v>
      </c>
      <c r="B105" s="389" t="s">
        <v>222</v>
      </c>
      <c r="C105" s="125" t="s">
        <v>221</v>
      </c>
      <c r="D105" s="107">
        <v>10.199999999999999</v>
      </c>
      <c r="E105" s="107"/>
      <c r="F105" s="107"/>
      <c r="G105" s="127"/>
      <c r="H105" s="390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398"/>
      <c r="P105" s="398"/>
      <c r="Q105" s="398"/>
      <c r="R105" s="398"/>
      <c r="S105" s="398"/>
      <c r="T105" s="398"/>
      <c r="U105" s="398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hidden="1" customHeight="1">
      <c r="A106" s="264">
        <v>30600006</v>
      </c>
      <c r="B106" s="389" t="s">
        <v>222</v>
      </c>
      <c r="C106" s="125" t="s">
        <v>186</v>
      </c>
      <c r="D106" s="107">
        <v>10.199999999999999</v>
      </c>
      <c r="E106" s="107"/>
      <c r="F106" s="107"/>
      <c r="G106" s="127"/>
      <c r="H106" s="390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398"/>
      <c r="P106" s="398"/>
      <c r="Q106" s="398"/>
      <c r="R106" s="398"/>
      <c r="S106" s="398"/>
      <c r="T106" s="398"/>
      <c r="U106" s="398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hidden="1" customHeight="1">
      <c r="A107" s="259">
        <v>30400026</v>
      </c>
      <c r="B107" s="389" t="s">
        <v>393</v>
      </c>
      <c r="C107" s="183" t="s">
        <v>395</v>
      </c>
      <c r="D107" s="107">
        <v>5</v>
      </c>
      <c r="E107" s="107"/>
      <c r="F107" s="107"/>
      <c r="G107" s="127"/>
      <c r="H107" s="390">
        <f t="shared" si="19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398"/>
      <c r="P107" s="398"/>
      <c r="Q107" s="398"/>
      <c r="R107" s="398"/>
      <c r="S107" s="398"/>
      <c r="T107" s="398"/>
      <c r="U107" s="398"/>
      <c r="V107" s="131"/>
      <c r="W107" s="132"/>
      <c r="X107" s="131"/>
      <c r="Y107" s="131"/>
      <c r="Z107" s="131"/>
      <c r="AA107" s="131"/>
    </row>
    <row r="108" spans="1:27" s="311" customFormat="1" ht="20.100000000000001" customHeight="1">
      <c r="A108" s="259">
        <v>30400028</v>
      </c>
      <c r="B108" s="389" t="s">
        <v>393</v>
      </c>
      <c r="C108" s="183" t="s">
        <v>402</v>
      </c>
      <c r="D108" s="107">
        <v>5</v>
      </c>
      <c r="E108" s="107"/>
      <c r="F108" s="107">
        <v>20170213</v>
      </c>
      <c r="G108" s="127">
        <v>90</v>
      </c>
      <c r="H108" s="390">
        <f t="shared" si="19"/>
        <v>450</v>
      </c>
      <c r="I108" s="128">
        <v>1</v>
      </c>
      <c r="J108" s="128"/>
      <c r="K108" s="130">
        <f t="array" ref="K108">IF(ISERROR(G108/L108),"",G108/L108)</f>
        <v>18</v>
      </c>
      <c r="L108" s="128">
        <v>5</v>
      </c>
      <c r="M108" s="108">
        <f t="shared" si="20"/>
        <v>-17</v>
      </c>
      <c r="N108" s="128">
        <f t="shared" si="23"/>
        <v>0</v>
      </c>
      <c r="O108" s="398"/>
      <c r="P108" s="398"/>
      <c r="Q108" s="398"/>
      <c r="R108" s="398"/>
      <c r="S108" s="398"/>
      <c r="T108" s="398"/>
      <c r="U108" s="398"/>
      <c r="V108" s="131"/>
      <c r="W108" s="391"/>
      <c r="X108" s="131"/>
      <c r="Y108" s="131"/>
      <c r="Z108" s="131"/>
      <c r="AA108" s="131"/>
    </row>
    <row r="109" spans="1:27" ht="21" hidden="1" customHeight="1">
      <c r="A109" s="259">
        <v>30400027</v>
      </c>
      <c r="B109" s="389" t="s">
        <v>404</v>
      </c>
      <c r="C109" s="183" t="s">
        <v>405</v>
      </c>
      <c r="D109" s="107">
        <v>5</v>
      </c>
      <c r="E109" s="107"/>
      <c r="F109" s="107"/>
      <c r="G109" s="127"/>
      <c r="H109" s="390">
        <f t="shared" si="19"/>
        <v>0</v>
      </c>
      <c r="I109" s="128"/>
      <c r="J109" s="129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9">
        <f t="shared" si="23"/>
        <v>0</v>
      </c>
      <c r="O109" s="398"/>
      <c r="P109" s="398"/>
      <c r="Q109" s="398"/>
      <c r="R109" s="398"/>
      <c r="S109" s="398"/>
      <c r="T109" s="398"/>
      <c r="U109" s="398"/>
      <c r="V109" s="131"/>
      <c r="W109" s="132"/>
      <c r="X109" s="131"/>
      <c r="Y109" s="131"/>
      <c r="Z109" s="131"/>
      <c r="AA109" s="131"/>
    </row>
    <row r="110" spans="1:27" ht="20.100000000000001" hidden="1" customHeight="1">
      <c r="A110" s="259"/>
      <c r="B110" s="389" t="s">
        <v>486</v>
      </c>
      <c r="C110" s="183" t="s">
        <v>372</v>
      </c>
      <c r="D110" s="107">
        <v>5</v>
      </c>
      <c r="E110" s="107"/>
      <c r="F110" s="107"/>
      <c r="G110" s="127"/>
      <c r="H110" s="390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398"/>
      <c r="P110" s="398"/>
      <c r="Q110" s="398"/>
      <c r="R110" s="398"/>
      <c r="S110" s="398"/>
      <c r="T110" s="398"/>
      <c r="U110" s="398"/>
      <c r="V110" s="131"/>
      <c r="W110" s="132"/>
      <c r="X110" s="131"/>
      <c r="Y110" s="131"/>
      <c r="Z110" s="131"/>
      <c r="AA110" s="131"/>
    </row>
    <row r="111" spans="1:27" ht="20.100000000000001" hidden="1" customHeight="1">
      <c r="A111" s="259">
        <v>30600009</v>
      </c>
      <c r="B111" s="389" t="s">
        <v>343</v>
      </c>
      <c r="C111" s="125" t="s">
        <v>345</v>
      </c>
      <c r="D111" s="107">
        <v>5</v>
      </c>
      <c r="E111" s="107"/>
      <c r="F111" s="107"/>
      <c r="G111" s="127"/>
      <c r="H111" s="390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398"/>
      <c r="P111" s="398"/>
      <c r="Q111" s="398"/>
      <c r="R111" s="398"/>
      <c r="S111" s="398"/>
      <c r="T111" s="398"/>
      <c r="U111" s="398"/>
      <c r="V111" s="131"/>
      <c r="W111" s="132"/>
      <c r="X111" s="131"/>
      <c r="Y111" s="131"/>
      <c r="Z111" s="131"/>
      <c r="AA111" s="131"/>
    </row>
    <row r="112" spans="1:27" ht="20.100000000000001" hidden="1" customHeight="1">
      <c r="A112" s="259">
        <v>30600010</v>
      </c>
      <c r="B112" s="389" t="s">
        <v>343</v>
      </c>
      <c r="C112" s="125" t="s">
        <v>347</v>
      </c>
      <c r="D112" s="107">
        <v>5</v>
      </c>
      <c r="E112" s="107"/>
      <c r="F112" s="107"/>
      <c r="G112" s="127"/>
      <c r="H112" s="390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398"/>
      <c r="P112" s="398"/>
      <c r="Q112" s="398"/>
      <c r="R112" s="398"/>
      <c r="S112" s="398"/>
      <c r="T112" s="398"/>
      <c r="U112" s="398"/>
      <c r="V112" s="131"/>
      <c r="W112" s="132"/>
      <c r="X112" s="131"/>
      <c r="Y112" s="131"/>
      <c r="Z112" s="131"/>
      <c r="AA112" s="131"/>
    </row>
    <row r="113" spans="1:27" ht="20.100000000000001" hidden="1" customHeight="1">
      <c r="A113" s="259">
        <v>30400001</v>
      </c>
      <c r="B113" s="149" t="s">
        <v>508</v>
      </c>
      <c r="C113" s="125" t="s">
        <v>187</v>
      </c>
      <c r="D113" s="107">
        <v>5.0599999999999996</v>
      </c>
      <c r="E113" s="107"/>
      <c r="F113" s="107"/>
      <c r="G113" s="127"/>
      <c r="H113" s="390">
        <f t="shared" si="19"/>
        <v>0</v>
      </c>
      <c r="I113" s="128"/>
      <c r="J113" s="129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9">
        <f t="shared" si="23"/>
        <v>0</v>
      </c>
      <c r="O113" s="398"/>
      <c r="P113" s="398"/>
      <c r="Q113" s="398"/>
      <c r="R113" s="398"/>
      <c r="S113" s="398"/>
      <c r="T113" s="398"/>
      <c r="U113" s="398"/>
      <c r="V113" s="131">
        <f>SUM(X113:AA113)</f>
        <v>0</v>
      </c>
      <c r="W113" s="132" t="str">
        <f>IF(ISERROR(V113/G113),"",V113/G113)</f>
        <v/>
      </c>
      <c r="X113" s="131"/>
      <c r="Y113" s="131"/>
      <c r="Z113" s="131"/>
      <c r="AA113" s="131"/>
    </row>
    <row r="114" spans="1:27" ht="20.100000000000001" hidden="1" customHeight="1">
      <c r="A114" s="259">
        <v>30400002</v>
      </c>
      <c r="B114" s="149" t="s">
        <v>508</v>
      </c>
      <c r="C114" s="125" t="s">
        <v>203</v>
      </c>
      <c r="D114" s="107">
        <v>5.0599999999999996</v>
      </c>
      <c r="E114" s="107"/>
      <c r="F114" s="107"/>
      <c r="G114" s="127"/>
      <c r="H114" s="390">
        <f t="shared" si="19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398"/>
      <c r="P114" s="398"/>
      <c r="Q114" s="398"/>
      <c r="R114" s="398"/>
      <c r="S114" s="398"/>
      <c r="T114" s="398"/>
      <c r="U114" s="398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ht="20.100000000000001" hidden="1" customHeight="1">
      <c r="A115" s="259">
        <v>30400004</v>
      </c>
      <c r="B115" s="149" t="s">
        <v>419</v>
      </c>
      <c r="C115" s="183" t="s">
        <v>73</v>
      </c>
      <c r="D115" s="107">
        <v>5</v>
      </c>
      <c r="E115" s="107"/>
      <c r="F115" s="107"/>
      <c r="G115" s="127"/>
      <c r="H115" s="390">
        <f t="shared" si="19"/>
        <v>0</v>
      </c>
      <c r="I115" s="128"/>
      <c r="J115" s="129"/>
      <c r="K115" s="130">
        <f t="array" ref="K115">IF(ISERROR(G115/L115),"",G115/L115)</f>
        <v>0</v>
      </c>
      <c r="L115" s="128">
        <v>24</v>
      </c>
      <c r="M115" s="108"/>
      <c r="N115" s="129"/>
      <c r="O115" s="398"/>
      <c r="P115" s="398"/>
      <c r="Q115" s="398"/>
      <c r="R115" s="398"/>
      <c r="S115" s="398"/>
      <c r="T115" s="398"/>
      <c r="U115" s="398"/>
      <c r="V115" s="131"/>
      <c r="W115" s="132"/>
      <c r="X115" s="131"/>
      <c r="Y115" s="131"/>
      <c r="Z115" s="131"/>
      <c r="AA115" s="131"/>
    </row>
    <row r="116" spans="1:27" ht="20.100000000000001" hidden="1" customHeight="1">
      <c r="A116" s="259">
        <v>30400003</v>
      </c>
      <c r="B116" s="149" t="s">
        <v>419</v>
      </c>
      <c r="C116" s="183" t="s">
        <v>60</v>
      </c>
      <c r="D116" s="107">
        <v>5</v>
      </c>
      <c r="E116" s="107"/>
      <c r="F116" s="107"/>
      <c r="G116" s="127"/>
      <c r="H116" s="390">
        <f t="shared" si="19"/>
        <v>0</v>
      </c>
      <c r="I116" s="128"/>
      <c r="J116" s="129"/>
      <c r="K116" s="130">
        <f t="array" ref="K116">IF(ISERROR(G116/L116),"",G116/L116)</f>
        <v>0</v>
      </c>
      <c r="L116" s="128">
        <v>24</v>
      </c>
      <c r="M116" s="108"/>
      <c r="N116" s="129"/>
      <c r="O116" s="398"/>
      <c r="P116" s="398"/>
      <c r="Q116" s="398"/>
      <c r="R116" s="398"/>
      <c r="S116" s="398"/>
      <c r="T116" s="398"/>
      <c r="U116" s="398"/>
      <c r="V116" s="131"/>
      <c r="W116" s="132"/>
      <c r="X116" s="131"/>
      <c r="Y116" s="131"/>
      <c r="Z116" s="131"/>
      <c r="AA116" s="131"/>
    </row>
    <row r="117" spans="1:27" ht="20.100000000000001" hidden="1" customHeight="1">
      <c r="A117" s="259">
        <v>30400005</v>
      </c>
      <c r="B117" s="149" t="s">
        <v>419</v>
      </c>
      <c r="C117" s="183" t="s">
        <v>422</v>
      </c>
      <c r="D117" s="107">
        <v>5</v>
      </c>
      <c r="E117" s="107"/>
      <c r="F117" s="107"/>
      <c r="G117" s="127"/>
      <c r="H117" s="390">
        <f t="shared" si="19"/>
        <v>0</v>
      </c>
      <c r="I117" s="128"/>
      <c r="J117" s="129"/>
      <c r="K117" s="130">
        <f t="array" ref="K117">IF(ISERROR(G117/L117),"",G117/L117)</f>
        <v>0</v>
      </c>
      <c r="L117" s="128">
        <v>24</v>
      </c>
      <c r="M117" s="108"/>
      <c r="N117" s="129"/>
      <c r="O117" s="398"/>
      <c r="P117" s="398"/>
      <c r="Q117" s="398"/>
      <c r="R117" s="398"/>
      <c r="S117" s="398"/>
      <c r="T117" s="398"/>
      <c r="U117" s="398"/>
      <c r="V117" s="131"/>
      <c r="W117" s="132"/>
      <c r="X117" s="131"/>
      <c r="Y117" s="131"/>
      <c r="Z117" s="131"/>
      <c r="AA117" s="131"/>
    </row>
    <row r="118" spans="1:27" ht="20.100000000000001" hidden="1" customHeight="1">
      <c r="A118" s="259">
        <v>30400007</v>
      </c>
      <c r="B118" s="149" t="s">
        <v>223</v>
      </c>
      <c r="C118" s="125" t="s">
        <v>204</v>
      </c>
      <c r="D118" s="107">
        <v>5.07</v>
      </c>
      <c r="E118" s="107"/>
      <c r="F118" s="107"/>
      <c r="G118" s="127"/>
      <c r="H118" s="390">
        <f t="shared" si="19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398"/>
      <c r="P118" s="398"/>
      <c r="Q118" s="398"/>
      <c r="R118" s="398"/>
      <c r="S118" s="398"/>
      <c r="T118" s="398"/>
      <c r="U118" s="398"/>
      <c r="V118" s="131">
        <f>SUM(X118:AA118)</f>
        <v>0</v>
      </c>
      <c r="W118" s="132" t="str">
        <f t="shared" ref="W118:W142" si="26">IF(ISERROR(V118/G118),"",V118/G118)</f>
        <v/>
      </c>
      <c r="X118" s="131"/>
      <c r="Y118" s="131"/>
      <c r="Z118" s="131"/>
      <c r="AA118" s="131"/>
    </row>
    <row r="119" spans="1:27" ht="20.100000000000001" hidden="1" customHeight="1">
      <c r="A119" s="259">
        <v>30400006</v>
      </c>
      <c r="B119" s="149" t="s">
        <v>223</v>
      </c>
      <c r="C119" s="125" t="s">
        <v>179</v>
      </c>
      <c r="D119" s="107">
        <v>5.07</v>
      </c>
      <c r="E119" s="107"/>
      <c r="F119" s="107"/>
      <c r="G119" s="127"/>
      <c r="H119" s="390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398"/>
      <c r="P119" s="398"/>
      <c r="Q119" s="398"/>
      <c r="R119" s="398"/>
      <c r="S119" s="398"/>
      <c r="T119" s="398"/>
      <c r="U119" s="398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ht="20.100000000000001" hidden="1" customHeight="1">
      <c r="A120" s="259">
        <v>30400006</v>
      </c>
      <c r="B120" s="149" t="s">
        <v>223</v>
      </c>
      <c r="C120" s="125" t="s">
        <v>186</v>
      </c>
      <c r="D120" s="107">
        <v>5.0599999999999996</v>
      </c>
      <c r="E120" s="107"/>
      <c r="F120" s="105"/>
      <c r="G120" s="127"/>
      <c r="H120" s="390">
        <f t="shared" si="19"/>
        <v>0</v>
      </c>
      <c r="I120" s="128"/>
      <c r="J120" s="129" t="str">
        <f t="array" ref="J120">IF(ISERROR(G120/I120),"",G120/I120)</f>
        <v/>
      </c>
      <c r="K120" s="390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398"/>
      <c r="P120" s="398"/>
      <c r="Q120" s="398"/>
      <c r="R120" s="398"/>
      <c r="S120" s="398"/>
      <c r="T120" s="398"/>
      <c r="U120" s="398"/>
      <c r="V120" s="131">
        <f>SUM(X120:AA120)</f>
        <v>0</v>
      </c>
      <c r="W120" s="132" t="str">
        <f t="shared" si="26"/>
        <v/>
      </c>
      <c r="X120" s="131"/>
      <c r="Y120" s="131"/>
      <c r="Z120" s="131"/>
      <c r="AA120" s="131"/>
    </row>
    <row r="121" spans="1:27" ht="20.100000000000001" customHeight="1">
      <c r="A121" s="424" t="s">
        <v>224</v>
      </c>
      <c r="B121" s="425"/>
      <c r="C121" s="399" t="s">
        <v>202</v>
      </c>
      <c r="D121" s="141"/>
      <c r="E121" s="141"/>
      <c r="F121" s="141"/>
      <c r="G121" s="143">
        <f>SUM(G87:G120)</f>
        <v>90</v>
      </c>
      <c r="H121" s="144">
        <f>SUM(H87:H120)</f>
        <v>450</v>
      </c>
      <c r="I121" s="144">
        <f>SUM(I87:I120)</f>
        <v>1</v>
      </c>
      <c r="J121" s="129">
        <f t="array" ref="J121">IF(ISERROR(G121/I121),"",G121/I121)</f>
        <v>90</v>
      </c>
      <c r="K121" s="144">
        <f>SUM(K87:K120)</f>
        <v>18</v>
      </c>
      <c r="L121" s="145"/>
      <c r="M121" s="148">
        <f t="shared" ref="M121:V121" si="27">SUM(M87:M120)</f>
        <v>-17</v>
      </c>
      <c r="N121" s="144">
        <f t="shared" si="27"/>
        <v>0</v>
      </c>
      <c r="O121" s="146">
        <f t="shared" si="27"/>
        <v>0</v>
      </c>
      <c r="P121" s="146">
        <f t="shared" si="27"/>
        <v>0</v>
      </c>
      <c r="Q121" s="146">
        <f t="shared" si="27"/>
        <v>0</v>
      </c>
      <c r="R121" s="146">
        <f t="shared" si="27"/>
        <v>0</v>
      </c>
      <c r="S121" s="146">
        <f t="shared" si="27"/>
        <v>0</v>
      </c>
      <c r="T121" s="146">
        <f t="shared" si="27"/>
        <v>0</v>
      </c>
      <c r="U121" s="146">
        <f t="shared" si="27"/>
        <v>0</v>
      </c>
      <c r="V121" s="147">
        <f t="shared" si="27"/>
        <v>0</v>
      </c>
      <c r="W121" s="132">
        <f t="shared" si="26"/>
        <v>0</v>
      </c>
      <c r="X121" s="147">
        <f>SUM(X87:X120)</f>
        <v>0</v>
      </c>
      <c r="Y121" s="147">
        <f>SUM(Y87:Y120)</f>
        <v>0</v>
      </c>
      <c r="Z121" s="147">
        <f>SUM(Z87:Z120)</f>
        <v>0</v>
      </c>
      <c r="AA121" s="147">
        <f>SUM(AA87:AA120)</f>
        <v>0</v>
      </c>
    </row>
    <row r="122" spans="1:27" ht="20.100000000000001" hidden="1" customHeight="1">
      <c r="A122" s="259">
        <v>30100038</v>
      </c>
      <c r="B122" s="133" t="s">
        <v>225</v>
      </c>
      <c r="C122" s="125" t="s">
        <v>226</v>
      </c>
      <c r="D122" s="107">
        <v>5.03</v>
      </c>
      <c r="E122" s="107"/>
      <c r="F122" s="107"/>
      <c r="G122" s="127"/>
      <c r="H122" s="390">
        <f t="shared" ref="H122:H134" si="28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4" si="29">IF(ISERROR(I122-K122),"",I122-K122)</f>
        <v>0</v>
      </c>
      <c r="N122" s="129">
        <f t="shared" ref="N122:N134" si="30">SUM(O122:U122)</f>
        <v>0</v>
      </c>
      <c r="O122" s="398"/>
      <c r="P122" s="398"/>
      <c r="Q122" s="398"/>
      <c r="R122" s="398"/>
      <c r="S122" s="398"/>
      <c r="T122" s="398"/>
      <c r="U122" s="398"/>
      <c r="V122" s="131">
        <f t="shared" ref="V122:V134" si="31">SUM(X122:AA122)</f>
        <v>0</v>
      </c>
      <c r="W122" s="132" t="str">
        <f t="shared" si="26"/>
        <v/>
      </c>
      <c r="X122" s="131"/>
      <c r="Y122" s="131"/>
      <c r="Z122" s="131"/>
      <c r="AA122" s="131"/>
    </row>
    <row r="123" spans="1:27" ht="20.100000000000001" hidden="1" customHeight="1">
      <c r="A123" s="259">
        <v>30100037</v>
      </c>
      <c r="B123" s="133" t="s">
        <v>225</v>
      </c>
      <c r="C123" s="125" t="s">
        <v>204</v>
      </c>
      <c r="D123" s="107">
        <v>5.03</v>
      </c>
      <c r="E123" s="107"/>
      <c r="F123" s="107"/>
      <c r="G123" s="127"/>
      <c r="H123" s="390">
        <f t="shared" si="28"/>
        <v>0</v>
      </c>
      <c r="I123" s="128"/>
      <c r="J123" s="129" t="str">
        <f t="array" ref="J123">IF(ISERROR(G123/I123),"",G123/I123)</f>
        <v/>
      </c>
      <c r="K123" s="130">
        <f t="array" ref="K123">IF(ISERROR(G123/L123),"",G123/L123)</f>
        <v>0</v>
      </c>
      <c r="L123" s="128">
        <v>25</v>
      </c>
      <c r="M123" s="108">
        <f t="shared" si="29"/>
        <v>0</v>
      </c>
      <c r="N123" s="129">
        <f t="shared" si="30"/>
        <v>0</v>
      </c>
      <c r="O123" s="398"/>
      <c r="P123" s="398"/>
      <c r="Q123" s="398"/>
      <c r="R123" s="398"/>
      <c r="S123" s="398"/>
      <c r="T123" s="398"/>
      <c r="U123" s="398"/>
      <c r="V123" s="131">
        <f t="shared" si="31"/>
        <v>0</v>
      </c>
      <c r="W123" s="132" t="str">
        <f t="shared" si="26"/>
        <v/>
      </c>
      <c r="X123" s="131"/>
      <c r="Y123" s="131"/>
      <c r="Z123" s="131"/>
      <c r="AA123" s="131"/>
    </row>
    <row r="124" spans="1:27" ht="20.100000000000001" hidden="1" customHeight="1">
      <c r="A124" s="259">
        <v>30100051</v>
      </c>
      <c r="B124" s="133" t="s">
        <v>184</v>
      </c>
      <c r="C124" s="125" t="s">
        <v>194</v>
      </c>
      <c r="D124" s="107">
        <v>5.04</v>
      </c>
      <c r="E124" s="107"/>
      <c r="F124" s="107"/>
      <c r="G124" s="127"/>
      <c r="H124" s="390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398"/>
      <c r="P124" s="398"/>
      <c r="Q124" s="398"/>
      <c r="R124" s="398"/>
      <c r="S124" s="398"/>
      <c r="T124" s="398"/>
      <c r="U124" s="398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hidden="1" customHeight="1">
      <c r="A125" s="259"/>
      <c r="B125" s="138" t="s">
        <v>227</v>
      </c>
      <c r="C125" s="125" t="s">
        <v>212</v>
      </c>
      <c r="D125" s="107">
        <v>5.03</v>
      </c>
      <c r="E125" s="107"/>
      <c r="F125" s="107"/>
      <c r="G125" s="127"/>
      <c r="H125" s="390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398"/>
      <c r="P125" s="398"/>
      <c r="Q125" s="398"/>
      <c r="R125" s="398"/>
      <c r="S125" s="398"/>
      <c r="T125" s="398"/>
      <c r="U125" s="398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hidden="1" customHeight="1">
      <c r="A126" s="259">
        <v>30100054</v>
      </c>
      <c r="B126" s="138" t="s">
        <v>227</v>
      </c>
      <c r="C126" s="395" t="s">
        <v>203</v>
      </c>
      <c r="D126" s="107">
        <v>5.03</v>
      </c>
      <c r="E126" s="107"/>
      <c r="F126" s="107"/>
      <c r="G126" s="127"/>
      <c r="H126" s="390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398"/>
      <c r="P126" s="398"/>
      <c r="Q126" s="398"/>
      <c r="R126" s="398"/>
      <c r="S126" s="398"/>
      <c r="T126" s="398"/>
      <c r="U126" s="398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hidden="1" customHeight="1">
      <c r="A127" s="259">
        <v>30100053</v>
      </c>
      <c r="B127" s="138" t="s">
        <v>227</v>
      </c>
      <c r="C127" s="125" t="s">
        <v>199</v>
      </c>
      <c r="D127" s="107">
        <v>5.03</v>
      </c>
      <c r="E127" s="107"/>
      <c r="F127" s="107"/>
      <c r="G127" s="127"/>
      <c r="H127" s="390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398"/>
      <c r="P127" s="398"/>
      <c r="Q127" s="398"/>
      <c r="R127" s="398"/>
      <c r="S127" s="398"/>
      <c r="T127" s="398"/>
      <c r="U127" s="398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hidden="1" customHeight="1">
      <c r="A128" s="259"/>
      <c r="B128" s="138" t="s">
        <v>227</v>
      </c>
      <c r="C128" s="125" t="s">
        <v>186</v>
      </c>
      <c r="D128" s="107">
        <v>5.03</v>
      </c>
      <c r="E128" s="107"/>
      <c r="F128" s="107"/>
      <c r="G128" s="127"/>
      <c r="H128" s="390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398"/>
      <c r="P128" s="398"/>
      <c r="Q128" s="398"/>
      <c r="R128" s="398"/>
      <c r="S128" s="398"/>
      <c r="T128" s="398"/>
      <c r="U128" s="398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hidden="1" customHeight="1">
      <c r="A129" s="259"/>
      <c r="B129" s="138" t="s">
        <v>227</v>
      </c>
      <c r="C129" s="395" t="s">
        <v>228</v>
      </c>
      <c r="D129" s="107">
        <v>5.03</v>
      </c>
      <c r="E129" s="107"/>
      <c r="F129" s="107"/>
      <c r="G129" s="127"/>
      <c r="H129" s="390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398"/>
      <c r="P129" s="398"/>
      <c r="Q129" s="398"/>
      <c r="R129" s="398"/>
      <c r="S129" s="398"/>
      <c r="T129" s="398"/>
      <c r="U129" s="398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hidden="1" customHeight="1">
      <c r="A130" s="259">
        <v>30101067</v>
      </c>
      <c r="B130" s="138" t="s">
        <v>229</v>
      </c>
      <c r="C130" s="395" t="s">
        <v>212</v>
      </c>
      <c r="D130" s="107">
        <v>5.03</v>
      </c>
      <c r="E130" s="107"/>
      <c r="F130" s="107"/>
      <c r="G130" s="127"/>
      <c r="H130" s="390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398"/>
      <c r="P130" s="398"/>
      <c r="Q130" s="398"/>
      <c r="R130" s="398"/>
      <c r="S130" s="398"/>
      <c r="T130" s="398"/>
      <c r="U130" s="398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hidden="1" customHeight="1">
      <c r="A131" s="259">
        <v>30101068</v>
      </c>
      <c r="B131" s="138" t="s">
        <v>229</v>
      </c>
      <c r="C131" s="395" t="s">
        <v>203</v>
      </c>
      <c r="D131" s="107">
        <v>5.03</v>
      </c>
      <c r="E131" s="107"/>
      <c r="F131" s="107"/>
      <c r="G131" s="127"/>
      <c r="H131" s="390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398"/>
      <c r="P131" s="398"/>
      <c r="Q131" s="398"/>
      <c r="R131" s="398"/>
      <c r="S131" s="398"/>
      <c r="T131" s="398"/>
      <c r="U131" s="398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hidden="1" customHeight="1">
      <c r="A132" s="259">
        <v>30101069</v>
      </c>
      <c r="B132" s="138" t="s">
        <v>229</v>
      </c>
      <c r="C132" s="395" t="s">
        <v>186</v>
      </c>
      <c r="D132" s="107">
        <v>5.03</v>
      </c>
      <c r="E132" s="107"/>
      <c r="F132" s="107"/>
      <c r="G132" s="127"/>
      <c r="H132" s="390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398"/>
      <c r="P132" s="398"/>
      <c r="Q132" s="398"/>
      <c r="R132" s="398"/>
      <c r="S132" s="398"/>
      <c r="T132" s="398"/>
      <c r="U132" s="398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hidden="1" customHeight="1">
      <c r="A133" s="259">
        <v>30101070</v>
      </c>
      <c r="B133" s="138" t="s">
        <v>229</v>
      </c>
      <c r="C133" s="395" t="s">
        <v>228</v>
      </c>
      <c r="D133" s="107">
        <v>5.03</v>
      </c>
      <c r="E133" s="107"/>
      <c r="F133" s="107"/>
      <c r="G133" s="127"/>
      <c r="H133" s="390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398"/>
      <c r="P133" s="398"/>
      <c r="Q133" s="398"/>
      <c r="R133" s="398"/>
      <c r="S133" s="398"/>
      <c r="T133" s="398"/>
      <c r="U133" s="398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hidden="1" customHeight="1">
      <c r="A134" s="259">
        <v>30101071</v>
      </c>
      <c r="B134" s="138" t="s">
        <v>229</v>
      </c>
      <c r="C134" s="395" t="s">
        <v>199</v>
      </c>
      <c r="D134" s="107">
        <v>5.03</v>
      </c>
      <c r="E134" s="107"/>
      <c r="F134" s="107"/>
      <c r="G134" s="127"/>
      <c r="H134" s="390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398"/>
      <c r="P134" s="398"/>
      <c r="Q134" s="398"/>
      <c r="R134" s="398"/>
      <c r="S134" s="398"/>
      <c r="T134" s="398"/>
      <c r="U134" s="398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hidden="1" customHeight="1">
      <c r="A135" s="260">
        <v>30100001</v>
      </c>
      <c r="B135" s="133" t="s">
        <v>230</v>
      </c>
      <c r="C135" s="125" t="s">
        <v>204</v>
      </c>
      <c r="D135" s="107">
        <v>5.0599999999999996</v>
      </c>
      <c r="E135" s="107"/>
      <c r="F135" s="107"/>
      <c r="G135" s="127"/>
      <c r="H135" s="390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398"/>
      <c r="P135" s="398"/>
      <c r="Q135" s="398"/>
      <c r="R135" s="398"/>
      <c r="S135" s="398"/>
      <c r="T135" s="398"/>
      <c r="U135" s="398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s="311" customFormat="1" ht="20.100000000000001" customHeight="1">
      <c r="A136" s="260">
        <v>30100002</v>
      </c>
      <c r="B136" s="133" t="s">
        <v>230</v>
      </c>
      <c r="C136" s="125" t="s">
        <v>226</v>
      </c>
      <c r="D136" s="107">
        <v>5.0599999999999996</v>
      </c>
      <c r="E136" s="107"/>
      <c r="F136" s="107">
        <v>20170215</v>
      </c>
      <c r="G136" s="127">
        <f>90+90+90+87</f>
        <v>357</v>
      </c>
      <c r="H136" s="390">
        <f>D136*G136</f>
        <v>1806.4199999999998</v>
      </c>
      <c r="I136" s="128">
        <f>4.5*3</f>
        <v>13.5</v>
      </c>
      <c r="J136" s="128">
        <f t="array" ref="J136">IF(ISERROR(G136/I136),"",G136/I136)</f>
        <v>26.444444444444443</v>
      </c>
      <c r="K136" s="130">
        <f t="array" ref="K136">IF(ISERROR(G136/L136),"",G136/L136)</f>
        <v>15.521739130434783</v>
      </c>
      <c r="L136" s="128">
        <v>23</v>
      </c>
      <c r="M136" s="108">
        <f>IF(ISERROR(I136-K136),"",I136-K136)</f>
        <v>-2.0217391304347831</v>
      </c>
      <c r="N136" s="128">
        <f>SUM(O136:U136)</f>
        <v>0</v>
      </c>
      <c r="O136" s="398"/>
      <c r="P136" s="398"/>
      <c r="Q136" s="398"/>
      <c r="R136" s="398"/>
      <c r="S136" s="398"/>
      <c r="T136" s="398"/>
      <c r="U136" s="398"/>
      <c r="V136" s="131">
        <f>SUM(X136:AA136)</f>
        <v>0</v>
      </c>
      <c r="W136" s="391">
        <f t="shared" si="26"/>
        <v>0</v>
      </c>
      <c r="X136" s="131"/>
      <c r="Y136" s="131"/>
      <c r="Z136" s="131"/>
      <c r="AA136" s="131"/>
    </row>
    <row r="137" spans="1:27" ht="20.100000000000001" customHeight="1">
      <c r="A137" s="424" t="s">
        <v>231</v>
      </c>
      <c r="B137" s="425"/>
      <c r="C137" s="399" t="s">
        <v>202</v>
      </c>
      <c r="D137" s="141"/>
      <c r="E137" s="141"/>
      <c r="F137" s="141"/>
      <c r="G137" s="143">
        <f>SUM(G122:G136)</f>
        <v>357</v>
      </c>
      <c r="H137" s="144">
        <f>SUM(H122:H136)</f>
        <v>1806.4199999999998</v>
      </c>
      <c r="I137" s="144">
        <f>SUM(I122:I136)</f>
        <v>13.5</v>
      </c>
      <c r="J137" s="129">
        <f t="array" ref="J137">IF(ISERROR(G137/I137),"",G137/I137)</f>
        <v>26.444444444444443</v>
      </c>
      <c r="K137" s="144">
        <f>SUM(K122:K136)</f>
        <v>15.521739130434783</v>
      </c>
      <c r="L137" s="145"/>
      <c r="M137" s="148">
        <f>SUM(M122:M136)</f>
        <v>-2.0217391304347831</v>
      </c>
      <c r="N137" s="144">
        <f>SUM(N122:N136)</f>
        <v>0</v>
      </c>
      <c r="O137" s="146">
        <f>SUM(O122:O136)</f>
        <v>0</v>
      </c>
      <c r="P137" s="146">
        <f>SUM(P122:P136)</f>
        <v>0</v>
      </c>
      <c r="Q137" s="146">
        <f>SUM(Q122:Q136)</f>
        <v>0</v>
      </c>
      <c r="R137" s="146"/>
      <c r="S137" s="146">
        <f>SUM(S122:S136)</f>
        <v>0</v>
      </c>
      <c r="T137" s="146">
        <f>SUM(T122:T136)</f>
        <v>0</v>
      </c>
      <c r="U137" s="146">
        <f>SUM(U122:U136)</f>
        <v>0</v>
      </c>
      <c r="V137" s="147">
        <f>SUM(V122:V136)</f>
        <v>0</v>
      </c>
      <c r="W137" s="132">
        <f t="shared" si="26"/>
        <v>0</v>
      </c>
      <c r="X137" s="147">
        <f>SUM(X122:X136)</f>
        <v>0</v>
      </c>
      <c r="Y137" s="147">
        <f>SUM(Y122:Y136)</f>
        <v>0</v>
      </c>
      <c r="Z137" s="147">
        <f>SUM(Z122:Z136)</f>
        <v>0</v>
      </c>
      <c r="AA137" s="147">
        <f>SUM(AA122:AA136)</f>
        <v>0</v>
      </c>
    </row>
    <row r="138" spans="1:27" ht="20.100000000000001" hidden="1" customHeight="1">
      <c r="A138" s="260">
        <v>30400025</v>
      </c>
      <c r="B138" s="133" t="s">
        <v>232</v>
      </c>
      <c r="C138" s="125" t="s">
        <v>179</v>
      </c>
      <c r="D138" s="107">
        <v>5.04</v>
      </c>
      <c r="E138" s="107"/>
      <c r="F138" s="107"/>
      <c r="G138" s="127"/>
      <c r="H138" s="390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398"/>
      <c r="P138" s="398"/>
      <c r="Q138" s="398"/>
      <c r="R138" s="398"/>
      <c r="S138" s="398"/>
      <c r="T138" s="398"/>
      <c r="U138" s="398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hidden="1" customHeight="1">
      <c r="A139" s="260">
        <v>30400023</v>
      </c>
      <c r="B139" s="133" t="s">
        <v>232</v>
      </c>
      <c r="C139" s="125" t="s">
        <v>186</v>
      </c>
      <c r="D139" s="107">
        <v>5.04</v>
      </c>
      <c r="E139" s="107"/>
      <c r="F139" s="107"/>
      <c r="G139" s="127"/>
      <c r="H139" s="390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398"/>
      <c r="P139" s="398"/>
      <c r="Q139" s="398"/>
      <c r="R139" s="398"/>
      <c r="S139" s="398"/>
      <c r="T139" s="398"/>
      <c r="U139" s="398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hidden="1" customHeight="1">
      <c r="A140" s="260">
        <v>30400024</v>
      </c>
      <c r="B140" s="133" t="s">
        <v>232</v>
      </c>
      <c r="C140" s="125" t="s">
        <v>204</v>
      </c>
      <c r="D140" s="107">
        <v>5.04</v>
      </c>
      <c r="E140" s="107"/>
      <c r="F140" s="107"/>
      <c r="G140" s="127"/>
      <c r="H140" s="390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398"/>
      <c r="P140" s="398"/>
      <c r="Q140" s="398"/>
      <c r="R140" s="398"/>
      <c r="S140" s="398"/>
      <c r="T140" s="398"/>
      <c r="U140" s="398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hidden="1" customHeight="1">
      <c r="A141" s="260"/>
      <c r="B141" s="133" t="s">
        <v>232</v>
      </c>
      <c r="C141" s="125" t="s">
        <v>195</v>
      </c>
      <c r="D141" s="107">
        <v>5.04</v>
      </c>
      <c r="E141" s="107"/>
      <c r="F141" s="107"/>
      <c r="G141" s="127"/>
      <c r="H141" s="390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398"/>
      <c r="P141" s="398"/>
      <c r="Q141" s="398"/>
      <c r="R141" s="398"/>
      <c r="S141" s="398"/>
      <c r="T141" s="398"/>
      <c r="U141" s="398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hidden="1" customHeight="1">
      <c r="A142" s="260"/>
      <c r="B142" s="133" t="s">
        <v>232</v>
      </c>
      <c r="C142" s="125" t="s">
        <v>233</v>
      </c>
      <c r="D142" s="107">
        <v>5.04</v>
      </c>
      <c r="E142" s="107"/>
      <c r="F142" s="107"/>
      <c r="G142" s="127"/>
      <c r="H142" s="390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398"/>
      <c r="P142" s="398"/>
      <c r="Q142" s="398"/>
      <c r="R142" s="398"/>
      <c r="S142" s="398"/>
      <c r="T142" s="398"/>
      <c r="U142" s="398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ht="20.100000000000001" hidden="1" customHeight="1">
      <c r="A143" s="260">
        <v>30400019</v>
      </c>
      <c r="B143" s="133" t="s">
        <v>436</v>
      </c>
      <c r="C143" s="183" t="s">
        <v>438</v>
      </c>
      <c r="D143" s="107">
        <v>5.04</v>
      </c>
      <c r="E143" s="107"/>
      <c r="F143" s="107"/>
      <c r="G143" s="127"/>
      <c r="H143" s="390">
        <f t="shared" si="32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398"/>
      <c r="P143" s="398"/>
      <c r="Q143" s="398"/>
      <c r="R143" s="398"/>
      <c r="S143" s="398"/>
      <c r="T143" s="398"/>
      <c r="U143" s="398"/>
      <c r="V143" s="131"/>
      <c r="W143" s="132"/>
      <c r="X143" s="131"/>
      <c r="Y143" s="131"/>
      <c r="Z143" s="131"/>
      <c r="AA143" s="131"/>
    </row>
    <row r="144" spans="1:27" ht="20.100000000000001" hidden="1" customHeight="1">
      <c r="A144" s="260">
        <v>30400020</v>
      </c>
      <c r="B144" s="133" t="s">
        <v>436</v>
      </c>
      <c r="C144" s="183" t="s">
        <v>74</v>
      </c>
      <c r="D144" s="107">
        <v>5.04</v>
      </c>
      <c r="E144" s="107"/>
      <c r="F144" s="107"/>
      <c r="G144" s="127"/>
      <c r="H144" s="390">
        <f t="shared" si="32"/>
        <v>0</v>
      </c>
      <c r="I144" s="128"/>
      <c r="J144" s="129"/>
      <c r="K144" s="130">
        <f t="array" ref="K144">IF(ISERROR(G144/L144),"",G144/L144)</f>
        <v>0</v>
      </c>
      <c r="L144" s="128">
        <v>13.5</v>
      </c>
      <c r="M144" s="108"/>
      <c r="N144" s="129"/>
      <c r="O144" s="398"/>
      <c r="P144" s="398"/>
      <c r="Q144" s="398"/>
      <c r="R144" s="398"/>
      <c r="S144" s="398"/>
      <c r="T144" s="398"/>
      <c r="U144" s="398"/>
      <c r="V144" s="131"/>
      <c r="W144" s="132"/>
      <c r="X144" s="131"/>
      <c r="Y144" s="131"/>
      <c r="Z144" s="131"/>
      <c r="AA144" s="131"/>
    </row>
    <row r="145" spans="1:27" ht="20.100000000000001" hidden="1" customHeight="1">
      <c r="A145" s="260">
        <v>30400021</v>
      </c>
      <c r="B145" s="133" t="s">
        <v>436</v>
      </c>
      <c r="C145" s="183" t="s">
        <v>53</v>
      </c>
      <c r="D145" s="107">
        <v>5.04</v>
      </c>
      <c r="E145" s="107"/>
      <c r="F145" s="107"/>
      <c r="G145" s="127"/>
      <c r="H145" s="390">
        <f t="shared" si="32"/>
        <v>0</v>
      </c>
      <c r="I145" s="128"/>
      <c r="J145" s="129"/>
      <c r="K145" s="130">
        <f t="array" ref="K145">IF(ISERROR(G145/L145),"",G145/L145)</f>
        <v>0</v>
      </c>
      <c r="L145" s="128">
        <v>13.5</v>
      </c>
      <c r="M145" s="108"/>
      <c r="N145" s="129"/>
      <c r="O145" s="398"/>
      <c r="P145" s="398"/>
      <c r="Q145" s="398"/>
      <c r="R145" s="398"/>
      <c r="S145" s="398"/>
      <c r="T145" s="398"/>
      <c r="U145" s="398"/>
      <c r="V145" s="131"/>
      <c r="W145" s="132"/>
      <c r="X145" s="131"/>
      <c r="Y145" s="131"/>
      <c r="Z145" s="131"/>
      <c r="AA145" s="131"/>
    </row>
    <row r="146" spans="1:27" ht="20.100000000000001" hidden="1" customHeight="1">
      <c r="A146" s="260">
        <v>30400018</v>
      </c>
      <c r="B146" s="133" t="s">
        <v>436</v>
      </c>
      <c r="C146" s="125" t="s">
        <v>181</v>
      </c>
      <c r="D146" s="107">
        <v>5.04</v>
      </c>
      <c r="E146" s="107"/>
      <c r="F146" s="107"/>
      <c r="G146" s="127"/>
      <c r="H146" s="390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398"/>
      <c r="P146" s="398"/>
      <c r="Q146" s="398"/>
      <c r="R146" s="398"/>
      <c r="S146" s="398"/>
      <c r="T146" s="398"/>
      <c r="U146" s="398"/>
      <c r="V146" s="131"/>
      <c r="W146" s="132"/>
      <c r="X146" s="131"/>
      <c r="Y146" s="131"/>
      <c r="Z146" s="131"/>
      <c r="AA146" s="131"/>
    </row>
    <row r="147" spans="1:27" ht="20.100000000000001" hidden="1" customHeight="1">
      <c r="A147" s="260">
        <v>30400022</v>
      </c>
      <c r="B147" s="133" t="s">
        <v>232</v>
      </c>
      <c r="C147" s="125" t="s">
        <v>181</v>
      </c>
      <c r="D147" s="107">
        <v>5.04</v>
      </c>
      <c r="E147" s="107"/>
      <c r="F147" s="107"/>
      <c r="G147" s="127"/>
      <c r="H147" s="390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398"/>
      <c r="P147" s="398"/>
      <c r="Q147" s="398"/>
      <c r="R147" s="398"/>
      <c r="S147" s="398"/>
      <c r="T147" s="398"/>
      <c r="U147" s="398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hidden="1" customHeight="1">
      <c r="A148" s="424" t="s">
        <v>234</v>
      </c>
      <c r="B148" s="425"/>
      <c r="C148" s="399" t="s">
        <v>202</v>
      </c>
      <c r="D148" s="141"/>
      <c r="E148" s="141"/>
      <c r="F148" s="141"/>
      <c r="G148" s="143">
        <f>SUM(G138:G147)</f>
        <v>0</v>
      </c>
      <c r="H148" s="144">
        <f>SUM(H138:H147)</f>
        <v>0</v>
      </c>
      <c r="I148" s="144">
        <f>SUM(I138:I147)</f>
        <v>0</v>
      </c>
      <c r="J148" s="129" t="str">
        <f t="array" ref="J148">IF(ISERROR(G148/I148),"",G148/I148)</f>
        <v/>
      </c>
      <c r="K148" s="144">
        <f>SUM(K138:K147)</f>
        <v>0</v>
      </c>
      <c r="L148" s="145"/>
      <c r="M148" s="148">
        <f>SUM(M138:M147)</f>
        <v>0</v>
      </c>
      <c r="N148" s="144">
        <f>SUM(N138:N147)</f>
        <v>0</v>
      </c>
      <c r="O148" s="146">
        <f>SUM(O138:O147)</f>
        <v>0</v>
      </c>
      <c r="P148" s="146">
        <f>SUM(P138:P147)</f>
        <v>0</v>
      </c>
      <c r="Q148" s="146">
        <f>SUM(Q138:Q147)</f>
        <v>0</v>
      </c>
      <c r="R148" s="146"/>
      <c r="S148" s="146">
        <f>SUM(S138:S147)</f>
        <v>0</v>
      </c>
      <c r="T148" s="146">
        <f>SUM(T138:T147)</f>
        <v>0</v>
      </c>
      <c r="U148" s="146">
        <f>SUM(U138:U147)</f>
        <v>0</v>
      </c>
      <c r="V148" s="147">
        <f>SUM(V138:V147)</f>
        <v>0</v>
      </c>
      <c r="W148" s="132" t="str">
        <f t="shared" si="39"/>
        <v/>
      </c>
      <c r="X148" s="147">
        <f>SUM(X138:X147)</f>
        <v>0</v>
      </c>
      <c r="Y148" s="147">
        <f>SUM(Y138:Y147)</f>
        <v>0</v>
      </c>
      <c r="Z148" s="147">
        <f>SUM(Z138:Z147)</f>
        <v>0</v>
      </c>
      <c r="AA148" s="147">
        <f>SUM(AA138:AA147)</f>
        <v>0</v>
      </c>
    </row>
    <row r="149" spans="1:27" ht="20.100000000000001" hidden="1" customHeight="1">
      <c r="A149" s="259">
        <v>30700013</v>
      </c>
      <c r="B149" s="258" t="s">
        <v>103</v>
      </c>
      <c r="C149" s="396"/>
      <c r="D149" s="107">
        <v>3.65</v>
      </c>
      <c r="E149" s="107"/>
      <c r="F149" s="105"/>
      <c r="G149" s="127"/>
      <c r="H149" s="390">
        <f t="shared" ref="H149:H162" si="40">D149*G149</f>
        <v>0</v>
      </c>
      <c r="I149" s="128"/>
      <c r="J149" s="129" t="str">
        <f t="array" ref="J149">IF(ISERROR(G149/I149),"",G149/I149)</f>
        <v/>
      </c>
      <c r="K149" s="390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9">
        <f>SUM(O149:U149)</f>
        <v>0</v>
      </c>
      <c r="O149" s="398"/>
      <c r="P149" s="398"/>
      <c r="Q149" s="398"/>
      <c r="R149" s="398"/>
      <c r="S149" s="398"/>
      <c r="T149" s="398"/>
      <c r="U149" s="398"/>
      <c r="V149" s="131">
        <f>SUM(X149:AA149)</f>
        <v>0</v>
      </c>
      <c r="W149" s="132" t="str">
        <f t="shared" si="39"/>
        <v/>
      </c>
      <c r="X149" s="131"/>
      <c r="Y149" s="131"/>
      <c r="Z149" s="131"/>
      <c r="AA149" s="131"/>
    </row>
    <row r="150" spans="1:27" ht="20.100000000000001" hidden="1" customHeight="1">
      <c r="A150" s="259">
        <v>30700014</v>
      </c>
      <c r="B150" s="139" t="s">
        <v>236</v>
      </c>
      <c r="C150" s="396"/>
      <c r="D150" s="107">
        <v>6.58</v>
      </c>
      <c r="E150" s="107"/>
      <c r="F150" s="107"/>
      <c r="G150" s="127"/>
      <c r="H150" s="390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398"/>
      <c r="P150" s="398"/>
      <c r="Q150" s="398"/>
      <c r="R150" s="398"/>
      <c r="S150" s="398"/>
      <c r="T150" s="398"/>
      <c r="U150" s="398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ht="20.100000000000001" hidden="1" customHeight="1">
      <c r="A151" s="259">
        <v>30700016</v>
      </c>
      <c r="B151" s="139" t="s">
        <v>237</v>
      </c>
      <c r="C151" s="396"/>
      <c r="D151" s="107">
        <v>7.8</v>
      </c>
      <c r="E151" s="107"/>
      <c r="F151" s="107"/>
      <c r="G151" s="127"/>
      <c r="H151" s="390">
        <f t="shared" si="40"/>
        <v>0</v>
      </c>
      <c r="I151" s="128"/>
      <c r="J151" s="129" t="str">
        <f t="array" ref="J151">IF(ISERROR(G151/I151),"",G151/I151)</f>
        <v/>
      </c>
      <c r="K151" s="130">
        <f t="array" ref="K151">IF(ISERROR(G151/L151),"",G151/L151)</f>
        <v>0</v>
      </c>
      <c r="L151" s="128">
        <v>4.5999999999999996</v>
      </c>
      <c r="M151" s="108">
        <f>IF(ISERROR(I151-K151),"",I151-K151)</f>
        <v>0</v>
      </c>
      <c r="N151" s="129">
        <f>SUM(O151:U151)</f>
        <v>0</v>
      </c>
      <c r="O151" s="398"/>
      <c r="P151" s="398"/>
      <c r="Q151" s="398"/>
      <c r="R151" s="398"/>
      <c r="S151" s="398"/>
      <c r="T151" s="398"/>
      <c r="U151" s="398"/>
      <c r="V151" s="131">
        <f>SUM(X151:AA151)</f>
        <v>0</v>
      </c>
      <c r="W151" s="132" t="str">
        <f t="shared" si="39"/>
        <v/>
      </c>
      <c r="X151" s="131"/>
      <c r="Y151" s="131"/>
      <c r="Z151" s="131"/>
      <c r="AA151" s="131"/>
    </row>
    <row r="152" spans="1:27" ht="20.100000000000001" hidden="1" customHeight="1">
      <c r="A152" s="259">
        <v>30700017</v>
      </c>
      <c r="B152" s="139" t="s">
        <v>238</v>
      </c>
      <c r="C152" s="396"/>
      <c r="D152" s="107">
        <v>4.4000000000000004</v>
      </c>
      <c r="E152" s="107"/>
      <c r="F152" s="107"/>
      <c r="G152" s="127"/>
      <c r="H152" s="390">
        <f t="shared" si="40"/>
        <v>0</v>
      </c>
      <c r="I152" s="128"/>
      <c r="J152" s="129" t="str">
        <f t="array" ref="J152">IF(ISERROR(G152/I152),"",G152/I152)</f>
        <v/>
      </c>
      <c r="K152" s="130">
        <f t="array" ref="K152">IF(ISERROR(G152/L152),"",G152/L152)</f>
        <v>0</v>
      </c>
      <c r="L152" s="128">
        <v>5.8</v>
      </c>
      <c r="M152" s="108">
        <f>IF(ISERROR(I152-K152),"",I152-K152)</f>
        <v>0</v>
      </c>
      <c r="N152" s="129">
        <f>SUM(O152:U152)</f>
        <v>0</v>
      </c>
      <c r="O152" s="398"/>
      <c r="P152" s="398"/>
      <c r="Q152" s="398"/>
      <c r="R152" s="398"/>
      <c r="S152" s="398"/>
      <c r="T152" s="398"/>
      <c r="U152" s="398"/>
      <c r="V152" s="131">
        <f>SUM(X152:AA152)</f>
        <v>0</v>
      </c>
      <c r="W152" s="132" t="str">
        <f t="shared" si="39"/>
        <v/>
      </c>
      <c r="X152" s="131"/>
      <c r="Y152" s="131"/>
      <c r="Z152" s="131"/>
      <c r="AA152" s="131"/>
    </row>
    <row r="153" spans="1:27" ht="20.100000000000001" hidden="1" customHeight="1">
      <c r="A153" s="259">
        <v>30700001</v>
      </c>
      <c r="B153" s="126" t="s">
        <v>359</v>
      </c>
      <c r="C153" s="184"/>
      <c r="D153" s="107"/>
      <c r="E153" s="107"/>
      <c r="F153" s="107"/>
      <c r="G153" s="127"/>
      <c r="H153" s="390">
        <f t="shared" si="40"/>
        <v>0</v>
      </c>
      <c r="I153" s="128"/>
      <c r="J153" s="129"/>
      <c r="K153" s="130"/>
      <c r="L153" s="128">
        <v>6</v>
      </c>
      <c r="M153" s="108"/>
      <c r="N153" s="129"/>
      <c r="O153" s="398"/>
      <c r="P153" s="398"/>
      <c r="Q153" s="398"/>
      <c r="R153" s="398"/>
      <c r="S153" s="398"/>
      <c r="T153" s="398"/>
      <c r="U153" s="398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65"/>
      <c r="B154" s="396" t="s">
        <v>239</v>
      </c>
      <c r="C154" s="396" t="s">
        <v>179</v>
      </c>
      <c r="D154" s="107">
        <v>6.04</v>
      </c>
      <c r="E154" s="107"/>
      <c r="F154" s="107"/>
      <c r="G154" s="127"/>
      <c r="H154" s="390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398"/>
      <c r="P154" s="398"/>
      <c r="Q154" s="398"/>
      <c r="R154" s="398"/>
      <c r="S154" s="398"/>
      <c r="T154" s="398"/>
      <c r="U154" s="398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65">
        <v>30700019</v>
      </c>
      <c r="B155" s="396" t="s">
        <v>239</v>
      </c>
      <c r="C155" s="396" t="s">
        <v>186</v>
      </c>
      <c r="D155" s="107">
        <v>6.04</v>
      </c>
      <c r="E155" s="107"/>
      <c r="F155" s="107"/>
      <c r="G155" s="127"/>
      <c r="H155" s="390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398"/>
      <c r="P155" s="398"/>
      <c r="Q155" s="398"/>
      <c r="R155" s="398"/>
      <c r="S155" s="398"/>
      <c r="T155" s="398"/>
      <c r="U155" s="398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hidden="1" customHeight="1">
      <c r="A156" s="265">
        <v>30601015</v>
      </c>
      <c r="B156" s="396" t="s">
        <v>440</v>
      </c>
      <c r="C156" s="396" t="s">
        <v>179</v>
      </c>
      <c r="D156" s="107">
        <v>6</v>
      </c>
      <c r="E156" s="107"/>
      <c r="F156" s="107"/>
      <c r="G156" s="127"/>
      <c r="H156" s="390">
        <f t="shared" si="40"/>
        <v>0</v>
      </c>
      <c r="I156" s="128"/>
      <c r="J156" s="129"/>
      <c r="K156" s="130"/>
      <c r="L156" s="128"/>
      <c r="M156" s="108"/>
      <c r="N156" s="129"/>
      <c r="O156" s="398"/>
      <c r="P156" s="398"/>
      <c r="Q156" s="398"/>
      <c r="R156" s="398"/>
      <c r="S156" s="398"/>
      <c r="T156" s="398"/>
      <c r="U156" s="398"/>
      <c r="V156" s="131"/>
      <c r="W156" s="132"/>
      <c r="X156" s="131"/>
      <c r="Y156" s="131"/>
      <c r="Z156" s="131"/>
      <c r="AA156" s="131"/>
    </row>
    <row r="157" spans="1:27" ht="20.100000000000001" hidden="1" customHeight="1">
      <c r="A157" s="265">
        <v>30101016</v>
      </c>
      <c r="B157" s="396" t="s">
        <v>440</v>
      </c>
      <c r="C157" s="396" t="s">
        <v>60</v>
      </c>
      <c r="D157" s="107">
        <v>6</v>
      </c>
      <c r="E157" s="107"/>
      <c r="F157" s="107"/>
      <c r="G157" s="127"/>
      <c r="H157" s="390">
        <f t="shared" si="40"/>
        <v>0</v>
      </c>
      <c r="I157" s="128"/>
      <c r="J157" s="129"/>
      <c r="K157" s="130"/>
      <c r="L157" s="128">
        <v>6</v>
      </c>
      <c r="M157" s="108"/>
      <c r="N157" s="129"/>
      <c r="O157" s="398"/>
      <c r="P157" s="398"/>
      <c r="Q157" s="398"/>
      <c r="R157" s="398"/>
      <c r="S157" s="398"/>
      <c r="T157" s="398"/>
      <c r="U157" s="398"/>
      <c r="V157" s="131"/>
      <c r="W157" s="132"/>
      <c r="X157" s="131"/>
      <c r="Y157" s="131"/>
      <c r="Z157" s="131"/>
      <c r="AA157" s="131"/>
    </row>
    <row r="158" spans="1:27" ht="20.100000000000001" hidden="1" customHeight="1">
      <c r="A158" s="259">
        <v>30700018</v>
      </c>
      <c r="B158" s="389" t="s">
        <v>240</v>
      </c>
      <c r="C158" s="125"/>
      <c r="D158" s="107">
        <v>7.3</v>
      </c>
      <c r="E158" s="107"/>
      <c r="F158" s="107"/>
      <c r="G158" s="127"/>
      <c r="H158" s="390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398"/>
      <c r="P158" s="398"/>
      <c r="Q158" s="398"/>
      <c r="R158" s="398"/>
      <c r="S158" s="398"/>
      <c r="T158" s="398"/>
      <c r="U158" s="398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ht="20.100000000000001" hidden="1" customHeight="1">
      <c r="A159" s="259">
        <v>30700010</v>
      </c>
      <c r="B159" s="389" t="s">
        <v>241</v>
      </c>
      <c r="C159" s="125"/>
      <c r="D159" s="107">
        <f>78*120/1000</f>
        <v>9.36</v>
      </c>
      <c r="E159" s="107"/>
      <c r="F159" s="107"/>
      <c r="G159" s="127"/>
      <c r="H159" s="390">
        <f t="shared" si="40"/>
        <v>0</v>
      </c>
      <c r="I159" s="128"/>
      <c r="J159" s="129" t="str">
        <f t="array" ref="J159">IF(ISERROR(G159/I159),"",G159/I159)</f>
        <v/>
      </c>
      <c r="K159" s="130" t="str">
        <f t="array" ref="K159">IF(ISERROR(G159/L159),"",G159/L159)</f>
        <v/>
      </c>
      <c r="L159" s="128"/>
      <c r="M159" s="108"/>
      <c r="N159" s="129">
        <f>SUM(O159:U159)</f>
        <v>0</v>
      </c>
      <c r="O159" s="398"/>
      <c r="P159" s="398"/>
      <c r="Q159" s="398"/>
      <c r="R159" s="398"/>
      <c r="S159" s="398"/>
      <c r="T159" s="398"/>
      <c r="U159" s="398"/>
      <c r="V159" s="131">
        <f>SUM(X159:AA159)</f>
        <v>0</v>
      </c>
      <c r="W159" s="132" t="str">
        <f>IF(ISERROR(V159/G159),"",V159/G159)</f>
        <v/>
      </c>
      <c r="X159" s="131"/>
      <c r="Y159" s="131"/>
      <c r="Z159" s="131"/>
      <c r="AA159" s="131"/>
    </row>
    <row r="160" spans="1:27" ht="20.100000000000001" hidden="1" customHeight="1">
      <c r="A160" s="259">
        <v>30700015</v>
      </c>
      <c r="B160" s="389" t="s">
        <v>242</v>
      </c>
      <c r="C160" s="125"/>
      <c r="D160" s="107">
        <v>4.5</v>
      </c>
      <c r="E160" s="107"/>
      <c r="F160" s="107"/>
      <c r="G160" s="127"/>
      <c r="H160" s="390">
        <f t="shared" si="40"/>
        <v>0</v>
      </c>
      <c r="I160" s="128"/>
      <c r="J160" s="129"/>
      <c r="K160" s="130"/>
      <c r="L160" s="128"/>
      <c r="M160" s="108"/>
      <c r="N160" s="129"/>
      <c r="O160" s="398"/>
      <c r="P160" s="398"/>
      <c r="Q160" s="398"/>
      <c r="R160" s="398"/>
      <c r="S160" s="398"/>
      <c r="T160" s="398"/>
      <c r="U160" s="398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9">
        <v>30700012</v>
      </c>
      <c r="B161" s="389" t="s">
        <v>243</v>
      </c>
      <c r="C161" s="125"/>
      <c r="D161" s="107">
        <v>4.5</v>
      </c>
      <c r="E161" s="107"/>
      <c r="F161" s="107"/>
      <c r="G161" s="127"/>
      <c r="H161" s="390">
        <f t="shared" si="40"/>
        <v>0</v>
      </c>
      <c r="I161" s="128"/>
      <c r="J161" s="129"/>
      <c r="K161" s="130"/>
      <c r="L161" s="128"/>
      <c r="M161" s="108"/>
      <c r="N161" s="129"/>
      <c r="O161" s="398"/>
      <c r="P161" s="398"/>
      <c r="Q161" s="398"/>
      <c r="R161" s="398"/>
      <c r="S161" s="398"/>
      <c r="T161" s="398"/>
      <c r="U161" s="398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6">
        <v>30101063</v>
      </c>
      <c r="B162" s="225" t="s">
        <v>433</v>
      </c>
      <c r="C162" s="125"/>
      <c r="D162" s="107">
        <v>5.03</v>
      </c>
      <c r="E162" s="107"/>
      <c r="F162" s="107"/>
      <c r="G162" s="127"/>
      <c r="H162" s="390">
        <f t="shared" si="40"/>
        <v>0</v>
      </c>
      <c r="I162" s="128"/>
      <c r="J162" s="129"/>
      <c r="K162" s="130"/>
      <c r="L162" s="128"/>
      <c r="M162" s="108"/>
      <c r="N162" s="129"/>
      <c r="O162" s="398"/>
      <c r="P162" s="398"/>
      <c r="Q162" s="398"/>
      <c r="R162" s="398"/>
      <c r="S162" s="398"/>
      <c r="T162" s="398"/>
      <c r="U162" s="398"/>
      <c r="V162" s="131"/>
      <c r="W162" s="132"/>
      <c r="X162" s="131"/>
      <c r="Y162" s="131"/>
      <c r="Z162" s="131"/>
      <c r="AA162" s="131"/>
    </row>
    <row r="163" spans="1:27" ht="20.100000000000001" hidden="1" customHeight="1">
      <c r="A163" s="424" t="s">
        <v>244</v>
      </c>
      <c r="B163" s="425"/>
      <c r="C163" s="399" t="s">
        <v>202</v>
      </c>
      <c r="D163" s="141"/>
      <c r="E163" s="141"/>
      <c r="F163" s="141"/>
      <c r="G163" s="143">
        <f>SUM(G149:G161)</f>
        <v>0</v>
      </c>
      <c r="H163" s="144">
        <f>SUM(H149:H159)</f>
        <v>0</v>
      </c>
      <c r="I163" s="144">
        <f>SUM(I149:I161)</f>
        <v>0</v>
      </c>
      <c r="J163" s="129" t="str">
        <f t="array" ref="J163">IF(ISERROR(G163/I163),"",G163/I163)</f>
        <v/>
      </c>
      <c r="K163" s="144">
        <f>SUM(K149:K159)</f>
        <v>0</v>
      </c>
      <c r="L163" s="145"/>
      <c r="M163" s="148">
        <f t="shared" ref="M163:V163" si="41">SUM(M149:M159)</f>
        <v>0</v>
      </c>
      <c r="N163" s="144">
        <f t="shared" si="41"/>
        <v>0</v>
      </c>
      <c r="O163" s="146">
        <f t="shared" si="41"/>
        <v>0</v>
      </c>
      <c r="P163" s="146">
        <f t="shared" si="41"/>
        <v>0</v>
      </c>
      <c r="Q163" s="146">
        <f t="shared" si="41"/>
        <v>0</v>
      </c>
      <c r="R163" s="146">
        <f t="shared" si="41"/>
        <v>0</v>
      </c>
      <c r="S163" s="146">
        <f t="shared" si="41"/>
        <v>0</v>
      </c>
      <c r="T163" s="146">
        <f t="shared" si="41"/>
        <v>0</v>
      </c>
      <c r="U163" s="146">
        <f t="shared" si="41"/>
        <v>0</v>
      </c>
      <c r="V163" s="147">
        <f t="shared" si="41"/>
        <v>0</v>
      </c>
      <c r="W163" s="132" t="str">
        <f>IF(ISERROR(V163/G163),"",V163/G163)</f>
        <v/>
      </c>
      <c r="X163" s="147">
        <f>SUM(X149:X159)</f>
        <v>0</v>
      </c>
      <c r="Y163" s="147">
        <f>SUM(Y149:Y159)</f>
        <v>0</v>
      </c>
      <c r="Z163" s="147">
        <f>SUM(Z149:Z159)</f>
        <v>0</v>
      </c>
      <c r="AA163" s="147">
        <f>SUM(AA149:AA159)</f>
        <v>0</v>
      </c>
    </row>
    <row r="164" spans="1:27" ht="20.100000000000001" customHeight="1">
      <c r="A164" s="426" t="s">
        <v>246</v>
      </c>
      <c r="B164" s="427"/>
      <c r="C164" s="427"/>
      <c r="D164" s="427"/>
      <c r="E164" s="427"/>
      <c r="F164" s="428"/>
      <c r="G164" s="152">
        <f>SUM(G28,G86,G121,G137,G148,G163)</f>
        <v>1476</v>
      </c>
      <c r="H164" s="152">
        <f>SUM(H28,H86,H121,H137,H148,H163)</f>
        <v>7434.0000000000009</v>
      </c>
      <c r="I164" s="152">
        <f>SUM(I28,I86,I121,I137,I148,I163)</f>
        <v>31.5</v>
      </c>
      <c r="J164" s="153">
        <f t="array" ref="J164">IF(ISERROR(G164/I164),"",G164/I164)</f>
        <v>46.857142857142854</v>
      </c>
      <c r="K164" s="152">
        <f>SUM(K28,K86,K121,K137,K148,K163)</f>
        <v>59.021739130434781</v>
      </c>
      <c r="L164" s="153">
        <f>IF(ISERROR(G164/K164),"",G164/K164)</f>
        <v>25.007734806629834</v>
      </c>
      <c r="M164" s="152">
        <f t="shared" ref="M164:AA164" si="42">SUM(M28,M86,M121,M137,M148,M163)</f>
        <v>-27.521739130434781</v>
      </c>
      <c r="N164" s="152">
        <f t="shared" si="42"/>
        <v>0</v>
      </c>
      <c r="O164" s="152">
        <f t="shared" si="42"/>
        <v>0</v>
      </c>
      <c r="P164" s="152">
        <f t="shared" si="42"/>
        <v>0</v>
      </c>
      <c r="Q164" s="152">
        <f t="shared" si="42"/>
        <v>0</v>
      </c>
      <c r="R164" s="152">
        <f t="shared" si="42"/>
        <v>0</v>
      </c>
      <c r="S164" s="152">
        <f t="shared" si="42"/>
        <v>0</v>
      </c>
      <c r="T164" s="152">
        <f t="shared" si="42"/>
        <v>0</v>
      </c>
      <c r="U164" s="152">
        <f t="shared" si="42"/>
        <v>0</v>
      </c>
      <c r="V164" s="152">
        <f t="shared" si="42"/>
        <v>0</v>
      </c>
      <c r="W164" s="152">
        <f t="shared" si="42"/>
        <v>0</v>
      </c>
      <c r="X164" s="152">
        <f t="shared" si="42"/>
        <v>0</v>
      </c>
      <c r="Y164" s="152">
        <f t="shared" si="42"/>
        <v>0</v>
      </c>
      <c r="Z164" s="152">
        <f t="shared" si="42"/>
        <v>0</v>
      </c>
      <c r="AA164" s="152">
        <f t="shared" si="42"/>
        <v>0</v>
      </c>
    </row>
    <row r="165" spans="1:27" ht="20.100000000000001" customHeight="1">
      <c r="A165" s="429" t="s">
        <v>471</v>
      </c>
      <c r="B165" s="392" t="s">
        <v>247</v>
      </c>
      <c r="C165" s="432" t="s">
        <v>248</v>
      </c>
      <c r="D165" s="433"/>
      <c r="E165" s="434" t="s">
        <v>249</v>
      </c>
      <c r="F165" s="434"/>
      <c r="G165" s="437" t="s">
        <v>250</v>
      </c>
      <c r="H165" s="437"/>
      <c r="I165" s="434" t="s">
        <v>251</v>
      </c>
      <c r="J165" s="434"/>
      <c r="K165" s="434" t="s">
        <v>252</v>
      </c>
      <c r="L165" s="434"/>
      <c r="M165" s="434" t="s">
        <v>253</v>
      </c>
      <c r="N165" s="434"/>
      <c r="O165" s="434" t="s">
        <v>254</v>
      </c>
      <c r="P165" s="437" t="s">
        <v>255</v>
      </c>
      <c r="Q165" s="437"/>
      <c r="R165" s="437" t="s">
        <v>252</v>
      </c>
      <c r="S165" s="437"/>
      <c r="T165" s="437" t="s">
        <v>256</v>
      </c>
      <c r="U165" s="437"/>
      <c r="V165" s="437" t="s">
        <v>257</v>
      </c>
      <c r="W165" s="437"/>
      <c r="X165" s="437" t="s">
        <v>252</v>
      </c>
      <c r="Y165" s="437"/>
      <c r="Z165" s="437" t="s">
        <v>256</v>
      </c>
      <c r="AA165" s="437"/>
    </row>
    <row r="166" spans="1:27" ht="20.100000000000001" customHeight="1">
      <c r="A166" s="430"/>
      <c r="B166" s="392" t="s">
        <v>258</v>
      </c>
      <c r="C166" s="432">
        <v>1</v>
      </c>
      <c r="D166" s="433"/>
      <c r="E166" s="436">
        <f>C166*11</f>
        <v>11</v>
      </c>
      <c r="F166" s="436"/>
      <c r="G166" s="437">
        <v>1</v>
      </c>
      <c r="H166" s="437"/>
      <c r="I166" s="436">
        <f>G166*11</f>
        <v>11</v>
      </c>
      <c r="J166" s="436"/>
      <c r="K166" s="436">
        <f>E166-I166</f>
        <v>0</v>
      </c>
      <c r="L166" s="436"/>
      <c r="M166" s="438">
        <f>IF(ISERROR(K166/E166),"",K166/E166)</f>
        <v>0</v>
      </c>
      <c r="N166" s="438"/>
      <c r="O166" s="434"/>
      <c r="P166" s="437" t="s">
        <v>201</v>
      </c>
      <c r="Q166" s="437"/>
      <c r="R166" s="439">
        <f>SUM(O28:U28)</f>
        <v>0</v>
      </c>
      <c r="S166" s="439"/>
      <c r="T166" s="440" t="str">
        <f t="array" ref="T166">IF(ISERROR(R166/R173),"",R166/R173)</f>
        <v/>
      </c>
      <c r="U166" s="440"/>
      <c r="V166" s="437" t="s">
        <v>259</v>
      </c>
      <c r="W166" s="437"/>
      <c r="X166" s="441">
        <f>SUM(P27,P85,P120,P136,P147,P161)</f>
        <v>0</v>
      </c>
      <c r="Y166" s="441"/>
      <c r="Z166" s="440" t="str">
        <f t="array" ref="Z166">IF(ISERROR(X166/X173),"",X166/X173)</f>
        <v/>
      </c>
      <c r="AA166" s="440"/>
    </row>
    <row r="167" spans="1:27" ht="20.100000000000001" customHeight="1">
      <c r="A167" s="430"/>
      <c r="B167" s="392" t="s">
        <v>260</v>
      </c>
      <c r="C167" s="432">
        <v>1</v>
      </c>
      <c r="D167" s="433"/>
      <c r="E167" s="436">
        <f>C167*11</f>
        <v>11</v>
      </c>
      <c r="F167" s="436"/>
      <c r="G167" s="437">
        <v>1</v>
      </c>
      <c r="H167" s="437"/>
      <c r="I167" s="436">
        <f>G167*11</f>
        <v>11</v>
      </c>
      <c r="J167" s="436"/>
      <c r="K167" s="436">
        <f>E167-I167</f>
        <v>0</v>
      </c>
      <c r="L167" s="436"/>
      <c r="M167" s="438">
        <f>IF(ISERROR(K167/E167),"",K167/E167)</f>
        <v>0</v>
      </c>
      <c r="N167" s="438"/>
      <c r="O167" s="434"/>
      <c r="P167" s="437" t="s">
        <v>216</v>
      </c>
      <c r="Q167" s="437"/>
      <c r="R167" s="439">
        <f>SUM(O86:U86)</f>
        <v>0</v>
      </c>
      <c r="S167" s="439"/>
      <c r="T167" s="440" t="str">
        <f>IF(ISERROR(R167/R173),"",R167/R173)</f>
        <v/>
      </c>
      <c r="U167" s="440"/>
      <c r="V167" s="437" t="s">
        <v>261</v>
      </c>
      <c r="W167" s="437"/>
      <c r="X167" s="441">
        <f>SUM(P28,P86,P121,P137,P148,P163)</f>
        <v>0</v>
      </c>
      <c r="Y167" s="441"/>
      <c r="Z167" s="440" t="str">
        <f>IF(ISERROR(X167/X173),"",X167/X173)</f>
        <v/>
      </c>
      <c r="AA167" s="440"/>
    </row>
    <row r="168" spans="1:27" ht="20.100000000000001" customHeight="1">
      <c r="A168" s="430"/>
      <c r="B168" s="392" t="s">
        <v>262</v>
      </c>
      <c r="C168" s="432">
        <v>1</v>
      </c>
      <c r="D168" s="433"/>
      <c r="E168" s="436">
        <f>C168*8</f>
        <v>8</v>
      </c>
      <c r="F168" s="436"/>
      <c r="G168" s="437">
        <v>1</v>
      </c>
      <c r="H168" s="437"/>
      <c r="I168" s="436">
        <f>G168*8</f>
        <v>8</v>
      </c>
      <c r="J168" s="436"/>
      <c r="K168" s="436">
        <f>E168-I168</f>
        <v>0</v>
      </c>
      <c r="L168" s="436"/>
      <c r="M168" s="438">
        <f>IF(ISERROR(K168/E168),"",K168/E168)</f>
        <v>0</v>
      </c>
      <c r="N168" s="438"/>
      <c r="O168" s="434"/>
      <c r="P168" s="437" t="s">
        <v>224</v>
      </c>
      <c r="Q168" s="437"/>
      <c r="R168" s="439">
        <f>SUM(O121:U121)</f>
        <v>0</v>
      </c>
      <c r="S168" s="439"/>
      <c r="T168" s="440" t="str">
        <f>IF(ISERROR(R168/R173),"",R168/R173)</f>
        <v/>
      </c>
      <c r="U168" s="440"/>
      <c r="V168" s="437" t="s">
        <v>263</v>
      </c>
      <c r="W168" s="437"/>
      <c r="X168" s="441">
        <f>SUM(P29,P87,P122,P138,P149,P164)</f>
        <v>0</v>
      </c>
      <c r="Y168" s="441"/>
      <c r="Z168" s="440" t="str">
        <f>IF(ISERROR(X168/X173),"",X168/X173)</f>
        <v/>
      </c>
      <c r="AA168" s="440"/>
    </row>
    <row r="169" spans="1:27" ht="20.100000000000001" customHeight="1">
      <c r="A169" s="430"/>
      <c r="B169" s="392" t="s">
        <v>264</v>
      </c>
      <c r="C169" s="432">
        <v>1</v>
      </c>
      <c r="D169" s="433"/>
      <c r="E169" s="436">
        <f>C169*11</f>
        <v>11</v>
      </c>
      <c r="F169" s="436"/>
      <c r="G169" s="437">
        <v>1</v>
      </c>
      <c r="H169" s="437"/>
      <c r="I169" s="436">
        <f>G169*11</f>
        <v>11</v>
      </c>
      <c r="J169" s="436"/>
      <c r="K169" s="436">
        <f>E169-I169</f>
        <v>0</v>
      </c>
      <c r="L169" s="436"/>
      <c r="M169" s="438">
        <f>IF(ISERROR(K169/E169),"",K169/E169)</f>
        <v>0</v>
      </c>
      <c r="N169" s="438"/>
      <c r="O169" s="434"/>
      <c r="P169" s="437" t="s">
        <v>231</v>
      </c>
      <c r="Q169" s="437"/>
      <c r="R169" s="439">
        <f>SUM(O137:U137)</f>
        <v>0</v>
      </c>
      <c r="S169" s="439"/>
      <c r="T169" s="440" t="str">
        <f>IF(ISERROR(R169/R173),"",R169/R173)</f>
        <v/>
      </c>
      <c r="U169" s="440"/>
      <c r="V169" s="437" t="s">
        <v>265</v>
      </c>
      <c r="W169" s="437"/>
      <c r="X169" s="441">
        <f>SUM(P31,P88,P123,P139,P150,P165)</f>
        <v>0</v>
      </c>
      <c r="Y169" s="441"/>
      <c r="Z169" s="440" t="str">
        <f>IF(ISERROR(X169/X173),"",X169/X173)</f>
        <v/>
      </c>
      <c r="AA169" s="440"/>
    </row>
    <row r="170" spans="1:27" ht="20.100000000000001" customHeight="1">
      <c r="A170" s="431"/>
      <c r="B170" s="392" t="s">
        <v>266</v>
      </c>
      <c r="C170" s="442">
        <f>SUM(C166:D169)</f>
        <v>4</v>
      </c>
      <c r="D170" s="443"/>
      <c r="E170" s="436">
        <f>SUM(E166:F169)</f>
        <v>41</v>
      </c>
      <c r="F170" s="436"/>
      <c r="G170" s="437">
        <f>SUM(G166:H169)</f>
        <v>4</v>
      </c>
      <c r="H170" s="437"/>
      <c r="I170" s="436">
        <f>SUM(I166:J169)</f>
        <v>41</v>
      </c>
      <c r="J170" s="436"/>
      <c r="K170" s="436">
        <f>SUM(K166:L169)</f>
        <v>0</v>
      </c>
      <c r="L170" s="436"/>
      <c r="M170" s="438">
        <f>IF(ISERROR(K170/E170),"",K170/E170)</f>
        <v>0</v>
      </c>
      <c r="N170" s="438"/>
      <c r="O170" s="434"/>
      <c r="P170" s="437" t="s">
        <v>234</v>
      </c>
      <c r="Q170" s="437"/>
      <c r="R170" s="439">
        <f>SUM(O148:U148)</f>
        <v>0</v>
      </c>
      <c r="S170" s="439"/>
      <c r="T170" s="440" t="str">
        <f>IF(ISERROR(R170/R173),"",R170/R173)</f>
        <v/>
      </c>
      <c r="U170" s="440"/>
      <c r="V170" s="437" t="s">
        <v>267</v>
      </c>
      <c r="W170" s="437"/>
      <c r="X170" s="441">
        <f>SUM(P32,P89,P124,P140,P151,P166)</f>
        <v>0</v>
      </c>
      <c r="Y170" s="441"/>
      <c r="Z170" s="440" t="str">
        <f>IF(ISERROR(X170/X173),"",X170/X173)</f>
        <v/>
      </c>
      <c r="AA170" s="440"/>
    </row>
    <row r="171" spans="1:27" ht="20.100000000000001" customHeight="1">
      <c r="A171" s="267" t="s">
        <v>472</v>
      </c>
      <c r="B171" s="392">
        <f>G164</f>
        <v>1476</v>
      </c>
      <c r="C171" s="444" t="s">
        <v>269</v>
      </c>
      <c r="D171" s="445"/>
      <c r="E171" s="437">
        <f>H164</f>
        <v>7434.0000000000009</v>
      </c>
      <c r="F171" s="437"/>
      <c r="G171" s="437" t="s">
        <v>270</v>
      </c>
      <c r="H171" s="437"/>
      <c r="I171" s="446">
        <f>L164</f>
        <v>25.007734806629834</v>
      </c>
      <c r="J171" s="446"/>
      <c r="K171" s="434" t="s">
        <v>271</v>
      </c>
      <c r="L171" s="434"/>
      <c r="M171" s="446">
        <f>J164</f>
        <v>46.857142857142854</v>
      </c>
      <c r="N171" s="446"/>
      <c r="O171" s="434"/>
      <c r="P171" s="437" t="s">
        <v>244</v>
      </c>
      <c r="Q171" s="437"/>
      <c r="R171" s="439">
        <f>SUM(O163:U163)</f>
        <v>0</v>
      </c>
      <c r="S171" s="439"/>
      <c r="T171" s="440" t="str">
        <f>IF(ISERROR(R171/R173),"",R171/R173)</f>
        <v/>
      </c>
      <c r="U171" s="440"/>
      <c r="V171" s="437" t="s">
        <v>272</v>
      </c>
      <c r="W171" s="437"/>
      <c r="X171" s="441">
        <f>SUM(P33,P90,P125,P141,P152,P167)</f>
        <v>0</v>
      </c>
      <c r="Y171" s="441"/>
      <c r="Z171" s="440" t="str">
        <f>IF(ISERROR(X171/X173),"",X171/X173)</f>
        <v/>
      </c>
      <c r="AA171" s="440"/>
    </row>
    <row r="172" spans="1:27" ht="20.100000000000001" customHeight="1">
      <c r="A172" s="268" t="s">
        <v>473</v>
      </c>
      <c r="B172" s="392">
        <f>I164+C170</f>
        <v>35.5</v>
      </c>
      <c r="C172" s="447" t="s">
        <v>251</v>
      </c>
      <c r="D172" s="448"/>
      <c r="E172" s="449">
        <f>K164+I170</f>
        <v>100.02173913043478</v>
      </c>
      <c r="F172" s="449"/>
      <c r="G172" s="437" t="s">
        <v>274</v>
      </c>
      <c r="H172" s="437"/>
      <c r="I172" s="446">
        <f>B172-E172</f>
        <v>-64.521739130434781</v>
      </c>
      <c r="J172" s="446"/>
      <c r="K172" s="434" t="s">
        <v>275</v>
      </c>
      <c r="L172" s="434"/>
      <c r="M172" s="438">
        <f>IF(ISERROR(I172/E172),"",I172/E172)</f>
        <v>-0.64507715713975222</v>
      </c>
      <c r="N172" s="438"/>
      <c r="O172" s="434"/>
      <c r="P172" s="437" t="s">
        <v>245</v>
      </c>
      <c r="Q172" s="437"/>
      <c r="R172" s="439"/>
      <c r="S172" s="439"/>
      <c r="T172" s="440" t="str">
        <f>IF(ISERROR(R172/R173),"",R172/R173)</f>
        <v/>
      </c>
      <c r="U172" s="440"/>
      <c r="V172" s="437" t="s">
        <v>264</v>
      </c>
      <c r="W172" s="437"/>
      <c r="X172" s="441"/>
      <c r="Y172" s="441"/>
      <c r="Z172" s="440" t="str">
        <f>IF(ISERROR(X172/X173),"",X172/X173)</f>
        <v/>
      </c>
      <c r="AA172" s="440"/>
    </row>
    <row r="173" spans="1:27" ht="20.100000000000001" customHeight="1">
      <c r="A173" s="268" t="s">
        <v>474</v>
      </c>
      <c r="B173" s="392">
        <f>N164</f>
        <v>0</v>
      </c>
      <c r="C173" s="447" t="s">
        <v>277</v>
      </c>
      <c r="D173" s="448"/>
      <c r="E173" s="440">
        <f>IF(ISERROR(B173/B172),"",B173/B172)</f>
        <v>0</v>
      </c>
      <c r="F173" s="440"/>
      <c r="G173" s="437" t="s">
        <v>278</v>
      </c>
      <c r="H173" s="437"/>
      <c r="I173" s="434">
        <f>V164</f>
        <v>0</v>
      </c>
      <c r="J173" s="434"/>
      <c r="K173" s="434" t="s">
        <v>279</v>
      </c>
      <c r="L173" s="434"/>
      <c r="M173" s="438">
        <f t="array" ref="M173">IF(ISERROR(I173/B171),"",I173/B171)</f>
        <v>0</v>
      </c>
      <c r="N173" s="438"/>
      <c r="O173" s="434"/>
      <c r="P173" s="437" t="s">
        <v>266</v>
      </c>
      <c r="Q173" s="437"/>
      <c r="R173" s="439">
        <f>SUM(R166:S172)</f>
        <v>0</v>
      </c>
      <c r="S173" s="439"/>
      <c r="T173" s="440"/>
      <c r="U173" s="440"/>
      <c r="V173" s="437" t="s">
        <v>266</v>
      </c>
      <c r="W173" s="437"/>
      <c r="X173" s="441">
        <f>SUM(X166:Y172)</f>
        <v>0</v>
      </c>
      <c r="Y173" s="441"/>
      <c r="Z173" s="440"/>
      <c r="AA173" s="440"/>
    </row>
    <row r="174" spans="1:27" ht="34.5" customHeight="1">
      <c r="A174" s="181" t="s">
        <v>336</v>
      </c>
      <c r="B174" s="182"/>
      <c r="C174" s="121"/>
      <c r="D174" s="121"/>
      <c r="E174" s="121"/>
      <c r="F174" s="375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customHeight="1">
      <c r="A175" s="450" t="s">
        <v>475</v>
      </c>
      <c r="B175" s="453" t="s">
        <v>280</v>
      </c>
      <c r="C175" s="453" t="s">
        <v>281</v>
      </c>
      <c r="D175" s="453" t="s">
        <v>282</v>
      </c>
      <c r="E175" s="456" t="s">
        <v>283</v>
      </c>
      <c r="F175" s="469" t="s">
        <v>284</v>
      </c>
      <c r="G175" s="434" t="s">
        <v>285</v>
      </c>
      <c r="H175" s="434"/>
      <c r="I175" s="453" t="s">
        <v>286</v>
      </c>
      <c r="J175" s="459" t="s">
        <v>271</v>
      </c>
      <c r="K175" s="462" t="s">
        <v>287</v>
      </c>
      <c r="L175" s="453" t="s">
        <v>270</v>
      </c>
      <c r="M175" s="465" t="s">
        <v>288</v>
      </c>
      <c r="N175" s="467" t="s">
        <v>252</v>
      </c>
      <c r="O175" s="434" t="s">
        <v>289</v>
      </c>
      <c r="P175" s="434"/>
      <c r="Q175" s="434"/>
      <c r="R175" s="434"/>
      <c r="S175" s="434"/>
      <c r="T175" s="434"/>
      <c r="U175" s="434"/>
      <c r="V175" s="434" t="s">
        <v>290</v>
      </c>
      <c r="W175" s="467" t="s">
        <v>291</v>
      </c>
      <c r="X175" s="434" t="s">
        <v>292</v>
      </c>
      <c r="Y175" s="434"/>
      <c r="Z175" s="434"/>
      <c r="AA175" s="434"/>
    </row>
    <row r="176" spans="1:27" ht="21.95" customHeight="1">
      <c r="A176" s="451"/>
      <c r="B176" s="454"/>
      <c r="C176" s="454"/>
      <c r="D176" s="454"/>
      <c r="E176" s="457"/>
      <c r="F176" s="470"/>
      <c r="G176" s="434"/>
      <c r="H176" s="434"/>
      <c r="I176" s="454"/>
      <c r="J176" s="460"/>
      <c r="K176" s="463"/>
      <c r="L176" s="454"/>
      <c r="M176" s="466"/>
      <c r="N176" s="467"/>
      <c r="O176" s="434" t="s">
        <v>259</v>
      </c>
      <c r="P176" s="434" t="s">
        <v>261</v>
      </c>
      <c r="Q176" s="434" t="s">
        <v>263</v>
      </c>
      <c r="R176" s="468" t="s">
        <v>265</v>
      </c>
      <c r="S176" s="437" t="s">
        <v>267</v>
      </c>
      <c r="T176" s="434" t="s">
        <v>272</v>
      </c>
      <c r="U176" s="434" t="s">
        <v>264</v>
      </c>
      <c r="V176" s="434"/>
      <c r="W176" s="467"/>
      <c r="X176" s="434" t="s">
        <v>293</v>
      </c>
      <c r="Y176" s="434" t="s">
        <v>294</v>
      </c>
      <c r="Z176" s="434" t="s">
        <v>295</v>
      </c>
      <c r="AA176" s="434" t="s">
        <v>264</v>
      </c>
    </row>
    <row r="177" spans="1:27" ht="21.95" customHeight="1">
      <c r="A177" s="452"/>
      <c r="B177" s="455"/>
      <c r="C177" s="455"/>
      <c r="D177" s="455"/>
      <c r="E177" s="458"/>
      <c r="F177" s="471"/>
      <c r="G177" s="308" t="s">
        <v>296</v>
      </c>
      <c r="H177" s="396" t="s">
        <v>297</v>
      </c>
      <c r="I177" s="455"/>
      <c r="J177" s="461"/>
      <c r="K177" s="464"/>
      <c r="L177" s="455"/>
      <c r="M177" s="466"/>
      <c r="N177" s="467"/>
      <c r="O177" s="434"/>
      <c r="P177" s="434"/>
      <c r="Q177" s="434"/>
      <c r="R177" s="468"/>
      <c r="S177" s="437"/>
      <c r="T177" s="434"/>
      <c r="U177" s="434"/>
      <c r="V177" s="434"/>
      <c r="W177" s="467"/>
      <c r="X177" s="434"/>
      <c r="Y177" s="434"/>
      <c r="Z177" s="434"/>
      <c r="AA177" s="434"/>
    </row>
    <row r="178" spans="1:27" ht="20.100000000000001" hidden="1" customHeight="1">
      <c r="A178" s="259">
        <v>30100030</v>
      </c>
      <c r="B178" s="389" t="s">
        <v>178</v>
      </c>
      <c r="C178" s="125" t="s">
        <v>179</v>
      </c>
      <c r="D178" s="107">
        <v>5.03</v>
      </c>
      <c r="E178" s="107"/>
      <c r="F178" s="107"/>
      <c r="G178" s="150"/>
      <c r="H178" s="390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398"/>
      <c r="P178" s="398"/>
      <c r="Q178" s="398"/>
      <c r="R178" s="398"/>
      <c r="S178" s="398"/>
      <c r="T178" s="398"/>
      <c r="U178" s="398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60"/>
      <c r="B179" s="133" t="s">
        <v>180</v>
      </c>
      <c r="C179" s="125" t="s">
        <v>179</v>
      </c>
      <c r="D179" s="107">
        <v>5.03</v>
      </c>
      <c r="E179" s="107"/>
      <c r="F179" s="107"/>
      <c r="G179" s="127"/>
      <c r="H179" s="390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398"/>
      <c r="P179" s="398"/>
      <c r="Q179" s="398"/>
      <c r="R179" s="398"/>
      <c r="S179" s="398"/>
      <c r="T179" s="398"/>
      <c r="U179" s="398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61"/>
      <c r="B180" s="133" t="s">
        <v>180</v>
      </c>
      <c r="C180" s="125" t="s">
        <v>181</v>
      </c>
      <c r="D180" s="107">
        <v>5.03</v>
      </c>
      <c r="E180" s="107"/>
      <c r="F180" s="107"/>
      <c r="G180" s="127"/>
      <c r="H180" s="390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398"/>
      <c r="P180" s="398"/>
      <c r="Q180" s="398"/>
      <c r="R180" s="398"/>
      <c r="S180" s="398"/>
      <c r="T180" s="398"/>
      <c r="U180" s="398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s="311" customFormat="1" ht="20.100000000000001" customHeight="1">
      <c r="A181" s="259">
        <v>30100048</v>
      </c>
      <c r="B181" s="133" t="s">
        <v>182</v>
      </c>
      <c r="C181" s="125" t="s">
        <v>179</v>
      </c>
      <c r="D181" s="107">
        <v>5.03</v>
      </c>
      <c r="E181" s="107"/>
      <c r="F181" s="107">
        <v>20170213</v>
      </c>
      <c r="G181" s="127">
        <v>554</v>
      </c>
      <c r="H181" s="390">
        <f t="shared" si="43"/>
        <v>2786.6200000000003</v>
      </c>
      <c r="I181" s="128">
        <f>6.5*4</f>
        <v>26</v>
      </c>
      <c r="J181" s="128">
        <f t="array" ref="J181">IF(ISERROR(G181/I181),"",G181/I181)</f>
        <v>21.307692307692307</v>
      </c>
      <c r="K181" s="130">
        <f t="array" ref="K181">IF(ISERROR(G181/L181),"",G181/L181)</f>
        <v>29.157894736842106</v>
      </c>
      <c r="L181" s="128">
        <v>19</v>
      </c>
      <c r="M181" s="108">
        <f t="shared" si="44"/>
        <v>-3.1578947368421062</v>
      </c>
      <c r="N181" s="128">
        <f t="shared" si="47"/>
        <v>0</v>
      </c>
      <c r="O181" s="398"/>
      <c r="P181" s="398"/>
      <c r="Q181" s="398"/>
      <c r="R181" s="398"/>
      <c r="S181" s="398"/>
      <c r="T181" s="398"/>
      <c r="U181" s="398"/>
      <c r="V181" s="131">
        <f t="shared" si="45"/>
        <v>0</v>
      </c>
      <c r="W181" s="391">
        <f t="shared" si="46"/>
        <v>0</v>
      </c>
      <c r="X181" s="131"/>
      <c r="Y181" s="131"/>
      <c r="Z181" s="131"/>
      <c r="AA181" s="131"/>
    </row>
    <row r="182" spans="1:27" ht="20.100000000000001" hidden="1" customHeight="1">
      <c r="A182" s="259">
        <v>30100047</v>
      </c>
      <c r="B182" s="133" t="s">
        <v>182</v>
      </c>
      <c r="C182" s="125" t="s">
        <v>183</v>
      </c>
      <c r="D182" s="107">
        <v>5.03</v>
      </c>
      <c r="E182" s="107"/>
      <c r="F182" s="107"/>
      <c r="G182" s="127"/>
      <c r="H182" s="390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398"/>
      <c r="P182" s="398"/>
      <c r="Q182" s="398"/>
      <c r="R182" s="398"/>
      <c r="S182" s="398"/>
      <c r="T182" s="398"/>
      <c r="U182" s="398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hidden="1" customHeight="1">
      <c r="A183" s="259">
        <v>30100052</v>
      </c>
      <c r="B183" s="133" t="s">
        <v>184</v>
      </c>
      <c r="C183" s="125" t="s">
        <v>179</v>
      </c>
      <c r="D183" s="107">
        <v>5.04</v>
      </c>
      <c r="E183" s="107"/>
      <c r="F183" s="376"/>
      <c r="G183" s="135"/>
      <c r="H183" s="390">
        <f t="shared" si="43"/>
        <v>0</v>
      </c>
      <c r="I183" s="136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398"/>
      <c r="P183" s="398"/>
      <c r="Q183" s="398"/>
      <c r="R183" s="398"/>
      <c r="S183" s="398"/>
      <c r="T183" s="398"/>
      <c r="U183" s="398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hidden="1" customHeight="1">
      <c r="A184" s="292">
        <v>30100059</v>
      </c>
      <c r="B184" s="133" t="s">
        <v>185</v>
      </c>
      <c r="C184" s="125" t="s">
        <v>186</v>
      </c>
      <c r="D184" s="107">
        <v>5.03</v>
      </c>
      <c r="E184" s="107"/>
      <c r="F184" s="107"/>
      <c r="G184" s="127"/>
      <c r="H184" s="390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398"/>
      <c r="P184" s="398"/>
      <c r="Q184" s="398"/>
      <c r="R184" s="398"/>
      <c r="S184" s="398"/>
      <c r="T184" s="398"/>
      <c r="U184" s="398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62">
        <v>30100060</v>
      </c>
      <c r="B185" s="133" t="s">
        <v>185</v>
      </c>
      <c r="C185" s="125" t="s">
        <v>187</v>
      </c>
      <c r="D185" s="107">
        <v>5.03</v>
      </c>
      <c r="E185" s="107"/>
      <c r="F185" s="107"/>
      <c r="G185" s="127"/>
      <c r="H185" s="390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398"/>
      <c r="P185" s="398"/>
      <c r="Q185" s="398"/>
      <c r="R185" s="398"/>
      <c r="S185" s="398"/>
      <c r="T185" s="398"/>
      <c r="U185" s="398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60">
        <v>30200006</v>
      </c>
      <c r="B186" s="133" t="s">
        <v>188</v>
      </c>
      <c r="C186" s="125" t="s">
        <v>189</v>
      </c>
      <c r="D186" s="107">
        <v>5.04</v>
      </c>
      <c r="E186" s="107"/>
      <c r="F186" s="377"/>
      <c r="G186" s="127"/>
      <c r="H186" s="390">
        <f t="shared" si="43"/>
        <v>0</v>
      </c>
      <c r="I186" s="390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398"/>
      <c r="P186" s="398"/>
      <c r="Q186" s="398"/>
      <c r="R186" s="398"/>
      <c r="S186" s="398"/>
      <c r="T186" s="398"/>
      <c r="U186" s="398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60">
        <v>30200005</v>
      </c>
      <c r="B187" s="133" t="s">
        <v>188</v>
      </c>
      <c r="C187" s="125" t="s">
        <v>190</v>
      </c>
      <c r="D187" s="107">
        <v>5.04</v>
      </c>
      <c r="E187" s="107"/>
      <c r="F187" s="377"/>
      <c r="G187" s="127"/>
      <c r="H187" s="390">
        <f t="shared" si="43"/>
        <v>0</v>
      </c>
      <c r="I187" s="390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398"/>
      <c r="P187" s="398"/>
      <c r="Q187" s="398"/>
      <c r="R187" s="398"/>
      <c r="S187" s="398"/>
      <c r="T187" s="398"/>
      <c r="U187" s="398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62">
        <v>30100063</v>
      </c>
      <c r="B188" s="133" t="s">
        <v>191</v>
      </c>
      <c r="C188" s="125" t="s">
        <v>192</v>
      </c>
      <c r="D188" s="107"/>
      <c r="E188" s="107"/>
      <c r="F188" s="107"/>
      <c r="G188" s="127"/>
      <c r="H188" s="390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398"/>
      <c r="P188" s="398"/>
      <c r="Q188" s="398"/>
      <c r="R188" s="398"/>
      <c r="S188" s="398"/>
      <c r="T188" s="398"/>
      <c r="U188" s="398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62">
        <v>30100061</v>
      </c>
      <c r="B189" s="133" t="s">
        <v>191</v>
      </c>
      <c r="C189" s="125" t="s">
        <v>193</v>
      </c>
      <c r="D189" s="107"/>
      <c r="E189" s="107"/>
      <c r="F189" s="107"/>
      <c r="G189" s="127"/>
      <c r="H189" s="390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398"/>
      <c r="P189" s="398"/>
      <c r="Q189" s="398"/>
      <c r="R189" s="398"/>
      <c r="S189" s="398"/>
      <c r="T189" s="398"/>
      <c r="U189" s="398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60">
        <v>30200001</v>
      </c>
      <c r="B190" s="133" t="s">
        <v>196</v>
      </c>
      <c r="C190" s="125" t="s">
        <v>189</v>
      </c>
      <c r="D190" s="107">
        <v>5.0599999999999996</v>
      </c>
      <c r="E190" s="107"/>
      <c r="F190" s="107"/>
      <c r="G190" s="127"/>
      <c r="H190" s="390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398"/>
      <c r="P190" s="398"/>
      <c r="Q190" s="398"/>
      <c r="R190" s="398"/>
      <c r="S190" s="398"/>
      <c r="T190" s="398"/>
      <c r="U190" s="398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60">
        <v>30200002</v>
      </c>
      <c r="B191" s="133" t="s">
        <v>197</v>
      </c>
      <c r="C191" s="125" t="s">
        <v>189</v>
      </c>
      <c r="D191" s="107">
        <v>5.09</v>
      </c>
      <c r="E191" s="107"/>
      <c r="F191" s="107"/>
      <c r="G191" s="127"/>
      <c r="H191" s="390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398"/>
      <c r="P191" s="398"/>
      <c r="Q191" s="398"/>
      <c r="R191" s="398"/>
      <c r="S191" s="398"/>
      <c r="T191" s="398"/>
      <c r="U191" s="398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60">
        <v>30200003</v>
      </c>
      <c r="B192" s="133" t="s">
        <v>197</v>
      </c>
      <c r="C192" s="125" t="s">
        <v>190</v>
      </c>
      <c r="D192" s="107">
        <v>5.09</v>
      </c>
      <c r="E192" s="107"/>
      <c r="F192" s="107"/>
      <c r="G192" s="127"/>
      <c r="H192" s="390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398"/>
      <c r="P192" s="398"/>
      <c r="Q192" s="398"/>
      <c r="R192" s="398"/>
      <c r="S192" s="398"/>
      <c r="T192" s="398"/>
      <c r="U192" s="398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60">
        <v>30100003</v>
      </c>
      <c r="B193" s="139" t="s">
        <v>198</v>
      </c>
      <c r="C193" s="396" t="s">
        <v>190</v>
      </c>
      <c r="D193" s="107">
        <v>4.8</v>
      </c>
      <c r="E193" s="107"/>
      <c r="F193" s="107"/>
      <c r="G193" s="127"/>
      <c r="H193" s="390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398"/>
      <c r="P193" s="398"/>
      <c r="Q193" s="398"/>
      <c r="R193" s="398"/>
      <c r="S193" s="398"/>
      <c r="T193" s="398"/>
      <c r="U193" s="398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60">
        <v>30100004</v>
      </c>
      <c r="B194" s="139" t="s">
        <v>198</v>
      </c>
      <c r="C194" s="396" t="s">
        <v>187</v>
      </c>
      <c r="D194" s="107">
        <v>4.8</v>
      </c>
      <c r="E194" s="107"/>
      <c r="F194" s="107"/>
      <c r="G194" s="127"/>
      <c r="H194" s="390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398"/>
      <c r="P194" s="398"/>
      <c r="Q194" s="398"/>
      <c r="R194" s="398"/>
      <c r="S194" s="398"/>
      <c r="T194" s="398"/>
      <c r="U194" s="398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60">
        <v>30100006</v>
      </c>
      <c r="B195" s="139" t="s">
        <v>198</v>
      </c>
      <c r="C195" s="396" t="s">
        <v>179</v>
      </c>
      <c r="D195" s="107">
        <v>4.8</v>
      </c>
      <c r="E195" s="107"/>
      <c r="F195" s="107"/>
      <c r="G195" s="127"/>
      <c r="H195" s="390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398"/>
      <c r="P195" s="398"/>
      <c r="Q195" s="398"/>
      <c r="R195" s="398"/>
      <c r="S195" s="398"/>
      <c r="T195" s="398"/>
      <c r="U195" s="398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60">
        <v>30100005</v>
      </c>
      <c r="B196" s="139" t="s">
        <v>198</v>
      </c>
      <c r="C196" s="396" t="s">
        <v>199</v>
      </c>
      <c r="D196" s="107">
        <v>4.8</v>
      </c>
      <c r="E196" s="107"/>
      <c r="F196" s="107"/>
      <c r="G196" s="127"/>
      <c r="H196" s="390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398"/>
      <c r="P196" s="398"/>
      <c r="Q196" s="398"/>
      <c r="R196" s="398"/>
      <c r="S196" s="398"/>
      <c r="T196" s="398"/>
      <c r="U196" s="398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60">
        <v>30100009</v>
      </c>
      <c r="B197" s="139" t="s">
        <v>200</v>
      </c>
      <c r="C197" s="125" t="s">
        <v>190</v>
      </c>
      <c r="D197" s="107">
        <v>4.99</v>
      </c>
      <c r="E197" s="107"/>
      <c r="F197" s="107"/>
      <c r="G197" s="127"/>
      <c r="H197" s="390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398"/>
      <c r="P197" s="398"/>
      <c r="Q197" s="398"/>
      <c r="R197" s="398"/>
      <c r="S197" s="398"/>
      <c r="T197" s="398"/>
      <c r="U197" s="398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9">
        <v>30200004</v>
      </c>
      <c r="B198" s="139" t="s">
        <v>200</v>
      </c>
      <c r="C198" s="125" t="s">
        <v>189</v>
      </c>
      <c r="D198" s="107">
        <v>4.99</v>
      </c>
      <c r="E198" s="107"/>
      <c r="F198" s="107"/>
      <c r="G198" s="127"/>
      <c r="H198" s="390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398"/>
      <c r="P198" s="398"/>
      <c r="Q198" s="398"/>
      <c r="R198" s="398"/>
      <c r="S198" s="398"/>
      <c r="T198" s="398"/>
      <c r="U198" s="398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customHeight="1">
      <c r="A199" s="424" t="s">
        <v>201</v>
      </c>
      <c r="B199" s="425"/>
      <c r="C199" s="399" t="s">
        <v>202</v>
      </c>
      <c r="D199" s="141"/>
      <c r="E199" s="141"/>
      <c r="F199" s="141"/>
      <c r="G199" s="143">
        <f>SUM(G178:G198)</f>
        <v>554</v>
      </c>
      <c r="H199" s="144">
        <f>SUM(H178:H198)</f>
        <v>2786.6200000000003</v>
      </c>
      <c r="I199" s="144">
        <f>SUM(I178:I198)</f>
        <v>26</v>
      </c>
      <c r="J199" s="129">
        <f t="array" ref="J199">IF(ISERROR(G199/I199),"",G199/I199)</f>
        <v>21.307692307692307</v>
      </c>
      <c r="K199" s="144">
        <f>SUM(K178:K198)</f>
        <v>29.157894736842106</v>
      </c>
      <c r="L199" s="145"/>
      <c r="M199" s="148">
        <f t="shared" ref="M199:AA199" si="50">SUM(M178:M198)</f>
        <v>-3.1578947368421062</v>
      </c>
      <c r="N199" s="144">
        <f t="shared" si="50"/>
        <v>0</v>
      </c>
      <c r="O199" s="146">
        <f t="shared" si="50"/>
        <v>0</v>
      </c>
      <c r="P199" s="146">
        <f t="shared" si="50"/>
        <v>0</v>
      </c>
      <c r="Q199" s="146">
        <f t="shared" si="50"/>
        <v>0</v>
      </c>
      <c r="R199" s="146">
        <f t="shared" si="50"/>
        <v>0</v>
      </c>
      <c r="S199" s="146">
        <f t="shared" si="50"/>
        <v>0</v>
      </c>
      <c r="T199" s="146">
        <f t="shared" si="50"/>
        <v>0</v>
      </c>
      <c r="U199" s="146">
        <f t="shared" si="50"/>
        <v>0</v>
      </c>
      <c r="V199" s="147">
        <f t="shared" si="50"/>
        <v>0</v>
      </c>
      <c r="W199" s="132">
        <f t="shared" si="50"/>
        <v>0</v>
      </c>
      <c r="X199" s="147">
        <f t="shared" si="50"/>
        <v>0</v>
      </c>
      <c r="Y199" s="147">
        <f t="shared" si="50"/>
        <v>0</v>
      </c>
      <c r="Z199" s="147">
        <f t="shared" si="50"/>
        <v>0</v>
      </c>
      <c r="AA199" s="147">
        <f t="shared" si="50"/>
        <v>0</v>
      </c>
    </row>
    <row r="200" spans="1:27" ht="20.100000000000001" hidden="1" customHeight="1">
      <c r="A200" s="260">
        <v>30100012</v>
      </c>
      <c r="B200" s="389" t="s">
        <v>206</v>
      </c>
      <c r="C200" s="125" t="s">
        <v>199</v>
      </c>
      <c r="D200" s="107">
        <v>5.03</v>
      </c>
      <c r="E200" s="107"/>
      <c r="F200" s="107"/>
      <c r="G200" s="127"/>
      <c r="H200" s="390">
        <f t="shared" ref="H200:H256" si="51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394"/>
      <c r="P200" s="394"/>
      <c r="Q200" s="394"/>
      <c r="R200" s="394"/>
      <c r="S200" s="394"/>
      <c r="T200" s="394"/>
      <c r="U200" s="394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hidden="1" customHeight="1">
      <c r="A201" s="260">
        <v>30100011</v>
      </c>
      <c r="B201" s="389" t="s">
        <v>425</v>
      </c>
      <c r="C201" s="183" t="s">
        <v>427</v>
      </c>
      <c r="D201" s="107">
        <v>5.03</v>
      </c>
      <c r="E201" s="107"/>
      <c r="F201" s="107"/>
      <c r="G201" s="127"/>
      <c r="H201" s="390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394"/>
      <c r="P201" s="394"/>
      <c r="Q201" s="394"/>
      <c r="R201" s="394"/>
      <c r="S201" s="394"/>
      <c r="T201" s="394"/>
      <c r="U201" s="394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60">
        <v>30100010</v>
      </c>
      <c r="B202" s="389" t="s">
        <v>206</v>
      </c>
      <c r="C202" s="125" t="s">
        <v>186</v>
      </c>
      <c r="D202" s="107">
        <v>5.03</v>
      </c>
      <c r="E202" s="107"/>
      <c r="F202" s="107"/>
      <c r="G202" s="127"/>
      <c r="H202" s="390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394"/>
      <c r="P202" s="394"/>
      <c r="Q202" s="394"/>
      <c r="R202" s="394"/>
      <c r="S202" s="394"/>
      <c r="T202" s="394"/>
      <c r="U202" s="394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hidden="1" customHeight="1">
      <c r="A203" s="260">
        <v>30100014</v>
      </c>
      <c r="B203" s="389" t="s">
        <v>206</v>
      </c>
      <c r="C203" s="125" t="s">
        <v>203</v>
      </c>
      <c r="D203" s="107">
        <v>5.03</v>
      </c>
      <c r="E203" s="107"/>
      <c r="F203" s="107"/>
      <c r="G203" s="127"/>
      <c r="H203" s="390">
        <f t="shared" si="51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394"/>
      <c r="P203" s="394"/>
      <c r="Q203" s="394"/>
      <c r="R203" s="394"/>
      <c r="S203" s="394"/>
      <c r="T203" s="394"/>
      <c r="U203" s="394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hidden="1" customHeight="1">
      <c r="A204" s="260">
        <v>30100013</v>
      </c>
      <c r="B204" s="389" t="s">
        <v>206</v>
      </c>
      <c r="C204" s="125" t="s">
        <v>207</v>
      </c>
      <c r="D204" s="107">
        <v>5.03</v>
      </c>
      <c r="E204" s="107"/>
      <c r="F204" s="107"/>
      <c r="G204" s="127"/>
      <c r="H204" s="390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394"/>
      <c r="P204" s="394"/>
      <c r="Q204" s="394"/>
      <c r="R204" s="394"/>
      <c r="S204" s="394"/>
      <c r="T204" s="394"/>
      <c r="U204" s="394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60">
        <v>30100016</v>
      </c>
      <c r="B205" s="389" t="s">
        <v>414</v>
      </c>
      <c r="C205" s="183" t="s">
        <v>415</v>
      </c>
      <c r="D205" s="107">
        <v>5.03</v>
      </c>
      <c r="E205" s="107"/>
      <c r="F205" s="107"/>
      <c r="G205" s="127"/>
      <c r="H205" s="390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394"/>
      <c r="P205" s="394"/>
      <c r="Q205" s="394"/>
      <c r="R205" s="394"/>
      <c r="S205" s="394"/>
      <c r="T205" s="394"/>
      <c r="U205" s="394"/>
      <c r="V205" s="131"/>
      <c r="W205" s="132"/>
      <c r="X205" s="131"/>
      <c r="Y205" s="131"/>
      <c r="Z205" s="131"/>
      <c r="AA205" s="131"/>
    </row>
    <row r="206" spans="1:27" ht="20.100000000000001" hidden="1" customHeight="1">
      <c r="A206" s="260">
        <v>30100017</v>
      </c>
      <c r="B206" s="389" t="s">
        <v>414</v>
      </c>
      <c r="C206" s="183" t="s">
        <v>416</v>
      </c>
      <c r="D206" s="107">
        <v>5.03</v>
      </c>
      <c r="E206" s="107"/>
      <c r="F206" s="107"/>
      <c r="G206" s="127"/>
      <c r="H206" s="390">
        <f t="shared" si="51"/>
        <v>0</v>
      </c>
      <c r="I206" s="128"/>
      <c r="J206" s="129"/>
      <c r="K206" s="130"/>
      <c r="L206" s="128">
        <v>52</v>
      </c>
      <c r="M206" s="108"/>
      <c r="N206" s="129"/>
      <c r="O206" s="394"/>
      <c r="P206" s="394"/>
      <c r="Q206" s="394"/>
      <c r="R206" s="394"/>
      <c r="S206" s="394"/>
      <c r="T206" s="394"/>
      <c r="U206" s="394"/>
      <c r="V206" s="131"/>
      <c r="W206" s="132"/>
      <c r="X206" s="131"/>
      <c r="Y206" s="131"/>
      <c r="Z206" s="131"/>
      <c r="AA206" s="131"/>
    </row>
    <row r="207" spans="1:27" ht="20.100000000000001" hidden="1" customHeight="1">
      <c r="A207" s="260">
        <v>30100015</v>
      </c>
      <c r="B207" s="389" t="s">
        <v>414</v>
      </c>
      <c r="C207" s="183" t="s">
        <v>61</v>
      </c>
      <c r="D207" s="107">
        <v>5.03</v>
      </c>
      <c r="E207" s="107"/>
      <c r="F207" s="107"/>
      <c r="G207" s="127"/>
      <c r="H207" s="390">
        <f t="shared" si="51"/>
        <v>0</v>
      </c>
      <c r="I207" s="128"/>
      <c r="J207" s="129"/>
      <c r="K207" s="130"/>
      <c r="L207" s="128">
        <v>52</v>
      </c>
      <c r="M207" s="108"/>
      <c r="N207" s="129"/>
      <c r="O207" s="394"/>
      <c r="P207" s="394"/>
      <c r="Q207" s="394"/>
      <c r="R207" s="394"/>
      <c r="S207" s="394"/>
      <c r="T207" s="394"/>
      <c r="U207" s="394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60">
        <v>30100027</v>
      </c>
      <c r="B208" s="389" t="s">
        <v>208</v>
      </c>
      <c r="C208" s="125" t="s">
        <v>179</v>
      </c>
      <c r="D208" s="107">
        <v>5.08</v>
      </c>
      <c r="E208" s="107"/>
      <c r="F208" s="107"/>
      <c r="G208" s="127"/>
      <c r="H208" s="390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394"/>
      <c r="P208" s="394"/>
      <c r="Q208" s="394"/>
      <c r="R208" s="394"/>
      <c r="S208" s="394"/>
      <c r="T208" s="394"/>
      <c r="U208" s="394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hidden="1" customHeight="1">
      <c r="A209" s="260">
        <v>30100023</v>
      </c>
      <c r="B209" s="389" t="s">
        <v>208</v>
      </c>
      <c r="C209" s="125" t="s">
        <v>204</v>
      </c>
      <c r="D209" s="107">
        <v>5.08</v>
      </c>
      <c r="E209" s="107"/>
      <c r="F209" s="107"/>
      <c r="G209" s="127"/>
      <c r="H209" s="390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394"/>
      <c r="P209" s="394"/>
      <c r="Q209" s="394"/>
      <c r="R209" s="394"/>
      <c r="S209" s="394"/>
      <c r="T209" s="394"/>
      <c r="U209" s="394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hidden="1" customHeight="1">
      <c r="A210" s="260">
        <v>30100024</v>
      </c>
      <c r="B210" s="389" t="s">
        <v>208</v>
      </c>
      <c r="C210" s="125" t="s">
        <v>205</v>
      </c>
      <c r="D210" s="107">
        <v>5.08</v>
      </c>
      <c r="E210" s="107"/>
      <c r="F210" s="107"/>
      <c r="G210" s="127"/>
      <c r="H210" s="390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394"/>
      <c r="P210" s="394"/>
      <c r="Q210" s="394"/>
      <c r="R210" s="394"/>
      <c r="S210" s="394"/>
      <c r="T210" s="394"/>
      <c r="U210" s="394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ht="20.100000000000001" hidden="1" customHeight="1">
      <c r="A211" s="260">
        <v>30100022</v>
      </c>
      <c r="B211" s="389" t="s">
        <v>208</v>
      </c>
      <c r="C211" s="125" t="s">
        <v>186</v>
      </c>
      <c r="D211" s="107">
        <v>5.08</v>
      </c>
      <c r="E211" s="107"/>
      <c r="F211" s="107"/>
      <c r="G211" s="127"/>
      <c r="H211" s="390">
        <f t="shared" si="51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9">
        <f t="shared" si="53"/>
        <v>0</v>
      </c>
      <c r="O211" s="394"/>
      <c r="P211" s="394"/>
      <c r="Q211" s="394"/>
      <c r="R211" s="394"/>
      <c r="S211" s="394"/>
      <c r="T211" s="394"/>
      <c r="U211" s="394"/>
      <c r="V211" s="131">
        <f t="shared" si="54"/>
        <v>0</v>
      </c>
      <c r="W211" s="132" t="str">
        <f t="shared" si="55"/>
        <v/>
      </c>
      <c r="X211" s="131"/>
      <c r="Y211" s="131"/>
      <c r="Z211" s="131"/>
      <c r="AA211" s="131"/>
    </row>
    <row r="212" spans="1:27" ht="20.100000000000001" hidden="1" customHeight="1">
      <c r="A212" s="260">
        <v>30100029</v>
      </c>
      <c r="B212" s="389" t="s">
        <v>208</v>
      </c>
      <c r="C212" s="125" t="s">
        <v>203</v>
      </c>
      <c r="D212" s="107">
        <v>5.08</v>
      </c>
      <c r="E212" s="107"/>
      <c r="F212" s="107"/>
      <c r="G212" s="127"/>
      <c r="H212" s="390">
        <f t="shared" si="51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9">
        <f t="shared" si="53"/>
        <v>0</v>
      </c>
      <c r="O212" s="394"/>
      <c r="P212" s="394"/>
      <c r="Q212" s="394"/>
      <c r="R212" s="394"/>
      <c r="S212" s="394"/>
      <c r="T212" s="394"/>
      <c r="U212" s="394"/>
      <c r="V212" s="131">
        <f t="shared" si="54"/>
        <v>0</v>
      </c>
      <c r="W212" s="132" t="str">
        <f t="shared" si="55"/>
        <v/>
      </c>
      <c r="X212" s="131"/>
      <c r="Y212" s="131"/>
      <c r="Z212" s="131"/>
      <c r="AA212" s="131"/>
    </row>
    <row r="213" spans="1:27" s="311" customFormat="1" ht="20.100000000000001" customHeight="1">
      <c r="A213" s="260">
        <v>30100026</v>
      </c>
      <c r="B213" s="389" t="s">
        <v>208</v>
      </c>
      <c r="C213" s="125" t="s">
        <v>199</v>
      </c>
      <c r="D213" s="107">
        <v>5.08</v>
      </c>
      <c r="E213" s="107"/>
      <c r="F213" s="107">
        <v>20170215</v>
      </c>
      <c r="G213" s="127">
        <v>683</v>
      </c>
      <c r="H213" s="390">
        <f t="shared" si="51"/>
        <v>3469.64</v>
      </c>
      <c r="I213" s="128">
        <f>9*2</f>
        <v>18</v>
      </c>
      <c r="J213" s="128">
        <f t="array" ref="J213">IF(ISERROR(G213/I213),"",G213/I213)</f>
        <v>37.944444444444443</v>
      </c>
      <c r="K213" s="130">
        <f t="array" ref="K213">IF(ISERROR(G213/L213),"",G213/L213)</f>
        <v>32.523809523809526</v>
      </c>
      <c r="L213" s="128">
        <v>21</v>
      </c>
      <c r="M213" s="108">
        <f t="shared" si="52"/>
        <v>-14.523809523809526</v>
      </c>
      <c r="N213" s="128">
        <f t="shared" si="53"/>
        <v>0</v>
      </c>
      <c r="O213" s="398"/>
      <c r="P213" s="398"/>
      <c r="Q213" s="398"/>
      <c r="R213" s="398"/>
      <c r="S213" s="398"/>
      <c r="T213" s="398"/>
      <c r="U213" s="398"/>
      <c r="V213" s="131">
        <f t="shared" si="54"/>
        <v>0</v>
      </c>
      <c r="W213" s="391">
        <f t="shared" si="55"/>
        <v>0</v>
      </c>
      <c r="X213" s="131"/>
      <c r="Y213" s="131"/>
      <c r="Z213" s="131"/>
      <c r="AA213" s="131"/>
    </row>
    <row r="214" spans="1:27" s="311" customFormat="1" ht="20.100000000000001" hidden="1" customHeight="1">
      <c r="A214" s="260">
        <v>30100025</v>
      </c>
      <c r="B214" s="389" t="s">
        <v>208</v>
      </c>
      <c r="C214" s="125" t="s">
        <v>187</v>
      </c>
      <c r="D214" s="107">
        <v>5.08</v>
      </c>
      <c r="E214" s="107"/>
      <c r="F214" s="107"/>
      <c r="G214" s="127"/>
      <c r="H214" s="390">
        <f t="shared" si="51"/>
        <v>0</v>
      </c>
      <c r="I214" s="128"/>
      <c r="J214" s="128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8">
        <f t="shared" si="53"/>
        <v>0</v>
      </c>
      <c r="O214" s="394"/>
      <c r="P214" s="394"/>
      <c r="Q214" s="394"/>
      <c r="R214" s="394"/>
      <c r="S214" s="394"/>
      <c r="T214" s="394"/>
      <c r="U214" s="394"/>
      <c r="V214" s="131">
        <f t="shared" si="54"/>
        <v>0</v>
      </c>
      <c r="W214" s="391" t="str">
        <f t="shared" si="55"/>
        <v/>
      </c>
      <c r="X214" s="131"/>
      <c r="Y214" s="131"/>
      <c r="Z214" s="131"/>
      <c r="AA214" s="131"/>
    </row>
    <row r="215" spans="1:27" s="311" customFormat="1" ht="20.100000000000001" hidden="1" customHeight="1">
      <c r="A215" s="260">
        <v>30100028</v>
      </c>
      <c r="B215" s="389" t="s">
        <v>208</v>
      </c>
      <c r="C215" s="125" t="s">
        <v>207</v>
      </c>
      <c r="D215" s="107">
        <v>5.08</v>
      </c>
      <c r="E215" s="107"/>
      <c r="F215" s="107"/>
      <c r="G215" s="127"/>
      <c r="H215" s="390">
        <f t="shared" si="51"/>
        <v>0</v>
      </c>
      <c r="I215" s="128"/>
      <c r="J215" s="128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8">
        <f t="shared" si="53"/>
        <v>0</v>
      </c>
      <c r="O215" s="398"/>
      <c r="P215" s="398"/>
      <c r="Q215" s="398"/>
      <c r="R215" s="398"/>
      <c r="S215" s="398"/>
      <c r="T215" s="398"/>
      <c r="U215" s="398"/>
      <c r="V215" s="131">
        <f t="shared" si="54"/>
        <v>0</v>
      </c>
      <c r="W215" s="391" t="str">
        <f t="shared" si="55"/>
        <v/>
      </c>
      <c r="X215" s="131"/>
      <c r="Y215" s="131"/>
      <c r="Z215" s="131"/>
      <c r="AA215" s="131"/>
    </row>
    <row r="216" spans="1:27" s="311" customFormat="1" ht="20.100000000000001" hidden="1" customHeight="1">
      <c r="A216" s="260">
        <v>30100032</v>
      </c>
      <c r="B216" s="389" t="s">
        <v>209</v>
      </c>
      <c r="C216" s="125" t="s">
        <v>194</v>
      </c>
      <c r="D216" s="107">
        <v>5.03</v>
      </c>
      <c r="E216" s="107"/>
      <c r="F216" s="107"/>
      <c r="G216" s="127"/>
      <c r="H216" s="390">
        <f t="shared" si="51"/>
        <v>0</v>
      </c>
      <c r="I216" s="128"/>
      <c r="J216" s="128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8">
        <f t="shared" si="53"/>
        <v>0</v>
      </c>
      <c r="O216" s="394"/>
      <c r="P216" s="394"/>
      <c r="Q216" s="394"/>
      <c r="R216" s="394"/>
      <c r="S216" s="394"/>
      <c r="T216" s="394"/>
      <c r="U216" s="394"/>
      <c r="V216" s="131">
        <f t="shared" si="54"/>
        <v>0</v>
      </c>
      <c r="W216" s="391" t="str">
        <f t="shared" si="55"/>
        <v/>
      </c>
      <c r="X216" s="131"/>
      <c r="Y216" s="131"/>
      <c r="Z216" s="131"/>
      <c r="AA216" s="131"/>
    </row>
    <row r="217" spans="1:27" s="311" customFormat="1" ht="20.100000000000001" hidden="1" customHeight="1">
      <c r="A217" s="260">
        <v>30100033</v>
      </c>
      <c r="B217" s="389" t="s">
        <v>209</v>
      </c>
      <c r="C217" s="125" t="s">
        <v>179</v>
      </c>
      <c r="D217" s="107">
        <v>5.03</v>
      </c>
      <c r="E217" s="107"/>
      <c r="F217" s="107"/>
      <c r="G217" s="127"/>
      <c r="H217" s="390">
        <f t="shared" si="51"/>
        <v>0</v>
      </c>
      <c r="I217" s="128"/>
      <c r="J217" s="128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8">
        <f t="shared" si="53"/>
        <v>0</v>
      </c>
      <c r="O217" s="394"/>
      <c r="P217" s="394"/>
      <c r="Q217" s="394"/>
      <c r="R217" s="394"/>
      <c r="S217" s="394"/>
      <c r="T217" s="394"/>
      <c r="U217" s="394"/>
      <c r="V217" s="131">
        <f t="shared" si="54"/>
        <v>0</v>
      </c>
      <c r="W217" s="391" t="str">
        <f t="shared" si="55"/>
        <v/>
      </c>
      <c r="X217" s="131"/>
      <c r="Y217" s="131"/>
      <c r="Z217" s="131"/>
      <c r="AA217" s="131"/>
    </row>
    <row r="218" spans="1:27" s="311" customFormat="1" ht="20.100000000000001" hidden="1" customHeight="1">
      <c r="A218" s="260">
        <v>30100062</v>
      </c>
      <c r="B218" s="389" t="s">
        <v>209</v>
      </c>
      <c r="C218" s="125" t="s">
        <v>195</v>
      </c>
      <c r="D218" s="107">
        <v>5.03</v>
      </c>
      <c r="E218" s="107"/>
      <c r="F218" s="107"/>
      <c r="G218" s="127"/>
      <c r="H218" s="390">
        <f t="shared" si="51"/>
        <v>0</v>
      </c>
      <c r="I218" s="128"/>
      <c r="J218" s="128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8">
        <f t="shared" si="53"/>
        <v>0</v>
      </c>
      <c r="O218" s="394"/>
      <c r="P218" s="394"/>
      <c r="Q218" s="394"/>
      <c r="R218" s="394"/>
      <c r="S218" s="394"/>
      <c r="T218" s="394"/>
      <c r="U218" s="394"/>
      <c r="V218" s="131">
        <f t="shared" si="54"/>
        <v>0</v>
      </c>
      <c r="W218" s="391" t="str">
        <f t="shared" si="55"/>
        <v/>
      </c>
      <c r="X218" s="131"/>
      <c r="Y218" s="131"/>
      <c r="Z218" s="131"/>
      <c r="AA218" s="131"/>
    </row>
    <row r="219" spans="1:27" s="311" customFormat="1" ht="20.100000000000001" hidden="1" customHeight="1">
      <c r="A219" s="260">
        <v>30100031</v>
      </c>
      <c r="B219" s="389" t="s">
        <v>209</v>
      </c>
      <c r="C219" s="125" t="s">
        <v>204</v>
      </c>
      <c r="D219" s="107">
        <v>5.03</v>
      </c>
      <c r="E219" s="107"/>
      <c r="F219" s="107"/>
      <c r="G219" s="127"/>
      <c r="H219" s="390">
        <f t="shared" si="51"/>
        <v>0</v>
      </c>
      <c r="I219" s="128"/>
      <c r="J219" s="128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8">
        <f t="shared" si="53"/>
        <v>0</v>
      </c>
      <c r="O219" s="394"/>
      <c r="P219" s="394"/>
      <c r="Q219" s="394"/>
      <c r="R219" s="394"/>
      <c r="S219" s="394"/>
      <c r="T219" s="394"/>
      <c r="U219" s="394"/>
      <c r="V219" s="131">
        <f t="shared" si="54"/>
        <v>0</v>
      </c>
      <c r="W219" s="391" t="str">
        <f t="shared" si="55"/>
        <v/>
      </c>
      <c r="X219" s="131"/>
      <c r="Y219" s="131"/>
      <c r="Z219" s="131"/>
      <c r="AA219" s="131"/>
    </row>
    <row r="220" spans="1:27" s="311" customFormat="1" ht="20.100000000000001" hidden="1" customHeight="1">
      <c r="A220" s="260">
        <v>30100019</v>
      </c>
      <c r="B220" s="389" t="s">
        <v>382</v>
      </c>
      <c r="C220" s="183" t="s">
        <v>383</v>
      </c>
      <c r="D220" s="107">
        <v>5.03</v>
      </c>
      <c r="E220" s="107"/>
      <c r="F220" s="107"/>
      <c r="G220" s="127"/>
      <c r="H220" s="390">
        <f t="shared" si="51"/>
        <v>0</v>
      </c>
      <c r="I220" s="128"/>
      <c r="J220" s="128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8">
        <f t="shared" si="53"/>
        <v>0</v>
      </c>
      <c r="O220" s="394"/>
      <c r="P220" s="394"/>
      <c r="Q220" s="394"/>
      <c r="R220" s="394"/>
      <c r="S220" s="394"/>
      <c r="T220" s="394"/>
      <c r="U220" s="394"/>
      <c r="V220" s="131"/>
      <c r="W220" s="391"/>
      <c r="X220" s="131"/>
      <c r="Y220" s="131"/>
      <c r="Z220" s="131"/>
      <c r="AA220" s="131"/>
    </row>
    <row r="221" spans="1:27" s="311" customFormat="1" ht="20.100000000000001" hidden="1" customHeight="1">
      <c r="A221" s="260">
        <v>30100020</v>
      </c>
      <c r="B221" s="389" t="s">
        <v>382</v>
      </c>
      <c r="C221" s="183" t="s">
        <v>384</v>
      </c>
      <c r="D221" s="107">
        <v>5.03</v>
      </c>
      <c r="E221" s="107"/>
      <c r="F221" s="107"/>
      <c r="G221" s="127"/>
      <c r="H221" s="390">
        <f t="shared" si="51"/>
        <v>0</v>
      </c>
      <c r="I221" s="128"/>
      <c r="J221" s="128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8">
        <f t="shared" si="53"/>
        <v>0</v>
      </c>
      <c r="O221" s="394"/>
      <c r="P221" s="394"/>
      <c r="Q221" s="394"/>
      <c r="R221" s="394"/>
      <c r="S221" s="394"/>
      <c r="T221" s="394"/>
      <c r="U221" s="394"/>
      <c r="V221" s="131"/>
      <c r="W221" s="391"/>
      <c r="X221" s="131"/>
      <c r="Y221" s="131"/>
      <c r="Z221" s="131"/>
      <c r="AA221" s="131"/>
    </row>
    <row r="222" spans="1:27" s="311" customFormat="1" ht="20.100000000000001" hidden="1" customHeight="1">
      <c r="A222" s="260">
        <v>30100021</v>
      </c>
      <c r="B222" s="389" t="s">
        <v>382</v>
      </c>
      <c r="C222" s="183" t="s">
        <v>389</v>
      </c>
      <c r="D222" s="107">
        <v>5.03</v>
      </c>
      <c r="E222" s="107"/>
      <c r="F222" s="107"/>
      <c r="G222" s="127"/>
      <c r="H222" s="390">
        <f t="shared" si="51"/>
        <v>0</v>
      </c>
      <c r="I222" s="128"/>
      <c r="J222" s="128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8">
        <f t="shared" si="53"/>
        <v>0</v>
      </c>
      <c r="O222" s="394"/>
      <c r="P222" s="394"/>
      <c r="Q222" s="394"/>
      <c r="R222" s="394"/>
      <c r="S222" s="394"/>
      <c r="T222" s="394"/>
      <c r="U222" s="394"/>
      <c r="V222" s="131"/>
      <c r="W222" s="391"/>
      <c r="X222" s="131"/>
      <c r="Y222" s="131"/>
      <c r="Z222" s="131"/>
      <c r="AA222" s="131"/>
    </row>
    <row r="223" spans="1:27" s="311" customFormat="1" ht="20.100000000000001" hidden="1" customHeight="1">
      <c r="A223" s="260">
        <v>30100018</v>
      </c>
      <c r="B223" s="389" t="s">
        <v>382</v>
      </c>
      <c r="C223" s="183" t="s">
        <v>391</v>
      </c>
      <c r="D223" s="107">
        <v>5.03</v>
      </c>
      <c r="E223" s="107"/>
      <c r="F223" s="107"/>
      <c r="G223" s="127"/>
      <c r="H223" s="390">
        <f t="shared" si="51"/>
        <v>0</v>
      </c>
      <c r="I223" s="128"/>
      <c r="J223" s="128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8">
        <f t="shared" si="53"/>
        <v>0</v>
      </c>
      <c r="O223" s="394"/>
      <c r="P223" s="394"/>
      <c r="Q223" s="394"/>
      <c r="R223" s="394"/>
      <c r="S223" s="394"/>
      <c r="T223" s="394"/>
      <c r="U223" s="394"/>
      <c r="V223" s="131"/>
      <c r="W223" s="391"/>
      <c r="X223" s="131"/>
      <c r="Y223" s="131"/>
      <c r="Z223" s="131"/>
      <c r="AA223" s="131"/>
    </row>
    <row r="224" spans="1:27" s="311" customFormat="1" ht="20.100000000000001" hidden="1" customHeight="1">
      <c r="A224" s="263">
        <v>30700007</v>
      </c>
      <c r="B224" s="389" t="s">
        <v>418</v>
      </c>
      <c r="C224" s="183" t="s">
        <v>364</v>
      </c>
      <c r="D224" s="107">
        <v>5.03</v>
      </c>
      <c r="E224" s="107"/>
      <c r="F224" s="107"/>
      <c r="G224" s="127"/>
      <c r="H224" s="390">
        <f t="shared" si="51"/>
        <v>0</v>
      </c>
      <c r="I224" s="128"/>
      <c r="J224" s="128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8">
        <f t="shared" si="53"/>
        <v>0</v>
      </c>
      <c r="O224" s="394"/>
      <c r="P224" s="394"/>
      <c r="Q224" s="394"/>
      <c r="R224" s="394"/>
      <c r="S224" s="394"/>
      <c r="T224" s="394"/>
      <c r="U224" s="394"/>
      <c r="V224" s="131"/>
      <c r="W224" s="391"/>
      <c r="X224" s="131"/>
      <c r="Y224" s="131"/>
      <c r="Z224" s="131"/>
      <c r="AA224" s="131"/>
    </row>
    <row r="225" spans="1:27" s="311" customFormat="1" ht="20.100000000000001" hidden="1" customHeight="1">
      <c r="A225" s="263">
        <v>30700006</v>
      </c>
      <c r="B225" s="389" t="s">
        <v>418</v>
      </c>
      <c r="C225" s="183" t="s">
        <v>365</v>
      </c>
      <c r="D225" s="107">
        <v>5.03</v>
      </c>
      <c r="E225" s="107"/>
      <c r="F225" s="107"/>
      <c r="G225" s="127"/>
      <c r="H225" s="390">
        <f t="shared" si="51"/>
        <v>0</v>
      </c>
      <c r="I225" s="128"/>
      <c r="J225" s="128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8">
        <f t="shared" si="53"/>
        <v>0</v>
      </c>
      <c r="O225" s="394"/>
      <c r="P225" s="394"/>
      <c r="Q225" s="394"/>
      <c r="R225" s="394"/>
      <c r="S225" s="394"/>
      <c r="T225" s="394"/>
      <c r="U225" s="394"/>
      <c r="V225" s="131"/>
      <c r="W225" s="391"/>
      <c r="X225" s="131"/>
      <c r="Y225" s="131"/>
      <c r="Z225" s="131"/>
      <c r="AA225" s="131"/>
    </row>
    <row r="226" spans="1:27" s="311" customFormat="1" ht="20.100000000000001" hidden="1" customHeight="1">
      <c r="A226" s="263">
        <v>30700008</v>
      </c>
      <c r="B226" s="389" t="s">
        <v>418</v>
      </c>
      <c r="C226" s="183" t="s">
        <v>366</v>
      </c>
      <c r="D226" s="107">
        <v>5.03</v>
      </c>
      <c r="E226" s="107"/>
      <c r="F226" s="107"/>
      <c r="G226" s="127"/>
      <c r="H226" s="390">
        <f t="shared" si="51"/>
        <v>0</v>
      </c>
      <c r="I226" s="128"/>
      <c r="J226" s="128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8">
        <f t="shared" si="53"/>
        <v>0</v>
      </c>
      <c r="O226" s="394"/>
      <c r="P226" s="394"/>
      <c r="Q226" s="394"/>
      <c r="R226" s="394"/>
      <c r="S226" s="394"/>
      <c r="T226" s="394"/>
      <c r="U226" s="394"/>
      <c r="V226" s="131"/>
      <c r="W226" s="391"/>
      <c r="X226" s="131"/>
      <c r="Y226" s="131"/>
      <c r="Z226" s="131"/>
      <c r="AA226" s="131"/>
    </row>
    <row r="227" spans="1:27" s="311" customFormat="1" ht="20.100000000000001" hidden="1" customHeight="1">
      <c r="A227" s="263">
        <v>30700009</v>
      </c>
      <c r="B227" s="389" t="s">
        <v>418</v>
      </c>
      <c r="C227" s="183" t="s">
        <v>367</v>
      </c>
      <c r="D227" s="107">
        <v>5.03</v>
      </c>
      <c r="E227" s="107"/>
      <c r="F227" s="107"/>
      <c r="G227" s="127"/>
      <c r="H227" s="390">
        <f t="shared" si="51"/>
        <v>0</v>
      </c>
      <c r="I227" s="128"/>
      <c r="J227" s="128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8">
        <f t="shared" si="53"/>
        <v>0</v>
      </c>
      <c r="O227" s="394"/>
      <c r="P227" s="394"/>
      <c r="Q227" s="394"/>
      <c r="R227" s="394"/>
      <c r="S227" s="394"/>
      <c r="T227" s="394"/>
      <c r="U227" s="394"/>
      <c r="V227" s="131"/>
      <c r="W227" s="391"/>
      <c r="X227" s="131"/>
      <c r="Y227" s="131"/>
      <c r="Z227" s="131"/>
      <c r="AA227" s="131"/>
    </row>
    <row r="228" spans="1:27" s="311" customFormat="1" ht="20.100000000000001" hidden="1" customHeight="1">
      <c r="A228" s="260">
        <v>30100036</v>
      </c>
      <c r="B228" s="133" t="s">
        <v>210</v>
      </c>
      <c r="C228" s="125" t="s">
        <v>187</v>
      </c>
      <c r="D228" s="107">
        <v>5.03</v>
      </c>
      <c r="E228" s="107"/>
      <c r="F228" s="107"/>
      <c r="G228" s="150"/>
      <c r="H228" s="390">
        <f t="shared" si="51"/>
        <v>0</v>
      </c>
      <c r="I228" s="128"/>
      <c r="J228" s="128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8">
        <f t="shared" si="53"/>
        <v>0</v>
      </c>
      <c r="O228" s="398"/>
      <c r="P228" s="398"/>
      <c r="Q228" s="398"/>
      <c r="R228" s="398"/>
      <c r="S228" s="398"/>
      <c r="T228" s="398"/>
      <c r="U228" s="398"/>
      <c r="V228" s="131">
        <f t="shared" ref="V228:V237" si="56">SUM(X228:AA228)</f>
        <v>0</v>
      </c>
      <c r="W228" s="391" t="str">
        <f t="shared" ref="W228:W237" si="57">IF(ISERROR(V228/G228),"",V228/G228)</f>
        <v/>
      </c>
      <c r="X228" s="131"/>
      <c r="Y228" s="131"/>
      <c r="Z228" s="131"/>
      <c r="AA228" s="131"/>
    </row>
    <row r="229" spans="1:27" s="311" customFormat="1" ht="20.100000000000001" hidden="1" customHeight="1">
      <c r="A229" s="260">
        <v>30100034</v>
      </c>
      <c r="B229" s="133" t="s">
        <v>210</v>
      </c>
      <c r="C229" s="125" t="s">
        <v>186</v>
      </c>
      <c r="D229" s="107">
        <v>5.03</v>
      </c>
      <c r="E229" s="107"/>
      <c r="F229" s="107"/>
      <c r="G229" s="150"/>
      <c r="H229" s="390">
        <f t="shared" si="51"/>
        <v>0</v>
      </c>
      <c r="I229" s="128"/>
      <c r="J229" s="128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8">
        <f t="shared" si="53"/>
        <v>0</v>
      </c>
      <c r="O229" s="398"/>
      <c r="P229" s="398"/>
      <c r="Q229" s="398"/>
      <c r="R229" s="398"/>
      <c r="S229" s="398"/>
      <c r="T229" s="398"/>
      <c r="U229" s="398"/>
      <c r="V229" s="131">
        <f t="shared" si="56"/>
        <v>0</v>
      </c>
      <c r="W229" s="391" t="str">
        <f t="shared" si="57"/>
        <v/>
      </c>
      <c r="X229" s="131"/>
      <c r="Y229" s="131"/>
      <c r="Z229" s="131"/>
      <c r="AA229" s="131"/>
    </row>
    <row r="230" spans="1:27" s="311" customFormat="1" ht="20.100000000000001" hidden="1" customHeight="1">
      <c r="A230" s="260">
        <v>30100035</v>
      </c>
      <c r="B230" s="133" t="s">
        <v>210</v>
      </c>
      <c r="C230" s="125" t="s">
        <v>194</v>
      </c>
      <c r="D230" s="107">
        <v>5.03</v>
      </c>
      <c r="E230" s="107"/>
      <c r="F230" s="107"/>
      <c r="G230" s="150"/>
      <c r="H230" s="390">
        <f t="shared" si="51"/>
        <v>0</v>
      </c>
      <c r="I230" s="128"/>
      <c r="J230" s="128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8">
        <f t="shared" si="53"/>
        <v>0</v>
      </c>
      <c r="O230" s="398"/>
      <c r="P230" s="398"/>
      <c r="Q230" s="398"/>
      <c r="R230" s="398"/>
      <c r="S230" s="398"/>
      <c r="T230" s="398"/>
      <c r="U230" s="398"/>
      <c r="V230" s="131">
        <f t="shared" si="56"/>
        <v>0</v>
      </c>
      <c r="W230" s="391" t="str">
        <f t="shared" si="57"/>
        <v/>
      </c>
      <c r="X230" s="131"/>
      <c r="Y230" s="131"/>
      <c r="Z230" s="131"/>
      <c r="AA230" s="131"/>
    </row>
    <row r="231" spans="1:27" s="311" customFormat="1" ht="20.100000000000001" hidden="1" customHeight="1">
      <c r="A231" s="260">
        <v>30100040</v>
      </c>
      <c r="B231" s="133" t="s">
        <v>211</v>
      </c>
      <c r="C231" s="125" t="s">
        <v>212</v>
      </c>
      <c r="D231" s="107">
        <v>5.03</v>
      </c>
      <c r="E231" s="107"/>
      <c r="F231" s="107"/>
      <c r="G231" s="127"/>
      <c r="H231" s="390">
        <f t="shared" si="51"/>
        <v>0</v>
      </c>
      <c r="I231" s="128"/>
      <c r="J231" s="128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8">
        <f t="shared" si="53"/>
        <v>0</v>
      </c>
      <c r="O231" s="398"/>
      <c r="P231" s="398"/>
      <c r="Q231" s="398"/>
      <c r="R231" s="398"/>
      <c r="S231" s="398"/>
      <c r="T231" s="398"/>
      <c r="U231" s="398"/>
      <c r="V231" s="131">
        <f t="shared" si="56"/>
        <v>0</v>
      </c>
      <c r="W231" s="391" t="str">
        <f t="shared" si="57"/>
        <v/>
      </c>
      <c r="X231" s="131"/>
      <c r="Y231" s="131"/>
      <c r="Z231" s="131"/>
      <c r="AA231" s="131"/>
    </row>
    <row r="232" spans="1:27" s="311" customFormat="1" ht="20.100000000000001" hidden="1" customHeight="1">
      <c r="A232" s="260">
        <v>30100039</v>
      </c>
      <c r="B232" s="133" t="s">
        <v>211</v>
      </c>
      <c r="C232" s="125" t="s">
        <v>186</v>
      </c>
      <c r="D232" s="107">
        <v>5.03</v>
      </c>
      <c r="E232" s="107"/>
      <c r="F232" s="107"/>
      <c r="G232" s="127"/>
      <c r="H232" s="390">
        <f t="shared" si="51"/>
        <v>0</v>
      </c>
      <c r="I232" s="128"/>
      <c r="J232" s="128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8">
        <f t="shared" si="53"/>
        <v>0</v>
      </c>
      <c r="O232" s="398"/>
      <c r="P232" s="398"/>
      <c r="Q232" s="398"/>
      <c r="R232" s="398"/>
      <c r="S232" s="398"/>
      <c r="T232" s="398"/>
      <c r="U232" s="398"/>
      <c r="V232" s="131">
        <f t="shared" si="56"/>
        <v>0</v>
      </c>
      <c r="W232" s="391" t="str">
        <f t="shared" si="57"/>
        <v/>
      </c>
      <c r="X232" s="131"/>
      <c r="Y232" s="131"/>
      <c r="Z232" s="131"/>
      <c r="AA232" s="131"/>
    </row>
    <row r="233" spans="1:27" s="311" customFormat="1" ht="20.100000000000001" hidden="1" customHeight="1">
      <c r="A233" s="260">
        <v>30100042</v>
      </c>
      <c r="B233" s="133" t="s">
        <v>211</v>
      </c>
      <c r="C233" s="125" t="s">
        <v>187</v>
      </c>
      <c r="D233" s="107">
        <v>5.03</v>
      </c>
      <c r="E233" s="107"/>
      <c r="F233" s="107"/>
      <c r="G233" s="127"/>
      <c r="H233" s="390">
        <f t="shared" si="51"/>
        <v>0</v>
      </c>
      <c r="I233" s="128"/>
      <c r="J233" s="128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8">
        <f t="shared" si="53"/>
        <v>0</v>
      </c>
      <c r="O233" s="398"/>
      <c r="P233" s="398"/>
      <c r="Q233" s="398"/>
      <c r="R233" s="398"/>
      <c r="S233" s="398"/>
      <c r="T233" s="398"/>
      <c r="U233" s="398"/>
      <c r="V233" s="131">
        <f t="shared" si="56"/>
        <v>0</v>
      </c>
      <c r="W233" s="391" t="str">
        <f t="shared" si="57"/>
        <v/>
      </c>
      <c r="X233" s="131"/>
      <c r="Y233" s="131"/>
      <c r="Z233" s="131"/>
      <c r="AA233" s="131"/>
    </row>
    <row r="234" spans="1:27" s="311" customFormat="1" ht="20.100000000000001" hidden="1" customHeight="1">
      <c r="A234" s="260">
        <v>30100041</v>
      </c>
      <c r="B234" s="133" t="s">
        <v>211</v>
      </c>
      <c r="C234" s="125" t="s">
        <v>194</v>
      </c>
      <c r="D234" s="107">
        <v>5.03</v>
      </c>
      <c r="E234" s="107"/>
      <c r="F234" s="107"/>
      <c r="G234" s="127"/>
      <c r="H234" s="390">
        <f t="shared" si="51"/>
        <v>0</v>
      </c>
      <c r="I234" s="128"/>
      <c r="J234" s="128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8">
        <f t="shared" si="53"/>
        <v>0</v>
      </c>
      <c r="O234" s="398"/>
      <c r="P234" s="398"/>
      <c r="Q234" s="398"/>
      <c r="R234" s="398"/>
      <c r="S234" s="398"/>
      <c r="T234" s="398"/>
      <c r="U234" s="398"/>
      <c r="V234" s="131">
        <f t="shared" si="56"/>
        <v>0</v>
      </c>
      <c r="W234" s="391" t="str">
        <f t="shared" si="57"/>
        <v/>
      </c>
      <c r="X234" s="131"/>
      <c r="Y234" s="131"/>
      <c r="Z234" s="131"/>
      <c r="AA234" s="131"/>
    </row>
    <row r="235" spans="1:27" s="311" customFormat="1" ht="20.100000000000001" hidden="1" customHeight="1">
      <c r="A235" s="260">
        <v>30100045</v>
      </c>
      <c r="B235" s="133" t="s">
        <v>213</v>
      </c>
      <c r="C235" s="125" t="s">
        <v>199</v>
      </c>
      <c r="D235" s="107">
        <v>5.03</v>
      </c>
      <c r="E235" s="107"/>
      <c r="F235" s="107"/>
      <c r="G235" s="127"/>
      <c r="H235" s="390">
        <f t="shared" si="51"/>
        <v>0</v>
      </c>
      <c r="I235" s="128"/>
      <c r="J235" s="128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8">
        <f t="shared" si="53"/>
        <v>0</v>
      </c>
      <c r="O235" s="398"/>
      <c r="P235" s="398"/>
      <c r="Q235" s="398"/>
      <c r="R235" s="398"/>
      <c r="S235" s="398"/>
      <c r="T235" s="398"/>
      <c r="U235" s="398"/>
      <c r="V235" s="131">
        <f t="shared" si="56"/>
        <v>0</v>
      </c>
      <c r="W235" s="391" t="str">
        <f t="shared" si="57"/>
        <v/>
      </c>
      <c r="X235" s="131"/>
      <c r="Y235" s="131"/>
      <c r="Z235" s="131"/>
      <c r="AA235" s="131"/>
    </row>
    <row r="236" spans="1:27" s="311" customFormat="1" ht="20.100000000000001" hidden="1" customHeight="1">
      <c r="A236" s="260">
        <v>30100044</v>
      </c>
      <c r="B236" s="133" t="s">
        <v>213</v>
      </c>
      <c r="C236" s="125" t="s">
        <v>187</v>
      </c>
      <c r="D236" s="107">
        <v>5.03</v>
      </c>
      <c r="E236" s="107"/>
      <c r="F236" s="107"/>
      <c r="G236" s="127"/>
      <c r="H236" s="390">
        <f t="shared" si="51"/>
        <v>0</v>
      </c>
      <c r="I236" s="128"/>
      <c r="J236" s="128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8">
        <f t="shared" si="53"/>
        <v>0</v>
      </c>
      <c r="O236" s="398"/>
      <c r="P236" s="398"/>
      <c r="Q236" s="398"/>
      <c r="R236" s="398"/>
      <c r="S236" s="398"/>
      <c r="T236" s="398"/>
      <c r="U236" s="398"/>
      <c r="V236" s="131">
        <f t="shared" si="56"/>
        <v>0</v>
      </c>
      <c r="W236" s="391" t="str">
        <f t="shared" si="57"/>
        <v/>
      </c>
      <c r="X236" s="131"/>
      <c r="Y236" s="131"/>
      <c r="Z236" s="131"/>
      <c r="AA236" s="131"/>
    </row>
    <row r="237" spans="1:27" s="311" customFormat="1" ht="20.100000000000001" hidden="1" customHeight="1">
      <c r="A237" s="260">
        <v>30100046</v>
      </c>
      <c r="B237" s="133" t="s">
        <v>213</v>
      </c>
      <c r="C237" s="125" t="s">
        <v>207</v>
      </c>
      <c r="D237" s="107">
        <v>5.03</v>
      </c>
      <c r="E237" s="107"/>
      <c r="F237" s="107"/>
      <c r="G237" s="127"/>
      <c r="H237" s="390">
        <f t="shared" si="51"/>
        <v>0</v>
      </c>
      <c r="I237" s="128"/>
      <c r="J237" s="128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8">
        <f t="shared" si="53"/>
        <v>0</v>
      </c>
      <c r="O237" s="398"/>
      <c r="P237" s="398"/>
      <c r="Q237" s="398"/>
      <c r="R237" s="398"/>
      <c r="S237" s="398"/>
      <c r="T237" s="398"/>
      <c r="U237" s="398"/>
      <c r="V237" s="131">
        <f t="shared" si="56"/>
        <v>0</v>
      </c>
      <c r="W237" s="391" t="str">
        <f t="shared" si="57"/>
        <v/>
      </c>
      <c r="X237" s="131"/>
      <c r="Y237" s="131"/>
      <c r="Z237" s="131"/>
      <c r="AA237" s="131"/>
    </row>
    <row r="238" spans="1:27" s="311" customFormat="1" ht="20.100000000000001" hidden="1" customHeight="1">
      <c r="A238" s="260">
        <v>30100043</v>
      </c>
      <c r="B238" s="133" t="s">
        <v>429</v>
      </c>
      <c r="C238" s="183" t="s">
        <v>427</v>
      </c>
      <c r="D238" s="107">
        <v>5.03</v>
      </c>
      <c r="E238" s="107"/>
      <c r="F238" s="107"/>
      <c r="G238" s="127"/>
      <c r="H238" s="390">
        <f t="shared" si="51"/>
        <v>0</v>
      </c>
      <c r="I238" s="128"/>
      <c r="J238" s="128"/>
      <c r="K238" s="130"/>
      <c r="L238" s="128">
        <v>50</v>
      </c>
      <c r="M238" s="108"/>
      <c r="N238" s="128"/>
      <c r="O238" s="398"/>
      <c r="P238" s="398"/>
      <c r="Q238" s="398"/>
      <c r="R238" s="398"/>
      <c r="S238" s="398"/>
      <c r="T238" s="398"/>
      <c r="U238" s="398"/>
      <c r="V238" s="131"/>
      <c r="W238" s="391"/>
      <c r="X238" s="131"/>
      <c r="Y238" s="131"/>
      <c r="Z238" s="131"/>
      <c r="AA238" s="131"/>
    </row>
    <row r="239" spans="1:27" s="311" customFormat="1" ht="20.100000000000001" hidden="1" customHeight="1">
      <c r="A239" s="260">
        <v>30100064</v>
      </c>
      <c r="B239" s="133" t="s">
        <v>400</v>
      </c>
      <c r="C239" s="183" t="s">
        <v>398</v>
      </c>
      <c r="D239" s="107">
        <v>5</v>
      </c>
      <c r="E239" s="107"/>
      <c r="F239" s="107"/>
      <c r="G239" s="127"/>
      <c r="H239" s="390">
        <f t="shared" si="51"/>
        <v>0</v>
      </c>
      <c r="I239" s="128"/>
      <c r="J239" s="128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8"/>
      <c r="O239" s="398"/>
      <c r="P239" s="398"/>
      <c r="Q239" s="398"/>
      <c r="R239" s="398"/>
      <c r="S239" s="398"/>
      <c r="T239" s="398"/>
      <c r="U239" s="398"/>
      <c r="V239" s="131"/>
      <c r="W239" s="391"/>
      <c r="X239" s="131"/>
      <c r="Y239" s="131"/>
      <c r="Z239" s="131"/>
      <c r="AA239" s="131"/>
    </row>
    <row r="240" spans="1:27" s="311" customFormat="1" ht="20.100000000000001" customHeight="1">
      <c r="A240" s="260">
        <v>30100049</v>
      </c>
      <c r="B240" s="133" t="s">
        <v>214</v>
      </c>
      <c r="C240" s="125" t="s">
        <v>190</v>
      </c>
      <c r="D240" s="107">
        <v>5.03</v>
      </c>
      <c r="E240" s="107"/>
      <c r="F240" s="107">
        <v>20170215</v>
      </c>
      <c r="G240" s="127">
        <v>106</v>
      </c>
      <c r="H240" s="390">
        <f t="shared" si="51"/>
        <v>533.18000000000006</v>
      </c>
      <c r="I240" s="128">
        <v>4</v>
      </c>
      <c r="J240" s="128">
        <f t="array" ref="J240">IF(ISERROR(G240/I240),"",G240/I240)</f>
        <v>26.5</v>
      </c>
      <c r="K240" s="130">
        <f t="array" ref="K240">IF(ISERROR(G240/L240),"",G240/L240)</f>
        <v>4.9302325581395348</v>
      </c>
      <c r="L240" s="128">
        <v>21.5</v>
      </c>
      <c r="M240" s="108">
        <f t="shared" si="58"/>
        <v>-0.93023255813953476</v>
      </c>
      <c r="N240" s="128">
        <f>SUM(O240:U240)</f>
        <v>0</v>
      </c>
      <c r="O240" s="398"/>
      <c r="P240" s="398"/>
      <c r="Q240" s="398"/>
      <c r="R240" s="398"/>
      <c r="S240" s="398"/>
      <c r="T240" s="398"/>
      <c r="U240" s="398"/>
      <c r="V240" s="131">
        <f>SUM(X240:AA240)</f>
        <v>0</v>
      </c>
      <c r="W240" s="391">
        <f>IF(ISERROR(V240/G240),"",V240/G240)</f>
        <v>0</v>
      </c>
      <c r="X240" s="131"/>
      <c r="Y240" s="131"/>
      <c r="Z240" s="131"/>
      <c r="AA240" s="131"/>
    </row>
    <row r="241" spans="1:27" ht="20.100000000000001" hidden="1" customHeight="1">
      <c r="A241" s="260">
        <v>30100050</v>
      </c>
      <c r="B241" s="133" t="s">
        <v>214</v>
      </c>
      <c r="C241" s="125" t="s">
        <v>194</v>
      </c>
      <c r="D241" s="107">
        <v>5.03</v>
      </c>
      <c r="E241" s="107"/>
      <c r="F241" s="107"/>
      <c r="G241" s="127"/>
      <c r="H241" s="390">
        <f t="shared" si="51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9">
        <f>SUM(O241:U241)</f>
        <v>0</v>
      </c>
      <c r="O241" s="398"/>
      <c r="P241" s="398"/>
      <c r="Q241" s="398"/>
      <c r="R241" s="398"/>
      <c r="S241" s="398"/>
      <c r="T241" s="398"/>
      <c r="U241" s="398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60"/>
      <c r="B242" s="133" t="s">
        <v>360</v>
      </c>
      <c r="C242" s="183" t="s">
        <v>361</v>
      </c>
      <c r="D242" s="107"/>
      <c r="E242" s="107"/>
      <c r="F242" s="107"/>
      <c r="G242" s="127"/>
      <c r="H242" s="390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398"/>
      <c r="P242" s="398"/>
      <c r="Q242" s="398"/>
      <c r="R242" s="398"/>
      <c r="S242" s="398"/>
      <c r="T242" s="398"/>
      <c r="U242" s="398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60">
        <v>30100055</v>
      </c>
      <c r="B243" s="138" t="s">
        <v>215</v>
      </c>
      <c r="C243" s="125" t="s">
        <v>186</v>
      </c>
      <c r="D243" s="107">
        <v>5.0599999999999996</v>
      </c>
      <c r="E243" s="107"/>
      <c r="F243" s="107"/>
      <c r="G243" s="127"/>
      <c r="H243" s="390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398"/>
      <c r="P243" s="398"/>
      <c r="Q243" s="398"/>
      <c r="R243" s="398"/>
      <c r="S243" s="398"/>
      <c r="T243" s="398"/>
      <c r="U243" s="398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60">
        <v>30100056</v>
      </c>
      <c r="B244" s="138" t="s">
        <v>215</v>
      </c>
      <c r="C244" s="125" t="s">
        <v>204</v>
      </c>
      <c r="D244" s="107">
        <v>5.0599999999999996</v>
      </c>
      <c r="E244" s="107"/>
      <c r="F244" s="107"/>
      <c r="G244" s="127"/>
      <c r="H244" s="390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398"/>
      <c r="P244" s="398"/>
      <c r="Q244" s="398"/>
      <c r="R244" s="398"/>
      <c r="S244" s="398"/>
      <c r="T244" s="398"/>
      <c r="U244" s="398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60">
        <v>30100057</v>
      </c>
      <c r="B245" s="138" t="s">
        <v>215</v>
      </c>
      <c r="C245" s="125" t="s">
        <v>194</v>
      </c>
      <c r="D245" s="107">
        <v>5.0599999999999996</v>
      </c>
      <c r="E245" s="107"/>
      <c r="F245" s="107"/>
      <c r="G245" s="127"/>
      <c r="H245" s="390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398"/>
      <c r="P245" s="398"/>
      <c r="Q245" s="398"/>
      <c r="R245" s="398"/>
      <c r="S245" s="398"/>
      <c r="T245" s="398"/>
      <c r="U245" s="398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60">
        <v>30100058</v>
      </c>
      <c r="B246" s="138" t="s">
        <v>215</v>
      </c>
      <c r="C246" s="125" t="s">
        <v>187</v>
      </c>
      <c r="D246" s="107">
        <v>5.0599999999999996</v>
      </c>
      <c r="E246" s="107"/>
      <c r="F246" s="107"/>
      <c r="G246" s="127"/>
      <c r="H246" s="390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398"/>
      <c r="P246" s="398"/>
      <c r="Q246" s="398"/>
      <c r="R246" s="398"/>
      <c r="S246" s="398"/>
      <c r="T246" s="398"/>
      <c r="U246" s="398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62">
        <v>30600013</v>
      </c>
      <c r="B247" s="192" t="s">
        <v>377</v>
      </c>
      <c r="C247" s="183" t="s">
        <v>374</v>
      </c>
      <c r="D247" s="107"/>
      <c r="E247" s="107"/>
      <c r="F247" s="107"/>
      <c r="G247" s="127"/>
      <c r="H247" s="390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398"/>
      <c r="P247" s="398"/>
      <c r="Q247" s="398"/>
      <c r="R247" s="398"/>
      <c r="S247" s="398"/>
      <c r="T247" s="398"/>
      <c r="U247" s="398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62">
        <v>30600014</v>
      </c>
      <c r="B248" s="192" t="s">
        <v>377</v>
      </c>
      <c r="C248" s="183" t="s">
        <v>369</v>
      </c>
      <c r="D248" s="107"/>
      <c r="E248" s="107"/>
      <c r="F248" s="107"/>
      <c r="G248" s="127"/>
      <c r="H248" s="390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398"/>
      <c r="P248" s="398"/>
      <c r="Q248" s="398"/>
      <c r="R248" s="398"/>
      <c r="S248" s="398"/>
      <c r="T248" s="398"/>
      <c r="U248" s="398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62">
        <v>30600012</v>
      </c>
      <c r="B249" s="192" t="s">
        <v>377</v>
      </c>
      <c r="C249" s="183" t="s">
        <v>370</v>
      </c>
      <c r="D249" s="107"/>
      <c r="E249" s="107"/>
      <c r="F249" s="107"/>
      <c r="G249" s="127"/>
      <c r="H249" s="390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398"/>
      <c r="P249" s="398"/>
      <c r="Q249" s="398"/>
      <c r="R249" s="398"/>
      <c r="S249" s="398"/>
      <c r="T249" s="398"/>
      <c r="U249" s="398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62">
        <v>30600011</v>
      </c>
      <c r="B250" s="192" t="s">
        <v>377</v>
      </c>
      <c r="C250" s="183" t="s">
        <v>371</v>
      </c>
      <c r="D250" s="107"/>
      <c r="E250" s="107"/>
      <c r="F250" s="107"/>
      <c r="G250" s="127"/>
      <c r="H250" s="390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398"/>
      <c r="P250" s="398"/>
      <c r="Q250" s="398"/>
      <c r="R250" s="398"/>
      <c r="S250" s="398"/>
      <c r="T250" s="398"/>
      <c r="U250" s="398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62">
        <v>30300002</v>
      </c>
      <c r="B251" s="192" t="s">
        <v>407</v>
      </c>
      <c r="C251" s="183" t="s">
        <v>408</v>
      </c>
      <c r="D251" s="107"/>
      <c r="E251" s="107"/>
      <c r="F251" s="107"/>
      <c r="G251" s="127"/>
      <c r="H251" s="390">
        <f t="shared" si="51"/>
        <v>0</v>
      </c>
      <c r="I251" s="128"/>
      <c r="J251" s="129"/>
      <c r="K251" s="130"/>
      <c r="L251" s="128">
        <v>4</v>
      </c>
      <c r="M251" s="108"/>
      <c r="N251" s="129"/>
      <c r="O251" s="398"/>
      <c r="P251" s="398"/>
      <c r="Q251" s="398"/>
      <c r="R251" s="398"/>
      <c r="S251" s="398"/>
      <c r="T251" s="398"/>
      <c r="U251" s="398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62">
        <v>30300001</v>
      </c>
      <c r="B252" s="192" t="s">
        <v>407</v>
      </c>
      <c r="C252" s="183" t="s">
        <v>409</v>
      </c>
      <c r="D252" s="107"/>
      <c r="E252" s="107"/>
      <c r="F252" s="107"/>
      <c r="G252" s="127"/>
      <c r="H252" s="390">
        <f t="shared" si="51"/>
        <v>0</v>
      </c>
      <c r="I252" s="128"/>
      <c r="J252" s="129"/>
      <c r="K252" s="130"/>
      <c r="L252" s="128">
        <v>4</v>
      </c>
      <c r="M252" s="108"/>
      <c r="N252" s="129"/>
      <c r="O252" s="398"/>
      <c r="P252" s="398"/>
      <c r="Q252" s="398"/>
      <c r="R252" s="398"/>
      <c r="S252" s="398"/>
      <c r="T252" s="398"/>
      <c r="U252" s="398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62">
        <v>30300003</v>
      </c>
      <c r="B253" s="192" t="s">
        <v>407</v>
      </c>
      <c r="C253" s="183" t="s">
        <v>410</v>
      </c>
      <c r="D253" s="107"/>
      <c r="E253" s="107"/>
      <c r="F253" s="107"/>
      <c r="G253" s="127"/>
      <c r="H253" s="390">
        <f t="shared" si="51"/>
        <v>0</v>
      </c>
      <c r="I253" s="128"/>
      <c r="J253" s="129"/>
      <c r="K253" s="130"/>
      <c r="L253" s="128">
        <v>4</v>
      </c>
      <c r="M253" s="108"/>
      <c r="N253" s="129"/>
      <c r="O253" s="398"/>
      <c r="P253" s="398"/>
      <c r="Q253" s="398"/>
      <c r="R253" s="398"/>
      <c r="S253" s="398"/>
      <c r="T253" s="398"/>
      <c r="U253" s="398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62">
        <v>30300005</v>
      </c>
      <c r="B254" s="138" t="s">
        <v>363</v>
      </c>
      <c r="C254" s="125" t="s">
        <v>337</v>
      </c>
      <c r="D254" s="107"/>
      <c r="E254" s="107"/>
      <c r="F254" s="107"/>
      <c r="G254" s="127"/>
      <c r="H254" s="390">
        <f t="shared" si="51"/>
        <v>0</v>
      </c>
      <c r="I254" s="128"/>
      <c r="J254" s="129"/>
      <c r="K254" s="130"/>
      <c r="L254" s="128">
        <v>4</v>
      </c>
      <c r="M254" s="108"/>
      <c r="N254" s="129"/>
      <c r="O254" s="398"/>
      <c r="P254" s="398"/>
      <c r="Q254" s="398"/>
      <c r="R254" s="398"/>
      <c r="S254" s="398"/>
      <c r="T254" s="398"/>
      <c r="U254" s="398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62">
        <v>30300004</v>
      </c>
      <c r="B255" s="138" t="s">
        <v>363</v>
      </c>
      <c r="C255" s="125" t="s">
        <v>339</v>
      </c>
      <c r="D255" s="107"/>
      <c r="E255" s="107"/>
      <c r="F255" s="107"/>
      <c r="G255" s="127"/>
      <c r="H255" s="390">
        <f t="shared" si="51"/>
        <v>0</v>
      </c>
      <c r="I255" s="128"/>
      <c r="J255" s="129"/>
      <c r="K255" s="130"/>
      <c r="L255" s="128">
        <v>4</v>
      </c>
      <c r="M255" s="108"/>
      <c r="N255" s="129"/>
      <c r="O255" s="398"/>
      <c r="P255" s="398"/>
      <c r="Q255" s="398"/>
      <c r="R255" s="398"/>
      <c r="S255" s="398"/>
      <c r="T255" s="398"/>
      <c r="U255" s="398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62">
        <v>30300006</v>
      </c>
      <c r="B256" s="138" t="s">
        <v>363</v>
      </c>
      <c r="C256" s="125" t="s">
        <v>341</v>
      </c>
      <c r="D256" s="107"/>
      <c r="E256" s="107"/>
      <c r="F256" s="107"/>
      <c r="G256" s="127"/>
      <c r="H256" s="390">
        <f t="shared" si="51"/>
        <v>0</v>
      </c>
      <c r="I256" s="128"/>
      <c r="J256" s="129"/>
      <c r="K256" s="130"/>
      <c r="L256" s="128">
        <v>4</v>
      </c>
      <c r="M256" s="108"/>
      <c r="N256" s="129"/>
      <c r="O256" s="398"/>
      <c r="P256" s="398"/>
      <c r="Q256" s="398"/>
      <c r="R256" s="398"/>
      <c r="S256" s="398"/>
      <c r="T256" s="398"/>
      <c r="U256" s="398"/>
      <c r="V256" s="131"/>
      <c r="W256" s="132"/>
      <c r="X256" s="131"/>
      <c r="Y256" s="131"/>
      <c r="Z256" s="131"/>
      <c r="AA256" s="131"/>
    </row>
    <row r="257" spans="1:27" ht="20.100000000000001" customHeight="1">
      <c r="A257" s="435" t="s">
        <v>216</v>
      </c>
      <c r="B257" s="435"/>
      <c r="C257" s="399" t="s">
        <v>202</v>
      </c>
      <c r="D257" s="141"/>
      <c r="E257" s="141"/>
      <c r="F257" s="141"/>
      <c r="G257" s="143">
        <f>SUM(G200:G256)</f>
        <v>789</v>
      </c>
      <c r="H257" s="144">
        <f>SUM(H200:H256)</f>
        <v>4002.8199999999997</v>
      </c>
      <c r="I257" s="144">
        <f>SUM(I200:I256)</f>
        <v>22</v>
      </c>
      <c r="J257" s="129">
        <f t="array" ref="J257">IF(ISERROR(G257/I257),"",G257/I257)</f>
        <v>35.863636363636367</v>
      </c>
      <c r="K257" s="144">
        <f>SUM(K200:K256)</f>
        <v>37.454042081949062</v>
      </c>
      <c r="L257" s="145"/>
      <c r="M257" s="148">
        <f t="shared" ref="M257:V257" si="59">SUM(M200:M256)</f>
        <v>-15.45404208194906</v>
      </c>
      <c r="N257" s="144">
        <f t="shared" si="59"/>
        <v>0</v>
      </c>
      <c r="O257" s="146">
        <f t="shared" si="59"/>
        <v>0</v>
      </c>
      <c r="P257" s="146">
        <f t="shared" si="59"/>
        <v>0</v>
      </c>
      <c r="Q257" s="146">
        <f t="shared" si="59"/>
        <v>0</v>
      </c>
      <c r="R257" s="146">
        <f t="shared" si="59"/>
        <v>0</v>
      </c>
      <c r="S257" s="146">
        <f t="shared" si="59"/>
        <v>0</v>
      </c>
      <c r="T257" s="146">
        <f t="shared" si="59"/>
        <v>0</v>
      </c>
      <c r="U257" s="146">
        <f t="shared" si="59"/>
        <v>0</v>
      </c>
      <c r="V257" s="147">
        <f t="shared" si="59"/>
        <v>0</v>
      </c>
      <c r="W257" s="132">
        <f t="shared" ref="W257:W264" si="60">IF(ISERROR(V257/G257),"",V257/G257)</f>
        <v>0</v>
      </c>
      <c r="X257" s="147">
        <f>SUM(X200:X256)</f>
        <v>0</v>
      </c>
      <c r="Y257" s="147">
        <f>SUM(Y200:Y256)</f>
        <v>0</v>
      </c>
      <c r="Z257" s="147">
        <f>SUM(Z200:Z256)</f>
        <v>0</v>
      </c>
      <c r="AA257" s="147">
        <f>SUM(AA200:AA256)</f>
        <v>0</v>
      </c>
    </row>
    <row r="258" spans="1:27" ht="20.100000000000001" hidden="1" customHeight="1">
      <c r="A258" s="259">
        <v>30400012</v>
      </c>
      <c r="B258" s="389" t="s">
        <v>217</v>
      </c>
      <c r="C258" s="125" t="s">
        <v>179</v>
      </c>
      <c r="D258" s="107">
        <v>5.03</v>
      </c>
      <c r="E258" s="107"/>
      <c r="F258" s="107"/>
      <c r="G258" s="127"/>
      <c r="H258" s="390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398"/>
      <c r="P258" s="398"/>
      <c r="Q258" s="398"/>
      <c r="R258" s="398"/>
      <c r="S258" s="398"/>
      <c r="T258" s="398"/>
      <c r="U258" s="398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9">
        <v>30400010</v>
      </c>
      <c r="B259" s="389" t="s">
        <v>217</v>
      </c>
      <c r="C259" s="125" t="s">
        <v>186</v>
      </c>
      <c r="D259" s="107">
        <v>5.03</v>
      </c>
      <c r="E259" s="107"/>
      <c r="F259" s="107"/>
      <c r="G259" s="127"/>
      <c r="H259" s="390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398"/>
      <c r="P259" s="398"/>
      <c r="Q259" s="398"/>
      <c r="R259" s="398"/>
      <c r="S259" s="398"/>
      <c r="T259" s="398"/>
      <c r="U259" s="398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9">
        <v>30400011</v>
      </c>
      <c r="B260" s="389" t="s">
        <v>217</v>
      </c>
      <c r="C260" s="125" t="s">
        <v>204</v>
      </c>
      <c r="D260" s="107">
        <v>5.03</v>
      </c>
      <c r="E260" s="107"/>
      <c r="F260" s="107"/>
      <c r="G260" s="127"/>
      <c r="H260" s="390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398"/>
      <c r="P260" s="398"/>
      <c r="Q260" s="398"/>
      <c r="R260" s="398"/>
      <c r="S260" s="398"/>
      <c r="T260" s="398"/>
      <c r="U260" s="398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9">
        <v>30400014</v>
      </c>
      <c r="B261" s="149" t="s">
        <v>507</v>
      </c>
      <c r="C261" s="125" t="s">
        <v>179</v>
      </c>
      <c r="D261" s="107">
        <v>5.03</v>
      </c>
      <c r="E261" s="107"/>
      <c r="F261" s="107"/>
      <c r="G261" s="127"/>
      <c r="H261" s="390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398"/>
      <c r="P261" s="398"/>
      <c r="Q261" s="398"/>
      <c r="R261" s="398"/>
      <c r="S261" s="398"/>
      <c r="T261" s="398"/>
      <c r="U261" s="398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9">
        <v>30400013</v>
      </c>
      <c r="B262" s="149" t="s">
        <v>468</v>
      </c>
      <c r="C262" s="125" t="s">
        <v>203</v>
      </c>
      <c r="D262" s="107">
        <v>5.03</v>
      </c>
      <c r="E262" s="107"/>
      <c r="F262" s="107"/>
      <c r="G262" s="127"/>
      <c r="H262" s="390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398"/>
      <c r="P262" s="398"/>
      <c r="Q262" s="398"/>
      <c r="R262" s="398"/>
      <c r="S262" s="398"/>
      <c r="T262" s="398"/>
      <c r="U262" s="398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9">
        <v>30400016</v>
      </c>
      <c r="B263" s="149" t="s">
        <v>507</v>
      </c>
      <c r="C263" s="125" t="s">
        <v>186</v>
      </c>
      <c r="D263" s="107">
        <v>5.03</v>
      </c>
      <c r="E263" s="107"/>
      <c r="F263" s="107"/>
      <c r="G263" s="127"/>
      <c r="H263" s="390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398"/>
      <c r="P263" s="398"/>
      <c r="Q263" s="398"/>
      <c r="R263" s="398"/>
      <c r="S263" s="398"/>
      <c r="T263" s="398"/>
      <c r="U263" s="398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9">
        <v>30400017</v>
      </c>
      <c r="B264" s="149" t="s">
        <v>507</v>
      </c>
      <c r="C264" s="125" t="s">
        <v>195</v>
      </c>
      <c r="D264" s="107">
        <v>5.03</v>
      </c>
      <c r="E264" s="107"/>
      <c r="F264" s="107"/>
      <c r="G264" s="127"/>
      <c r="H264" s="390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398"/>
      <c r="P264" s="398"/>
      <c r="Q264" s="398"/>
      <c r="R264" s="398"/>
      <c r="S264" s="398"/>
      <c r="T264" s="398"/>
      <c r="U264" s="398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9">
        <v>30400015</v>
      </c>
      <c r="B265" s="149" t="s">
        <v>506</v>
      </c>
      <c r="C265" s="125" t="s">
        <v>218</v>
      </c>
      <c r="D265" s="107">
        <v>5.03</v>
      </c>
      <c r="E265" s="107"/>
      <c r="F265" s="107"/>
      <c r="G265" s="127"/>
      <c r="H265" s="390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398"/>
      <c r="P265" s="398"/>
      <c r="Q265" s="398"/>
      <c r="R265" s="398"/>
      <c r="S265" s="398"/>
      <c r="T265" s="398"/>
      <c r="U265" s="398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64">
        <v>30600004</v>
      </c>
      <c r="B266" s="149" t="s">
        <v>219</v>
      </c>
      <c r="C266" s="125" t="s">
        <v>179</v>
      </c>
      <c r="D266" s="107">
        <v>5.03</v>
      </c>
      <c r="E266" s="107"/>
      <c r="F266" s="107"/>
      <c r="G266" s="150"/>
      <c r="H266" s="390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398"/>
      <c r="P266" s="398"/>
      <c r="Q266" s="398"/>
      <c r="R266" s="398"/>
      <c r="S266" s="398"/>
      <c r="T266" s="398"/>
      <c r="U266" s="398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64">
        <v>30600001</v>
      </c>
      <c r="B267" s="149" t="s">
        <v>219</v>
      </c>
      <c r="C267" s="125" t="s">
        <v>181</v>
      </c>
      <c r="D267" s="107">
        <v>5.03</v>
      </c>
      <c r="E267" s="107"/>
      <c r="F267" s="107"/>
      <c r="G267" s="127"/>
      <c r="H267" s="390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398"/>
      <c r="P267" s="398"/>
      <c r="Q267" s="398"/>
      <c r="R267" s="398"/>
      <c r="S267" s="398"/>
      <c r="T267" s="398"/>
      <c r="U267" s="398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64">
        <v>30600002</v>
      </c>
      <c r="B268" s="149" t="s">
        <v>219</v>
      </c>
      <c r="C268" s="125" t="s">
        <v>186</v>
      </c>
      <c r="D268" s="107">
        <v>5.03</v>
      </c>
      <c r="E268" s="107"/>
      <c r="F268" s="107"/>
      <c r="G268" s="127"/>
      <c r="H268" s="390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398"/>
      <c r="P268" s="398"/>
      <c r="Q268" s="398"/>
      <c r="R268" s="398"/>
      <c r="S268" s="398"/>
      <c r="T268" s="398"/>
      <c r="U268" s="398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64">
        <v>30600003</v>
      </c>
      <c r="B269" s="149" t="s">
        <v>219</v>
      </c>
      <c r="C269" s="191" t="s">
        <v>89</v>
      </c>
      <c r="D269" s="107">
        <v>5.03</v>
      </c>
      <c r="E269" s="107"/>
      <c r="F269" s="107"/>
      <c r="G269" s="127"/>
      <c r="H269" s="390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398"/>
      <c r="P269" s="398"/>
      <c r="Q269" s="398"/>
      <c r="R269" s="398"/>
      <c r="S269" s="398"/>
      <c r="T269" s="398"/>
      <c r="U269" s="398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64">
        <v>30400030</v>
      </c>
      <c r="B270" s="149" t="s">
        <v>220</v>
      </c>
      <c r="C270" s="125" t="s">
        <v>179</v>
      </c>
      <c r="D270" s="107">
        <v>5.03</v>
      </c>
      <c r="E270" s="107"/>
      <c r="F270" s="107"/>
      <c r="G270" s="127"/>
      <c r="H270" s="390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398"/>
      <c r="P270" s="398"/>
      <c r="Q270" s="398"/>
      <c r="R270" s="398"/>
      <c r="S270" s="398"/>
      <c r="T270" s="398"/>
      <c r="U270" s="398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64"/>
      <c r="B271" s="149" t="s">
        <v>220</v>
      </c>
      <c r="C271" s="125" t="s">
        <v>203</v>
      </c>
      <c r="D271" s="107">
        <v>5.03</v>
      </c>
      <c r="E271" s="107"/>
      <c r="F271" s="107"/>
      <c r="G271" s="127"/>
      <c r="H271" s="390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398"/>
      <c r="P271" s="398"/>
      <c r="Q271" s="398"/>
      <c r="R271" s="398"/>
      <c r="S271" s="398"/>
      <c r="T271" s="398"/>
      <c r="U271" s="398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64"/>
      <c r="B272" s="149" t="s">
        <v>220</v>
      </c>
      <c r="C272" s="125" t="s">
        <v>186</v>
      </c>
      <c r="D272" s="107">
        <v>5.03</v>
      </c>
      <c r="E272" s="107"/>
      <c r="F272" s="107"/>
      <c r="G272" s="127"/>
      <c r="H272" s="390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398"/>
      <c r="P272" s="398"/>
      <c r="Q272" s="398"/>
      <c r="R272" s="398"/>
      <c r="S272" s="398"/>
      <c r="T272" s="398"/>
      <c r="U272" s="398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64">
        <v>30401031</v>
      </c>
      <c r="B273" s="149" t="s">
        <v>220</v>
      </c>
      <c r="C273" s="125" t="s">
        <v>195</v>
      </c>
      <c r="D273" s="107">
        <v>5.03</v>
      </c>
      <c r="E273" s="107"/>
      <c r="F273" s="107"/>
      <c r="G273" s="127"/>
      <c r="H273" s="390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398"/>
      <c r="P273" s="398"/>
      <c r="Q273" s="398"/>
      <c r="R273" s="398"/>
      <c r="S273" s="398"/>
      <c r="T273" s="398"/>
      <c r="U273" s="398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64">
        <v>30600005</v>
      </c>
      <c r="B274" s="389" t="s">
        <v>222</v>
      </c>
      <c r="C274" s="125" t="s">
        <v>181</v>
      </c>
      <c r="D274" s="107">
        <v>9.36</v>
      </c>
      <c r="E274" s="107"/>
      <c r="F274" s="107"/>
      <c r="G274" s="127"/>
      <c r="H274" s="390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398"/>
      <c r="P274" s="398"/>
      <c r="Q274" s="398"/>
      <c r="R274" s="398"/>
      <c r="S274" s="398"/>
      <c r="T274" s="398"/>
      <c r="U274" s="398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hidden="1" customHeight="1">
      <c r="A275" s="264">
        <v>30600008</v>
      </c>
      <c r="B275" s="389" t="s">
        <v>222</v>
      </c>
      <c r="C275" s="125" t="s">
        <v>179</v>
      </c>
      <c r="D275" s="107">
        <v>9.36</v>
      </c>
      <c r="E275" s="107"/>
      <c r="F275" s="107"/>
      <c r="G275" s="127"/>
      <c r="H275" s="390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398"/>
      <c r="P275" s="398"/>
      <c r="Q275" s="398"/>
      <c r="R275" s="398"/>
      <c r="S275" s="398"/>
      <c r="T275" s="398"/>
      <c r="U275" s="398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hidden="1" customHeight="1">
      <c r="A276" s="264">
        <v>30600007</v>
      </c>
      <c r="B276" s="389" t="s">
        <v>222</v>
      </c>
      <c r="C276" s="125" t="s">
        <v>221</v>
      </c>
      <c r="D276" s="107">
        <v>9.36</v>
      </c>
      <c r="E276" s="107"/>
      <c r="F276" s="107"/>
      <c r="G276" s="127"/>
      <c r="H276" s="390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398"/>
      <c r="P276" s="398"/>
      <c r="Q276" s="398"/>
      <c r="R276" s="398"/>
      <c r="S276" s="398"/>
      <c r="T276" s="398"/>
      <c r="U276" s="398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hidden="1" customHeight="1">
      <c r="A277" s="264">
        <v>30600006</v>
      </c>
      <c r="B277" s="389" t="s">
        <v>222</v>
      </c>
      <c r="C277" s="125" t="s">
        <v>186</v>
      </c>
      <c r="D277" s="107">
        <v>9.36</v>
      </c>
      <c r="E277" s="107"/>
      <c r="F277" s="107"/>
      <c r="G277" s="127"/>
      <c r="H277" s="390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398"/>
      <c r="P277" s="398"/>
      <c r="Q277" s="398"/>
      <c r="R277" s="398"/>
      <c r="S277" s="398"/>
      <c r="T277" s="398"/>
      <c r="U277" s="398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9">
        <v>30400026</v>
      </c>
      <c r="B278" s="389" t="s">
        <v>393</v>
      </c>
      <c r="C278" s="183" t="s">
        <v>395</v>
      </c>
      <c r="D278" s="107">
        <v>5</v>
      </c>
      <c r="E278" s="107"/>
      <c r="F278" s="107"/>
      <c r="G278" s="127"/>
      <c r="H278" s="390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398"/>
      <c r="P278" s="398"/>
      <c r="Q278" s="398"/>
      <c r="R278" s="398"/>
      <c r="S278" s="398"/>
      <c r="T278" s="398"/>
      <c r="U278" s="398"/>
      <c r="V278" s="131"/>
      <c r="W278" s="132"/>
      <c r="X278" s="131"/>
      <c r="Y278" s="131"/>
      <c r="Z278" s="131"/>
      <c r="AA278" s="131"/>
    </row>
    <row r="279" spans="1:27" s="311" customFormat="1" ht="20.100000000000001" customHeight="1">
      <c r="A279" s="259">
        <v>30400028</v>
      </c>
      <c r="B279" s="389" t="s">
        <v>393</v>
      </c>
      <c r="C279" s="183" t="s">
        <v>402</v>
      </c>
      <c r="D279" s="107">
        <v>5</v>
      </c>
      <c r="E279" s="107"/>
      <c r="F279" s="107">
        <v>20170213</v>
      </c>
      <c r="G279" s="127">
        <v>70</v>
      </c>
      <c r="H279" s="390">
        <f t="shared" si="61"/>
        <v>350</v>
      </c>
      <c r="I279" s="128">
        <v>4</v>
      </c>
      <c r="J279" s="128"/>
      <c r="K279" s="130">
        <f t="array" ref="K279">IF(ISERROR(G279/L279),"",G279/L279)</f>
        <v>14</v>
      </c>
      <c r="L279" s="128">
        <v>5</v>
      </c>
      <c r="M279" s="108">
        <f t="shared" si="66"/>
        <v>-10</v>
      </c>
      <c r="N279" s="128">
        <f t="shared" si="67"/>
        <v>0</v>
      </c>
      <c r="O279" s="398"/>
      <c r="P279" s="398"/>
      <c r="Q279" s="398"/>
      <c r="R279" s="398"/>
      <c r="S279" s="398"/>
      <c r="T279" s="398"/>
      <c r="U279" s="398"/>
      <c r="V279" s="131"/>
      <c r="W279" s="391"/>
      <c r="X279" s="131"/>
      <c r="Y279" s="131"/>
      <c r="Z279" s="131"/>
      <c r="AA279" s="131"/>
    </row>
    <row r="280" spans="1:27" ht="20.100000000000001" hidden="1" customHeight="1">
      <c r="A280" s="259">
        <v>30400027</v>
      </c>
      <c r="B280" s="389" t="s">
        <v>404</v>
      </c>
      <c r="C280" s="183" t="s">
        <v>405</v>
      </c>
      <c r="D280" s="107">
        <v>5</v>
      </c>
      <c r="E280" s="107"/>
      <c r="F280" s="107"/>
      <c r="G280" s="127"/>
      <c r="H280" s="390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398"/>
      <c r="P280" s="398"/>
      <c r="Q280" s="398"/>
      <c r="R280" s="398"/>
      <c r="S280" s="398"/>
      <c r="T280" s="398"/>
      <c r="U280" s="398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9"/>
      <c r="B281" s="389" t="s">
        <v>342</v>
      </c>
      <c r="C281" s="183" t="s">
        <v>372</v>
      </c>
      <c r="D281" s="107">
        <v>5</v>
      </c>
      <c r="E281" s="107"/>
      <c r="F281" s="107"/>
      <c r="G281" s="127"/>
      <c r="H281" s="390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398"/>
      <c r="P281" s="398"/>
      <c r="Q281" s="398"/>
      <c r="R281" s="398"/>
      <c r="S281" s="398"/>
      <c r="T281" s="398"/>
      <c r="U281" s="398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9">
        <v>30600009</v>
      </c>
      <c r="B282" s="389" t="s">
        <v>343</v>
      </c>
      <c r="C282" s="125" t="s">
        <v>345</v>
      </c>
      <c r="D282" s="107">
        <v>5</v>
      </c>
      <c r="E282" s="107"/>
      <c r="F282" s="107"/>
      <c r="G282" s="127"/>
      <c r="H282" s="390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398"/>
      <c r="P282" s="398"/>
      <c r="Q282" s="398"/>
      <c r="R282" s="398"/>
      <c r="S282" s="398"/>
      <c r="T282" s="398"/>
      <c r="U282" s="398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9">
        <v>30600010</v>
      </c>
      <c r="B283" s="389" t="s">
        <v>343</v>
      </c>
      <c r="C283" s="125" t="s">
        <v>347</v>
      </c>
      <c r="D283" s="107">
        <v>5</v>
      </c>
      <c r="E283" s="107"/>
      <c r="F283" s="107"/>
      <c r="G283" s="127"/>
      <c r="H283" s="390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398"/>
      <c r="P283" s="398"/>
      <c r="Q283" s="398"/>
      <c r="R283" s="398"/>
      <c r="S283" s="398"/>
      <c r="T283" s="398"/>
      <c r="U283" s="398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9">
        <v>30400001</v>
      </c>
      <c r="B284" s="149" t="s">
        <v>508</v>
      </c>
      <c r="C284" s="125" t="s">
        <v>187</v>
      </c>
      <c r="D284" s="107">
        <v>5.0599999999999996</v>
      </c>
      <c r="E284" s="107"/>
      <c r="F284" s="107"/>
      <c r="G284" s="127"/>
      <c r="H284" s="390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398"/>
      <c r="P284" s="398"/>
      <c r="Q284" s="398"/>
      <c r="R284" s="398"/>
      <c r="S284" s="398"/>
      <c r="T284" s="398"/>
      <c r="U284" s="398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9">
        <v>30400002</v>
      </c>
      <c r="B285" s="149" t="s">
        <v>508</v>
      </c>
      <c r="C285" s="125" t="s">
        <v>203</v>
      </c>
      <c r="D285" s="107">
        <v>5.0599999999999996</v>
      </c>
      <c r="E285" s="107"/>
      <c r="F285" s="107"/>
      <c r="G285" s="127"/>
      <c r="H285" s="390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398"/>
      <c r="P285" s="398"/>
      <c r="Q285" s="398"/>
      <c r="R285" s="398"/>
      <c r="S285" s="398"/>
      <c r="T285" s="398"/>
      <c r="U285" s="398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9">
        <v>30400004</v>
      </c>
      <c r="B286" s="149" t="s">
        <v>419</v>
      </c>
      <c r="C286" s="183" t="s">
        <v>73</v>
      </c>
      <c r="D286" s="107">
        <v>5.03</v>
      </c>
      <c r="E286" s="107"/>
      <c r="F286" s="107"/>
      <c r="G286" s="127"/>
      <c r="H286" s="390">
        <f t="shared" si="61"/>
        <v>0</v>
      </c>
      <c r="I286" s="128"/>
      <c r="J286" s="129"/>
      <c r="K286" s="130"/>
      <c r="L286" s="128">
        <v>24</v>
      </c>
      <c r="M286" s="108"/>
      <c r="N286" s="129"/>
      <c r="O286" s="398"/>
      <c r="P286" s="398"/>
      <c r="Q286" s="398"/>
      <c r="R286" s="398"/>
      <c r="S286" s="398"/>
      <c r="T286" s="398"/>
      <c r="U286" s="398"/>
      <c r="V286" s="131"/>
      <c r="W286" s="132"/>
      <c r="X286" s="131"/>
      <c r="Y286" s="131"/>
      <c r="Z286" s="131"/>
      <c r="AA286" s="131"/>
    </row>
    <row r="287" spans="1:27" ht="20.100000000000001" hidden="1" customHeight="1">
      <c r="A287" s="259">
        <v>30400003</v>
      </c>
      <c r="B287" s="149" t="s">
        <v>419</v>
      </c>
      <c r="C287" s="183" t="s">
        <v>60</v>
      </c>
      <c r="D287" s="107">
        <v>5.03</v>
      </c>
      <c r="E287" s="107"/>
      <c r="F287" s="107"/>
      <c r="G287" s="127"/>
      <c r="H287" s="390">
        <f t="shared" si="61"/>
        <v>0</v>
      </c>
      <c r="I287" s="128"/>
      <c r="J287" s="129"/>
      <c r="K287" s="130"/>
      <c r="L287" s="128">
        <v>24</v>
      </c>
      <c r="M287" s="108"/>
      <c r="N287" s="129"/>
      <c r="O287" s="398"/>
      <c r="P287" s="398"/>
      <c r="Q287" s="398"/>
      <c r="R287" s="398"/>
      <c r="S287" s="398"/>
      <c r="T287" s="398"/>
      <c r="U287" s="398"/>
      <c r="V287" s="131"/>
      <c r="W287" s="132"/>
      <c r="X287" s="131"/>
      <c r="Y287" s="131"/>
      <c r="Z287" s="131"/>
      <c r="AA287" s="131"/>
    </row>
    <row r="288" spans="1:27" ht="20.100000000000001" hidden="1" customHeight="1">
      <c r="A288" s="259">
        <v>30400005</v>
      </c>
      <c r="B288" s="149" t="s">
        <v>419</v>
      </c>
      <c r="C288" s="183" t="s">
        <v>422</v>
      </c>
      <c r="D288" s="107">
        <v>5.03</v>
      </c>
      <c r="E288" s="107"/>
      <c r="F288" s="107"/>
      <c r="G288" s="127"/>
      <c r="H288" s="390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398"/>
      <c r="P288" s="398"/>
      <c r="Q288" s="398"/>
      <c r="R288" s="398"/>
      <c r="S288" s="398"/>
      <c r="T288" s="398"/>
      <c r="U288" s="398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9">
        <v>30400007</v>
      </c>
      <c r="B289" s="149" t="s">
        <v>223</v>
      </c>
      <c r="C289" s="125" t="s">
        <v>204</v>
      </c>
      <c r="D289" s="107">
        <v>5.07</v>
      </c>
      <c r="E289" s="107"/>
      <c r="F289" s="107"/>
      <c r="G289" s="127"/>
      <c r="H289" s="390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398"/>
      <c r="P289" s="398"/>
      <c r="Q289" s="398"/>
      <c r="R289" s="398"/>
      <c r="S289" s="398"/>
      <c r="T289" s="398"/>
      <c r="U289" s="398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9">
        <v>30400006</v>
      </c>
      <c r="B290" s="149" t="s">
        <v>223</v>
      </c>
      <c r="C290" s="125" t="s">
        <v>179</v>
      </c>
      <c r="D290" s="107">
        <v>5.07</v>
      </c>
      <c r="E290" s="107"/>
      <c r="F290" s="107"/>
      <c r="G290" s="127"/>
      <c r="H290" s="390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398"/>
      <c r="P290" s="398"/>
      <c r="Q290" s="398"/>
      <c r="R290" s="398"/>
      <c r="S290" s="398"/>
      <c r="T290" s="398"/>
      <c r="U290" s="398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9">
        <v>30400006</v>
      </c>
      <c r="B291" s="149" t="s">
        <v>223</v>
      </c>
      <c r="C291" s="125" t="s">
        <v>186</v>
      </c>
      <c r="D291" s="107">
        <v>5.0599999999999996</v>
      </c>
      <c r="E291" s="107"/>
      <c r="F291" s="105"/>
      <c r="G291" s="127"/>
      <c r="H291" s="390">
        <f>D291*G291</f>
        <v>0</v>
      </c>
      <c r="I291" s="128"/>
      <c r="J291" s="129" t="str">
        <f t="array" ref="J291">IF(ISERROR(G291/I291),"",G291/I291)</f>
        <v/>
      </c>
      <c r="K291" s="390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398"/>
      <c r="P291" s="398"/>
      <c r="Q291" s="398"/>
      <c r="R291" s="398"/>
      <c r="S291" s="398"/>
      <c r="T291" s="398"/>
      <c r="U291" s="398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customHeight="1">
      <c r="A292" s="424" t="s">
        <v>224</v>
      </c>
      <c r="B292" s="425"/>
      <c r="C292" s="399" t="s">
        <v>202</v>
      </c>
      <c r="D292" s="141"/>
      <c r="E292" s="141"/>
      <c r="F292" s="141"/>
      <c r="G292" s="143">
        <f>SUM(G258:G291)</f>
        <v>70</v>
      </c>
      <c r="H292" s="144">
        <f>SUM(H258:H291)</f>
        <v>350</v>
      </c>
      <c r="I292" s="144">
        <f>SUM(I258:I291)</f>
        <v>4</v>
      </c>
      <c r="J292" s="129">
        <f t="array" ref="J292">IF(ISERROR(G292/I292),"",G292/I292)</f>
        <v>17.5</v>
      </c>
      <c r="K292" s="144">
        <f>SUM(K258:K291)</f>
        <v>14</v>
      </c>
      <c r="L292" s="145"/>
      <c r="M292" s="148">
        <f t="shared" ref="M292:V292" si="70">SUM(M258:M291)</f>
        <v>-10</v>
      </c>
      <c r="N292" s="144">
        <f t="shared" si="70"/>
        <v>0</v>
      </c>
      <c r="O292" s="146">
        <f t="shared" si="70"/>
        <v>0</v>
      </c>
      <c r="P292" s="146">
        <f t="shared" si="70"/>
        <v>0</v>
      </c>
      <c r="Q292" s="146">
        <f t="shared" si="70"/>
        <v>0</v>
      </c>
      <c r="R292" s="146">
        <f t="shared" si="70"/>
        <v>0</v>
      </c>
      <c r="S292" s="146">
        <f t="shared" si="70"/>
        <v>0</v>
      </c>
      <c r="T292" s="146">
        <f t="shared" si="70"/>
        <v>0</v>
      </c>
      <c r="U292" s="146">
        <f t="shared" si="70"/>
        <v>0</v>
      </c>
      <c r="V292" s="147">
        <f t="shared" si="70"/>
        <v>0</v>
      </c>
      <c r="W292" s="132">
        <f t="shared" si="69"/>
        <v>0</v>
      </c>
      <c r="X292" s="147">
        <f>SUM(X258:X291)</f>
        <v>0</v>
      </c>
      <c r="Y292" s="147">
        <f>SUM(Y258:Y291)</f>
        <v>0</v>
      </c>
      <c r="Z292" s="147">
        <f>SUM(Z258:Z291)</f>
        <v>0</v>
      </c>
      <c r="AA292" s="147">
        <f>SUM(AA258:AA291)</f>
        <v>0</v>
      </c>
    </row>
    <row r="293" spans="1:27" ht="20.100000000000001" hidden="1" customHeight="1">
      <c r="A293" s="259">
        <v>30100038</v>
      </c>
      <c r="B293" s="133" t="s">
        <v>225</v>
      </c>
      <c r="C293" s="125" t="s">
        <v>226</v>
      </c>
      <c r="D293" s="107">
        <v>5.03</v>
      </c>
      <c r="E293" s="107"/>
      <c r="F293" s="107"/>
      <c r="G293" s="150"/>
      <c r="H293" s="390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398"/>
      <c r="P293" s="398"/>
      <c r="Q293" s="398"/>
      <c r="R293" s="398"/>
      <c r="S293" s="398"/>
      <c r="T293" s="398"/>
      <c r="U293" s="398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9">
        <v>30100037</v>
      </c>
      <c r="B294" s="133" t="s">
        <v>225</v>
      </c>
      <c r="C294" s="125" t="s">
        <v>204</v>
      </c>
      <c r="D294" s="107">
        <v>5.03</v>
      </c>
      <c r="E294" s="107"/>
      <c r="F294" s="107"/>
      <c r="G294" s="127"/>
      <c r="H294" s="390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398"/>
      <c r="P294" s="398"/>
      <c r="Q294" s="398"/>
      <c r="R294" s="398"/>
      <c r="S294" s="398"/>
      <c r="T294" s="398"/>
      <c r="U294" s="398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ht="20.100000000000001" hidden="1" customHeight="1">
      <c r="A295" s="259">
        <v>30100051</v>
      </c>
      <c r="B295" s="133" t="s">
        <v>184</v>
      </c>
      <c r="C295" s="125" t="s">
        <v>194</v>
      </c>
      <c r="D295" s="107">
        <v>5.04</v>
      </c>
      <c r="E295" s="107"/>
      <c r="F295" s="107"/>
      <c r="G295" s="127"/>
      <c r="H295" s="390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398"/>
      <c r="P295" s="398"/>
      <c r="Q295" s="398"/>
      <c r="R295" s="398"/>
      <c r="S295" s="398"/>
      <c r="T295" s="398"/>
      <c r="U295" s="398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hidden="1" customHeight="1">
      <c r="A296" s="259"/>
      <c r="B296" s="138" t="s">
        <v>227</v>
      </c>
      <c r="C296" s="125" t="s">
        <v>212</v>
      </c>
      <c r="D296" s="107">
        <v>5.03</v>
      </c>
      <c r="E296" s="107"/>
      <c r="F296" s="107"/>
      <c r="G296" s="127"/>
      <c r="H296" s="390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398"/>
      <c r="P296" s="398"/>
      <c r="Q296" s="398"/>
      <c r="R296" s="398"/>
      <c r="S296" s="398"/>
      <c r="T296" s="398"/>
      <c r="U296" s="398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9">
        <v>30100054</v>
      </c>
      <c r="B297" s="138" t="s">
        <v>227</v>
      </c>
      <c r="C297" s="395" t="s">
        <v>203</v>
      </c>
      <c r="D297" s="107">
        <v>5.03</v>
      </c>
      <c r="E297" s="107"/>
      <c r="F297" s="107"/>
      <c r="G297" s="150"/>
      <c r="H297" s="390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398"/>
      <c r="P297" s="398"/>
      <c r="Q297" s="398"/>
      <c r="R297" s="398"/>
      <c r="S297" s="398"/>
      <c r="T297" s="398"/>
      <c r="U297" s="398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9">
        <v>30100053</v>
      </c>
      <c r="B298" s="138" t="s">
        <v>227</v>
      </c>
      <c r="C298" s="125" t="s">
        <v>199</v>
      </c>
      <c r="D298" s="107">
        <v>5.03</v>
      </c>
      <c r="E298" s="107"/>
      <c r="F298" s="107"/>
      <c r="G298" s="127"/>
      <c r="H298" s="390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398"/>
      <c r="P298" s="398"/>
      <c r="Q298" s="398"/>
      <c r="R298" s="398"/>
      <c r="S298" s="398"/>
      <c r="T298" s="398"/>
      <c r="U298" s="398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9"/>
      <c r="B299" s="138" t="s">
        <v>227</v>
      </c>
      <c r="C299" s="125" t="s">
        <v>186</v>
      </c>
      <c r="D299" s="107">
        <v>5.03</v>
      </c>
      <c r="E299" s="107"/>
      <c r="F299" s="107"/>
      <c r="G299" s="127"/>
      <c r="H299" s="390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398"/>
      <c r="P299" s="398"/>
      <c r="Q299" s="398"/>
      <c r="R299" s="398"/>
      <c r="S299" s="398"/>
      <c r="T299" s="398"/>
      <c r="U299" s="398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9"/>
      <c r="B300" s="138" t="s">
        <v>227</v>
      </c>
      <c r="C300" s="395" t="s">
        <v>228</v>
      </c>
      <c r="D300" s="107">
        <v>5.03</v>
      </c>
      <c r="E300" s="107"/>
      <c r="F300" s="107"/>
      <c r="G300" s="127"/>
      <c r="H300" s="390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398"/>
      <c r="P300" s="398"/>
      <c r="Q300" s="398"/>
      <c r="R300" s="398"/>
      <c r="S300" s="398"/>
      <c r="T300" s="398"/>
      <c r="U300" s="398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9">
        <v>30101067</v>
      </c>
      <c r="B301" s="138" t="s">
        <v>229</v>
      </c>
      <c r="C301" s="395" t="s">
        <v>212</v>
      </c>
      <c r="D301" s="107">
        <v>5.03</v>
      </c>
      <c r="E301" s="107"/>
      <c r="F301" s="107"/>
      <c r="G301" s="127"/>
      <c r="H301" s="390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398"/>
      <c r="P301" s="398"/>
      <c r="Q301" s="398"/>
      <c r="R301" s="398"/>
      <c r="S301" s="398"/>
      <c r="T301" s="398"/>
      <c r="U301" s="398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9">
        <v>30101068</v>
      </c>
      <c r="B302" s="138" t="s">
        <v>229</v>
      </c>
      <c r="C302" s="395" t="s">
        <v>203</v>
      </c>
      <c r="D302" s="107">
        <v>5.03</v>
      </c>
      <c r="E302" s="107"/>
      <c r="F302" s="107"/>
      <c r="G302" s="127"/>
      <c r="H302" s="390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398"/>
      <c r="P302" s="398"/>
      <c r="Q302" s="398"/>
      <c r="R302" s="398"/>
      <c r="S302" s="398"/>
      <c r="T302" s="398"/>
      <c r="U302" s="398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9">
        <v>30101069</v>
      </c>
      <c r="B303" s="138" t="s">
        <v>229</v>
      </c>
      <c r="C303" s="395" t="s">
        <v>186</v>
      </c>
      <c r="D303" s="107">
        <v>5.03</v>
      </c>
      <c r="E303" s="107"/>
      <c r="F303" s="107"/>
      <c r="G303" s="127"/>
      <c r="H303" s="390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398"/>
      <c r="P303" s="398"/>
      <c r="Q303" s="398"/>
      <c r="R303" s="398"/>
      <c r="S303" s="398"/>
      <c r="T303" s="398"/>
      <c r="U303" s="398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9">
        <v>30101070</v>
      </c>
      <c r="B304" s="138" t="s">
        <v>229</v>
      </c>
      <c r="C304" s="395" t="s">
        <v>228</v>
      </c>
      <c r="D304" s="107">
        <v>5.03</v>
      </c>
      <c r="E304" s="107"/>
      <c r="F304" s="107"/>
      <c r="G304" s="127"/>
      <c r="H304" s="390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398"/>
      <c r="P304" s="398"/>
      <c r="Q304" s="398"/>
      <c r="R304" s="398"/>
      <c r="S304" s="398"/>
      <c r="T304" s="398"/>
      <c r="U304" s="398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9">
        <v>30101071</v>
      </c>
      <c r="B305" s="138" t="s">
        <v>229</v>
      </c>
      <c r="C305" s="395" t="s">
        <v>199</v>
      </c>
      <c r="D305" s="107">
        <v>5.03</v>
      </c>
      <c r="E305" s="107"/>
      <c r="F305" s="107"/>
      <c r="G305" s="127"/>
      <c r="H305" s="390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398"/>
      <c r="P305" s="398"/>
      <c r="Q305" s="398"/>
      <c r="R305" s="398"/>
      <c r="S305" s="398"/>
      <c r="T305" s="398"/>
      <c r="U305" s="398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hidden="1" customHeight="1">
      <c r="A306" s="260">
        <v>30100001</v>
      </c>
      <c r="B306" s="133" t="s">
        <v>230</v>
      </c>
      <c r="C306" s="125" t="s">
        <v>204</v>
      </c>
      <c r="D306" s="107">
        <v>5.0599999999999996</v>
      </c>
      <c r="E306" s="107"/>
      <c r="F306" s="107"/>
      <c r="G306" s="127"/>
      <c r="H306" s="390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398"/>
      <c r="P306" s="398"/>
      <c r="Q306" s="398"/>
      <c r="R306" s="398"/>
      <c r="S306" s="398"/>
      <c r="T306" s="398"/>
      <c r="U306" s="398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ht="20.100000000000001" hidden="1" customHeight="1">
      <c r="A307" s="260">
        <v>30100002</v>
      </c>
      <c r="B307" s="133" t="s">
        <v>230</v>
      </c>
      <c r="C307" s="125" t="s">
        <v>226</v>
      </c>
      <c r="D307" s="107">
        <v>5.0599999999999996</v>
      </c>
      <c r="E307" s="107"/>
      <c r="F307" s="107"/>
      <c r="G307" s="127"/>
      <c r="H307" s="390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398"/>
      <c r="P307" s="398"/>
      <c r="Q307" s="398"/>
      <c r="R307" s="398"/>
      <c r="S307" s="398"/>
      <c r="T307" s="398"/>
      <c r="U307" s="398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hidden="1" customHeight="1">
      <c r="A308" s="424" t="s">
        <v>231</v>
      </c>
      <c r="B308" s="425"/>
      <c r="C308" s="399" t="s">
        <v>202</v>
      </c>
      <c r="D308" s="141"/>
      <c r="E308" s="141"/>
      <c r="F308" s="141"/>
      <c r="G308" s="143">
        <f>SUM(G293:G307)</f>
        <v>0</v>
      </c>
      <c r="H308" s="144">
        <f>SUM(H293:H307)</f>
        <v>0</v>
      </c>
      <c r="I308" s="144">
        <f>SUM(I293:I307)</f>
        <v>0</v>
      </c>
      <c r="J308" s="129" t="str">
        <f t="array" ref="J308">IF(ISERROR(G308/I308),"",G308/I308)</f>
        <v/>
      </c>
      <c r="K308" s="144">
        <f>SUM(K293:K307)</f>
        <v>0</v>
      </c>
      <c r="L308" s="144"/>
      <c r="M308" s="148">
        <f>SUM(M293:M307)</f>
        <v>0</v>
      </c>
      <c r="N308" s="144">
        <f>SUM(N293:N307)</f>
        <v>0</v>
      </c>
      <c r="O308" s="146">
        <f>SUM(O293:O307)</f>
        <v>0</v>
      </c>
      <c r="P308" s="146">
        <f>SUM(P293:P307)</f>
        <v>0</v>
      </c>
      <c r="Q308" s="146">
        <f>SUM(Q293:Q307)</f>
        <v>0</v>
      </c>
      <c r="R308" s="146"/>
      <c r="S308" s="146">
        <f>SUM(S293:S307)</f>
        <v>0</v>
      </c>
      <c r="T308" s="146">
        <f>SUM(T293:T307)</f>
        <v>0</v>
      </c>
      <c r="U308" s="146">
        <f>SUM(U293:U307)</f>
        <v>0</v>
      </c>
      <c r="V308" s="147">
        <f>SUM(V293:V307)</f>
        <v>0</v>
      </c>
      <c r="W308" s="132" t="str">
        <f t="shared" si="69"/>
        <v/>
      </c>
      <c r="X308" s="147">
        <f>SUM(X293:X307)</f>
        <v>0</v>
      </c>
      <c r="Y308" s="147">
        <f>SUM(Y293:Y307)</f>
        <v>0</v>
      </c>
      <c r="Z308" s="147">
        <f>SUM(Z293:Z307)</f>
        <v>0</v>
      </c>
      <c r="AA308" s="147">
        <f>SUM(AA293:AA307)</f>
        <v>0</v>
      </c>
    </row>
    <row r="309" spans="1:27" ht="20.100000000000001" hidden="1" customHeight="1">
      <c r="A309" s="260">
        <v>30400025</v>
      </c>
      <c r="B309" s="133" t="s">
        <v>232</v>
      </c>
      <c r="C309" s="125" t="s">
        <v>179</v>
      </c>
      <c r="D309" s="107">
        <v>5.04</v>
      </c>
      <c r="E309" s="107"/>
      <c r="F309" s="107"/>
      <c r="G309" s="127"/>
      <c r="H309" s="390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398"/>
      <c r="P309" s="398"/>
      <c r="Q309" s="398"/>
      <c r="R309" s="398"/>
      <c r="S309" s="398"/>
      <c r="T309" s="398"/>
      <c r="U309" s="398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60">
        <v>30400023</v>
      </c>
      <c r="B310" s="133" t="s">
        <v>232</v>
      </c>
      <c r="C310" s="125" t="s">
        <v>186</v>
      </c>
      <c r="D310" s="107">
        <v>5.04</v>
      </c>
      <c r="E310" s="107"/>
      <c r="F310" s="107"/>
      <c r="G310" s="127"/>
      <c r="H310" s="390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398"/>
      <c r="P310" s="398"/>
      <c r="Q310" s="398"/>
      <c r="R310" s="398"/>
      <c r="S310" s="398"/>
      <c r="T310" s="398"/>
      <c r="U310" s="398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60">
        <v>30400024</v>
      </c>
      <c r="B311" s="133" t="s">
        <v>232</v>
      </c>
      <c r="C311" s="125" t="s">
        <v>204</v>
      </c>
      <c r="D311" s="107">
        <v>5.04</v>
      </c>
      <c r="E311" s="107"/>
      <c r="F311" s="107"/>
      <c r="G311" s="127"/>
      <c r="H311" s="390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398"/>
      <c r="P311" s="398"/>
      <c r="Q311" s="398"/>
      <c r="R311" s="398"/>
      <c r="S311" s="398"/>
      <c r="T311" s="398"/>
      <c r="U311" s="398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60"/>
      <c r="B312" s="133" t="s">
        <v>232</v>
      </c>
      <c r="C312" s="125" t="s">
        <v>195</v>
      </c>
      <c r="D312" s="107">
        <v>5.04</v>
      </c>
      <c r="E312" s="107"/>
      <c r="F312" s="107"/>
      <c r="G312" s="127"/>
      <c r="H312" s="390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398"/>
      <c r="P312" s="398"/>
      <c r="Q312" s="398"/>
      <c r="R312" s="398"/>
      <c r="S312" s="398"/>
      <c r="T312" s="398"/>
      <c r="U312" s="398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60"/>
      <c r="B313" s="133" t="s">
        <v>232</v>
      </c>
      <c r="C313" s="125" t="s">
        <v>233</v>
      </c>
      <c r="D313" s="107">
        <v>5.04</v>
      </c>
      <c r="E313" s="107"/>
      <c r="F313" s="107"/>
      <c r="G313" s="127"/>
      <c r="H313" s="390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398"/>
      <c r="P313" s="398"/>
      <c r="Q313" s="398"/>
      <c r="R313" s="398"/>
      <c r="S313" s="398"/>
      <c r="T313" s="398"/>
      <c r="U313" s="398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ht="20.100000000000001" hidden="1" customHeight="1">
      <c r="A314" s="260">
        <v>30400019</v>
      </c>
      <c r="B314" s="133" t="s">
        <v>436</v>
      </c>
      <c r="C314" s="183" t="s">
        <v>438</v>
      </c>
      <c r="D314" s="107">
        <v>5.03</v>
      </c>
      <c r="E314" s="107"/>
      <c r="F314" s="107"/>
      <c r="G314" s="127"/>
      <c r="H314" s="390">
        <f t="shared" si="75"/>
        <v>0</v>
      </c>
      <c r="I314" s="128"/>
      <c r="J314" s="129"/>
      <c r="K314" s="130"/>
      <c r="L314" s="128">
        <v>13.5</v>
      </c>
      <c r="M314" s="108"/>
      <c r="N314" s="129"/>
      <c r="O314" s="398"/>
      <c r="P314" s="398"/>
      <c r="Q314" s="398"/>
      <c r="R314" s="398"/>
      <c r="S314" s="398"/>
      <c r="T314" s="398"/>
      <c r="U314" s="398"/>
      <c r="V314" s="131"/>
      <c r="W314" s="132"/>
      <c r="X314" s="131"/>
      <c r="Y314" s="131"/>
      <c r="Z314" s="131"/>
      <c r="AA314" s="131"/>
    </row>
    <row r="315" spans="1:27" ht="20.100000000000001" hidden="1" customHeight="1">
      <c r="A315" s="260">
        <v>30400020</v>
      </c>
      <c r="B315" s="133" t="s">
        <v>436</v>
      </c>
      <c r="C315" s="183" t="s">
        <v>74</v>
      </c>
      <c r="D315" s="107">
        <v>5.03</v>
      </c>
      <c r="E315" s="107"/>
      <c r="F315" s="107"/>
      <c r="G315" s="127"/>
      <c r="H315" s="390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398"/>
      <c r="P315" s="398"/>
      <c r="Q315" s="398"/>
      <c r="R315" s="398"/>
      <c r="S315" s="398"/>
      <c r="T315" s="398"/>
      <c r="U315" s="398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60">
        <v>30400021</v>
      </c>
      <c r="B316" s="133" t="s">
        <v>436</v>
      </c>
      <c r="C316" s="183" t="s">
        <v>53</v>
      </c>
      <c r="D316" s="107">
        <v>5.03</v>
      </c>
      <c r="E316" s="107"/>
      <c r="F316" s="107"/>
      <c r="G316" s="127"/>
      <c r="H316" s="390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398"/>
      <c r="P316" s="398"/>
      <c r="Q316" s="398"/>
      <c r="R316" s="398"/>
      <c r="S316" s="398"/>
      <c r="T316" s="398"/>
      <c r="U316" s="398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60">
        <v>30400018</v>
      </c>
      <c r="B317" s="133" t="s">
        <v>436</v>
      </c>
      <c r="C317" s="125" t="s">
        <v>181</v>
      </c>
      <c r="D317" s="107">
        <v>5.03</v>
      </c>
      <c r="E317" s="107"/>
      <c r="F317" s="107"/>
      <c r="G317" s="127"/>
      <c r="H317" s="390">
        <f t="shared" si="75"/>
        <v>0</v>
      </c>
      <c r="I317" s="128"/>
      <c r="J317" s="129"/>
      <c r="K317" s="130"/>
      <c r="L317" s="128"/>
      <c r="M317" s="108"/>
      <c r="N317" s="129"/>
      <c r="O317" s="398"/>
      <c r="P317" s="398"/>
      <c r="Q317" s="398"/>
      <c r="R317" s="398"/>
      <c r="S317" s="398"/>
      <c r="T317" s="398"/>
      <c r="U317" s="398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60">
        <v>30400022</v>
      </c>
      <c r="B318" s="133" t="s">
        <v>232</v>
      </c>
      <c r="C318" s="125" t="s">
        <v>181</v>
      </c>
      <c r="D318" s="107">
        <v>5.04</v>
      </c>
      <c r="E318" s="107"/>
      <c r="F318" s="107"/>
      <c r="G318" s="127"/>
      <c r="H318" s="390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398"/>
      <c r="P318" s="398"/>
      <c r="Q318" s="398"/>
      <c r="R318" s="398"/>
      <c r="S318" s="398"/>
      <c r="T318" s="398"/>
      <c r="U318" s="398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hidden="1" customHeight="1">
      <c r="A319" s="424" t="s">
        <v>234</v>
      </c>
      <c r="B319" s="425"/>
      <c r="C319" s="399" t="s">
        <v>202</v>
      </c>
      <c r="D319" s="141"/>
      <c r="E319" s="141"/>
      <c r="F319" s="141"/>
      <c r="G319" s="143">
        <f>SUM(G309:G318)</f>
        <v>0</v>
      </c>
      <c r="H319" s="144">
        <f>SUM(H309:H318)</f>
        <v>0</v>
      </c>
      <c r="I319" s="144">
        <f>SUM(I309:I318)</f>
        <v>0</v>
      </c>
      <c r="J319" s="129" t="str">
        <f t="array" ref="J319">IF(ISERROR(G319/I319),"",G319/I319)</f>
        <v/>
      </c>
      <c r="K319" s="144">
        <f>SUM(K309:K318)</f>
        <v>0</v>
      </c>
      <c r="L319" s="145"/>
      <c r="M319" s="148">
        <f>SUM(M309:M318)</f>
        <v>0</v>
      </c>
      <c r="N319" s="144">
        <f>SUM(N309:N318)</f>
        <v>0</v>
      </c>
      <c r="O319" s="146">
        <f>SUM(O309:O318)</f>
        <v>0</v>
      </c>
      <c r="P319" s="146">
        <f>SUM(P309:P318)</f>
        <v>0</v>
      </c>
      <c r="Q319" s="146">
        <f>SUM(Q309:Q318)</f>
        <v>0</v>
      </c>
      <c r="R319" s="146"/>
      <c r="S319" s="146">
        <f>SUM(S309:S318)</f>
        <v>0</v>
      </c>
      <c r="T319" s="146">
        <f>SUM(T309:T318)</f>
        <v>0</v>
      </c>
      <c r="U319" s="146">
        <f>SUM(U309:U318)</f>
        <v>0</v>
      </c>
      <c r="V319" s="147">
        <f>SUM(V309:V318)</f>
        <v>0</v>
      </c>
      <c r="W319" s="132" t="str">
        <f t="shared" si="82"/>
        <v/>
      </c>
      <c r="X319" s="147">
        <f>SUM(X309:X318)</f>
        <v>0</v>
      </c>
      <c r="Y319" s="147">
        <f>SUM(Y309:Y318)</f>
        <v>0</v>
      </c>
      <c r="Z319" s="147">
        <f>SUM(Z309:Z318)</f>
        <v>0</v>
      </c>
      <c r="AA319" s="147">
        <f>SUM(AA309:AA318)</f>
        <v>0</v>
      </c>
    </row>
    <row r="320" spans="1:27" ht="20.100000000000001" hidden="1" customHeight="1">
      <c r="A320" s="259">
        <v>30700013</v>
      </c>
      <c r="B320" s="139" t="s">
        <v>235</v>
      </c>
      <c r="C320" s="396"/>
      <c r="D320" s="107">
        <v>3.65</v>
      </c>
      <c r="E320" s="107"/>
      <c r="F320" s="105"/>
      <c r="G320" s="127"/>
      <c r="H320" s="390">
        <f t="shared" ref="H320:H329" si="83">D320*G320</f>
        <v>0</v>
      </c>
      <c r="I320" s="128"/>
      <c r="J320" s="129" t="str">
        <f t="array" ref="J320">IF(ISERROR(G320/I320),"",G320/I320)</f>
        <v/>
      </c>
      <c r="K320" s="390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398"/>
      <c r="P320" s="398"/>
      <c r="Q320" s="398"/>
      <c r="R320" s="398"/>
      <c r="S320" s="398"/>
      <c r="T320" s="398"/>
      <c r="U320" s="398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9">
        <v>30700014</v>
      </c>
      <c r="B321" s="139" t="s">
        <v>236</v>
      </c>
      <c r="C321" s="396"/>
      <c r="D321" s="107">
        <v>6.58</v>
      </c>
      <c r="E321" s="107"/>
      <c r="F321" s="107"/>
      <c r="G321" s="127"/>
      <c r="H321" s="390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398"/>
      <c r="P321" s="398"/>
      <c r="Q321" s="398"/>
      <c r="R321" s="398"/>
      <c r="S321" s="398"/>
      <c r="T321" s="398"/>
      <c r="U321" s="398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9">
        <v>30700016</v>
      </c>
      <c r="B322" s="139" t="s">
        <v>237</v>
      </c>
      <c r="C322" s="396"/>
      <c r="D322" s="107">
        <v>7.8</v>
      </c>
      <c r="E322" s="107"/>
      <c r="F322" s="107"/>
      <c r="G322" s="127"/>
      <c r="H322" s="390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398"/>
      <c r="P322" s="398"/>
      <c r="Q322" s="398"/>
      <c r="R322" s="398"/>
      <c r="S322" s="398"/>
      <c r="T322" s="398"/>
      <c r="U322" s="398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9">
        <v>30700017</v>
      </c>
      <c r="B323" s="139" t="s">
        <v>238</v>
      </c>
      <c r="C323" s="396"/>
      <c r="D323" s="107">
        <v>4.4000000000000004</v>
      </c>
      <c r="E323" s="107"/>
      <c r="F323" s="107"/>
      <c r="G323" s="127"/>
      <c r="H323" s="390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398"/>
      <c r="P323" s="398"/>
      <c r="Q323" s="398"/>
      <c r="R323" s="398"/>
      <c r="S323" s="398"/>
      <c r="T323" s="398"/>
      <c r="U323" s="398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9">
        <v>30700001</v>
      </c>
      <c r="B324" s="126" t="s">
        <v>359</v>
      </c>
      <c r="C324" s="396"/>
      <c r="D324" s="107"/>
      <c r="E324" s="107"/>
      <c r="F324" s="107"/>
      <c r="G324" s="127"/>
      <c r="H324" s="390">
        <f t="shared" si="83"/>
        <v>0</v>
      </c>
      <c r="I324" s="128"/>
      <c r="J324" s="129"/>
      <c r="K324" s="130"/>
      <c r="L324" s="128">
        <v>6</v>
      </c>
      <c r="M324" s="108"/>
      <c r="N324" s="129"/>
      <c r="O324" s="398"/>
      <c r="P324" s="398"/>
      <c r="Q324" s="398"/>
      <c r="R324" s="398"/>
      <c r="S324" s="398"/>
      <c r="T324" s="398"/>
      <c r="U324" s="398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65"/>
      <c r="B325" s="396" t="s">
        <v>239</v>
      </c>
      <c r="C325" s="396" t="s">
        <v>179</v>
      </c>
      <c r="D325" s="107">
        <v>6.04</v>
      </c>
      <c r="E325" s="107"/>
      <c r="F325" s="107"/>
      <c r="G325" s="127"/>
      <c r="H325" s="390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398"/>
      <c r="P325" s="398"/>
      <c r="Q325" s="398"/>
      <c r="R325" s="398"/>
      <c r="S325" s="398"/>
      <c r="T325" s="398"/>
      <c r="U325" s="398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65">
        <v>30700019</v>
      </c>
      <c r="B326" s="396" t="s">
        <v>239</v>
      </c>
      <c r="C326" s="396" t="s">
        <v>186</v>
      </c>
      <c r="D326" s="107">
        <v>6.04</v>
      </c>
      <c r="E326" s="107"/>
      <c r="F326" s="107"/>
      <c r="G326" s="127"/>
      <c r="H326" s="390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398"/>
      <c r="P326" s="398"/>
      <c r="Q326" s="398"/>
      <c r="R326" s="398"/>
      <c r="S326" s="398"/>
      <c r="T326" s="398"/>
      <c r="U326" s="398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65">
        <v>30601015</v>
      </c>
      <c r="B327" s="396" t="s">
        <v>440</v>
      </c>
      <c r="C327" s="396" t="s">
        <v>179</v>
      </c>
      <c r="D327" s="107">
        <v>6</v>
      </c>
      <c r="E327" s="107"/>
      <c r="F327" s="107"/>
      <c r="G327" s="127"/>
      <c r="H327" s="390">
        <f t="shared" si="83"/>
        <v>0</v>
      </c>
      <c r="I327" s="128"/>
      <c r="J327" s="129"/>
      <c r="K327" s="130"/>
      <c r="L327" s="128"/>
      <c r="M327" s="108"/>
      <c r="N327" s="129"/>
      <c r="O327" s="398"/>
      <c r="P327" s="398"/>
      <c r="Q327" s="398"/>
      <c r="R327" s="398"/>
      <c r="S327" s="398"/>
      <c r="T327" s="398"/>
      <c r="U327" s="398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65">
        <v>30101016</v>
      </c>
      <c r="B328" s="396" t="s">
        <v>440</v>
      </c>
      <c r="C328" s="396" t="s">
        <v>60</v>
      </c>
      <c r="D328" s="107">
        <v>6</v>
      </c>
      <c r="E328" s="107"/>
      <c r="F328" s="107"/>
      <c r="G328" s="127"/>
      <c r="H328" s="390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398"/>
      <c r="P328" s="398"/>
      <c r="Q328" s="398"/>
      <c r="R328" s="398"/>
      <c r="S328" s="398"/>
      <c r="T328" s="398"/>
      <c r="U328" s="398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9">
        <v>30700018</v>
      </c>
      <c r="B329" s="389" t="s">
        <v>240</v>
      </c>
      <c r="C329" s="125"/>
      <c r="D329" s="107">
        <v>7.3</v>
      </c>
      <c r="E329" s="107"/>
      <c r="F329" s="107"/>
      <c r="G329" s="127"/>
      <c r="H329" s="390">
        <f t="shared" si="83"/>
        <v>0</v>
      </c>
      <c r="I329" s="128"/>
      <c r="J329" s="129"/>
      <c r="K329" s="130"/>
      <c r="L329" s="128"/>
      <c r="M329" s="108"/>
      <c r="N329" s="129"/>
      <c r="O329" s="398"/>
      <c r="P329" s="398"/>
      <c r="Q329" s="398"/>
      <c r="R329" s="398"/>
      <c r="S329" s="398"/>
      <c r="T329" s="398"/>
      <c r="U329" s="398"/>
      <c r="V329" s="131"/>
      <c r="W329" s="132"/>
      <c r="X329" s="131"/>
      <c r="Y329" s="131"/>
      <c r="Z329" s="131"/>
      <c r="AA329" s="131"/>
    </row>
    <row r="330" spans="1:27" ht="20.100000000000001" hidden="1" customHeight="1">
      <c r="A330" s="259">
        <v>30700010</v>
      </c>
      <c r="B330" s="389" t="s">
        <v>241</v>
      </c>
      <c r="C330" s="125"/>
      <c r="D330" s="107">
        <f>78*120/1000</f>
        <v>9.36</v>
      </c>
      <c r="E330" s="107"/>
      <c r="F330" s="107"/>
      <c r="G330" s="127"/>
      <c r="H330" s="390">
        <f>D330*G330</f>
        <v>0</v>
      </c>
      <c r="I330" s="128"/>
      <c r="J330" s="129"/>
      <c r="K330" s="130">
        <f t="array" ref="K330">IF(ISERROR(G330/L330),"",G330/L330)</f>
        <v>0</v>
      </c>
      <c r="L330" s="128">
        <v>7.5</v>
      </c>
      <c r="M330" s="108"/>
      <c r="N330" s="129">
        <f>SUM(O330:U330)</f>
        <v>0</v>
      </c>
      <c r="O330" s="398"/>
      <c r="P330" s="398"/>
      <c r="Q330" s="398"/>
      <c r="R330" s="398"/>
      <c r="S330" s="398"/>
      <c r="T330" s="398"/>
      <c r="U330" s="398"/>
      <c r="V330" s="131">
        <f>SUM(X330:AA330)</f>
        <v>0</v>
      </c>
      <c r="W330" s="132" t="str">
        <f>IF(ISERROR(V330/G330),"",V330/G330)</f>
        <v/>
      </c>
      <c r="X330" s="131"/>
      <c r="Y330" s="131"/>
      <c r="Z330" s="131"/>
      <c r="AA330" s="131"/>
    </row>
    <row r="331" spans="1:27" ht="20.100000000000001" hidden="1" customHeight="1">
      <c r="A331" s="259">
        <v>30700015</v>
      </c>
      <c r="B331" s="389" t="s">
        <v>242</v>
      </c>
      <c r="C331" s="125"/>
      <c r="D331" s="107">
        <v>4.5</v>
      </c>
      <c r="E331" s="107"/>
      <c r="F331" s="107"/>
      <c r="G331" s="127"/>
      <c r="H331" s="390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398"/>
      <c r="P331" s="398"/>
      <c r="Q331" s="398"/>
      <c r="R331" s="398"/>
      <c r="S331" s="398"/>
      <c r="T331" s="398"/>
      <c r="U331" s="398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9">
        <v>30700012</v>
      </c>
      <c r="B332" s="389" t="s">
        <v>243</v>
      </c>
      <c r="C332" s="125"/>
      <c r="D332" s="107">
        <v>4.5</v>
      </c>
      <c r="E332" s="107"/>
      <c r="F332" s="107"/>
      <c r="G332" s="127"/>
      <c r="H332" s="390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398"/>
      <c r="P332" s="398"/>
      <c r="Q332" s="398"/>
      <c r="R332" s="398"/>
      <c r="S332" s="398"/>
      <c r="T332" s="398"/>
      <c r="U332" s="398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9"/>
      <c r="B333" s="195" t="s">
        <v>435</v>
      </c>
      <c r="C333" s="125"/>
      <c r="D333" s="107">
        <v>4.5</v>
      </c>
      <c r="E333" s="107"/>
      <c r="F333" s="107"/>
      <c r="G333" s="127"/>
      <c r="H333" s="390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398"/>
      <c r="P333" s="398"/>
      <c r="Q333" s="398"/>
      <c r="R333" s="398"/>
      <c r="S333" s="398"/>
      <c r="T333" s="398"/>
      <c r="U333" s="398"/>
      <c r="V333" s="131"/>
      <c r="W333" s="132"/>
      <c r="X333" s="131"/>
      <c r="Y333" s="131"/>
      <c r="Z333" s="131"/>
      <c r="AA333" s="131"/>
    </row>
    <row r="334" spans="1:27" ht="20.100000000000001" hidden="1" customHeight="1">
      <c r="A334" s="424" t="s">
        <v>244</v>
      </c>
      <c r="B334" s="425"/>
      <c r="C334" s="399" t="s">
        <v>202</v>
      </c>
      <c r="D334" s="141"/>
      <c r="E334" s="141"/>
      <c r="F334" s="141"/>
      <c r="G334" s="143">
        <f>SUM(G320:G333)</f>
        <v>0</v>
      </c>
      <c r="H334" s="144">
        <f>SUM(H320:H330)</f>
        <v>0</v>
      </c>
      <c r="I334" s="144">
        <f>SUM(I320:I333)</f>
        <v>0</v>
      </c>
      <c r="J334" s="129"/>
      <c r="K334" s="144">
        <f>SUM(K320:K330)</f>
        <v>0</v>
      </c>
      <c r="L334" s="145"/>
      <c r="M334" s="148">
        <f t="shared" ref="M334:AA334" si="84">SUM(M320:M330)</f>
        <v>0</v>
      </c>
      <c r="N334" s="144">
        <f t="shared" si="84"/>
        <v>0</v>
      </c>
      <c r="O334" s="146">
        <f t="shared" si="84"/>
        <v>0</v>
      </c>
      <c r="P334" s="146">
        <f t="shared" si="84"/>
        <v>0</v>
      </c>
      <c r="Q334" s="146">
        <f t="shared" si="84"/>
        <v>0</v>
      </c>
      <c r="R334" s="146">
        <f t="shared" si="84"/>
        <v>0</v>
      </c>
      <c r="S334" s="146">
        <f t="shared" si="84"/>
        <v>0</v>
      </c>
      <c r="T334" s="146">
        <f t="shared" si="84"/>
        <v>0</v>
      </c>
      <c r="U334" s="146">
        <f t="shared" si="84"/>
        <v>0</v>
      </c>
      <c r="V334" s="147">
        <f t="shared" si="84"/>
        <v>0</v>
      </c>
      <c r="W334" s="132">
        <f t="shared" si="84"/>
        <v>0</v>
      </c>
      <c r="X334" s="147">
        <f t="shared" si="84"/>
        <v>0</v>
      </c>
      <c r="Y334" s="147">
        <f t="shared" si="84"/>
        <v>0</v>
      </c>
      <c r="Z334" s="147">
        <f t="shared" si="84"/>
        <v>0</v>
      </c>
      <c r="AA334" s="147">
        <f t="shared" si="84"/>
        <v>0</v>
      </c>
    </row>
    <row r="335" spans="1:27" ht="20.100000000000001" customHeight="1">
      <c r="A335" s="426" t="s">
        <v>246</v>
      </c>
      <c r="B335" s="427"/>
      <c r="C335" s="427"/>
      <c r="D335" s="427"/>
      <c r="E335" s="427"/>
      <c r="F335" s="428"/>
      <c r="G335" s="152">
        <f>SUM(G199,G257,G292,G308,G319,G334)</f>
        <v>1413</v>
      </c>
      <c r="H335" s="152">
        <f>SUM(H199,H257,H292,H308,H319,H334)</f>
        <v>7139.4400000000005</v>
      </c>
      <c r="I335" s="152">
        <f>SUM(I199,I257,I292,I308,I319,I334)</f>
        <v>52</v>
      </c>
      <c r="J335" s="153">
        <f t="array" ref="J335">IF(ISERROR(G335/I335),"",G335/I335)</f>
        <v>27.173076923076923</v>
      </c>
      <c r="K335" s="152">
        <f>SUM(K199,K257,K292,K308,K319,K334)</f>
        <v>80.611936818791165</v>
      </c>
      <c r="L335" s="153">
        <f>IF(ISERROR(G335/K335),"",G335/K335)</f>
        <v>17.528421419476683</v>
      </c>
      <c r="M335" s="152">
        <f t="shared" ref="M335:AA335" si="85">SUM(M199,M257,M292,M308,M319,M334)</f>
        <v>-28.611936818791165</v>
      </c>
      <c r="N335" s="152">
        <f t="shared" si="85"/>
        <v>0</v>
      </c>
      <c r="O335" s="152">
        <f t="shared" si="85"/>
        <v>0</v>
      </c>
      <c r="P335" s="152">
        <f t="shared" si="85"/>
        <v>0</v>
      </c>
      <c r="Q335" s="152">
        <f t="shared" si="85"/>
        <v>0</v>
      </c>
      <c r="R335" s="152">
        <f t="shared" si="85"/>
        <v>0</v>
      </c>
      <c r="S335" s="152">
        <f t="shared" si="85"/>
        <v>0</v>
      </c>
      <c r="T335" s="152">
        <f t="shared" si="85"/>
        <v>0</v>
      </c>
      <c r="U335" s="152">
        <f t="shared" si="85"/>
        <v>0</v>
      </c>
      <c r="V335" s="152">
        <f t="shared" si="85"/>
        <v>0</v>
      </c>
      <c r="W335" s="152">
        <f t="shared" si="85"/>
        <v>0</v>
      </c>
      <c r="X335" s="152">
        <f t="shared" si="85"/>
        <v>0</v>
      </c>
      <c r="Y335" s="152">
        <f t="shared" si="85"/>
        <v>0</v>
      </c>
      <c r="Z335" s="152">
        <f t="shared" si="85"/>
        <v>0</v>
      </c>
      <c r="AA335" s="152">
        <f t="shared" si="85"/>
        <v>0</v>
      </c>
    </row>
    <row r="336" spans="1:27" ht="20.100000000000001" customHeight="1">
      <c r="A336" s="429" t="s">
        <v>471</v>
      </c>
      <c r="B336" s="392" t="s">
        <v>247</v>
      </c>
      <c r="C336" s="432" t="s">
        <v>248</v>
      </c>
      <c r="D336" s="433"/>
      <c r="E336" s="434" t="s">
        <v>249</v>
      </c>
      <c r="F336" s="434"/>
      <c r="G336" s="437" t="s">
        <v>250</v>
      </c>
      <c r="H336" s="437"/>
      <c r="I336" s="434" t="s">
        <v>251</v>
      </c>
      <c r="J336" s="434"/>
      <c r="K336" s="434" t="s">
        <v>252</v>
      </c>
      <c r="L336" s="434"/>
      <c r="M336" s="434" t="s">
        <v>253</v>
      </c>
      <c r="N336" s="434"/>
      <c r="O336" s="434" t="s">
        <v>254</v>
      </c>
      <c r="P336" s="437" t="s">
        <v>255</v>
      </c>
      <c r="Q336" s="437"/>
      <c r="R336" s="437" t="s">
        <v>252</v>
      </c>
      <c r="S336" s="437"/>
      <c r="T336" s="437" t="s">
        <v>256</v>
      </c>
      <c r="U336" s="437"/>
      <c r="V336" s="437" t="s">
        <v>257</v>
      </c>
      <c r="W336" s="437"/>
      <c r="X336" s="437" t="s">
        <v>252</v>
      </c>
      <c r="Y336" s="437"/>
      <c r="Z336" s="437" t="s">
        <v>256</v>
      </c>
      <c r="AA336" s="437"/>
    </row>
    <row r="337" spans="1:27" ht="20.100000000000001" customHeight="1">
      <c r="A337" s="430"/>
      <c r="B337" s="392" t="s">
        <v>258</v>
      </c>
      <c r="C337" s="472">
        <v>1</v>
      </c>
      <c r="D337" s="473"/>
      <c r="E337" s="436">
        <f>C337*11</f>
        <v>11</v>
      </c>
      <c r="F337" s="436"/>
      <c r="G337" s="437">
        <v>1</v>
      </c>
      <c r="H337" s="437"/>
      <c r="I337" s="436">
        <f>G337*11</f>
        <v>11</v>
      </c>
      <c r="J337" s="436"/>
      <c r="K337" s="436">
        <f>E337-I337</f>
        <v>0</v>
      </c>
      <c r="L337" s="436"/>
      <c r="M337" s="438">
        <f>IF(ISERROR(K337/E337),"",K337/E337)</f>
        <v>0</v>
      </c>
      <c r="N337" s="438"/>
      <c r="O337" s="434"/>
      <c r="P337" s="437" t="s">
        <v>201</v>
      </c>
      <c r="Q337" s="437"/>
      <c r="R337" s="439">
        <f>SUM(O199:U199)</f>
        <v>0</v>
      </c>
      <c r="S337" s="439"/>
      <c r="T337" s="440" t="str">
        <f t="array" ref="T337">IF(ISERROR(R337/R344),"",R337/R344)</f>
        <v/>
      </c>
      <c r="U337" s="440"/>
      <c r="V337" s="437" t="s">
        <v>259</v>
      </c>
      <c r="W337" s="437"/>
      <c r="X337" s="474">
        <f>SUM(P198,P256,P291,P307,P318,P333)</f>
        <v>0</v>
      </c>
      <c r="Y337" s="475"/>
      <c r="Z337" s="440" t="str">
        <f t="array" ref="Z337">IF(ISERROR(X337/X344),"",X337/X344)</f>
        <v/>
      </c>
      <c r="AA337" s="440"/>
    </row>
    <row r="338" spans="1:27" ht="20.100000000000001" customHeight="1">
      <c r="A338" s="430"/>
      <c r="B338" s="392" t="s">
        <v>260</v>
      </c>
      <c r="C338" s="432">
        <v>0</v>
      </c>
      <c r="D338" s="433"/>
      <c r="E338" s="436">
        <f>C338*11</f>
        <v>0</v>
      </c>
      <c r="F338" s="436"/>
      <c r="G338" s="437">
        <v>0</v>
      </c>
      <c r="H338" s="437"/>
      <c r="I338" s="436">
        <f>G338*11</f>
        <v>0</v>
      </c>
      <c r="J338" s="436"/>
      <c r="K338" s="436">
        <f>E338-I338</f>
        <v>0</v>
      </c>
      <c r="L338" s="436"/>
      <c r="M338" s="438" t="str">
        <f>IF(ISERROR(K338/E338),"",K338/E338)</f>
        <v/>
      </c>
      <c r="N338" s="438"/>
      <c r="O338" s="434"/>
      <c r="P338" s="437" t="s">
        <v>216</v>
      </c>
      <c r="Q338" s="437"/>
      <c r="R338" s="439">
        <f>SUM(O257:U257)</f>
        <v>0</v>
      </c>
      <c r="S338" s="439"/>
      <c r="T338" s="440" t="str">
        <f>IF(ISERROR(R338/R344),"",R338/R344)</f>
        <v/>
      </c>
      <c r="U338" s="440"/>
      <c r="V338" s="437" t="s">
        <v>261</v>
      </c>
      <c r="W338" s="437"/>
      <c r="X338" s="474">
        <f>SUM(P199,P257,P292,P308,P319,P334)</f>
        <v>0</v>
      </c>
      <c r="Y338" s="475"/>
      <c r="Z338" s="440" t="str">
        <f>IF(ISERROR(X338/X344),"",X338/X344)</f>
        <v/>
      </c>
      <c r="AA338" s="440"/>
    </row>
    <row r="339" spans="1:27" ht="20.100000000000001" customHeight="1">
      <c r="A339" s="430"/>
      <c r="B339" s="392" t="s">
        <v>262</v>
      </c>
      <c r="C339" s="432">
        <v>0</v>
      </c>
      <c r="D339" s="433"/>
      <c r="E339" s="436">
        <f>C339*8</f>
        <v>0</v>
      </c>
      <c r="F339" s="436"/>
      <c r="G339" s="437">
        <v>1</v>
      </c>
      <c r="H339" s="437"/>
      <c r="I339" s="436">
        <f>G339*8</f>
        <v>8</v>
      </c>
      <c r="J339" s="436"/>
      <c r="K339" s="436">
        <f>E339-I339</f>
        <v>-8</v>
      </c>
      <c r="L339" s="436"/>
      <c r="M339" s="438" t="str">
        <f>IF(ISERROR(K339/E339),"",K339/E339)</f>
        <v/>
      </c>
      <c r="N339" s="438"/>
      <c r="O339" s="434"/>
      <c r="P339" s="437" t="s">
        <v>224</v>
      </c>
      <c r="Q339" s="437"/>
      <c r="R339" s="439">
        <f>SUM(O292:U292)</f>
        <v>0</v>
      </c>
      <c r="S339" s="439"/>
      <c r="T339" s="440" t="str">
        <f>IF(ISERROR(R339/R344),"",R339/R344)</f>
        <v/>
      </c>
      <c r="U339" s="440"/>
      <c r="V339" s="437" t="s">
        <v>263</v>
      </c>
      <c r="W339" s="437"/>
      <c r="X339" s="474">
        <f>SUM(P200,P258,P293,P309,P320,P335)</f>
        <v>0</v>
      </c>
      <c r="Y339" s="475"/>
      <c r="Z339" s="440" t="str">
        <f>IF(ISERROR(X339/X344),"",X339/X344)</f>
        <v/>
      </c>
      <c r="AA339" s="440"/>
    </row>
    <row r="340" spans="1:27" ht="20.100000000000001" customHeight="1">
      <c r="A340" s="430"/>
      <c r="B340" s="392" t="s">
        <v>264</v>
      </c>
      <c r="C340" s="432">
        <v>1</v>
      </c>
      <c r="D340" s="433"/>
      <c r="E340" s="436">
        <f>C340*11</f>
        <v>11</v>
      </c>
      <c r="F340" s="436"/>
      <c r="G340" s="437">
        <v>1</v>
      </c>
      <c r="H340" s="437"/>
      <c r="I340" s="436">
        <f>G340*11</f>
        <v>11</v>
      </c>
      <c r="J340" s="436"/>
      <c r="K340" s="436">
        <f>E340-I340</f>
        <v>0</v>
      </c>
      <c r="L340" s="436"/>
      <c r="M340" s="438">
        <f>IF(ISERROR(K340/E340),"",K340/E340)</f>
        <v>0</v>
      </c>
      <c r="N340" s="438"/>
      <c r="O340" s="434"/>
      <c r="P340" s="437" t="s">
        <v>231</v>
      </c>
      <c r="Q340" s="437"/>
      <c r="R340" s="439">
        <f>SUM(O308:U308)</f>
        <v>0</v>
      </c>
      <c r="S340" s="439"/>
      <c r="T340" s="440" t="str">
        <f>IF(ISERROR(R340/R344),"",R340/R344)</f>
        <v/>
      </c>
      <c r="U340" s="440"/>
      <c r="V340" s="437" t="s">
        <v>265</v>
      </c>
      <c r="W340" s="437"/>
      <c r="X340" s="474">
        <f>SUM(P202,P259,P294,P310,P321,P336)</f>
        <v>0</v>
      </c>
      <c r="Y340" s="475"/>
      <c r="Z340" s="440" t="str">
        <f>IF(ISERROR(X340/X344),"",X340/X344)</f>
        <v/>
      </c>
      <c r="AA340" s="440"/>
    </row>
    <row r="341" spans="1:27" ht="20.100000000000001" customHeight="1">
      <c r="A341" s="431"/>
      <c r="B341" s="392" t="s">
        <v>266</v>
      </c>
      <c r="C341" s="442">
        <f>SUM(C337:D340)</f>
        <v>2</v>
      </c>
      <c r="D341" s="443"/>
      <c r="E341" s="436">
        <f>SUM(E337:F340)</f>
        <v>22</v>
      </c>
      <c r="F341" s="436"/>
      <c r="G341" s="437">
        <f>SUM(G337:H340)</f>
        <v>3</v>
      </c>
      <c r="H341" s="437"/>
      <c r="I341" s="436">
        <f>SUM(I337:J340)</f>
        <v>30</v>
      </c>
      <c r="J341" s="436"/>
      <c r="K341" s="436">
        <f>SUM(K337:L340)</f>
        <v>-8</v>
      </c>
      <c r="L341" s="436"/>
      <c r="M341" s="438">
        <f>IF(ISERROR(K341/E341),"",K341/E341)</f>
        <v>-0.36363636363636365</v>
      </c>
      <c r="N341" s="438"/>
      <c r="O341" s="434"/>
      <c r="P341" s="437" t="s">
        <v>234</v>
      </c>
      <c r="Q341" s="437"/>
      <c r="R341" s="439">
        <f>SUM(O319:U319)</f>
        <v>0</v>
      </c>
      <c r="S341" s="439"/>
      <c r="T341" s="440" t="str">
        <f>IF(ISERROR(R341/R344),"",R341/R344)</f>
        <v/>
      </c>
      <c r="U341" s="440"/>
      <c r="V341" s="437" t="s">
        <v>267</v>
      </c>
      <c r="W341" s="437"/>
      <c r="X341" s="474">
        <f>SUM(P203,P260,P295,P311,P322,P337)</f>
        <v>0</v>
      </c>
      <c r="Y341" s="475"/>
      <c r="Z341" s="440" t="str">
        <f>IF(ISERROR(X341/X344),"",X341/X344)</f>
        <v/>
      </c>
      <c r="AA341" s="440"/>
    </row>
    <row r="342" spans="1:27" ht="20.100000000000001" customHeight="1">
      <c r="A342" s="269" t="s">
        <v>472</v>
      </c>
      <c r="B342" s="392">
        <f>G335</f>
        <v>1413</v>
      </c>
      <c r="C342" s="444" t="s">
        <v>269</v>
      </c>
      <c r="D342" s="445"/>
      <c r="E342" s="437">
        <f>H335</f>
        <v>7139.4400000000005</v>
      </c>
      <c r="F342" s="437"/>
      <c r="G342" s="437" t="s">
        <v>270</v>
      </c>
      <c r="H342" s="437"/>
      <c r="I342" s="446">
        <f>L335</f>
        <v>17.528421419476683</v>
      </c>
      <c r="J342" s="446"/>
      <c r="K342" s="434" t="s">
        <v>271</v>
      </c>
      <c r="L342" s="434"/>
      <c r="M342" s="446">
        <f>J335</f>
        <v>27.173076923076923</v>
      </c>
      <c r="N342" s="446"/>
      <c r="O342" s="434"/>
      <c r="P342" s="437" t="s">
        <v>244</v>
      </c>
      <c r="Q342" s="437"/>
      <c r="R342" s="439">
        <f>SUM(O334:U334)</f>
        <v>0</v>
      </c>
      <c r="S342" s="439"/>
      <c r="T342" s="440" t="str">
        <f>IF(ISERROR(R342/R344),"",R342/R344)</f>
        <v/>
      </c>
      <c r="U342" s="440"/>
      <c r="V342" s="437" t="s">
        <v>272</v>
      </c>
      <c r="W342" s="437"/>
      <c r="X342" s="474">
        <f>SUM(P204,P261,P296,P312,P323,P338)</f>
        <v>0</v>
      </c>
      <c r="Y342" s="475"/>
      <c r="Z342" s="440" t="str">
        <f>IF(ISERROR(X342/X344),"",X342/X344)</f>
        <v/>
      </c>
      <c r="AA342" s="440"/>
    </row>
    <row r="343" spans="1:27" ht="20.100000000000001" customHeight="1">
      <c r="A343" s="270" t="s">
        <v>473</v>
      </c>
      <c r="B343" s="392">
        <f>I335+C341</f>
        <v>54</v>
      </c>
      <c r="C343" s="447" t="s">
        <v>251</v>
      </c>
      <c r="D343" s="448"/>
      <c r="E343" s="449">
        <f>K335+I341</f>
        <v>110.61193681879116</v>
      </c>
      <c r="F343" s="449"/>
      <c r="G343" s="437" t="s">
        <v>274</v>
      </c>
      <c r="H343" s="437"/>
      <c r="I343" s="446">
        <f>B343-E343</f>
        <v>-56.611936818791165</v>
      </c>
      <c r="J343" s="446"/>
      <c r="K343" s="434" t="s">
        <v>275</v>
      </c>
      <c r="L343" s="434"/>
      <c r="M343" s="438">
        <f>IF(ISERROR(I343/E343),"",I343/E343)</f>
        <v>-0.51180675835678635</v>
      </c>
      <c r="N343" s="438"/>
      <c r="O343" s="434"/>
      <c r="P343" s="437" t="s">
        <v>245</v>
      </c>
      <c r="Q343" s="437"/>
      <c r="R343" s="439"/>
      <c r="S343" s="439"/>
      <c r="T343" s="440" t="str">
        <f>IF(ISERROR(R343/R344),"",R343/R344)</f>
        <v/>
      </c>
      <c r="U343" s="440"/>
      <c r="V343" s="437" t="s">
        <v>264</v>
      </c>
      <c r="W343" s="437"/>
      <c r="X343" s="474">
        <f>SUM(P205,P262,P297,P313,P324,P339)</f>
        <v>0</v>
      </c>
      <c r="Y343" s="475"/>
      <c r="Z343" s="440" t="str">
        <f>IF(ISERROR(X343/X344),"",X343/X344)</f>
        <v/>
      </c>
      <c r="AA343" s="440"/>
    </row>
    <row r="344" spans="1:27" ht="20.100000000000001" customHeight="1">
      <c r="A344" s="270" t="s">
        <v>474</v>
      </c>
      <c r="B344" s="392">
        <f>N335</f>
        <v>0</v>
      </c>
      <c r="C344" s="447" t="s">
        <v>277</v>
      </c>
      <c r="D344" s="448"/>
      <c r="E344" s="440">
        <f>IF(ISERROR(B344/B343),"",B344/B343)</f>
        <v>0</v>
      </c>
      <c r="F344" s="440"/>
      <c r="G344" s="437" t="s">
        <v>278</v>
      </c>
      <c r="H344" s="437"/>
      <c r="I344" s="434">
        <f>V335</f>
        <v>0</v>
      </c>
      <c r="J344" s="434"/>
      <c r="K344" s="434" t="s">
        <v>279</v>
      </c>
      <c r="L344" s="434"/>
      <c r="M344" s="438">
        <f t="array" ref="M344">IF(ISERROR(I344/B342),"",I344/B342)</f>
        <v>0</v>
      </c>
      <c r="N344" s="438"/>
      <c r="O344" s="434"/>
      <c r="P344" s="437" t="s">
        <v>266</v>
      </c>
      <c r="Q344" s="437"/>
      <c r="R344" s="439">
        <f>SUM(R337:S343)</f>
        <v>0</v>
      </c>
      <c r="S344" s="439"/>
      <c r="T344" s="440"/>
      <c r="U344" s="440"/>
      <c r="V344" s="437" t="s">
        <v>266</v>
      </c>
      <c r="W344" s="437"/>
      <c r="X344" s="441">
        <f>SUM(X337:Y343)</f>
        <v>0</v>
      </c>
      <c r="Y344" s="441"/>
      <c r="Z344" s="440"/>
      <c r="AA344" s="440"/>
    </row>
    <row r="345" spans="1:27" ht="36" customHeight="1">
      <c r="A345" s="181" t="s">
        <v>335</v>
      </c>
      <c r="B345" s="182"/>
      <c r="C345" s="121"/>
      <c r="D345" s="121"/>
      <c r="E345" s="121"/>
      <c r="F345" s="375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customHeight="1">
      <c r="A346" s="450" t="s">
        <v>475</v>
      </c>
      <c r="B346" s="453" t="s">
        <v>280</v>
      </c>
      <c r="C346" s="453" t="s">
        <v>281</v>
      </c>
      <c r="D346" s="453" t="s">
        <v>282</v>
      </c>
      <c r="E346" s="456" t="s">
        <v>283</v>
      </c>
      <c r="F346" s="469" t="s">
        <v>284</v>
      </c>
      <c r="G346" s="434" t="s">
        <v>285</v>
      </c>
      <c r="H346" s="434"/>
      <c r="I346" s="453" t="s">
        <v>286</v>
      </c>
      <c r="J346" s="459" t="s">
        <v>271</v>
      </c>
      <c r="K346" s="462" t="s">
        <v>287</v>
      </c>
      <c r="L346" s="453" t="s">
        <v>270</v>
      </c>
      <c r="M346" s="465" t="s">
        <v>288</v>
      </c>
      <c r="N346" s="467" t="s">
        <v>252</v>
      </c>
      <c r="O346" s="434" t="s">
        <v>289</v>
      </c>
      <c r="P346" s="434"/>
      <c r="Q346" s="434"/>
      <c r="R346" s="434"/>
      <c r="S346" s="434"/>
      <c r="T346" s="434"/>
      <c r="U346" s="434"/>
      <c r="V346" s="434" t="s">
        <v>290</v>
      </c>
      <c r="W346" s="467" t="s">
        <v>291</v>
      </c>
      <c r="X346" s="434" t="s">
        <v>292</v>
      </c>
      <c r="Y346" s="434"/>
      <c r="Z346" s="434"/>
      <c r="AA346" s="434"/>
    </row>
    <row r="347" spans="1:27" ht="21.95" customHeight="1">
      <c r="A347" s="451"/>
      <c r="B347" s="454"/>
      <c r="C347" s="454"/>
      <c r="D347" s="454"/>
      <c r="E347" s="457"/>
      <c r="F347" s="470"/>
      <c r="G347" s="434"/>
      <c r="H347" s="434"/>
      <c r="I347" s="454"/>
      <c r="J347" s="460"/>
      <c r="K347" s="463"/>
      <c r="L347" s="454"/>
      <c r="M347" s="466"/>
      <c r="N347" s="467"/>
      <c r="O347" s="434" t="s">
        <v>259</v>
      </c>
      <c r="P347" s="434" t="s">
        <v>261</v>
      </c>
      <c r="Q347" s="434" t="s">
        <v>263</v>
      </c>
      <c r="R347" s="468" t="s">
        <v>265</v>
      </c>
      <c r="S347" s="437" t="s">
        <v>267</v>
      </c>
      <c r="T347" s="434" t="s">
        <v>272</v>
      </c>
      <c r="U347" s="434" t="s">
        <v>264</v>
      </c>
      <c r="V347" s="434"/>
      <c r="W347" s="467"/>
      <c r="X347" s="434" t="s">
        <v>293</v>
      </c>
      <c r="Y347" s="434" t="s">
        <v>294</v>
      </c>
      <c r="Z347" s="434" t="s">
        <v>295</v>
      </c>
      <c r="AA347" s="434" t="s">
        <v>264</v>
      </c>
    </row>
    <row r="348" spans="1:27" ht="21.95" customHeight="1">
      <c r="A348" s="452"/>
      <c r="B348" s="455"/>
      <c r="C348" s="455"/>
      <c r="D348" s="455"/>
      <c r="E348" s="458"/>
      <c r="F348" s="471"/>
      <c r="G348" s="308" t="s">
        <v>296</v>
      </c>
      <c r="H348" s="396" t="s">
        <v>297</v>
      </c>
      <c r="I348" s="455"/>
      <c r="J348" s="461"/>
      <c r="K348" s="464"/>
      <c r="L348" s="455"/>
      <c r="M348" s="466"/>
      <c r="N348" s="467"/>
      <c r="O348" s="434"/>
      <c r="P348" s="434"/>
      <c r="Q348" s="434"/>
      <c r="R348" s="468"/>
      <c r="S348" s="437"/>
      <c r="T348" s="434"/>
      <c r="U348" s="434"/>
      <c r="V348" s="434"/>
      <c r="W348" s="467"/>
      <c r="X348" s="434"/>
      <c r="Y348" s="434"/>
      <c r="Z348" s="434"/>
      <c r="AA348" s="434"/>
    </row>
    <row r="349" spans="1:27" ht="20.100000000000001" hidden="1" customHeight="1">
      <c r="A349" s="259">
        <v>30100030</v>
      </c>
      <c r="B349" s="389" t="s">
        <v>178</v>
      </c>
      <c r="C349" s="125" t="s">
        <v>179</v>
      </c>
      <c r="D349" s="107">
        <v>5.03</v>
      </c>
      <c r="E349" s="107"/>
      <c r="F349" s="107"/>
      <c r="G349" s="127"/>
      <c r="H349" s="390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398"/>
      <c r="P349" s="398"/>
      <c r="Q349" s="398"/>
      <c r="R349" s="398"/>
      <c r="S349" s="398"/>
      <c r="T349" s="398"/>
      <c r="U349" s="398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60"/>
      <c r="B350" s="133" t="s">
        <v>180</v>
      </c>
      <c r="C350" s="125" t="s">
        <v>179</v>
      </c>
      <c r="D350" s="107">
        <v>5.03</v>
      </c>
      <c r="E350" s="107"/>
      <c r="F350" s="107"/>
      <c r="G350" s="127"/>
      <c r="H350" s="390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398"/>
      <c r="P350" s="398"/>
      <c r="Q350" s="398"/>
      <c r="R350" s="398"/>
      <c r="S350" s="398"/>
      <c r="T350" s="398"/>
      <c r="U350" s="398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61"/>
      <c r="B351" s="133" t="s">
        <v>180</v>
      </c>
      <c r="C351" s="125" t="s">
        <v>181</v>
      </c>
      <c r="D351" s="107">
        <v>5.03</v>
      </c>
      <c r="E351" s="107"/>
      <c r="F351" s="107"/>
      <c r="G351" s="127"/>
      <c r="H351" s="390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398"/>
      <c r="P351" s="398"/>
      <c r="Q351" s="398"/>
      <c r="R351" s="398"/>
      <c r="S351" s="398"/>
      <c r="T351" s="398"/>
      <c r="U351" s="398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9">
        <v>30100048</v>
      </c>
      <c r="B352" s="133" t="s">
        <v>182</v>
      </c>
      <c r="C352" s="125" t="s">
        <v>179</v>
      </c>
      <c r="D352" s="107">
        <v>5.03</v>
      </c>
      <c r="E352" s="107"/>
      <c r="F352" s="107"/>
      <c r="G352" s="127"/>
      <c r="H352" s="390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398"/>
      <c r="P352" s="398"/>
      <c r="Q352" s="398"/>
      <c r="R352" s="398"/>
      <c r="S352" s="398"/>
      <c r="T352" s="398"/>
      <c r="U352" s="398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9">
        <v>30100047</v>
      </c>
      <c r="B353" s="133" t="s">
        <v>182</v>
      </c>
      <c r="C353" s="125" t="s">
        <v>183</v>
      </c>
      <c r="D353" s="107">
        <v>5.03</v>
      </c>
      <c r="E353" s="107"/>
      <c r="F353" s="107"/>
      <c r="G353" s="127"/>
      <c r="H353" s="390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398"/>
      <c r="P353" s="398"/>
      <c r="Q353" s="398"/>
      <c r="R353" s="398"/>
      <c r="S353" s="398"/>
      <c r="T353" s="398"/>
      <c r="U353" s="398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9">
        <v>30100052</v>
      </c>
      <c r="B354" s="133" t="s">
        <v>184</v>
      </c>
      <c r="C354" s="125" t="s">
        <v>179</v>
      </c>
      <c r="D354" s="107">
        <v>5.04</v>
      </c>
      <c r="E354" s="107"/>
      <c r="F354" s="376"/>
      <c r="G354" s="135"/>
      <c r="H354" s="390">
        <f t="shared" si="86"/>
        <v>0</v>
      </c>
      <c r="I354" s="136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398"/>
      <c r="P354" s="398"/>
      <c r="Q354" s="398"/>
      <c r="R354" s="398"/>
      <c r="S354" s="398"/>
      <c r="T354" s="398"/>
      <c r="U354" s="398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92">
        <v>30100059</v>
      </c>
      <c r="B355" s="133" t="s">
        <v>185</v>
      </c>
      <c r="C355" s="125" t="s">
        <v>186</v>
      </c>
      <c r="D355" s="107">
        <v>5.03</v>
      </c>
      <c r="E355" s="107"/>
      <c r="F355" s="107"/>
      <c r="G355" s="127"/>
      <c r="H355" s="390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398"/>
      <c r="P355" s="398"/>
      <c r="Q355" s="398"/>
      <c r="R355" s="398"/>
      <c r="S355" s="398"/>
      <c r="T355" s="398"/>
      <c r="U355" s="398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62">
        <v>30100060</v>
      </c>
      <c r="B356" s="133" t="s">
        <v>185</v>
      </c>
      <c r="C356" s="125" t="s">
        <v>187</v>
      </c>
      <c r="D356" s="107">
        <v>5.03</v>
      </c>
      <c r="E356" s="107"/>
      <c r="F356" s="107"/>
      <c r="G356" s="127"/>
      <c r="H356" s="390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398"/>
      <c r="P356" s="398"/>
      <c r="Q356" s="398"/>
      <c r="R356" s="398"/>
      <c r="S356" s="398"/>
      <c r="T356" s="398"/>
      <c r="U356" s="398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60">
        <v>30200006</v>
      </c>
      <c r="B357" s="133" t="s">
        <v>188</v>
      </c>
      <c r="C357" s="125" t="s">
        <v>189</v>
      </c>
      <c r="D357" s="107">
        <v>5.04</v>
      </c>
      <c r="E357" s="107"/>
      <c r="F357" s="377"/>
      <c r="G357" s="127"/>
      <c r="H357" s="390">
        <f t="shared" si="86"/>
        <v>0</v>
      </c>
      <c r="I357" s="390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398"/>
      <c r="P357" s="398"/>
      <c r="Q357" s="398"/>
      <c r="R357" s="398"/>
      <c r="S357" s="398"/>
      <c r="T357" s="398"/>
      <c r="U357" s="398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60">
        <v>30200005</v>
      </c>
      <c r="B358" s="133" t="s">
        <v>188</v>
      </c>
      <c r="C358" s="125" t="s">
        <v>190</v>
      </c>
      <c r="D358" s="107">
        <v>5.04</v>
      </c>
      <c r="E358" s="107"/>
      <c r="F358" s="377"/>
      <c r="G358" s="127"/>
      <c r="H358" s="390">
        <f t="shared" si="86"/>
        <v>0</v>
      </c>
      <c r="I358" s="390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398"/>
      <c r="P358" s="398"/>
      <c r="Q358" s="398"/>
      <c r="R358" s="398"/>
      <c r="S358" s="398"/>
      <c r="T358" s="398"/>
      <c r="U358" s="398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62">
        <v>30100063</v>
      </c>
      <c r="B359" s="133" t="s">
        <v>191</v>
      </c>
      <c r="C359" s="125" t="s">
        <v>192</v>
      </c>
      <c r="D359" s="107">
        <v>5.03</v>
      </c>
      <c r="E359" s="107"/>
      <c r="F359" s="377"/>
      <c r="G359" s="127"/>
      <c r="H359" s="390">
        <f t="shared" si="86"/>
        <v>0</v>
      </c>
      <c r="I359" s="390"/>
      <c r="J359" s="129"/>
      <c r="K359" s="130"/>
      <c r="L359" s="128"/>
      <c r="M359" s="108"/>
      <c r="N359" s="129"/>
      <c r="O359" s="398"/>
      <c r="P359" s="398"/>
      <c r="Q359" s="398"/>
      <c r="R359" s="398"/>
      <c r="S359" s="398"/>
      <c r="T359" s="398"/>
      <c r="U359" s="398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62">
        <v>30100061</v>
      </c>
      <c r="B360" s="133" t="s">
        <v>191</v>
      </c>
      <c r="C360" s="125" t="s">
        <v>193</v>
      </c>
      <c r="D360" s="107">
        <v>5.03</v>
      </c>
      <c r="E360" s="107"/>
      <c r="F360" s="377"/>
      <c r="G360" s="127"/>
      <c r="H360" s="390">
        <f t="shared" si="86"/>
        <v>0</v>
      </c>
      <c r="I360" s="390"/>
      <c r="J360" s="129"/>
      <c r="K360" s="130"/>
      <c r="L360" s="128"/>
      <c r="M360" s="108"/>
      <c r="N360" s="129"/>
      <c r="O360" s="398"/>
      <c r="P360" s="398"/>
      <c r="Q360" s="398"/>
      <c r="R360" s="398"/>
      <c r="S360" s="398"/>
      <c r="T360" s="398"/>
      <c r="U360" s="398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60">
        <v>30200001</v>
      </c>
      <c r="B361" s="133" t="s">
        <v>196</v>
      </c>
      <c r="C361" s="125" t="s">
        <v>189</v>
      </c>
      <c r="D361" s="107">
        <v>5.0599999999999996</v>
      </c>
      <c r="E361" s="107"/>
      <c r="F361" s="107"/>
      <c r="G361" s="127"/>
      <c r="H361" s="390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398"/>
      <c r="P361" s="398"/>
      <c r="Q361" s="398"/>
      <c r="R361" s="398"/>
      <c r="S361" s="398"/>
      <c r="T361" s="398"/>
      <c r="U361" s="398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60">
        <v>30200002</v>
      </c>
      <c r="B362" s="133" t="s">
        <v>197</v>
      </c>
      <c r="C362" s="125" t="s">
        <v>189</v>
      </c>
      <c r="D362" s="107">
        <v>5.09</v>
      </c>
      <c r="E362" s="107"/>
      <c r="F362" s="107"/>
      <c r="G362" s="127"/>
      <c r="H362" s="390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398"/>
      <c r="P362" s="398"/>
      <c r="Q362" s="398"/>
      <c r="R362" s="398"/>
      <c r="S362" s="398"/>
      <c r="T362" s="398"/>
      <c r="U362" s="398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60">
        <v>30200003</v>
      </c>
      <c r="B363" s="133" t="s">
        <v>197</v>
      </c>
      <c r="C363" s="125" t="s">
        <v>190</v>
      </c>
      <c r="D363" s="107">
        <v>5.09</v>
      </c>
      <c r="E363" s="107"/>
      <c r="F363" s="107"/>
      <c r="G363" s="127"/>
      <c r="H363" s="390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398"/>
      <c r="P363" s="398"/>
      <c r="Q363" s="398"/>
      <c r="R363" s="398"/>
      <c r="S363" s="398"/>
      <c r="T363" s="398"/>
      <c r="U363" s="398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60">
        <v>30100003</v>
      </c>
      <c r="B364" s="139" t="s">
        <v>198</v>
      </c>
      <c r="C364" s="396" t="s">
        <v>190</v>
      </c>
      <c r="D364" s="107">
        <v>4.8</v>
      </c>
      <c r="E364" s="107"/>
      <c r="F364" s="107"/>
      <c r="G364" s="127"/>
      <c r="H364" s="390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398"/>
      <c r="P364" s="398"/>
      <c r="Q364" s="398"/>
      <c r="R364" s="398"/>
      <c r="S364" s="398"/>
      <c r="T364" s="398"/>
      <c r="U364" s="398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60">
        <v>30100004</v>
      </c>
      <c r="B365" s="139" t="s">
        <v>198</v>
      </c>
      <c r="C365" s="396" t="s">
        <v>187</v>
      </c>
      <c r="D365" s="107">
        <v>4.8</v>
      </c>
      <c r="E365" s="107"/>
      <c r="F365" s="107"/>
      <c r="G365" s="127"/>
      <c r="H365" s="390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398"/>
      <c r="P365" s="398"/>
      <c r="Q365" s="398"/>
      <c r="R365" s="398"/>
      <c r="S365" s="398"/>
      <c r="T365" s="398"/>
      <c r="U365" s="398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60">
        <v>30100006</v>
      </c>
      <c r="B366" s="139" t="s">
        <v>198</v>
      </c>
      <c r="C366" s="396" t="s">
        <v>179</v>
      </c>
      <c r="D366" s="107">
        <v>4.8</v>
      </c>
      <c r="E366" s="107"/>
      <c r="F366" s="107"/>
      <c r="G366" s="127"/>
      <c r="H366" s="390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398"/>
      <c r="P366" s="398"/>
      <c r="Q366" s="398"/>
      <c r="R366" s="398"/>
      <c r="S366" s="398"/>
      <c r="T366" s="398"/>
      <c r="U366" s="398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60">
        <v>30100005</v>
      </c>
      <c r="B367" s="139" t="s">
        <v>198</v>
      </c>
      <c r="C367" s="396" t="s">
        <v>199</v>
      </c>
      <c r="D367" s="107">
        <v>4.8</v>
      </c>
      <c r="E367" s="107"/>
      <c r="F367" s="107"/>
      <c r="G367" s="127"/>
      <c r="H367" s="390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398"/>
      <c r="P367" s="398"/>
      <c r="Q367" s="398"/>
      <c r="R367" s="398"/>
      <c r="S367" s="398"/>
      <c r="T367" s="398"/>
      <c r="U367" s="398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60">
        <v>30100009</v>
      </c>
      <c r="B368" s="139" t="s">
        <v>200</v>
      </c>
      <c r="C368" s="125" t="s">
        <v>190</v>
      </c>
      <c r="D368" s="107">
        <v>4.99</v>
      </c>
      <c r="E368" s="107"/>
      <c r="F368" s="107"/>
      <c r="G368" s="127"/>
      <c r="H368" s="390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398"/>
      <c r="P368" s="398"/>
      <c r="Q368" s="398"/>
      <c r="R368" s="398"/>
      <c r="S368" s="398"/>
      <c r="T368" s="398"/>
      <c r="U368" s="398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9">
        <v>30200004</v>
      </c>
      <c r="B369" s="139" t="s">
        <v>200</v>
      </c>
      <c r="C369" s="125" t="s">
        <v>189</v>
      </c>
      <c r="D369" s="107">
        <v>4.99</v>
      </c>
      <c r="E369" s="107"/>
      <c r="F369" s="107"/>
      <c r="G369" s="127"/>
      <c r="H369" s="390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398"/>
      <c r="P369" s="398"/>
      <c r="Q369" s="398"/>
      <c r="R369" s="398"/>
      <c r="S369" s="398"/>
      <c r="T369" s="398"/>
      <c r="U369" s="398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424" t="s">
        <v>201</v>
      </c>
      <c r="B370" s="425"/>
      <c r="C370" s="399" t="s">
        <v>202</v>
      </c>
      <c r="D370" s="141"/>
      <c r="E370" s="141"/>
      <c r="F370" s="141"/>
      <c r="G370" s="143">
        <f>SUM(G349:G369)</f>
        <v>0</v>
      </c>
      <c r="H370" s="144">
        <f>SUM(H349:H369)</f>
        <v>0</v>
      </c>
      <c r="I370" s="144">
        <f>SUM(I349:I369)</f>
        <v>0</v>
      </c>
      <c r="J370" s="129" t="str">
        <f t="array" ref="J370">IF(ISERROR(G370/I370),"",G370/I370)</f>
        <v/>
      </c>
      <c r="K370" s="144">
        <f>SUM(K349:K369)</f>
        <v>0</v>
      </c>
      <c r="L370" s="145"/>
      <c r="M370" s="148">
        <f t="shared" ref="M370:AA370" si="92">SUM(M349:M369)</f>
        <v>0</v>
      </c>
      <c r="N370" s="144">
        <f t="shared" si="92"/>
        <v>0</v>
      </c>
      <c r="O370" s="146">
        <f t="shared" si="92"/>
        <v>0</v>
      </c>
      <c r="P370" s="146">
        <f t="shared" si="92"/>
        <v>0</v>
      </c>
      <c r="Q370" s="146">
        <f t="shared" si="92"/>
        <v>0</v>
      </c>
      <c r="R370" s="146">
        <f t="shared" si="92"/>
        <v>0</v>
      </c>
      <c r="S370" s="146">
        <f t="shared" si="92"/>
        <v>0</v>
      </c>
      <c r="T370" s="146">
        <f t="shared" si="92"/>
        <v>0</v>
      </c>
      <c r="U370" s="146">
        <f t="shared" si="92"/>
        <v>0</v>
      </c>
      <c r="V370" s="147">
        <f t="shared" si="92"/>
        <v>0</v>
      </c>
      <c r="W370" s="132">
        <f t="shared" si="92"/>
        <v>0</v>
      </c>
      <c r="X370" s="147">
        <f t="shared" si="92"/>
        <v>0</v>
      </c>
      <c r="Y370" s="147">
        <f t="shared" si="92"/>
        <v>0</v>
      </c>
      <c r="Z370" s="147">
        <f t="shared" si="92"/>
        <v>0</v>
      </c>
      <c r="AA370" s="147">
        <f t="shared" si="92"/>
        <v>0</v>
      </c>
    </row>
    <row r="371" spans="1:27" ht="20.100000000000001" hidden="1" customHeight="1">
      <c r="A371" s="260">
        <v>30100012</v>
      </c>
      <c r="B371" s="389" t="s">
        <v>206</v>
      </c>
      <c r="C371" s="125" t="s">
        <v>199</v>
      </c>
      <c r="D371" s="107">
        <v>5.03</v>
      </c>
      <c r="E371" s="107"/>
      <c r="F371" s="107"/>
      <c r="G371" s="127"/>
      <c r="H371" s="390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394"/>
      <c r="P371" s="394"/>
      <c r="Q371" s="394"/>
      <c r="R371" s="394"/>
      <c r="S371" s="394"/>
      <c r="T371" s="394"/>
      <c r="U371" s="394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60">
        <v>30100011</v>
      </c>
      <c r="B372" s="389" t="s">
        <v>425</v>
      </c>
      <c r="C372" s="183" t="s">
        <v>427</v>
      </c>
      <c r="D372" s="107">
        <v>5.03</v>
      </c>
      <c r="E372" s="107"/>
      <c r="F372" s="107"/>
      <c r="G372" s="127"/>
      <c r="H372" s="390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394"/>
      <c r="P372" s="394"/>
      <c r="Q372" s="394"/>
      <c r="R372" s="394"/>
      <c r="S372" s="394"/>
      <c r="T372" s="394"/>
      <c r="U372" s="394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60">
        <v>30100010</v>
      </c>
      <c r="B373" s="389" t="s">
        <v>206</v>
      </c>
      <c r="C373" s="125" t="s">
        <v>186</v>
      </c>
      <c r="D373" s="107">
        <v>5.03</v>
      </c>
      <c r="E373" s="107"/>
      <c r="F373" s="107"/>
      <c r="G373" s="127"/>
      <c r="H373" s="390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394"/>
      <c r="P373" s="394"/>
      <c r="Q373" s="394"/>
      <c r="R373" s="394"/>
      <c r="S373" s="394"/>
      <c r="T373" s="394"/>
      <c r="U373" s="394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60">
        <v>30100014</v>
      </c>
      <c r="B374" s="389" t="s">
        <v>206</v>
      </c>
      <c r="C374" s="125" t="s">
        <v>203</v>
      </c>
      <c r="D374" s="107">
        <v>5.03</v>
      </c>
      <c r="E374" s="107"/>
      <c r="F374" s="107"/>
      <c r="G374" s="127"/>
      <c r="H374" s="390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394"/>
      <c r="P374" s="394"/>
      <c r="Q374" s="394"/>
      <c r="R374" s="394"/>
      <c r="S374" s="394"/>
      <c r="T374" s="394"/>
      <c r="U374" s="394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60">
        <v>30100013</v>
      </c>
      <c r="B375" s="389" t="s">
        <v>206</v>
      </c>
      <c r="C375" s="125" t="s">
        <v>207</v>
      </c>
      <c r="D375" s="107">
        <v>5.03</v>
      </c>
      <c r="E375" s="107"/>
      <c r="F375" s="107"/>
      <c r="G375" s="127"/>
      <c r="H375" s="390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394"/>
      <c r="P375" s="394"/>
      <c r="Q375" s="394"/>
      <c r="R375" s="394"/>
      <c r="S375" s="394"/>
      <c r="T375" s="394"/>
      <c r="U375" s="394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60">
        <v>30100016</v>
      </c>
      <c r="B376" s="389" t="s">
        <v>414</v>
      </c>
      <c r="C376" s="183" t="s">
        <v>415</v>
      </c>
      <c r="D376" s="107"/>
      <c r="E376" s="107"/>
      <c r="F376" s="107"/>
      <c r="G376" s="127"/>
      <c r="H376" s="390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394"/>
      <c r="P376" s="394"/>
      <c r="Q376" s="394"/>
      <c r="R376" s="394"/>
      <c r="S376" s="394"/>
      <c r="T376" s="394"/>
      <c r="U376" s="394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60">
        <v>30100017</v>
      </c>
      <c r="B377" s="389" t="s">
        <v>414</v>
      </c>
      <c r="C377" s="183" t="s">
        <v>416</v>
      </c>
      <c r="D377" s="107"/>
      <c r="E377" s="107"/>
      <c r="F377" s="107"/>
      <c r="G377" s="127"/>
      <c r="H377" s="390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394"/>
      <c r="P377" s="394"/>
      <c r="Q377" s="394"/>
      <c r="R377" s="394"/>
      <c r="S377" s="394"/>
      <c r="T377" s="394"/>
      <c r="U377" s="394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60">
        <v>30100015</v>
      </c>
      <c r="B378" s="389" t="s">
        <v>414</v>
      </c>
      <c r="C378" s="183" t="s">
        <v>61</v>
      </c>
      <c r="D378" s="107"/>
      <c r="E378" s="107"/>
      <c r="F378" s="107"/>
      <c r="G378" s="127"/>
      <c r="H378" s="390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394"/>
      <c r="P378" s="394"/>
      <c r="Q378" s="394"/>
      <c r="R378" s="394"/>
      <c r="S378" s="394"/>
      <c r="T378" s="394"/>
      <c r="U378" s="394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60">
        <v>30100027</v>
      </c>
      <c r="B379" s="389" t="s">
        <v>208</v>
      </c>
      <c r="C379" s="125" t="s">
        <v>179</v>
      </c>
      <c r="D379" s="107">
        <v>5.08</v>
      </c>
      <c r="E379" s="107"/>
      <c r="F379" s="107"/>
      <c r="G379" s="127"/>
      <c r="H379" s="390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394"/>
      <c r="P379" s="394"/>
      <c r="Q379" s="394"/>
      <c r="R379" s="394"/>
      <c r="S379" s="394"/>
      <c r="T379" s="394"/>
      <c r="U379" s="394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60">
        <v>30100023</v>
      </c>
      <c r="B380" s="389" t="s">
        <v>208</v>
      </c>
      <c r="C380" s="125" t="s">
        <v>204</v>
      </c>
      <c r="D380" s="107">
        <v>5.08</v>
      </c>
      <c r="E380" s="107"/>
      <c r="F380" s="107"/>
      <c r="G380" s="127"/>
      <c r="H380" s="390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394"/>
      <c r="P380" s="394"/>
      <c r="Q380" s="394"/>
      <c r="R380" s="394"/>
      <c r="S380" s="394"/>
      <c r="T380" s="394"/>
      <c r="U380" s="394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60">
        <v>30100024</v>
      </c>
      <c r="B381" s="389" t="s">
        <v>208</v>
      </c>
      <c r="C381" s="125" t="s">
        <v>205</v>
      </c>
      <c r="D381" s="107">
        <v>5.08</v>
      </c>
      <c r="E381" s="107"/>
      <c r="F381" s="107"/>
      <c r="G381" s="127"/>
      <c r="H381" s="390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394"/>
      <c r="P381" s="394"/>
      <c r="Q381" s="394"/>
      <c r="R381" s="394"/>
      <c r="S381" s="394"/>
      <c r="T381" s="394"/>
      <c r="U381" s="394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60">
        <v>30100022</v>
      </c>
      <c r="B382" s="389" t="s">
        <v>208</v>
      </c>
      <c r="C382" s="125" t="s">
        <v>186</v>
      </c>
      <c r="D382" s="107">
        <v>5.08</v>
      </c>
      <c r="E382" s="107"/>
      <c r="F382" s="107"/>
      <c r="G382" s="127"/>
      <c r="H382" s="390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394"/>
      <c r="P382" s="394"/>
      <c r="Q382" s="394"/>
      <c r="R382" s="394"/>
      <c r="S382" s="394"/>
      <c r="T382" s="394"/>
      <c r="U382" s="394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60">
        <v>30100029</v>
      </c>
      <c r="B383" s="389" t="s">
        <v>208</v>
      </c>
      <c r="C383" s="125" t="s">
        <v>203</v>
      </c>
      <c r="D383" s="107">
        <v>5.08</v>
      </c>
      <c r="E383" s="107"/>
      <c r="F383" s="107"/>
      <c r="G383" s="127"/>
      <c r="H383" s="390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394"/>
      <c r="P383" s="394"/>
      <c r="Q383" s="394"/>
      <c r="R383" s="394"/>
      <c r="S383" s="394"/>
      <c r="T383" s="394"/>
      <c r="U383" s="394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60">
        <v>30100026</v>
      </c>
      <c r="B384" s="389" t="s">
        <v>208</v>
      </c>
      <c r="C384" s="125" t="s">
        <v>199</v>
      </c>
      <c r="D384" s="107">
        <v>5.08</v>
      </c>
      <c r="E384" s="107"/>
      <c r="F384" s="107"/>
      <c r="G384" s="127"/>
      <c r="H384" s="390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398"/>
      <c r="P384" s="398"/>
      <c r="Q384" s="398"/>
      <c r="R384" s="398"/>
      <c r="S384" s="398"/>
      <c r="T384" s="398"/>
      <c r="U384" s="398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60">
        <v>30100025</v>
      </c>
      <c r="B385" s="389" t="s">
        <v>208</v>
      </c>
      <c r="C385" s="125" t="s">
        <v>187</v>
      </c>
      <c r="D385" s="107">
        <v>5.08</v>
      </c>
      <c r="E385" s="107"/>
      <c r="F385" s="107"/>
      <c r="G385" s="127"/>
      <c r="H385" s="390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394"/>
      <c r="P385" s="394"/>
      <c r="Q385" s="394"/>
      <c r="R385" s="394"/>
      <c r="S385" s="394"/>
      <c r="T385" s="394"/>
      <c r="U385" s="394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60">
        <v>30100028</v>
      </c>
      <c r="B386" s="389" t="s">
        <v>208</v>
      </c>
      <c r="C386" s="125" t="s">
        <v>207</v>
      </c>
      <c r="D386" s="107">
        <v>5.08</v>
      </c>
      <c r="E386" s="107"/>
      <c r="F386" s="107"/>
      <c r="G386" s="127"/>
      <c r="H386" s="390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398"/>
      <c r="P386" s="398"/>
      <c r="Q386" s="398"/>
      <c r="R386" s="398"/>
      <c r="S386" s="398"/>
      <c r="T386" s="398"/>
      <c r="U386" s="398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60">
        <v>30100032</v>
      </c>
      <c r="B387" s="389" t="s">
        <v>209</v>
      </c>
      <c r="C387" s="125" t="s">
        <v>194</v>
      </c>
      <c r="D387" s="107">
        <v>5.03</v>
      </c>
      <c r="E387" s="107"/>
      <c r="F387" s="107"/>
      <c r="G387" s="127"/>
      <c r="H387" s="390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394"/>
      <c r="P387" s="394"/>
      <c r="Q387" s="394"/>
      <c r="R387" s="394"/>
      <c r="S387" s="394"/>
      <c r="T387" s="394"/>
      <c r="U387" s="394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60">
        <v>30100033</v>
      </c>
      <c r="B388" s="389" t="s">
        <v>209</v>
      </c>
      <c r="C388" s="125" t="s">
        <v>179</v>
      </c>
      <c r="D388" s="107">
        <v>5.03</v>
      </c>
      <c r="E388" s="107"/>
      <c r="F388" s="107"/>
      <c r="G388" s="127"/>
      <c r="H388" s="390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394"/>
      <c r="P388" s="394"/>
      <c r="Q388" s="394"/>
      <c r="R388" s="394"/>
      <c r="S388" s="394"/>
      <c r="T388" s="394"/>
      <c r="U388" s="394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60">
        <v>30100062</v>
      </c>
      <c r="B389" s="389" t="s">
        <v>209</v>
      </c>
      <c r="C389" s="125" t="s">
        <v>195</v>
      </c>
      <c r="D389" s="107">
        <v>5.03</v>
      </c>
      <c r="E389" s="107"/>
      <c r="F389" s="107"/>
      <c r="G389" s="127"/>
      <c r="H389" s="390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394"/>
      <c r="P389" s="394"/>
      <c r="Q389" s="394"/>
      <c r="R389" s="394"/>
      <c r="S389" s="394"/>
      <c r="T389" s="394"/>
      <c r="U389" s="394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60">
        <v>30100031</v>
      </c>
      <c r="B390" s="389" t="s">
        <v>209</v>
      </c>
      <c r="C390" s="125" t="s">
        <v>204</v>
      </c>
      <c r="D390" s="107">
        <v>5.03</v>
      </c>
      <c r="E390" s="107"/>
      <c r="F390" s="107"/>
      <c r="G390" s="127"/>
      <c r="H390" s="390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394"/>
      <c r="P390" s="394"/>
      <c r="Q390" s="394"/>
      <c r="R390" s="394"/>
      <c r="S390" s="394"/>
      <c r="T390" s="394"/>
      <c r="U390" s="394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60">
        <v>30100019</v>
      </c>
      <c r="B391" s="389" t="s">
        <v>382</v>
      </c>
      <c r="C391" s="183" t="s">
        <v>383</v>
      </c>
      <c r="D391" s="107">
        <v>5.03</v>
      </c>
      <c r="E391" s="107"/>
      <c r="F391" s="107"/>
      <c r="G391" s="127"/>
      <c r="H391" s="390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394"/>
      <c r="P391" s="394"/>
      <c r="Q391" s="394"/>
      <c r="R391" s="394"/>
      <c r="S391" s="394"/>
      <c r="T391" s="394"/>
      <c r="U391" s="394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60">
        <v>30100020</v>
      </c>
      <c r="B392" s="389" t="s">
        <v>382</v>
      </c>
      <c r="C392" s="183" t="s">
        <v>384</v>
      </c>
      <c r="D392" s="107">
        <v>5.03</v>
      </c>
      <c r="E392" s="107"/>
      <c r="F392" s="107"/>
      <c r="G392" s="127"/>
      <c r="H392" s="390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394"/>
      <c r="P392" s="394"/>
      <c r="Q392" s="394"/>
      <c r="R392" s="394"/>
      <c r="S392" s="394"/>
      <c r="T392" s="394"/>
      <c r="U392" s="394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60">
        <v>30100021</v>
      </c>
      <c r="B393" s="389" t="s">
        <v>382</v>
      </c>
      <c r="C393" s="183" t="s">
        <v>389</v>
      </c>
      <c r="D393" s="107">
        <v>5.03</v>
      </c>
      <c r="E393" s="107"/>
      <c r="F393" s="107"/>
      <c r="G393" s="127"/>
      <c r="H393" s="390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394"/>
      <c r="P393" s="394"/>
      <c r="Q393" s="394"/>
      <c r="R393" s="394"/>
      <c r="S393" s="394"/>
      <c r="T393" s="394"/>
      <c r="U393" s="394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60">
        <v>30100018</v>
      </c>
      <c r="B394" s="389" t="s">
        <v>382</v>
      </c>
      <c r="C394" s="183" t="s">
        <v>391</v>
      </c>
      <c r="D394" s="107">
        <v>5.03</v>
      </c>
      <c r="E394" s="107"/>
      <c r="F394" s="107"/>
      <c r="G394" s="127"/>
      <c r="H394" s="390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394"/>
      <c r="P394" s="394"/>
      <c r="Q394" s="394"/>
      <c r="R394" s="394"/>
      <c r="S394" s="394"/>
      <c r="T394" s="394"/>
      <c r="U394" s="394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63">
        <v>30700007</v>
      </c>
      <c r="B395" s="389" t="s">
        <v>418</v>
      </c>
      <c r="C395" s="183" t="s">
        <v>364</v>
      </c>
      <c r="D395" s="107">
        <v>5.03</v>
      </c>
      <c r="E395" s="107"/>
      <c r="F395" s="107"/>
      <c r="G395" s="127"/>
      <c r="H395" s="390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394"/>
      <c r="P395" s="394"/>
      <c r="Q395" s="394"/>
      <c r="R395" s="394"/>
      <c r="S395" s="394"/>
      <c r="T395" s="394"/>
      <c r="U395" s="394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63">
        <v>30700006</v>
      </c>
      <c r="B396" s="389" t="s">
        <v>418</v>
      </c>
      <c r="C396" s="183" t="s">
        <v>365</v>
      </c>
      <c r="D396" s="107">
        <v>5.03</v>
      </c>
      <c r="E396" s="107"/>
      <c r="F396" s="107"/>
      <c r="G396" s="127"/>
      <c r="H396" s="390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394"/>
      <c r="P396" s="394"/>
      <c r="Q396" s="394"/>
      <c r="R396" s="394"/>
      <c r="S396" s="394"/>
      <c r="T396" s="394"/>
      <c r="U396" s="394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63">
        <v>30700008</v>
      </c>
      <c r="B397" s="389" t="s">
        <v>418</v>
      </c>
      <c r="C397" s="183" t="s">
        <v>366</v>
      </c>
      <c r="D397" s="107">
        <v>5.03</v>
      </c>
      <c r="E397" s="107"/>
      <c r="F397" s="107"/>
      <c r="G397" s="127"/>
      <c r="H397" s="390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394"/>
      <c r="P397" s="394"/>
      <c r="Q397" s="394"/>
      <c r="R397" s="394"/>
      <c r="S397" s="394"/>
      <c r="T397" s="394"/>
      <c r="U397" s="394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63">
        <v>30700009</v>
      </c>
      <c r="B398" s="389" t="s">
        <v>418</v>
      </c>
      <c r="C398" s="183" t="s">
        <v>367</v>
      </c>
      <c r="D398" s="107">
        <v>5.03</v>
      </c>
      <c r="E398" s="107"/>
      <c r="F398" s="107"/>
      <c r="G398" s="127"/>
      <c r="H398" s="390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394"/>
      <c r="P398" s="394"/>
      <c r="Q398" s="394"/>
      <c r="R398" s="394"/>
      <c r="S398" s="394"/>
      <c r="T398" s="394"/>
      <c r="U398" s="394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60">
        <v>30100036</v>
      </c>
      <c r="B399" s="133" t="s">
        <v>210</v>
      </c>
      <c r="C399" s="125" t="s">
        <v>187</v>
      </c>
      <c r="D399" s="107">
        <v>5.03</v>
      </c>
      <c r="E399" s="107"/>
      <c r="F399" s="107"/>
      <c r="G399" s="127"/>
      <c r="H399" s="390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398"/>
      <c r="P399" s="398"/>
      <c r="Q399" s="398"/>
      <c r="R399" s="398"/>
      <c r="S399" s="398"/>
      <c r="T399" s="398"/>
      <c r="U399" s="398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60">
        <v>30100034</v>
      </c>
      <c r="B400" s="133" t="s">
        <v>210</v>
      </c>
      <c r="C400" s="125" t="s">
        <v>186</v>
      </c>
      <c r="D400" s="107">
        <v>5.03</v>
      </c>
      <c r="E400" s="107"/>
      <c r="F400" s="107"/>
      <c r="G400" s="127"/>
      <c r="H400" s="390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398"/>
      <c r="P400" s="398"/>
      <c r="Q400" s="398"/>
      <c r="R400" s="398"/>
      <c r="S400" s="398"/>
      <c r="T400" s="398"/>
      <c r="U400" s="398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60">
        <v>30100035</v>
      </c>
      <c r="B401" s="133" t="s">
        <v>210</v>
      </c>
      <c r="C401" s="125" t="s">
        <v>194</v>
      </c>
      <c r="D401" s="107">
        <v>5.03</v>
      </c>
      <c r="E401" s="107"/>
      <c r="F401" s="107"/>
      <c r="G401" s="127"/>
      <c r="H401" s="390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398"/>
      <c r="P401" s="398"/>
      <c r="Q401" s="398"/>
      <c r="R401" s="398"/>
      <c r="S401" s="398"/>
      <c r="T401" s="398"/>
      <c r="U401" s="398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60">
        <v>30100040</v>
      </c>
      <c r="B402" s="133" t="s">
        <v>211</v>
      </c>
      <c r="C402" s="125" t="s">
        <v>212</v>
      </c>
      <c r="D402" s="107">
        <v>5.03</v>
      </c>
      <c r="E402" s="107"/>
      <c r="F402" s="107"/>
      <c r="G402" s="127"/>
      <c r="H402" s="390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398"/>
      <c r="P402" s="398"/>
      <c r="Q402" s="398"/>
      <c r="R402" s="398"/>
      <c r="S402" s="398"/>
      <c r="T402" s="398"/>
      <c r="U402" s="398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60">
        <v>30100039</v>
      </c>
      <c r="B403" s="133" t="s">
        <v>211</v>
      </c>
      <c r="C403" s="125" t="s">
        <v>186</v>
      </c>
      <c r="D403" s="107">
        <v>5.03</v>
      </c>
      <c r="E403" s="107"/>
      <c r="F403" s="107"/>
      <c r="G403" s="127"/>
      <c r="H403" s="390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398"/>
      <c r="P403" s="398"/>
      <c r="Q403" s="398"/>
      <c r="R403" s="398"/>
      <c r="S403" s="398"/>
      <c r="T403" s="398"/>
      <c r="U403" s="398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60">
        <v>30100042</v>
      </c>
      <c r="B404" s="133" t="s">
        <v>211</v>
      </c>
      <c r="C404" s="125" t="s">
        <v>187</v>
      </c>
      <c r="D404" s="107">
        <v>5.03</v>
      </c>
      <c r="E404" s="107"/>
      <c r="F404" s="107"/>
      <c r="G404" s="127"/>
      <c r="H404" s="390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398"/>
      <c r="P404" s="398"/>
      <c r="Q404" s="398"/>
      <c r="R404" s="398"/>
      <c r="S404" s="398"/>
      <c r="T404" s="398"/>
      <c r="U404" s="398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60">
        <v>30100041</v>
      </c>
      <c r="B405" s="133" t="s">
        <v>211</v>
      </c>
      <c r="C405" s="125" t="s">
        <v>194</v>
      </c>
      <c r="D405" s="107">
        <v>5.03</v>
      </c>
      <c r="E405" s="107"/>
      <c r="F405" s="107"/>
      <c r="G405" s="127"/>
      <c r="H405" s="390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398"/>
      <c r="P405" s="398"/>
      <c r="Q405" s="398"/>
      <c r="R405" s="398"/>
      <c r="S405" s="398"/>
      <c r="T405" s="398"/>
      <c r="U405" s="398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60">
        <v>30100045</v>
      </c>
      <c r="B406" s="133" t="s">
        <v>213</v>
      </c>
      <c r="C406" s="125" t="s">
        <v>199</v>
      </c>
      <c r="D406" s="107">
        <v>5.03</v>
      </c>
      <c r="E406" s="107"/>
      <c r="F406" s="107"/>
      <c r="G406" s="127"/>
      <c r="H406" s="390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398"/>
      <c r="P406" s="398"/>
      <c r="Q406" s="398"/>
      <c r="R406" s="398"/>
      <c r="S406" s="398"/>
      <c r="T406" s="398"/>
      <c r="U406" s="398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60">
        <v>30100044</v>
      </c>
      <c r="B407" s="133" t="s">
        <v>213</v>
      </c>
      <c r="C407" s="125" t="s">
        <v>187</v>
      </c>
      <c r="D407" s="107">
        <v>5.03</v>
      </c>
      <c r="E407" s="107"/>
      <c r="F407" s="107"/>
      <c r="G407" s="127"/>
      <c r="H407" s="390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398"/>
      <c r="P407" s="398"/>
      <c r="Q407" s="398"/>
      <c r="R407" s="398"/>
      <c r="S407" s="398"/>
      <c r="T407" s="398"/>
      <c r="U407" s="398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60">
        <v>30100046</v>
      </c>
      <c r="B408" s="133" t="s">
        <v>213</v>
      </c>
      <c r="C408" s="125" t="s">
        <v>207</v>
      </c>
      <c r="D408" s="107">
        <v>5.03</v>
      </c>
      <c r="E408" s="107"/>
      <c r="F408" s="107"/>
      <c r="G408" s="127"/>
      <c r="H408" s="390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398"/>
      <c r="P408" s="398"/>
      <c r="Q408" s="398"/>
      <c r="R408" s="398"/>
      <c r="S408" s="398"/>
      <c r="T408" s="398"/>
      <c r="U408" s="398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60">
        <v>30100043</v>
      </c>
      <c r="B409" s="133" t="s">
        <v>429</v>
      </c>
      <c r="C409" s="183" t="s">
        <v>427</v>
      </c>
      <c r="D409" s="107">
        <v>50.3</v>
      </c>
      <c r="E409" s="107"/>
      <c r="F409" s="107"/>
      <c r="G409" s="127"/>
      <c r="H409" s="390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398"/>
      <c r="P409" s="398"/>
      <c r="Q409" s="398"/>
      <c r="R409" s="398"/>
      <c r="S409" s="398"/>
      <c r="T409" s="398"/>
      <c r="U409" s="398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60">
        <v>30100064</v>
      </c>
      <c r="B410" s="133" t="s">
        <v>400</v>
      </c>
      <c r="C410" s="183" t="s">
        <v>398</v>
      </c>
      <c r="D410" s="107">
        <v>5</v>
      </c>
      <c r="E410" s="107"/>
      <c r="F410" s="107"/>
      <c r="G410" s="127"/>
      <c r="H410" s="390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398"/>
      <c r="P410" s="398"/>
      <c r="Q410" s="398"/>
      <c r="R410" s="398"/>
      <c r="S410" s="398"/>
      <c r="T410" s="398"/>
      <c r="U410" s="398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60">
        <v>30100049</v>
      </c>
      <c r="B411" s="133" t="s">
        <v>214</v>
      </c>
      <c r="C411" s="125" t="s">
        <v>190</v>
      </c>
      <c r="D411" s="107">
        <v>5.03</v>
      </c>
      <c r="E411" s="107"/>
      <c r="F411" s="107"/>
      <c r="G411" s="127"/>
      <c r="H411" s="390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398"/>
      <c r="P411" s="398"/>
      <c r="Q411" s="398"/>
      <c r="R411" s="398"/>
      <c r="S411" s="398"/>
      <c r="T411" s="398"/>
      <c r="U411" s="398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60">
        <v>30100050</v>
      </c>
      <c r="B412" s="133" t="s">
        <v>214</v>
      </c>
      <c r="C412" s="125" t="s">
        <v>194</v>
      </c>
      <c r="D412" s="107">
        <v>5.03</v>
      </c>
      <c r="E412" s="107"/>
      <c r="F412" s="107"/>
      <c r="G412" s="127"/>
      <c r="H412" s="390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398"/>
      <c r="P412" s="398"/>
      <c r="Q412" s="398"/>
      <c r="R412" s="398"/>
      <c r="S412" s="398"/>
      <c r="T412" s="398"/>
      <c r="U412" s="398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60"/>
      <c r="B413" s="133" t="s">
        <v>360</v>
      </c>
      <c r="C413" s="183" t="s">
        <v>361</v>
      </c>
      <c r="D413" s="107"/>
      <c r="E413" s="107"/>
      <c r="F413" s="107"/>
      <c r="G413" s="127"/>
      <c r="H413" s="390">
        <f t="shared" si="93"/>
        <v>0</v>
      </c>
      <c r="I413" s="128"/>
      <c r="J413" s="129"/>
      <c r="K413" s="130"/>
      <c r="L413" s="128"/>
      <c r="M413" s="108"/>
      <c r="N413" s="129"/>
      <c r="O413" s="398"/>
      <c r="P413" s="398"/>
      <c r="Q413" s="398"/>
      <c r="R413" s="398"/>
      <c r="S413" s="398"/>
      <c r="T413" s="398"/>
      <c r="U413" s="398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60">
        <v>30100055</v>
      </c>
      <c r="B414" s="138" t="s">
        <v>215</v>
      </c>
      <c r="C414" s="125" t="s">
        <v>186</v>
      </c>
      <c r="D414" s="107">
        <v>5.0599999999999996</v>
      </c>
      <c r="E414" s="107"/>
      <c r="F414" s="107"/>
      <c r="G414" s="127"/>
      <c r="H414" s="390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398"/>
      <c r="P414" s="398"/>
      <c r="Q414" s="398"/>
      <c r="R414" s="398"/>
      <c r="S414" s="398"/>
      <c r="T414" s="398"/>
      <c r="U414" s="398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60">
        <v>30100056</v>
      </c>
      <c r="B415" s="138" t="s">
        <v>215</v>
      </c>
      <c r="C415" s="125" t="s">
        <v>204</v>
      </c>
      <c r="D415" s="107">
        <v>5.0599999999999996</v>
      </c>
      <c r="E415" s="107"/>
      <c r="F415" s="107"/>
      <c r="G415" s="127"/>
      <c r="H415" s="390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398"/>
      <c r="P415" s="398"/>
      <c r="Q415" s="398"/>
      <c r="R415" s="398"/>
      <c r="S415" s="398"/>
      <c r="T415" s="398"/>
      <c r="U415" s="398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60">
        <v>30100057</v>
      </c>
      <c r="B416" s="138" t="s">
        <v>215</v>
      </c>
      <c r="C416" s="125" t="s">
        <v>194</v>
      </c>
      <c r="D416" s="107">
        <v>5.0599999999999996</v>
      </c>
      <c r="E416" s="107"/>
      <c r="F416" s="107"/>
      <c r="G416" s="127"/>
      <c r="H416" s="390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398"/>
      <c r="P416" s="398"/>
      <c r="Q416" s="398"/>
      <c r="R416" s="398"/>
      <c r="S416" s="398"/>
      <c r="T416" s="398"/>
      <c r="U416" s="398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60">
        <v>30100058</v>
      </c>
      <c r="B417" s="138" t="s">
        <v>215</v>
      </c>
      <c r="C417" s="125" t="s">
        <v>187</v>
      </c>
      <c r="D417" s="107">
        <v>5.0599999999999996</v>
      </c>
      <c r="E417" s="107"/>
      <c r="F417" s="107"/>
      <c r="G417" s="127"/>
      <c r="H417" s="390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398"/>
      <c r="P417" s="398"/>
      <c r="Q417" s="398"/>
      <c r="R417" s="398"/>
      <c r="S417" s="398"/>
      <c r="T417" s="398"/>
      <c r="U417" s="398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62">
        <v>30600013</v>
      </c>
      <c r="B418" s="192" t="s">
        <v>368</v>
      </c>
      <c r="C418" s="183" t="s">
        <v>374</v>
      </c>
      <c r="D418" s="107"/>
      <c r="E418" s="107"/>
      <c r="F418" s="107"/>
      <c r="G418" s="127"/>
      <c r="H418" s="390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398"/>
      <c r="P418" s="398"/>
      <c r="Q418" s="398"/>
      <c r="R418" s="398"/>
      <c r="S418" s="398"/>
      <c r="T418" s="398"/>
      <c r="U418" s="398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62">
        <v>30600014</v>
      </c>
      <c r="B419" s="192" t="s">
        <v>368</v>
      </c>
      <c r="C419" s="183" t="s">
        <v>369</v>
      </c>
      <c r="D419" s="107"/>
      <c r="E419" s="107"/>
      <c r="F419" s="107"/>
      <c r="G419" s="127"/>
      <c r="H419" s="390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398"/>
      <c r="P419" s="398"/>
      <c r="Q419" s="398"/>
      <c r="R419" s="398"/>
      <c r="S419" s="398"/>
      <c r="T419" s="398"/>
      <c r="U419" s="398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62">
        <v>30600012</v>
      </c>
      <c r="B420" s="192" t="s">
        <v>368</v>
      </c>
      <c r="C420" s="183" t="s">
        <v>370</v>
      </c>
      <c r="D420" s="107"/>
      <c r="E420" s="107"/>
      <c r="F420" s="107"/>
      <c r="G420" s="127"/>
      <c r="H420" s="390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398"/>
      <c r="P420" s="398"/>
      <c r="Q420" s="398"/>
      <c r="R420" s="398"/>
      <c r="S420" s="398"/>
      <c r="T420" s="398"/>
      <c r="U420" s="398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62">
        <v>30600011</v>
      </c>
      <c r="B421" s="192" t="s">
        <v>368</v>
      </c>
      <c r="C421" s="183" t="s">
        <v>371</v>
      </c>
      <c r="D421" s="107"/>
      <c r="E421" s="107"/>
      <c r="F421" s="107"/>
      <c r="G421" s="127"/>
      <c r="H421" s="390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398"/>
      <c r="P421" s="398"/>
      <c r="Q421" s="398"/>
      <c r="R421" s="398"/>
      <c r="S421" s="398"/>
      <c r="T421" s="398"/>
      <c r="U421" s="398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62">
        <v>30300002</v>
      </c>
      <c r="B422" s="192" t="s">
        <v>407</v>
      </c>
      <c r="C422" s="183" t="s">
        <v>408</v>
      </c>
      <c r="D422" s="107"/>
      <c r="E422" s="107"/>
      <c r="F422" s="107"/>
      <c r="G422" s="127"/>
      <c r="H422" s="390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398"/>
      <c r="P422" s="398"/>
      <c r="Q422" s="398"/>
      <c r="R422" s="398"/>
      <c r="S422" s="398"/>
      <c r="T422" s="398"/>
      <c r="U422" s="398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62">
        <v>30300001</v>
      </c>
      <c r="B423" s="192" t="s">
        <v>407</v>
      </c>
      <c r="C423" s="183" t="s">
        <v>409</v>
      </c>
      <c r="D423" s="107"/>
      <c r="E423" s="107"/>
      <c r="F423" s="107"/>
      <c r="G423" s="127"/>
      <c r="H423" s="390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398"/>
      <c r="P423" s="398"/>
      <c r="Q423" s="398"/>
      <c r="R423" s="398"/>
      <c r="S423" s="398"/>
      <c r="T423" s="398"/>
      <c r="U423" s="398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62">
        <v>30300003</v>
      </c>
      <c r="B424" s="192" t="s">
        <v>407</v>
      </c>
      <c r="C424" s="183" t="s">
        <v>410</v>
      </c>
      <c r="D424" s="107"/>
      <c r="E424" s="107"/>
      <c r="F424" s="107"/>
      <c r="G424" s="127"/>
      <c r="H424" s="390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398"/>
      <c r="P424" s="398"/>
      <c r="Q424" s="398"/>
      <c r="R424" s="398"/>
      <c r="S424" s="398"/>
      <c r="T424" s="398"/>
      <c r="U424" s="398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62">
        <v>30300005</v>
      </c>
      <c r="B425" s="138" t="s">
        <v>362</v>
      </c>
      <c r="C425" s="125" t="s">
        <v>337</v>
      </c>
      <c r="D425" s="107"/>
      <c r="E425" s="107"/>
      <c r="F425" s="107"/>
      <c r="G425" s="127"/>
      <c r="H425" s="390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398"/>
      <c r="P425" s="398"/>
      <c r="Q425" s="398"/>
      <c r="R425" s="398"/>
      <c r="S425" s="398"/>
      <c r="T425" s="398"/>
      <c r="U425" s="398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62">
        <v>30300004</v>
      </c>
      <c r="B426" s="138" t="s">
        <v>362</v>
      </c>
      <c r="C426" s="125" t="s">
        <v>339</v>
      </c>
      <c r="D426" s="107"/>
      <c r="E426" s="107"/>
      <c r="F426" s="107"/>
      <c r="G426" s="127"/>
      <c r="H426" s="390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398"/>
      <c r="P426" s="398"/>
      <c r="Q426" s="398"/>
      <c r="R426" s="398"/>
      <c r="S426" s="398"/>
      <c r="T426" s="398"/>
      <c r="U426" s="398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62">
        <v>30300006</v>
      </c>
      <c r="B427" s="138" t="s">
        <v>362</v>
      </c>
      <c r="C427" s="125" t="s">
        <v>341</v>
      </c>
      <c r="D427" s="107"/>
      <c r="E427" s="107"/>
      <c r="F427" s="107"/>
      <c r="G427" s="127"/>
      <c r="H427" s="390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398"/>
      <c r="P427" s="398"/>
      <c r="Q427" s="398"/>
      <c r="R427" s="398"/>
      <c r="S427" s="398"/>
      <c r="T427" s="398"/>
      <c r="U427" s="398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435" t="s">
        <v>216</v>
      </c>
      <c r="B428" s="435"/>
      <c r="C428" s="399" t="s">
        <v>202</v>
      </c>
      <c r="D428" s="141"/>
      <c r="E428" s="141"/>
      <c r="F428" s="141"/>
      <c r="G428" s="143">
        <f>SUM(G371:G427)</f>
        <v>0</v>
      </c>
      <c r="H428" s="144">
        <f>SUM(H371:H427)</f>
        <v>0</v>
      </c>
      <c r="I428" s="144">
        <f>SUM(I371:I427)</f>
        <v>0</v>
      </c>
      <c r="J428" s="129" t="str">
        <f t="array" ref="J428">IF(ISERROR(G428/I428),"",G428/I428)</f>
        <v/>
      </c>
      <c r="K428" s="144">
        <f>SUM(K371:K427)</f>
        <v>0</v>
      </c>
      <c r="L428" s="128"/>
      <c r="M428" s="148">
        <f t="shared" ref="M428:V428" si="103">SUM(M371:M427)</f>
        <v>0</v>
      </c>
      <c r="N428" s="144">
        <f t="shared" si="103"/>
        <v>0</v>
      </c>
      <c r="O428" s="146">
        <f t="shared" si="103"/>
        <v>0</v>
      </c>
      <c r="P428" s="146">
        <f t="shared" si="103"/>
        <v>0</v>
      </c>
      <c r="Q428" s="146">
        <f t="shared" si="103"/>
        <v>0</v>
      </c>
      <c r="R428" s="146">
        <f t="shared" si="103"/>
        <v>0</v>
      </c>
      <c r="S428" s="146">
        <f t="shared" si="103"/>
        <v>0</v>
      </c>
      <c r="T428" s="146">
        <f t="shared" si="103"/>
        <v>0</v>
      </c>
      <c r="U428" s="146">
        <f t="shared" si="103"/>
        <v>0</v>
      </c>
      <c r="V428" s="147">
        <f t="shared" si="103"/>
        <v>0</v>
      </c>
      <c r="W428" s="132" t="str">
        <f t="shared" ref="W428:W435" si="104">IF(ISERROR(V428/G428),"",V428/G428)</f>
        <v/>
      </c>
      <c r="X428" s="147">
        <f>SUM(X371:X427)</f>
        <v>0</v>
      </c>
      <c r="Y428" s="147">
        <f>SUM(Y371:Y427)</f>
        <v>0</v>
      </c>
      <c r="Z428" s="147">
        <f>SUM(Z371:Z427)</f>
        <v>0</v>
      </c>
      <c r="AA428" s="147">
        <f>SUM(AA371:AA427)</f>
        <v>0</v>
      </c>
    </row>
    <row r="429" spans="1:27" ht="20.100000000000001" hidden="1" customHeight="1">
      <c r="A429" s="259">
        <v>30400012</v>
      </c>
      <c r="B429" s="389" t="s">
        <v>217</v>
      </c>
      <c r="C429" s="125" t="s">
        <v>179</v>
      </c>
      <c r="D429" s="107">
        <v>5.03</v>
      </c>
      <c r="E429" s="107"/>
      <c r="F429" s="107"/>
      <c r="G429" s="127"/>
      <c r="H429" s="390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398"/>
      <c r="P429" s="398"/>
      <c r="Q429" s="398"/>
      <c r="R429" s="398"/>
      <c r="S429" s="398"/>
      <c r="T429" s="398"/>
      <c r="U429" s="398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hidden="1" customHeight="1">
      <c r="A430" s="259">
        <v>30400010</v>
      </c>
      <c r="B430" s="389" t="s">
        <v>217</v>
      </c>
      <c r="C430" s="125" t="s">
        <v>186</v>
      </c>
      <c r="D430" s="107">
        <v>5.03</v>
      </c>
      <c r="E430" s="107"/>
      <c r="F430" s="107"/>
      <c r="G430" s="127"/>
      <c r="H430" s="390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398"/>
      <c r="P430" s="398"/>
      <c r="Q430" s="398"/>
      <c r="R430" s="398"/>
      <c r="S430" s="398"/>
      <c r="T430" s="398"/>
      <c r="U430" s="398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hidden="1" customHeight="1">
      <c r="A431" s="259">
        <v>30400011</v>
      </c>
      <c r="B431" s="389" t="s">
        <v>217</v>
      </c>
      <c r="C431" s="125" t="s">
        <v>204</v>
      </c>
      <c r="D431" s="107">
        <v>5.03</v>
      </c>
      <c r="E431" s="107"/>
      <c r="F431" s="107"/>
      <c r="G431" s="127"/>
      <c r="H431" s="390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398"/>
      <c r="P431" s="398"/>
      <c r="Q431" s="398"/>
      <c r="R431" s="398"/>
      <c r="S431" s="398"/>
      <c r="T431" s="398"/>
      <c r="U431" s="398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hidden="1" customHeight="1">
      <c r="A432" s="259">
        <v>30400014</v>
      </c>
      <c r="B432" s="149" t="s">
        <v>507</v>
      </c>
      <c r="C432" s="125" t="s">
        <v>179</v>
      </c>
      <c r="D432" s="107">
        <v>5.03</v>
      </c>
      <c r="E432" s="107"/>
      <c r="F432" s="107"/>
      <c r="G432" s="127"/>
      <c r="H432" s="390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398"/>
      <c r="P432" s="398"/>
      <c r="Q432" s="398"/>
      <c r="R432" s="398"/>
      <c r="S432" s="398"/>
      <c r="T432" s="398"/>
      <c r="U432" s="398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hidden="1" customHeight="1">
      <c r="A433" s="259">
        <v>30400013</v>
      </c>
      <c r="B433" s="149" t="s">
        <v>468</v>
      </c>
      <c r="C433" s="125" t="s">
        <v>203</v>
      </c>
      <c r="D433" s="107">
        <v>5.03</v>
      </c>
      <c r="E433" s="107"/>
      <c r="F433" s="107"/>
      <c r="G433" s="127"/>
      <c r="H433" s="390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398"/>
      <c r="P433" s="398"/>
      <c r="Q433" s="398"/>
      <c r="R433" s="398"/>
      <c r="S433" s="398"/>
      <c r="T433" s="398"/>
      <c r="U433" s="398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s="311" customFormat="1" ht="20.100000000000001" customHeight="1">
      <c r="A434" s="259">
        <v>30400016</v>
      </c>
      <c r="B434" s="149" t="s">
        <v>507</v>
      </c>
      <c r="C434" s="125" t="s">
        <v>186</v>
      </c>
      <c r="D434" s="107">
        <v>5.03</v>
      </c>
      <c r="E434" s="107"/>
      <c r="F434" s="107">
        <v>20170213</v>
      </c>
      <c r="G434" s="127">
        <f>48+108</f>
        <v>156</v>
      </c>
      <c r="H434" s="390">
        <f t="shared" si="105"/>
        <v>784.68000000000006</v>
      </c>
      <c r="I434" s="128">
        <f>8.5+9</f>
        <v>17.5</v>
      </c>
      <c r="J434" s="128">
        <f t="array" ref="J434">IF(ISERROR(G434/I434),"",G434/I434)</f>
        <v>8.9142857142857146</v>
      </c>
      <c r="K434" s="130">
        <f t="array" ref="K434">IF(ISERROR(G434/L434),"",G434/L434)</f>
        <v>16.774193548387096</v>
      </c>
      <c r="L434" s="128">
        <v>9.3000000000000007</v>
      </c>
      <c r="M434" s="108">
        <f t="shared" si="106"/>
        <v>0.72580645161290391</v>
      </c>
      <c r="N434" s="128">
        <f t="shared" si="107"/>
        <v>0</v>
      </c>
      <c r="O434" s="398"/>
      <c r="P434" s="398"/>
      <c r="Q434" s="398"/>
      <c r="R434" s="398"/>
      <c r="S434" s="398"/>
      <c r="T434" s="398"/>
      <c r="U434" s="398"/>
      <c r="V434" s="131">
        <f t="shared" si="108"/>
        <v>0</v>
      </c>
      <c r="W434" s="391">
        <f t="shared" si="104"/>
        <v>0</v>
      </c>
      <c r="X434" s="131"/>
      <c r="Y434" s="131"/>
      <c r="Z434" s="131"/>
      <c r="AA434" s="131"/>
    </row>
    <row r="435" spans="1:27" ht="20.100000000000001" hidden="1" customHeight="1">
      <c r="A435" s="259">
        <v>30400017</v>
      </c>
      <c r="B435" s="149" t="s">
        <v>507</v>
      </c>
      <c r="C435" s="125" t="s">
        <v>195</v>
      </c>
      <c r="D435" s="107">
        <v>5.03</v>
      </c>
      <c r="E435" s="107"/>
      <c r="F435" s="107"/>
      <c r="G435" s="127"/>
      <c r="H435" s="390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398"/>
      <c r="P435" s="398"/>
      <c r="Q435" s="398"/>
      <c r="R435" s="398"/>
      <c r="S435" s="398"/>
      <c r="T435" s="398"/>
      <c r="U435" s="398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ht="20.100000000000001" hidden="1" customHeight="1">
      <c r="A436" s="259">
        <v>30400015</v>
      </c>
      <c r="B436" s="149" t="s">
        <v>506</v>
      </c>
      <c r="C436" s="125" t="s">
        <v>218</v>
      </c>
      <c r="D436" s="107">
        <v>5.03</v>
      </c>
      <c r="E436" s="107"/>
      <c r="F436" s="107"/>
      <c r="G436" s="127"/>
      <c r="H436" s="390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398"/>
      <c r="P436" s="398"/>
      <c r="Q436" s="398"/>
      <c r="R436" s="398"/>
      <c r="S436" s="398"/>
      <c r="T436" s="398"/>
      <c r="U436" s="398"/>
      <c r="V436" s="131"/>
      <c r="W436" s="132"/>
      <c r="X436" s="131"/>
      <c r="Y436" s="131"/>
      <c r="Z436" s="131"/>
      <c r="AA436" s="131"/>
    </row>
    <row r="437" spans="1:27" ht="20.100000000000001" hidden="1" customHeight="1">
      <c r="A437" s="264">
        <v>30600004</v>
      </c>
      <c r="B437" s="149" t="s">
        <v>219</v>
      </c>
      <c r="C437" s="125" t="s">
        <v>179</v>
      </c>
      <c r="D437" s="107">
        <v>5.03</v>
      </c>
      <c r="E437" s="107"/>
      <c r="F437" s="107"/>
      <c r="G437" s="150"/>
      <c r="H437" s="390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398"/>
      <c r="P437" s="398"/>
      <c r="Q437" s="398"/>
      <c r="R437" s="398"/>
      <c r="S437" s="398"/>
      <c r="T437" s="398"/>
      <c r="U437" s="398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64">
        <v>30600001</v>
      </c>
      <c r="B438" s="149" t="s">
        <v>219</v>
      </c>
      <c r="C438" s="125" t="s">
        <v>181</v>
      </c>
      <c r="D438" s="107">
        <v>5.03</v>
      </c>
      <c r="E438" s="107"/>
      <c r="F438" s="107"/>
      <c r="G438" s="127"/>
      <c r="H438" s="390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398"/>
      <c r="P438" s="398"/>
      <c r="Q438" s="398"/>
      <c r="R438" s="398"/>
      <c r="S438" s="398"/>
      <c r="T438" s="398"/>
      <c r="U438" s="398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64">
        <v>30600002</v>
      </c>
      <c r="B439" s="149" t="s">
        <v>219</v>
      </c>
      <c r="C439" s="125" t="s">
        <v>186</v>
      </c>
      <c r="D439" s="107">
        <v>5.03</v>
      </c>
      <c r="E439" s="107"/>
      <c r="F439" s="107"/>
      <c r="G439" s="127"/>
      <c r="H439" s="390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398"/>
      <c r="P439" s="398"/>
      <c r="Q439" s="398"/>
      <c r="R439" s="398"/>
      <c r="S439" s="398"/>
      <c r="T439" s="398"/>
      <c r="U439" s="398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64">
        <v>30600003</v>
      </c>
      <c r="B440" s="149" t="s">
        <v>219</v>
      </c>
      <c r="C440" s="191" t="s">
        <v>89</v>
      </c>
      <c r="D440" s="107">
        <v>5.03</v>
      </c>
      <c r="E440" s="107"/>
      <c r="F440" s="107"/>
      <c r="G440" s="127"/>
      <c r="H440" s="390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398"/>
      <c r="P440" s="398"/>
      <c r="Q440" s="398"/>
      <c r="R440" s="398"/>
      <c r="S440" s="398"/>
      <c r="T440" s="398"/>
      <c r="U440" s="398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64">
        <v>30400030</v>
      </c>
      <c r="B441" s="149" t="s">
        <v>220</v>
      </c>
      <c r="C441" s="125" t="s">
        <v>179</v>
      </c>
      <c r="D441" s="107">
        <v>5.03</v>
      </c>
      <c r="E441" s="107"/>
      <c r="F441" s="107"/>
      <c r="G441" s="127"/>
      <c r="H441" s="390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398"/>
      <c r="P441" s="398"/>
      <c r="Q441" s="398"/>
      <c r="R441" s="398"/>
      <c r="S441" s="398"/>
      <c r="T441" s="398"/>
      <c r="U441" s="398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64"/>
      <c r="B442" s="149" t="s">
        <v>220</v>
      </c>
      <c r="C442" s="125" t="s">
        <v>203</v>
      </c>
      <c r="D442" s="107">
        <v>5.03</v>
      </c>
      <c r="E442" s="107"/>
      <c r="F442" s="107"/>
      <c r="G442" s="127"/>
      <c r="H442" s="390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398"/>
      <c r="P442" s="398"/>
      <c r="Q442" s="398"/>
      <c r="R442" s="398"/>
      <c r="S442" s="398"/>
      <c r="T442" s="398"/>
      <c r="U442" s="398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64"/>
      <c r="B443" s="149" t="s">
        <v>220</v>
      </c>
      <c r="C443" s="125" t="s">
        <v>186</v>
      </c>
      <c r="D443" s="107">
        <v>5.03</v>
      </c>
      <c r="E443" s="107"/>
      <c r="F443" s="107"/>
      <c r="G443" s="127"/>
      <c r="H443" s="390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398"/>
      <c r="P443" s="398"/>
      <c r="Q443" s="398"/>
      <c r="R443" s="398"/>
      <c r="S443" s="398"/>
      <c r="T443" s="398"/>
      <c r="U443" s="398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64">
        <v>30401031</v>
      </c>
      <c r="B444" s="149" t="s">
        <v>220</v>
      </c>
      <c r="C444" s="125" t="s">
        <v>195</v>
      </c>
      <c r="D444" s="107">
        <v>5.03</v>
      </c>
      <c r="E444" s="107"/>
      <c r="F444" s="107"/>
      <c r="G444" s="127"/>
      <c r="H444" s="390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398"/>
      <c r="P444" s="398"/>
      <c r="Q444" s="398"/>
      <c r="R444" s="398"/>
      <c r="S444" s="398"/>
      <c r="T444" s="398"/>
      <c r="U444" s="398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64">
        <v>30600005</v>
      </c>
      <c r="B445" s="389" t="s">
        <v>222</v>
      </c>
      <c r="C445" s="125" t="s">
        <v>181</v>
      </c>
      <c r="D445" s="107">
        <v>9.36</v>
      </c>
      <c r="E445" s="107"/>
      <c r="F445" s="107"/>
      <c r="G445" s="127"/>
      <c r="H445" s="390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398"/>
      <c r="P445" s="398"/>
      <c r="Q445" s="398"/>
      <c r="R445" s="398"/>
      <c r="S445" s="398"/>
      <c r="T445" s="398"/>
      <c r="U445" s="398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64">
        <v>30600008</v>
      </c>
      <c r="B446" s="389" t="s">
        <v>222</v>
      </c>
      <c r="C446" s="125" t="s">
        <v>179</v>
      </c>
      <c r="D446" s="107">
        <v>9.36</v>
      </c>
      <c r="E446" s="107"/>
      <c r="F446" s="107"/>
      <c r="G446" s="127"/>
      <c r="H446" s="390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398"/>
      <c r="P446" s="398"/>
      <c r="Q446" s="398"/>
      <c r="R446" s="398"/>
      <c r="S446" s="398"/>
      <c r="T446" s="398"/>
      <c r="U446" s="398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64">
        <v>30600007</v>
      </c>
      <c r="B447" s="389" t="s">
        <v>222</v>
      </c>
      <c r="C447" s="125" t="s">
        <v>221</v>
      </c>
      <c r="D447" s="107">
        <v>9.36</v>
      </c>
      <c r="E447" s="107"/>
      <c r="F447" s="107"/>
      <c r="G447" s="127"/>
      <c r="H447" s="390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398"/>
      <c r="P447" s="398"/>
      <c r="Q447" s="398"/>
      <c r="R447" s="398"/>
      <c r="S447" s="398"/>
      <c r="T447" s="398"/>
      <c r="U447" s="398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64">
        <v>30600006</v>
      </c>
      <c r="B448" s="389" t="s">
        <v>222</v>
      </c>
      <c r="C448" s="125" t="s">
        <v>186</v>
      </c>
      <c r="D448" s="107">
        <v>9.36</v>
      </c>
      <c r="E448" s="107"/>
      <c r="F448" s="107"/>
      <c r="G448" s="127"/>
      <c r="H448" s="390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398"/>
      <c r="P448" s="398"/>
      <c r="Q448" s="398"/>
      <c r="R448" s="398"/>
      <c r="S448" s="398"/>
      <c r="T448" s="398"/>
      <c r="U448" s="398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9">
        <v>30400026</v>
      </c>
      <c r="B449" s="389" t="s">
        <v>393</v>
      </c>
      <c r="C449" s="183" t="s">
        <v>395</v>
      </c>
      <c r="D449" s="107">
        <v>5</v>
      </c>
      <c r="E449" s="107"/>
      <c r="F449" s="107"/>
      <c r="G449" s="127"/>
      <c r="H449" s="390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398"/>
      <c r="P449" s="398"/>
      <c r="Q449" s="398"/>
      <c r="R449" s="398"/>
      <c r="S449" s="398"/>
      <c r="T449" s="398"/>
      <c r="U449" s="398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9">
        <v>30400028</v>
      </c>
      <c r="B450" s="389" t="s">
        <v>393</v>
      </c>
      <c r="C450" s="183" t="s">
        <v>402</v>
      </c>
      <c r="D450" s="107">
        <v>5</v>
      </c>
      <c r="E450" s="107"/>
      <c r="F450" s="107"/>
      <c r="G450" s="127"/>
      <c r="H450" s="390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398"/>
      <c r="P450" s="398"/>
      <c r="Q450" s="398"/>
      <c r="R450" s="398"/>
      <c r="S450" s="398"/>
      <c r="T450" s="398"/>
      <c r="U450" s="398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9">
        <v>30400027</v>
      </c>
      <c r="B451" s="389" t="s">
        <v>404</v>
      </c>
      <c r="C451" s="183" t="s">
        <v>405</v>
      </c>
      <c r="D451" s="107">
        <v>5</v>
      </c>
      <c r="E451" s="107"/>
      <c r="F451" s="107"/>
      <c r="G451" s="127"/>
      <c r="H451" s="390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398"/>
      <c r="P451" s="398"/>
      <c r="Q451" s="398"/>
      <c r="R451" s="398"/>
      <c r="S451" s="398"/>
      <c r="T451" s="398"/>
      <c r="U451" s="398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9"/>
      <c r="B452" s="389" t="s">
        <v>342</v>
      </c>
      <c r="C452" s="183" t="s">
        <v>372</v>
      </c>
      <c r="D452" s="107">
        <v>5</v>
      </c>
      <c r="E452" s="107"/>
      <c r="F452" s="107"/>
      <c r="G452" s="127"/>
      <c r="H452" s="390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398"/>
      <c r="P452" s="398"/>
      <c r="Q452" s="398"/>
      <c r="R452" s="398"/>
      <c r="S452" s="398"/>
      <c r="T452" s="398"/>
      <c r="U452" s="398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9">
        <v>30600009</v>
      </c>
      <c r="B453" s="389" t="s">
        <v>343</v>
      </c>
      <c r="C453" s="125" t="s">
        <v>345</v>
      </c>
      <c r="D453" s="107">
        <v>5</v>
      </c>
      <c r="E453" s="107"/>
      <c r="F453" s="107"/>
      <c r="G453" s="127"/>
      <c r="H453" s="390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398"/>
      <c r="P453" s="398"/>
      <c r="Q453" s="398"/>
      <c r="R453" s="398"/>
      <c r="S453" s="398"/>
      <c r="T453" s="398"/>
      <c r="U453" s="398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9">
        <v>30600010</v>
      </c>
      <c r="B454" s="389" t="s">
        <v>343</v>
      </c>
      <c r="C454" s="125" t="s">
        <v>347</v>
      </c>
      <c r="D454" s="107">
        <v>5</v>
      </c>
      <c r="E454" s="107"/>
      <c r="F454" s="107"/>
      <c r="G454" s="127"/>
      <c r="H454" s="390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398"/>
      <c r="P454" s="398"/>
      <c r="Q454" s="398"/>
      <c r="R454" s="398"/>
      <c r="S454" s="398"/>
      <c r="T454" s="398"/>
      <c r="U454" s="398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9">
        <v>30400001</v>
      </c>
      <c r="B455" s="149" t="s">
        <v>508</v>
      </c>
      <c r="C455" s="125" t="s">
        <v>187</v>
      </c>
      <c r="D455" s="107">
        <v>5.0599999999999996</v>
      </c>
      <c r="E455" s="107"/>
      <c r="F455" s="107"/>
      <c r="G455" s="127"/>
      <c r="H455" s="390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398"/>
      <c r="P455" s="398"/>
      <c r="Q455" s="398"/>
      <c r="R455" s="398"/>
      <c r="S455" s="398"/>
      <c r="T455" s="398"/>
      <c r="U455" s="398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9">
        <v>30400002</v>
      </c>
      <c r="B456" s="149" t="s">
        <v>508</v>
      </c>
      <c r="C456" s="125" t="s">
        <v>203</v>
      </c>
      <c r="D456" s="107">
        <v>5.0599999999999996</v>
      </c>
      <c r="E456" s="107"/>
      <c r="F456" s="107"/>
      <c r="G456" s="127"/>
      <c r="H456" s="390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398"/>
      <c r="P456" s="398"/>
      <c r="Q456" s="398"/>
      <c r="R456" s="398"/>
      <c r="S456" s="398"/>
      <c r="T456" s="398"/>
      <c r="U456" s="398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9">
        <v>30400004</v>
      </c>
      <c r="B457" s="149" t="s">
        <v>419</v>
      </c>
      <c r="C457" s="183" t="s">
        <v>73</v>
      </c>
      <c r="D457" s="107"/>
      <c r="E457" s="107"/>
      <c r="F457" s="107"/>
      <c r="G457" s="127"/>
      <c r="H457" s="390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398"/>
      <c r="P457" s="398"/>
      <c r="Q457" s="398"/>
      <c r="R457" s="398"/>
      <c r="S457" s="398"/>
      <c r="T457" s="398"/>
      <c r="U457" s="398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9">
        <v>30400003</v>
      </c>
      <c r="B458" s="149" t="s">
        <v>419</v>
      </c>
      <c r="C458" s="183" t="s">
        <v>60</v>
      </c>
      <c r="D458" s="107"/>
      <c r="E458" s="107"/>
      <c r="F458" s="107"/>
      <c r="G458" s="127"/>
      <c r="H458" s="390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398"/>
      <c r="P458" s="398"/>
      <c r="Q458" s="398"/>
      <c r="R458" s="398"/>
      <c r="S458" s="398"/>
      <c r="T458" s="398"/>
      <c r="U458" s="398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9">
        <v>30400005</v>
      </c>
      <c r="B459" s="149" t="s">
        <v>419</v>
      </c>
      <c r="C459" s="183" t="s">
        <v>422</v>
      </c>
      <c r="D459" s="107"/>
      <c r="E459" s="107"/>
      <c r="F459" s="107"/>
      <c r="G459" s="127"/>
      <c r="H459" s="390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398"/>
      <c r="P459" s="398"/>
      <c r="Q459" s="398"/>
      <c r="R459" s="398"/>
      <c r="S459" s="398"/>
      <c r="T459" s="398"/>
      <c r="U459" s="398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9">
        <v>30400007</v>
      </c>
      <c r="B460" s="149" t="s">
        <v>223</v>
      </c>
      <c r="C460" s="125" t="s">
        <v>204</v>
      </c>
      <c r="D460" s="107">
        <v>5.07</v>
      </c>
      <c r="E460" s="107"/>
      <c r="F460" s="107"/>
      <c r="G460" s="127"/>
      <c r="H460" s="390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398"/>
      <c r="P460" s="398"/>
      <c r="Q460" s="398"/>
      <c r="R460" s="398"/>
      <c r="S460" s="398"/>
      <c r="T460" s="398"/>
      <c r="U460" s="398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9">
        <v>30400006</v>
      </c>
      <c r="B461" s="149" t="s">
        <v>223</v>
      </c>
      <c r="C461" s="125" t="s">
        <v>179</v>
      </c>
      <c r="D461" s="107">
        <v>5.07</v>
      </c>
      <c r="E461" s="107"/>
      <c r="F461" s="107"/>
      <c r="G461" s="127"/>
      <c r="H461" s="390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398"/>
      <c r="P461" s="398"/>
      <c r="Q461" s="398"/>
      <c r="R461" s="398"/>
      <c r="S461" s="398"/>
      <c r="T461" s="398"/>
      <c r="U461" s="398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9">
        <v>30400006</v>
      </c>
      <c r="B462" s="149" t="s">
        <v>223</v>
      </c>
      <c r="C462" s="125" t="s">
        <v>186</v>
      </c>
      <c r="D462" s="107">
        <v>5.0599999999999996</v>
      </c>
      <c r="E462" s="107"/>
      <c r="F462" s="105"/>
      <c r="G462" s="127"/>
      <c r="H462" s="390">
        <f>D462*G462</f>
        <v>0</v>
      </c>
      <c r="I462" s="128"/>
      <c r="J462" s="129" t="str">
        <f t="array" ref="J462">IF(ISERROR(G462/I462),"",G462/I462)</f>
        <v/>
      </c>
      <c r="K462" s="390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398"/>
      <c r="P462" s="398"/>
      <c r="Q462" s="398"/>
      <c r="R462" s="398"/>
      <c r="S462" s="398"/>
      <c r="T462" s="398"/>
      <c r="U462" s="398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customHeight="1">
      <c r="A463" s="424" t="s">
        <v>224</v>
      </c>
      <c r="B463" s="425"/>
      <c r="C463" s="399" t="s">
        <v>202</v>
      </c>
      <c r="D463" s="141"/>
      <c r="E463" s="141"/>
      <c r="F463" s="141"/>
      <c r="G463" s="143">
        <f>SUM(G429:G462)</f>
        <v>156</v>
      </c>
      <c r="H463" s="144">
        <f>SUM(H429:H462)</f>
        <v>784.68000000000006</v>
      </c>
      <c r="I463" s="144">
        <f>SUM(I429:I462)</f>
        <v>17.5</v>
      </c>
      <c r="J463" s="129">
        <f t="array" ref="J463">IF(ISERROR(G463/I463),"",G463/I463)</f>
        <v>8.9142857142857146</v>
      </c>
      <c r="K463" s="144">
        <f>SUM(K429:K462)</f>
        <v>16.774193548387096</v>
      </c>
      <c r="L463" s="145"/>
      <c r="M463" s="148">
        <f t="shared" ref="M463:V463" si="114">SUM(M429:M462)</f>
        <v>0.72580645161290391</v>
      </c>
      <c r="N463" s="144">
        <f t="shared" si="114"/>
        <v>0</v>
      </c>
      <c r="O463" s="146">
        <f t="shared" si="114"/>
        <v>0</v>
      </c>
      <c r="P463" s="146">
        <f t="shared" si="114"/>
        <v>0</v>
      </c>
      <c r="Q463" s="146">
        <f t="shared" si="114"/>
        <v>0</v>
      </c>
      <c r="R463" s="146">
        <f t="shared" si="114"/>
        <v>0</v>
      </c>
      <c r="S463" s="146">
        <f t="shared" si="114"/>
        <v>0</v>
      </c>
      <c r="T463" s="146">
        <f t="shared" si="114"/>
        <v>0</v>
      </c>
      <c r="U463" s="146">
        <f t="shared" si="114"/>
        <v>0</v>
      </c>
      <c r="V463" s="147">
        <f t="shared" si="114"/>
        <v>0</v>
      </c>
      <c r="W463" s="132">
        <f t="shared" si="113"/>
        <v>0</v>
      </c>
      <c r="X463" s="147">
        <f>SUM(X429:X462)</f>
        <v>0</v>
      </c>
      <c r="Y463" s="147">
        <f>SUM(Y429:Y462)</f>
        <v>0</v>
      </c>
      <c r="Z463" s="147">
        <f>SUM(Z429:Z462)</f>
        <v>0</v>
      </c>
      <c r="AA463" s="147">
        <f>SUM(AA429:AA462)</f>
        <v>0</v>
      </c>
    </row>
    <row r="464" spans="1:27" ht="20.100000000000001" hidden="1" customHeight="1">
      <c r="A464" s="259">
        <v>30100038</v>
      </c>
      <c r="B464" s="133" t="s">
        <v>225</v>
      </c>
      <c r="C464" s="125" t="s">
        <v>226</v>
      </c>
      <c r="D464" s="107">
        <v>5.03</v>
      </c>
      <c r="E464" s="107"/>
      <c r="F464" s="107"/>
      <c r="G464" s="127"/>
      <c r="H464" s="390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398"/>
      <c r="P464" s="398"/>
      <c r="Q464" s="398"/>
      <c r="R464" s="398"/>
      <c r="S464" s="398"/>
      <c r="T464" s="398"/>
      <c r="U464" s="398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9">
        <v>30100037</v>
      </c>
      <c r="B465" s="133" t="s">
        <v>225</v>
      </c>
      <c r="C465" s="125" t="s">
        <v>204</v>
      </c>
      <c r="D465" s="107">
        <v>5.03</v>
      </c>
      <c r="E465" s="107"/>
      <c r="F465" s="107"/>
      <c r="G465" s="127"/>
      <c r="H465" s="390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398"/>
      <c r="P465" s="398"/>
      <c r="Q465" s="398"/>
      <c r="R465" s="398"/>
      <c r="S465" s="398"/>
      <c r="T465" s="398"/>
      <c r="U465" s="398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9">
        <v>30100051</v>
      </c>
      <c r="B466" s="133" t="s">
        <v>184</v>
      </c>
      <c r="C466" s="125" t="s">
        <v>194</v>
      </c>
      <c r="D466" s="107">
        <v>5.04</v>
      </c>
      <c r="E466" s="107"/>
      <c r="F466" s="107"/>
      <c r="G466" s="127"/>
      <c r="H466" s="390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398"/>
      <c r="P466" s="398"/>
      <c r="Q466" s="398"/>
      <c r="R466" s="398"/>
      <c r="S466" s="398"/>
      <c r="T466" s="398"/>
      <c r="U466" s="398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9"/>
      <c r="B467" s="138" t="s">
        <v>227</v>
      </c>
      <c r="C467" s="125" t="s">
        <v>212</v>
      </c>
      <c r="D467" s="107">
        <v>5.03</v>
      </c>
      <c r="E467" s="107"/>
      <c r="F467" s="107"/>
      <c r="G467" s="127"/>
      <c r="H467" s="390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398"/>
      <c r="P467" s="398"/>
      <c r="Q467" s="398"/>
      <c r="R467" s="398"/>
      <c r="S467" s="398"/>
      <c r="T467" s="398"/>
      <c r="U467" s="398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9">
        <v>30100054</v>
      </c>
      <c r="B468" s="138" t="s">
        <v>227</v>
      </c>
      <c r="C468" s="395" t="s">
        <v>203</v>
      </c>
      <c r="D468" s="107">
        <v>5.03</v>
      </c>
      <c r="E468" s="107"/>
      <c r="F468" s="107"/>
      <c r="G468" s="127"/>
      <c r="H468" s="390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398"/>
      <c r="P468" s="398"/>
      <c r="Q468" s="398"/>
      <c r="R468" s="398"/>
      <c r="S468" s="398"/>
      <c r="T468" s="398"/>
      <c r="U468" s="398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9">
        <v>30100053</v>
      </c>
      <c r="B469" s="138" t="s">
        <v>227</v>
      </c>
      <c r="C469" s="125" t="s">
        <v>199</v>
      </c>
      <c r="D469" s="107">
        <v>5.03</v>
      </c>
      <c r="E469" s="107"/>
      <c r="F469" s="107"/>
      <c r="G469" s="127"/>
      <c r="H469" s="390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398"/>
      <c r="P469" s="398"/>
      <c r="Q469" s="398"/>
      <c r="R469" s="398"/>
      <c r="S469" s="398"/>
      <c r="T469" s="398"/>
      <c r="U469" s="398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9"/>
      <c r="B470" s="138" t="s">
        <v>227</v>
      </c>
      <c r="C470" s="125" t="s">
        <v>186</v>
      </c>
      <c r="D470" s="107">
        <v>5.03</v>
      </c>
      <c r="E470" s="107"/>
      <c r="F470" s="107"/>
      <c r="G470" s="127"/>
      <c r="H470" s="390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398"/>
      <c r="P470" s="398"/>
      <c r="Q470" s="398"/>
      <c r="R470" s="398"/>
      <c r="S470" s="398"/>
      <c r="T470" s="398"/>
      <c r="U470" s="398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9"/>
      <c r="B471" s="138" t="s">
        <v>227</v>
      </c>
      <c r="C471" s="395" t="s">
        <v>228</v>
      </c>
      <c r="D471" s="107">
        <v>5.03</v>
      </c>
      <c r="E471" s="107"/>
      <c r="F471" s="107"/>
      <c r="G471" s="127"/>
      <c r="H471" s="390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398"/>
      <c r="P471" s="398"/>
      <c r="Q471" s="398"/>
      <c r="R471" s="398"/>
      <c r="S471" s="398"/>
      <c r="T471" s="398"/>
      <c r="U471" s="398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9">
        <v>30101067</v>
      </c>
      <c r="B472" s="138" t="s">
        <v>229</v>
      </c>
      <c r="C472" s="395" t="s">
        <v>212</v>
      </c>
      <c r="D472" s="107">
        <v>5.03</v>
      </c>
      <c r="E472" s="107"/>
      <c r="F472" s="107"/>
      <c r="G472" s="127"/>
      <c r="H472" s="390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398"/>
      <c r="P472" s="398"/>
      <c r="Q472" s="398"/>
      <c r="R472" s="398"/>
      <c r="S472" s="398"/>
      <c r="T472" s="398"/>
      <c r="U472" s="398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9">
        <v>30101068</v>
      </c>
      <c r="B473" s="138" t="s">
        <v>229</v>
      </c>
      <c r="C473" s="395" t="s">
        <v>203</v>
      </c>
      <c r="D473" s="107">
        <v>5.03</v>
      </c>
      <c r="E473" s="107"/>
      <c r="F473" s="107"/>
      <c r="G473" s="127"/>
      <c r="H473" s="390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398"/>
      <c r="P473" s="398"/>
      <c r="Q473" s="398"/>
      <c r="R473" s="398"/>
      <c r="S473" s="398"/>
      <c r="T473" s="398"/>
      <c r="U473" s="398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9">
        <v>30101069</v>
      </c>
      <c r="B474" s="138" t="s">
        <v>229</v>
      </c>
      <c r="C474" s="395" t="s">
        <v>186</v>
      </c>
      <c r="D474" s="107">
        <v>5.03</v>
      </c>
      <c r="E474" s="107"/>
      <c r="F474" s="107"/>
      <c r="G474" s="127"/>
      <c r="H474" s="390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398"/>
      <c r="P474" s="398"/>
      <c r="Q474" s="398"/>
      <c r="R474" s="398"/>
      <c r="S474" s="398"/>
      <c r="T474" s="398"/>
      <c r="U474" s="398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9">
        <v>30101070</v>
      </c>
      <c r="B475" s="138" t="s">
        <v>229</v>
      </c>
      <c r="C475" s="395" t="s">
        <v>228</v>
      </c>
      <c r="D475" s="107">
        <v>5.03</v>
      </c>
      <c r="E475" s="107"/>
      <c r="F475" s="107"/>
      <c r="G475" s="127"/>
      <c r="H475" s="390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398"/>
      <c r="P475" s="398"/>
      <c r="Q475" s="398"/>
      <c r="R475" s="398"/>
      <c r="S475" s="398"/>
      <c r="T475" s="398"/>
      <c r="U475" s="398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9">
        <v>30101071</v>
      </c>
      <c r="B476" s="138" t="s">
        <v>229</v>
      </c>
      <c r="C476" s="395" t="s">
        <v>199</v>
      </c>
      <c r="D476" s="107">
        <v>5.03</v>
      </c>
      <c r="E476" s="107"/>
      <c r="F476" s="107"/>
      <c r="G476" s="127"/>
      <c r="H476" s="390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398"/>
      <c r="P476" s="398"/>
      <c r="Q476" s="398"/>
      <c r="R476" s="398"/>
      <c r="S476" s="398"/>
      <c r="T476" s="398"/>
      <c r="U476" s="398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60">
        <v>30100001</v>
      </c>
      <c r="B477" s="133" t="s">
        <v>230</v>
      </c>
      <c r="C477" s="125" t="s">
        <v>204</v>
      </c>
      <c r="D477" s="107">
        <v>5.0599999999999996</v>
      </c>
      <c r="E477" s="107"/>
      <c r="F477" s="107"/>
      <c r="G477" s="127"/>
      <c r="H477" s="390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398"/>
      <c r="P477" s="398"/>
      <c r="Q477" s="398"/>
      <c r="R477" s="398"/>
      <c r="S477" s="398"/>
      <c r="T477" s="398"/>
      <c r="U477" s="398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60">
        <v>30100002</v>
      </c>
      <c r="B478" s="133" t="s">
        <v>230</v>
      </c>
      <c r="C478" s="125" t="s">
        <v>226</v>
      </c>
      <c r="D478" s="107">
        <v>5.0599999999999996</v>
      </c>
      <c r="E478" s="107"/>
      <c r="F478" s="107"/>
      <c r="G478" s="127"/>
      <c r="H478" s="390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398"/>
      <c r="P478" s="398"/>
      <c r="Q478" s="398"/>
      <c r="R478" s="398"/>
      <c r="S478" s="398"/>
      <c r="T478" s="398"/>
      <c r="U478" s="398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424" t="s">
        <v>231</v>
      </c>
      <c r="B479" s="425"/>
      <c r="C479" s="399" t="s">
        <v>202</v>
      </c>
      <c r="D479" s="141"/>
      <c r="E479" s="141"/>
      <c r="F479" s="141"/>
      <c r="G479" s="143">
        <f>SUM(G464:G478)</f>
        <v>0</v>
      </c>
      <c r="H479" s="144">
        <f>SUM(H464:H478)</f>
        <v>0</v>
      </c>
      <c r="I479" s="144">
        <f>SUM(I464:I478)</f>
        <v>0</v>
      </c>
      <c r="J479" s="129" t="str">
        <f t="array" ref="J479">IF(ISERROR(G479/I479),"",G479/I479)</f>
        <v/>
      </c>
      <c r="K479" s="144">
        <f>SUM(K464:K478)</f>
        <v>0</v>
      </c>
      <c r="L479" s="145"/>
      <c r="M479" s="148">
        <f>SUM(M464:M478)</f>
        <v>0</v>
      </c>
      <c r="N479" s="144">
        <f>SUM(N464:N478)</f>
        <v>0</v>
      </c>
      <c r="O479" s="146">
        <f>SUM(O464:O478)</f>
        <v>0</v>
      </c>
      <c r="P479" s="146">
        <f>SUM(P464:P478)</f>
        <v>0</v>
      </c>
      <c r="Q479" s="146">
        <f>SUM(Q464:Q478)</f>
        <v>0</v>
      </c>
      <c r="R479" s="146"/>
      <c r="S479" s="146">
        <f>SUM(S464:S478)</f>
        <v>0</v>
      </c>
      <c r="T479" s="146">
        <f>SUM(T464:T478)</f>
        <v>0</v>
      </c>
      <c r="U479" s="146">
        <f>SUM(U464:U478)</f>
        <v>0</v>
      </c>
      <c r="V479" s="147">
        <f>SUM(V464:V478)</f>
        <v>0</v>
      </c>
      <c r="W479" s="132" t="str">
        <f t="shared" si="113"/>
        <v/>
      </c>
      <c r="X479" s="147">
        <f>SUM(X464:X478)</f>
        <v>0</v>
      </c>
      <c r="Y479" s="147">
        <f>SUM(Y464:Y478)</f>
        <v>0</v>
      </c>
      <c r="Z479" s="147">
        <f>SUM(Z464:Z478)</f>
        <v>0</v>
      </c>
      <c r="AA479" s="147">
        <f>SUM(AA464:AA478)</f>
        <v>0</v>
      </c>
    </row>
    <row r="480" spans="1:27" ht="20.100000000000001" hidden="1" customHeight="1">
      <c r="A480" s="260">
        <v>30400025</v>
      </c>
      <c r="B480" s="133" t="s">
        <v>232</v>
      </c>
      <c r="C480" s="125" t="s">
        <v>179</v>
      </c>
      <c r="D480" s="107">
        <v>5.04</v>
      </c>
      <c r="E480" s="107"/>
      <c r="F480" s="107"/>
      <c r="G480" s="127"/>
      <c r="H480" s="390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398"/>
      <c r="P480" s="398"/>
      <c r="Q480" s="398"/>
      <c r="R480" s="398"/>
      <c r="S480" s="398"/>
      <c r="T480" s="398"/>
      <c r="U480" s="398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60">
        <v>30400023</v>
      </c>
      <c r="B481" s="133" t="s">
        <v>232</v>
      </c>
      <c r="C481" s="125" t="s">
        <v>186</v>
      </c>
      <c r="D481" s="107">
        <v>5.04</v>
      </c>
      <c r="E481" s="107"/>
      <c r="F481" s="107"/>
      <c r="G481" s="127"/>
      <c r="H481" s="390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398"/>
      <c r="P481" s="398"/>
      <c r="Q481" s="398"/>
      <c r="R481" s="398"/>
      <c r="S481" s="398"/>
      <c r="T481" s="398"/>
      <c r="U481" s="398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60">
        <v>30400024</v>
      </c>
      <c r="B482" s="133" t="s">
        <v>232</v>
      </c>
      <c r="C482" s="125" t="s">
        <v>204</v>
      </c>
      <c r="D482" s="107">
        <v>5.04</v>
      </c>
      <c r="E482" s="107"/>
      <c r="F482" s="107"/>
      <c r="G482" s="127"/>
      <c r="H482" s="390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398"/>
      <c r="P482" s="398"/>
      <c r="Q482" s="398"/>
      <c r="R482" s="398"/>
      <c r="S482" s="398"/>
      <c r="T482" s="398"/>
      <c r="U482" s="398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60"/>
      <c r="B483" s="133" t="s">
        <v>232</v>
      </c>
      <c r="C483" s="125" t="s">
        <v>195</v>
      </c>
      <c r="D483" s="107">
        <v>5.04</v>
      </c>
      <c r="E483" s="107"/>
      <c r="F483" s="107"/>
      <c r="G483" s="127"/>
      <c r="H483" s="390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398"/>
      <c r="P483" s="398"/>
      <c r="Q483" s="398"/>
      <c r="R483" s="398"/>
      <c r="S483" s="398"/>
      <c r="T483" s="398"/>
      <c r="U483" s="398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60"/>
      <c r="B484" s="133" t="s">
        <v>232</v>
      </c>
      <c r="C484" s="125" t="s">
        <v>233</v>
      </c>
      <c r="D484" s="107">
        <v>5.04</v>
      </c>
      <c r="E484" s="107"/>
      <c r="F484" s="107"/>
      <c r="G484" s="127"/>
      <c r="H484" s="390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398"/>
      <c r="P484" s="398"/>
      <c r="Q484" s="398"/>
      <c r="R484" s="398"/>
      <c r="S484" s="398"/>
      <c r="T484" s="398"/>
      <c r="U484" s="398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60">
        <v>30400019</v>
      </c>
      <c r="B485" s="133" t="s">
        <v>436</v>
      </c>
      <c r="C485" s="183" t="s">
        <v>438</v>
      </c>
      <c r="D485" s="107">
        <v>5.04</v>
      </c>
      <c r="E485" s="107"/>
      <c r="F485" s="107"/>
      <c r="G485" s="127"/>
      <c r="H485" s="390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398"/>
      <c r="P485" s="398"/>
      <c r="Q485" s="398"/>
      <c r="R485" s="398"/>
      <c r="S485" s="398"/>
      <c r="T485" s="398"/>
      <c r="U485" s="398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60">
        <v>30400020</v>
      </c>
      <c r="B486" s="133" t="s">
        <v>436</v>
      </c>
      <c r="C486" s="183" t="s">
        <v>74</v>
      </c>
      <c r="D486" s="107">
        <v>5.04</v>
      </c>
      <c r="E486" s="107"/>
      <c r="F486" s="107"/>
      <c r="G486" s="127"/>
      <c r="H486" s="390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398"/>
      <c r="P486" s="398"/>
      <c r="Q486" s="398"/>
      <c r="R486" s="398"/>
      <c r="S486" s="398"/>
      <c r="T486" s="398"/>
      <c r="U486" s="398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60">
        <v>30400021</v>
      </c>
      <c r="B487" s="133" t="s">
        <v>436</v>
      </c>
      <c r="C487" s="183" t="s">
        <v>53</v>
      </c>
      <c r="D487" s="107">
        <v>5.04</v>
      </c>
      <c r="E487" s="107"/>
      <c r="F487" s="107"/>
      <c r="G487" s="127"/>
      <c r="H487" s="390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398"/>
      <c r="P487" s="398"/>
      <c r="Q487" s="398"/>
      <c r="R487" s="398"/>
      <c r="S487" s="398"/>
      <c r="T487" s="398"/>
      <c r="U487" s="398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60">
        <v>30400018</v>
      </c>
      <c r="B488" s="133" t="s">
        <v>436</v>
      </c>
      <c r="C488" s="125" t="s">
        <v>181</v>
      </c>
      <c r="D488" s="107">
        <v>5.04</v>
      </c>
      <c r="E488" s="107"/>
      <c r="F488" s="107"/>
      <c r="G488" s="127"/>
      <c r="H488" s="390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398"/>
      <c r="P488" s="398"/>
      <c r="Q488" s="398"/>
      <c r="R488" s="398"/>
      <c r="S488" s="398"/>
      <c r="T488" s="398"/>
      <c r="U488" s="398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60">
        <v>30400022</v>
      </c>
      <c r="B489" s="133" t="s">
        <v>232</v>
      </c>
      <c r="C489" s="125" t="s">
        <v>181</v>
      </c>
      <c r="D489" s="107">
        <v>5.04</v>
      </c>
      <c r="E489" s="107"/>
      <c r="F489" s="107"/>
      <c r="G489" s="127"/>
      <c r="H489" s="390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398"/>
      <c r="P489" s="398"/>
      <c r="Q489" s="398"/>
      <c r="R489" s="398"/>
      <c r="S489" s="398"/>
      <c r="T489" s="398"/>
      <c r="U489" s="398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424" t="s">
        <v>234</v>
      </c>
      <c r="B490" s="425"/>
      <c r="C490" s="399" t="s">
        <v>202</v>
      </c>
      <c r="D490" s="141"/>
      <c r="E490" s="141"/>
      <c r="F490" s="141"/>
      <c r="G490" s="143">
        <f>SUM(G480:G489)</f>
        <v>0</v>
      </c>
      <c r="H490" s="144">
        <f>SUM(H480:H489)</f>
        <v>0</v>
      </c>
      <c r="I490" s="144">
        <f>SUM(I480:I489)</f>
        <v>0</v>
      </c>
      <c r="J490" s="129" t="str">
        <f t="array" ref="J490">IF(ISERROR(G490/I490),"",G490/I490)</f>
        <v/>
      </c>
      <c r="K490" s="144">
        <f>SUM(K480:K489)</f>
        <v>0</v>
      </c>
      <c r="L490" s="145"/>
      <c r="M490" s="148">
        <f>SUM(M480:M489)</f>
        <v>0</v>
      </c>
      <c r="N490" s="144">
        <f>SUM(N480:N489)</f>
        <v>0</v>
      </c>
      <c r="O490" s="146">
        <f>SUM(O480:O489)</f>
        <v>0</v>
      </c>
      <c r="P490" s="146">
        <f>SUM(P480:P489)</f>
        <v>0</v>
      </c>
      <c r="Q490" s="146">
        <f>SUM(Q480:Q489)</f>
        <v>0</v>
      </c>
      <c r="R490" s="146"/>
      <c r="S490" s="146">
        <f>SUM(S480:S489)</f>
        <v>0</v>
      </c>
      <c r="T490" s="146">
        <f>SUM(T480:T489)</f>
        <v>0</v>
      </c>
      <c r="U490" s="146">
        <f>SUM(U480:U489)</f>
        <v>0</v>
      </c>
      <c r="V490" s="147">
        <f>SUM(V480:V489)</f>
        <v>0</v>
      </c>
      <c r="W490" s="132" t="str">
        <f t="shared" si="126"/>
        <v/>
      </c>
      <c r="X490" s="147">
        <f>SUM(X480:X489)</f>
        <v>0</v>
      </c>
      <c r="Y490" s="147">
        <f>SUM(Y480:Y489)</f>
        <v>0</v>
      </c>
      <c r="Z490" s="147">
        <f>SUM(Z480:Z489)</f>
        <v>0</v>
      </c>
      <c r="AA490" s="147">
        <f>SUM(AA480:AA489)</f>
        <v>0</v>
      </c>
    </row>
    <row r="491" spans="1:27" ht="20.100000000000001" hidden="1" customHeight="1">
      <c r="A491" s="259">
        <v>30700013</v>
      </c>
      <c r="B491" s="139" t="s">
        <v>235</v>
      </c>
      <c r="C491" s="396"/>
      <c r="D491" s="107">
        <v>3.65</v>
      </c>
      <c r="E491" s="107"/>
      <c r="F491" s="105"/>
      <c r="G491" s="127"/>
      <c r="H491" s="390">
        <f t="shared" ref="H491:H505" si="127">D491*G491</f>
        <v>0</v>
      </c>
      <c r="I491" s="128"/>
      <c r="J491" s="129" t="str">
        <f t="array" ref="J491">IF(ISERROR(G491/I491),"",G491/I491)</f>
        <v/>
      </c>
      <c r="K491" s="390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398"/>
      <c r="P491" s="398"/>
      <c r="Q491" s="398"/>
      <c r="R491" s="398"/>
      <c r="S491" s="398"/>
      <c r="T491" s="398"/>
      <c r="U491" s="398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hidden="1" customHeight="1">
      <c r="A492" s="259">
        <v>30700014</v>
      </c>
      <c r="B492" s="139" t="s">
        <v>236</v>
      </c>
      <c r="C492" s="396"/>
      <c r="D492" s="107">
        <v>6.58</v>
      </c>
      <c r="E492" s="107"/>
      <c r="F492" s="107"/>
      <c r="G492" s="127"/>
      <c r="H492" s="390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398"/>
      <c r="P492" s="398"/>
      <c r="Q492" s="398"/>
      <c r="R492" s="398"/>
      <c r="S492" s="398"/>
      <c r="T492" s="398"/>
      <c r="U492" s="398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s="311" customFormat="1" ht="20.100000000000001" customHeight="1">
      <c r="A493" s="259">
        <v>30700016</v>
      </c>
      <c r="B493" s="139" t="s">
        <v>237</v>
      </c>
      <c r="C493" s="396"/>
      <c r="D493" s="107">
        <v>7.8</v>
      </c>
      <c r="E493" s="107"/>
      <c r="F493" s="107">
        <v>20170213</v>
      </c>
      <c r="G493" s="127">
        <v>170</v>
      </c>
      <c r="H493" s="390">
        <f t="shared" si="127"/>
        <v>1326</v>
      </c>
      <c r="I493" s="128">
        <f>8*2+9.5*2</f>
        <v>35</v>
      </c>
      <c r="J493" s="128">
        <f t="array" ref="J493">IF(ISERROR(G493/I493),"",G493/I493)</f>
        <v>4.8571428571428568</v>
      </c>
      <c r="K493" s="130">
        <f t="array" ref="K493">IF(ISERROR(G493/L493),"",G493/L493)</f>
        <v>36.956521739130437</v>
      </c>
      <c r="L493" s="128">
        <v>4.5999999999999996</v>
      </c>
      <c r="M493" s="108">
        <f>IF(ISERROR(I493-K493),"",I493-K493)</f>
        <v>-1.9565217391304373</v>
      </c>
      <c r="N493" s="128">
        <f>SUM(O493:U493)</f>
        <v>0</v>
      </c>
      <c r="O493" s="398"/>
      <c r="P493" s="398"/>
      <c r="Q493" s="398"/>
      <c r="R493" s="398"/>
      <c r="S493" s="398"/>
      <c r="T493" s="398"/>
      <c r="U493" s="398"/>
      <c r="V493" s="131">
        <f>SUM(X493:AA493)</f>
        <v>0</v>
      </c>
      <c r="W493" s="391">
        <f t="shared" si="126"/>
        <v>0</v>
      </c>
      <c r="X493" s="131"/>
      <c r="Y493" s="131"/>
      <c r="Z493" s="131"/>
      <c r="AA493" s="131"/>
    </row>
    <row r="494" spans="1:27" ht="20.100000000000001" hidden="1" customHeight="1">
      <c r="A494" s="259">
        <v>30700017</v>
      </c>
      <c r="B494" s="139" t="s">
        <v>238</v>
      </c>
      <c r="C494" s="396"/>
      <c r="D494" s="107">
        <v>4.4000000000000004</v>
      </c>
      <c r="E494" s="107"/>
      <c r="F494" s="107"/>
      <c r="G494" s="127"/>
      <c r="H494" s="390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398"/>
      <c r="P494" s="398"/>
      <c r="Q494" s="398"/>
      <c r="R494" s="398"/>
      <c r="S494" s="398"/>
      <c r="T494" s="398"/>
      <c r="U494" s="398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hidden="1" customHeight="1">
      <c r="A495" s="259"/>
      <c r="B495" s="139" t="s">
        <v>348</v>
      </c>
      <c r="C495" s="184" t="s">
        <v>376</v>
      </c>
      <c r="D495" s="107"/>
      <c r="E495" s="107"/>
      <c r="F495" s="107"/>
      <c r="G495" s="127"/>
      <c r="H495" s="390">
        <f t="shared" si="127"/>
        <v>0</v>
      </c>
      <c r="I495" s="128"/>
      <c r="J495" s="129"/>
      <c r="K495" s="130"/>
      <c r="L495" s="128"/>
      <c r="M495" s="108"/>
      <c r="N495" s="129"/>
      <c r="O495" s="398"/>
      <c r="P495" s="398"/>
      <c r="Q495" s="398"/>
      <c r="R495" s="398"/>
      <c r="S495" s="398"/>
      <c r="T495" s="398"/>
      <c r="U495" s="398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9">
        <v>30700001</v>
      </c>
      <c r="B496" s="126" t="s">
        <v>359</v>
      </c>
      <c r="C496" s="396"/>
      <c r="D496" s="107"/>
      <c r="E496" s="107"/>
      <c r="F496" s="107"/>
      <c r="G496" s="127"/>
      <c r="H496" s="390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398"/>
      <c r="P496" s="398"/>
      <c r="Q496" s="398"/>
      <c r="R496" s="398"/>
      <c r="S496" s="398"/>
      <c r="T496" s="398"/>
      <c r="U496" s="398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65"/>
      <c r="B497" s="396" t="s">
        <v>239</v>
      </c>
      <c r="C497" s="396" t="s">
        <v>179</v>
      </c>
      <c r="D497" s="107">
        <v>6.04</v>
      </c>
      <c r="E497" s="107"/>
      <c r="F497" s="107"/>
      <c r="G497" s="127"/>
      <c r="H497" s="390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398"/>
      <c r="P497" s="398"/>
      <c r="Q497" s="398"/>
      <c r="R497" s="398"/>
      <c r="S497" s="398"/>
      <c r="T497" s="398"/>
      <c r="U497" s="398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65">
        <v>30700019</v>
      </c>
      <c r="B498" s="396" t="s">
        <v>239</v>
      </c>
      <c r="C498" s="396" t="s">
        <v>186</v>
      </c>
      <c r="D498" s="107">
        <v>6.04</v>
      </c>
      <c r="E498" s="107"/>
      <c r="F498" s="107"/>
      <c r="G498" s="127"/>
      <c r="H498" s="390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398"/>
      <c r="P498" s="398"/>
      <c r="Q498" s="398"/>
      <c r="R498" s="398"/>
      <c r="S498" s="398"/>
      <c r="T498" s="398"/>
      <c r="U498" s="398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65">
        <v>30601015</v>
      </c>
      <c r="B499" s="396" t="s">
        <v>440</v>
      </c>
      <c r="C499" s="396" t="s">
        <v>179</v>
      </c>
      <c r="D499" s="107"/>
      <c r="E499" s="107"/>
      <c r="F499" s="107"/>
      <c r="G499" s="127"/>
      <c r="H499" s="390">
        <f t="shared" si="127"/>
        <v>0</v>
      </c>
      <c r="I499" s="128"/>
      <c r="J499" s="129"/>
      <c r="K499" s="130"/>
      <c r="L499" s="128"/>
      <c r="M499" s="108"/>
      <c r="N499" s="129"/>
      <c r="O499" s="398"/>
      <c r="P499" s="398"/>
      <c r="Q499" s="398"/>
      <c r="R499" s="398"/>
      <c r="S499" s="398"/>
      <c r="T499" s="398"/>
      <c r="U499" s="398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65">
        <v>30101016</v>
      </c>
      <c r="B500" s="396" t="s">
        <v>440</v>
      </c>
      <c r="C500" s="396" t="s">
        <v>186</v>
      </c>
      <c r="D500" s="107"/>
      <c r="E500" s="107"/>
      <c r="F500" s="107"/>
      <c r="G500" s="127"/>
      <c r="H500" s="390">
        <f t="shared" si="127"/>
        <v>0</v>
      </c>
      <c r="I500" s="128"/>
      <c r="J500" s="129"/>
      <c r="K500" s="130"/>
      <c r="L500" s="128"/>
      <c r="M500" s="108"/>
      <c r="N500" s="129"/>
      <c r="O500" s="398"/>
      <c r="P500" s="398"/>
      <c r="Q500" s="398"/>
      <c r="R500" s="398"/>
      <c r="S500" s="398"/>
      <c r="T500" s="398"/>
      <c r="U500" s="398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9">
        <v>30700018</v>
      </c>
      <c r="B501" s="389" t="s">
        <v>240</v>
      </c>
      <c r="C501" s="125"/>
      <c r="D501" s="107">
        <v>7.3</v>
      </c>
      <c r="E501" s="107"/>
      <c r="F501" s="107"/>
      <c r="G501" s="127"/>
      <c r="H501" s="390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398"/>
      <c r="P501" s="398"/>
      <c r="Q501" s="398"/>
      <c r="R501" s="398"/>
      <c r="S501" s="398"/>
      <c r="T501" s="398"/>
      <c r="U501" s="398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9">
        <v>30700010</v>
      </c>
      <c r="B502" s="389" t="s">
        <v>241</v>
      </c>
      <c r="C502" s="125"/>
      <c r="D502" s="107">
        <f>78*120/1000</f>
        <v>9.36</v>
      </c>
      <c r="E502" s="107"/>
      <c r="F502" s="107"/>
      <c r="G502" s="127"/>
      <c r="H502" s="390">
        <f t="shared" si="127"/>
        <v>0</v>
      </c>
      <c r="I502" s="128"/>
      <c r="J502" s="129"/>
      <c r="K502" s="130"/>
      <c r="L502" s="128"/>
      <c r="M502" s="108"/>
      <c r="N502" s="129"/>
      <c r="O502" s="398"/>
      <c r="P502" s="398"/>
      <c r="Q502" s="398"/>
      <c r="R502" s="398"/>
      <c r="S502" s="398"/>
      <c r="T502" s="398"/>
      <c r="U502" s="398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9">
        <v>30700015</v>
      </c>
      <c r="B503" s="389" t="s">
        <v>242</v>
      </c>
      <c r="C503" s="125"/>
      <c r="D503" s="107">
        <v>4.5</v>
      </c>
      <c r="E503" s="107"/>
      <c r="F503" s="107"/>
      <c r="G503" s="127"/>
      <c r="H503" s="390">
        <f t="shared" si="127"/>
        <v>0</v>
      </c>
      <c r="I503" s="128"/>
      <c r="J503" s="129"/>
      <c r="K503" s="130"/>
      <c r="L503" s="128"/>
      <c r="M503" s="108"/>
      <c r="N503" s="129"/>
      <c r="O503" s="398"/>
      <c r="P503" s="398"/>
      <c r="Q503" s="398"/>
      <c r="R503" s="398"/>
      <c r="S503" s="398"/>
      <c r="T503" s="398"/>
      <c r="U503" s="398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9">
        <v>30700012</v>
      </c>
      <c r="B504" s="389" t="s">
        <v>243</v>
      </c>
      <c r="C504" s="125"/>
      <c r="D504" s="107">
        <v>4.5</v>
      </c>
      <c r="E504" s="107"/>
      <c r="F504" s="107"/>
      <c r="G504" s="127"/>
      <c r="H504" s="390">
        <f t="shared" si="127"/>
        <v>0</v>
      </c>
      <c r="I504" s="128"/>
      <c r="J504" s="129"/>
      <c r="K504" s="130"/>
      <c r="L504" s="128"/>
      <c r="M504" s="108"/>
      <c r="N504" s="129"/>
      <c r="O504" s="398"/>
      <c r="P504" s="398"/>
      <c r="Q504" s="398"/>
      <c r="R504" s="398"/>
      <c r="S504" s="398"/>
      <c r="T504" s="398"/>
      <c r="U504" s="398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9"/>
      <c r="B505" s="389"/>
      <c r="C505" s="125"/>
      <c r="D505" s="107"/>
      <c r="E505" s="107"/>
      <c r="F505" s="107"/>
      <c r="G505" s="127"/>
      <c r="H505" s="390">
        <f t="shared" si="127"/>
        <v>0</v>
      </c>
      <c r="I505" s="128"/>
      <c r="J505" s="129"/>
      <c r="K505" s="130"/>
      <c r="L505" s="128"/>
      <c r="M505" s="108"/>
      <c r="N505" s="129"/>
      <c r="O505" s="398"/>
      <c r="P505" s="398"/>
      <c r="Q505" s="398"/>
      <c r="R505" s="398"/>
      <c r="S505" s="398"/>
      <c r="T505" s="398"/>
      <c r="U505" s="398"/>
      <c r="V505" s="131"/>
      <c r="W505" s="132"/>
      <c r="X505" s="131"/>
      <c r="Y505" s="131"/>
      <c r="Z505" s="131"/>
      <c r="AA505" s="131"/>
    </row>
    <row r="506" spans="1:27" ht="20.100000000000001" customHeight="1">
      <c r="A506" s="424" t="s">
        <v>244</v>
      </c>
      <c r="B506" s="425"/>
      <c r="C506" s="399" t="s">
        <v>202</v>
      </c>
      <c r="D506" s="141"/>
      <c r="E506" s="141"/>
      <c r="F506" s="141"/>
      <c r="G506" s="143">
        <f>SUM(G491:G505)</f>
        <v>170</v>
      </c>
      <c r="H506" s="144">
        <f>SUM(H491:H501)</f>
        <v>1326</v>
      </c>
      <c r="I506" s="144">
        <f>SUM(I491:I505)</f>
        <v>35</v>
      </c>
      <c r="J506" s="129">
        <f t="array" ref="J506">IF(ISERROR(G506/I506),"",G506/I506)</f>
        <v>4.8571428571428568</v>
      </c>
      <c r="K506" s="144">
        <f>SUM(K491:K501)</f>
        <v>36.956521739130437</v>
      </c>
      <c r="L506" s="145"/>
      <c r="M506" s="148">
        <f t="shared" ref="M506:AA506" si="128">SUM(M491:M501)</f>
        <v>-1.9565217391304373</v>
      </c>
      <c r="N506" s="144">
        <f t="shared" si="128"/>
        <v>0</v>
      </c>
      <c r="O506" s="146">
        <f t="shared" si="128"/>
        <v>0</v>
      </c>
      <c r="P506" s="146">
        <f t="shared" si="128"/>
        <v>0</v>
      </c>
      <c r="Q506" s="146">
        <f t="shared" si="128"/>
        <v>0</v>
      </c>
      <c r="R506" s="146">
        <f t="shared" si="128"/>
        <v>0</v>
      </c>
      <c r="S506" s="146">
        <f t="shared" si="128"/>
        <v>0</v>
      </c>
      <c r="T506" s="146">
        <f t="shared" si="128"/>
        <v>0</v>
      </c>
      <c r="U506" s="146">
        <f t="shared" si="128"/>
        <v>0</v>
      </c>
      <c r="V506" s="147">
        <f t="shared" si="128"/>
        <v>0</v>
      </c>
      <c r="W506" s="132">
        <f t="shared" si="128"/>
        <v>0</v>
      </c>
      <c r="X506" s="147">
        <f t="shared" si="128"/>
        <v>0</v>
      </c>
      <c r="Y506" s="147">
        <f t="shared" si="128"/>
        <v>0</v>
      </c>
      <c r="Z506" s="147">
        <f t="shared" si="128"/>
        <v>0</v>
      </c>
      <c r="AA506" s="147">
        <f t="shared" si="128"/>
        <v>0</v>
      </c>
    </row>
    <row r="507" spans="1:27" ht="20.100000000000001" customHeight="1">
      <c r="A507" s="426" t="s">
        <v>246</v>
      </c>
      <c r="B507" s="427"/>
      <c r="C507" s="427"/>
      <c r="D507" s="427"/>
      <c r="E507" s="427"/>
      <c r="F507" s="428"/>
      <c r="G507" s="152">
        <f>SUM(G370,G428,G463,G479,G490,G506)</f>
        <v>326</v>
      </c>
      <c r="H507" s="152">
        <f>SUM(H370,H428,H463,H479,H490,H506)</f>
        <v>2110.6800000000003</v>
      </c>
      <c r="I507" s="152">
        <f>SUM(I370,I428,I463,I479,I490,I506)</f>
        <v>52.5</v>
      </c>
      <c r="J507" s="153">
        <f t="array" ref="J507">IF(ISERROR(G507/I507),"",G507/I507)</f>
        <v>6.2095238095238097</v>
      </c>
      <c r="K507" s="152">
        <f>SUM(K370,K428,K463,K479,K490,K506)</f>
        <v>53.730715287517533</v>
      </c>
      <c r="L507" s="153">
        <f>IF(ISERROR(G507/K507),"",G507/K507)</f>
        <v>6.0672931349517096</v>
      </c>
      <c r="M507" s="152">
        <f t="shared" ref="M507:V507" si="129">SUM(M370,M428,M463,M479,M490,M506)</f>
        <v>-1.2307152875175333</v>
      </c>
      <c r="N507" s="152">
        <f t="shared" si="129"/>
        <v>0</v>
      </c>
      <c r="O507" s="152">
        <f t="shared" si="129"/>
        <v>0</v>
      </c>
      <c r="P507" s="152">
        <f t="shared" si="129"/>
        <v>0</v>
      </c>
      <c r="Q507" s="152">
        <f t="shared" si="129"/>
        <v>0</v>
      </c>
      <c r="R507" s="152">
        <f t="shared" si="129"/>
        <v>0</v>
      </c>
      <c r="S507" s="152">
        <f t="shared" si="129"/>
        <v>0</v>
      </c>
      <c r="T507" s="152">
        <f t="shared" si="129"/>
        <v>0</v>
      </c>
      <c r="U507" s="152">
        <f t="shared" si="129"/>
        <v>0</v>
      </c>
      <c r="V507" s="152">
        <f t="shared" si="129"/>
        <v>0</v>
      </c>
      <c r="W507" s="154">
        <f>IF(ISERROR(V507/G507),"",V507/G507)</f>
        <v>0</v>
      </c>
      <c r="X507" s="152">
        <f>SUM(X370,X428,X463,X479,X490,X506)</f>
        <v>0</v>
      </c>
      <c r="Y507" s="152">
        <f>SUM(Y370,Y428,Y463,Y479,Y490,Y506)</f>
        <v>0</v>
      </c>
      <c r="Z507" s="152">
        <f>SUM(Z370,Z428,Z463,Z479,Z490,Z506)</f>
        <v>0</v>
      </c>
      <c r="AA507" s="152">
        <f>SUM(AA370,AA428,AA463,AA479,AA490,AA506)</f>
        <v>0</v>
      </c>
    </row>
    <row r="508" spans="1:27" ht="20.100000000000001" customHeight="1">
      <c r="A508" s="429" t="s">
        <v>471</v>
      </c>
      <c r="B508" s="392" t="s">
        <v>247</v>
      </c>
      <c r="C508" s="432" t="s">
        <v>248</v>
      </c>
      <c r="D508" s="433"/>
      <c r="E508" s="434" t="s">
        <v>249</v>
      </c>
      <c r="F508" s="434"/>
      <c r="G508" s="437" t="s">
        <v>250</v>
      </c>
      <c r="H508" s="437"/>
      <c r="I508" s="434" t="s">
        <v>251</v>
      </c>
      <c r="J508" s="434"/>
      <c r="K508" s="434" t="s">
        <v>252</v>
      </c>
      <c r="L508" s="434"/>
      <c r="M508" s="434" t="s">
        <v>253</v>
      </c>
      <c r="N508" s="434"/>
      <c r="O508" s="434" t="s">
        <v>254</v>
      </c>
      <c r="P508" s="437" t="s">
        <v>255</v>
      </c>
      <c r="Q508" s="437"/>
      <c r="R508" s="437" t="s">
        <v>252</v>
      </c>
      <c r="S508" s="437"/>
      <c r="T508" s="437" t="s">
        <v>256</v>
      </c>
      <c r="U508" s="437"/>
      <c r="V508" s="437" t="s">
        <v>257</v>
      </c>
      <c r="W508" s="437"/>
      <c r="X508" s="437" t="s">
        <v>252</v>
      </c>
      <c r="Y508" s="437"/>
      <c r="Z508" s="437" t="s">
        <v>256</v>
      </c>
      <c r="AA508" s="437"/>
    </row>
    <row r="509" spans="1:27" ht="20.100000000000001" customHeight="1">
      <c r="A509" s="430"/>
      <c r="B509" s="392" t="s">
        <v>258</v>
      </c>
      <c r="C509" s="432">
        <v>0</v>
      </c>
      <c r="D509" s="433"/>
      <c r="E509" s="436">
        <f>C509*11</f>
        <v>0</v>
      </c>
      <c r="F509" s="436"/>
      <c r="G509" s="437">
        <v>0</v>
      </c>
      <c r="H509" s="437"/>
      <c r="I509" s="436">
        <f>G509*11</f>
        <v>0</v>
      </c>
      <c r="J509" s="436"/>
      <c r="K509" s="436">
        <f>E509-I509</f>
        <v>0</v>
      </c>
      <c r="L509" s="436"/>
      <c r="M509" s="438" t="str">
        <f>IF(ISERROR(K509/E509),"",K509/E509)</f>
        <v/>
      </c>
      <c r="N509" s="438"/>
      <c r="O509" s="434"/>
      <c r="P509" s="437" t="s">
        <v>201</v>
      </c>
      <c r="Q509" s="437"/>
      <c r="R509" s="439">
        <f>SUM(O370:U370)</f>
        <v>0</v>
      </c>
      <c r="S509" s="439"/>
      <c r="T509" s="440" t="str">
        <f t="array" ref="T509">IF(ISERROR(R509/R516),"",R509/R516)</f>
        <v/>
      </c>
      <c r="U509" s="440"/>
      <c r="V509" s="437" t="s">
        <v>259</v>
      </c>
      <c r="W509" s="437"/>
      <c r="X509" s="441">
        <f>SUM(O370,O428,O463,O479,O490,O506)</f>
        <v>0</v>
      </c>
      <c r="Y509" s="441"/>
      <c r="Z509" s="440" t="str">
        <f t="array" ref="Z509">IF(ISERROR(X509/X516),"",X509/X516)</f>
        <v/>
      </c>
      <c r="AA509" s="440"/>
    </row>
    <row r="510" spans="1:27" ht="20.100000000000001" customHeight="1">
      <c r="A510" s="430"/>
      <c r="B510" s="392" t="s">
        <v>260</v>
      </c>
      <c r="C510" s="432">
        <v>0</v>
      </c>
      <c r="D510" s="433"/>
      <c r="E510" s="436">
        <f>C510*11</f>
        <v>0</v>
      </c>
      <c r="F510" s="436"/>
      <c r="G510" s="437">
        <v>0</v>
      </c>
      <c r="H510" s="437"/>
      <c r="I510" s="436">
        <f>G510*11</f>
        <v>0</v>
      </c>
      <c r="J510" s="436"/>
      <c r="K510" s="436">
        <f>E510-I510</f>
        <v>0</v>
      </c>
      <c r="L510" s="436"/>
      <c r="M510" s="438" t="str">
        <f>IF(ISERROR(K510/E510),"",K510/E510)</f>
        <v/>
      </c>
      <c r="N510" s="438"/>
      <c r="O510" s="434"/>
      <c r="P510" s="437" t="s">
        <v>216</v>
      </c>
      <c r="Q510" s="437"/>
      <c r="R510" s="439">
        <f>SUM(O428:U428)</f>
        <v>0</v>
      </c>
      <c r="S510" s="439"/>
      <c r="T510" s="440" t="str">
        <f>IF(ISERROR(R510/R516),"",R510/R516)</f>
        <v/>
      </c>
      <c r="U510" s="440"/>
      <c r="V510" s="437" t="s">
        <v>261</v>
      </c>
      <c r="W510" s="437"/>
      <c r="X510" s="441">
        <f>SUM(O371,O429,O464,O480,O491,O507)</f>
        <v>0</v>
      </c>
      <c r="Y510" s="441"/>
      <c r="Z510" s="440" t="str">
        <f>IF(ISERROR(X510/X516),"",X510/X516)</f>
        <v/>
      </c>
      <c r="AA510" s="440"/>
    </row>
    <row r="511" spans="1:27" ht="20.100000000000001" customHeight="1">
      <c r="A511" s="430"/>
      <c r="B511" s="392" t="s">
        <v>262</v>
      </c>
      <c r="C511" s="432" t="s">
        <v>534</v>
      </c>
      <c r="D511" s="433"/>
      <c r="E511" s="436" t="e">
        <f>C511*11</f>
        <v>#VALUE!</v>
      </c>
      <c r="F511" s="436"/>
      <c r="G511" s="437">
        <v>0</v>
      </c>
      <c r="H511" s="437"/>
      <c r="I511" s="436">
        <f>G511*11</f>
        <v>0</v>
      </c>
      <c r="J511" s="436"/>
      <c r="K511" s="436" t="e">
        <f>E511-I511</f>
        <v>#VALUE!</v>
      </c>
      <c r="L511" s="436"/>
      <c r="M511" s="438" t="str">
        <f>IF(ISERROR(K511/E511),"",K511/E511)</f>
        <v/>
      </c>
      <c r="N511" s="438"/>
      <c r="O511" s="434"/>
      <c r="P511" s="437" t="s">
        <v>224</v>
      </c>
      <c r="Q511" s="437"/>
      <c r="R511" s="439">
        <f>SUM(O463:U463)</f>
        <v>0</v>
      </c>
      <c r="S511" s="439"/>
      <c r="T511" s="440" t="str">
        <f>IF(ISERROR(R511/R516),"",R511/R516)</f>
        <v/>
      </c>
      <c r="U511" s="440"/>
      <c r="V511" s="437" t="s">
        <v>263</v>
      </c>
      <c r="W511" s="437"/>
      <c r="X511" s="441">
        <f>SUM(O373,O430,O465,O481,O492,O508)</f>
        <v>0</v>
      </c>
      <c r="Y511" s="441"/>
      <c r="Z511" s="440" t="str">
        <f>IF(ISERROR(X511/X516),"",X511/X516)</f>
        <v/>
      </c>
      <c r="AA511" s="440"/>
    </row>
    <row r="512" spans="1:27" ht="20.100000000000001" customHeight="1">
      <c r="A512" s="430"/>
      <c r="B512" s="392" t="s">
        <v>264</v>
      </c>
      <c r="C512" s="432">
        <v>1</v>
      </c>
      <c r="D512" s="433"/>
      <c r="E512" s="436">
        <f>C512*11</f>
        <v>11</v>
      </c>
      <c r="F512" s="436"/>
      <c r="G512" s="437">
        <v>1</v>
      </c>
      <c r="H512" s="437"/>
      <c r="I512" s="436">
        <f>G512*11</f>
        <v>11</v>
      </c>
      <c r="J512" s="436"/>
      <c r="K512" s="436">
        <f>E512-I512</f>
        <v>0</v>
      </c>
      <c r="L512" s="436"/>
      <c r="M512" s="438">
        <f>IF(ISERROR(K512/E512),"",K512/E512)</f>
        <v>0</v>
      </c>
      <c r="N512" s="438"/>
      <c r="O512" s="434"/>
      <c r="P512" s="437" t="s">
        <v>231</v>
      </c>
      <c r="Q512" s="437"/>
      <c r="R512" s="439">
        <f>SUM(O479:U479)</f>
        <v>0</v>
      </c>
      <c r="S512" s="439"/>
      <c r="T512" s="440" t="str">
        <f>IF(ISERROR(R512/R516),"",R512/R516)</f>
        <v/>
      </c>
      <c r="U512" s="440"/>
      <c r="V512" s="437" t="s">
        <v>265</v>
      </c>
      <c r="W512" s="437"/>
      <c r="X512" s="441">
        <f>SUM(O374,O431,O466,O482,O493,O509)</f>
        <v>0</v>
      </c>
      <c r="Y512" s="441"/>
      <c r="Z512" s="440" t="str">
        <f>IF(ISERROR(X512/X516),"",X512/X516)</f>
        <v/>
      </c>
      <c r="AA512" s="440"/>
    </row>
    <row r="513" spans="1:27" ht="20.100000000000001" customHeight="1">
      <c r="A513" s="431"/>
      <c r="B513" s="392" t="s">
        <v>266</v>
      </c>
      <c r="C513" s="442">
        <f>SUM(C509:D512)</f>
        <v>1</v>
      </c>
      <c r="D513" s="443"/>
      <c r="E513" s="436" t="e">
        <f>SUM(E509:F512)</f>
        <v>#VALUE!</v>
      </c>
      <c r="F513" s="436"/>
      <c r="G513" s="437">
        <f>SUM(G509:H512)</f>
        <v>1</v>
      </c>
      <c r="H513" s="437"/>
      <c r="I513" s="436">
        <f>SUM(I509:J512)</f>
        <v>11</v>
      </c>
      <c r="J513" s="436"/>
      <c r="K513" s="436" t="e">
        <f>SUM(K509:L512)</f>
        <v>#VALUE!</v>
      </c>
      <c r="L513" s="436"/>
      <c r="M513" s="438" t="str">
        <f>IF(ISERROR(K513/E513),"",K513/E513)</f>
        <v/>
      </c>
      <c r="N513" s="438"/>
      <c r="O513" s="434"/>
      <c r="P513" s="437" t="s">
        <v>234</v>
      </c>
      <c r="Q513" s="437"/>
      <c r="R513" s="439">
        <f>SUM(O490:U490)</f>
        <v>0</v>
      </c>
      <c r="S513" s="439"/>
      <c r="T513" s="440" t="str">
        <f>IF(ISERROR(R513/R516),"",R513/R516)</f>
        <v/>
      </c>
      <c r="U513" s="440"/>
      <c r="V513" s="437" t="s">
        <v>267</v>
      </c>
      <c r="W513" s="437"/>
      <c r="X513" s="441">
        <f>SUM(O375,O432,O467,O483,O494,O510)</f>
        <v>0</v>
      </c>
      <c r="Y513" s="441"/>
      <c r="Z513" s="440" t="str">
        <f>IF(ISERROR(X513/X516),"",X513/X516)</f>
        <v/>
      </c>
      <c r="AA513" s="440"/>
    </row>
    <row r="514" spans="1:27" ht="20.100000000000001" customHeight="1">
      <c r="A514" s="267" t="s">
        <v>472</v>
      </c>
      <c r="B514" s="392">
        <f>G507</f>
        <v>326</v>
      </c>
      <c r="C514" s="444" t="s">
        <v>269</v>
      </c>
      <c r="D514" s="445"/>
      <c r="E514" s="437">
        <f>H507</f>
        <v>2110.6800000000003</v>
      </c>
      <c r="F514" s="437"/>
      <c r="G514" s="437" t="s">
        <v>270</v>
      </c>
      <c r="H514" s="437"/>
      <c r="I514" s="446">
        <f>L507</f>
        <v>6.0672931349517096</v>
      </c>
      <c r="J514" s="446"/>
      <c r="K514" s="434" t="s">
        <v>271</v>
      </c>
      <c r="L514" s="434"/>
      <c r="M514" s="446">
        <f>J507</f>
        <v>6.2095238095238097</v>
      </c>
      <c r="N514" s="446"/>
      <c r="O514" s="434"/>
      <c r="P514" s="437" t="s">
        <v>244</v>
      </c>
      <c r="Q514" s="437"/>
      <c r="R514" s="439">
        <f>SUM(O506:U506)</f>
        <v>0</v>
      </c>
      <c r="S514" s="439"/>
      <c r="T514" s="440" t="str">
        <f>IF(ISERROR(R514/R516),"",R514/R516)</f>
        <v/>
      </c>
      <c r="U514" s="440"/>
      <c r="V514" s="437" t="s">
        <v>272</v>
      </c>
      <c r="W514" s="437"/>
      <c r="X514" s="441">
        <f>SUM(O376,O433,O468,O484,O495,O511)</f>
        <v>0</v>
      </c>
      <c r="Y514" s="441"/>
      <c r="Z514" s="440" t="str">
        <f>IF(ISERROR(X514/X516),"",X514/X516)</f>
        <v/>
      </c>
      <c r="AA514" s="440"/>
    </row>
    <row r="515" spans="1:27" ht="20.100000000000001" customHeight="1">
      <c r="A515" s="268" t="s">
        <v>473</v>
      </c>
      <c r="B515" s="392">
        <f>I507+C513</f>
        <v>53.5</v>
      </c>
      <c r="C515" s="447" t="s">
        <v>251</v>
      </c>
      <c r="D515" s="448"/>
      <c r="E515" s="449">
        <f>K507+I513</f>
        <v>64.73071528751754</v>
      </c>
      <c r="F515" s="449"/>
      <c r="G515" s="437" t="s">
        <v>274</v>
      </c>
      <c r="H515" s="437"/>
      <c r="I515" s="446">
        <f>B515-E515</f>
        <v>-11.23071528751754</v>
      </c>
      <c r="J515" s="446"/>
      <c r="K515" s="434" t="s">
        <v>275</v>
      </c>
      <c r="L515" s="434"/>
      <c r="M515" s="438">
        <f>IF(ISERROR(I515/E515),"",I515/E515)</f>
        <v>-0.17349901414859284</v>
      </c>
      <c r="N515" s="438"/>
      <c r="O515" s="434"/>
      <c r="P515" s="437" t="s">
        <v>245</v>
      </c>
      <c r="Q515" s="437"/>
      <c r="R515" s="439"/>
      <c r="S515" s="439"/>
      <c r="T515" s="440" t="str">
        <f>IF(ISERROR(R515/R516),"",R515/R516)</f>
        <v/>
      </c>
      <c r="U515" s="440"/>
      <c r="V515" s="437" t="s">
        <v>264</v>
      </c>
      <c r="W515" s="437"/>
      <c r="X515" s="441">
        <f>SUM(O377,O434,O469,O489,O496,O512)</f>
        <v>0</v>
      </c>
      <c r="Y515" s="441"/>
      <c r="Z515" s="440" t="str">
        <f>IF(ISERROR(X515/X516),"",X515/X516)</f>
        <v/>
      </c>
      <c r="AA515" s="440"/>
    </row>
    <row r="516" spans="1:27" ht="20.100000000000001" customHeight="1">
      <c r="A516" s="268" t="s">
        <v>474</v>
      </c>
      <c r="B516" s="392">
        <f>N507</f>
        <v>0</v>
      </c>
      <c r="C516" s="447" t="s">
        <v>277</v>
      </c>
      <c r="D516" s="448"/>
      <c r="E516" s="440">
        <f>IF(ISERROR(B516/B515),"",B516/B515)</f>
        <v>0</v>
      </c>
      <c r="F516" s="440"/>
      <c r="G516" s="437" t="s">
        <v>278</v>
      </c>
      <c r="H516" s="437"/>
      <c r="I516" s="434">
        <f>V507</f>
        <v>0</v>
      </c>
      <c r="J516" s="434"/>
      <c r="K516" s="434" t="s">
        <v>279</v>
      </c>
      <c r="L516" s="434"/>
      <c r="M516" s="438">
        <f t="array" ref="M516">IF(ISERROR(I516/B514),"",I516/B514)</f>
        <v>0</v>
      </c>
      <c r="N516" s="438"/>
      <c r="O516" s="434"/>
      <c r="P516" s="437" t="s">
        <v>266</v>
      </c>
      <c r="Q516" s="437"/>
      <c r="R516" s="439">
        <f>SUM(R509:S515)</f>
        <v>0</v>
      </c>
      <c r="S516" s="439"/>
      <c r="T516" s="440"/>
      <c r="U516" s="440"/>
      <c r="V516" s="437" t="s">
        <v>266</v>
      </c>
      <c r="W516" s="437"/>
      <c r="X516" s="441">
        <f>SUM(X509:Y515)</f>
        <v>0</v>
      </c>
      <c r="Y516" s="441"/>
      <c r="Z516" s="440"/>
      <c r="AA516" s="440"/>
    </row>
    <row r="517" spans="1:27" ht="34.5" customHeight="1">
      <c r="A517" s="181" t="s">
        <v>334</v>
      </c>
      <c r="B517" s="182"/>
      <c r="C517" s="121"/>
      <c r="D517" s="121"/>
      <c r="E517" s="156"/>
      <c r="F517" s="378"/>
      <c r="G517" s="476" t="str">
        <f>IF(ISERROR(#REF!/#REF!),"",#REF!/#REF!)</f>
        <v/>
      </c>
      <c r="H517" s="476"/>
      <c r="I517" s="476"/>
      <c r="J517" s="124"/>
      <c r="K517" s="157"/>
      <c r="L517" s="121"/>
      <c r="M517" s="121"/>
      <c r="N517" s="476" t="str">
        <f>IF(ISERROR(G517/#REF!),"",G517/#REF!)</f>
        <v/>
      </c>
      <c r="O517" s="476"/>
      <c r="P517" s="476"/>
      <c r="Q517" s="476"/>
      <c r="R517" s="476"/>
      <c r="S517" s="393"/>
      <c r="T517" s="156"/>
      <c r="U517" s="156"/>
      <c r="V517" s="124"/>
      <c r="W517" s="124"/>
      <c r="X517" s="158"/>
      <c r="Y517" s="158"/>
      <c r="Z517" s="158"/>
      <c r="AA517" s="159"/>
    </row>
    <row r="518" spans="1:27" ht="20.100000000000001" customHeight="1">
      <c r="A518" s="271" t="s">
        <v>476</v>
      </c>
      <c r="B518" s="122"/>
      <c r="C518" s="121"/>
      <c r="D518" s="121"/>
      <c r="E518" s="121"/>
      <c r="F518" s="375"/>
      <c r="G518" s="160"/>
      <c r="H518" s="121"/>
      <c r="I518" s="122"/>
      <c r="J518" s="124"/>
      <c r="K518" s="157"/>
      <c r="L518" s="121"/>
      <c r="M518" s="121"/>
      <c r="N518" s="121"/>
      <c r="O518" s="121"/>
      <c r="P518" s="121"/>
      <c r="Q518" s="121"/>
      <c r="R518" s="121"/>
      <c r="S518" s="121"/>
      <c r="T518" s="121"/>
      <c r="U518" s="161"/>
      <c r="V518" s="161"/>
      <c r="W518" s="161"/>
      <c r="X518" s="121"/>
      <c r="Y518" s="121"/>
      <c r="Z518" s="121"/>
      <c r="AA518" s="122"/>
    </row>
    <row r="519" spans="1:27" ht="20.100000000000001" customHeight="1">
      <c r="A519" s="479" t="s">
        <v>268</v>
      </c>
      <c r="B519" s="479"/>
      <c r="C519" s="432">
        <f>SUM(B171,B342,B514)</f>
        <v>3215</v>
      </c>
      <c r="D519" s="433"/>
      <c r="E519" s="479" t="s">
        <v>269</v>
      </c>
      <c r="F519" s="479"/>
      <c r="G519" s="449">
        <f>SUM(E171,E342,E514)</f>
        <v>16684.120000000003</v>
      </c>
      <c r="H519" s="449"/>
      <c r="I519" s="437" t="s">
        <v>270</v>
      </c>
      <c r="J519" s="479"/>
      <c r="K519" s="432">
        <f>IF(ISERROR(C519/G520),"",C519/G520)</f>
        <v>11.675438445619195</v>
      </c>
      <c r="L519" s="433"/>
      <c r="M519" s="437" t="s">
        <v>271</v>
      </c>
      <c r="N519" s="437"/>
      <c r="O519" s="474">
        <f t="array" ref="O519">IF(ISERROR(C519/C520),"",C519/C520)</f>
        <v>22.482517482517483</v>
      </c>
      <c r="P519" s="475"/>
      <c r="Q519" s="121"/>
      <c r="R519" s="121"/>
      <c r="S519" s="121"/>
      <c r="T519" s="121"/>
      <c r="U519" s="161"/>
      <c r="V519" s="161"/>
      <c r="W519" s="161"/>
      <c r="X519" s="121"/>
      <c r="Y519" s="121"/>
      <c r="Z519" s="121"/>
      <c r="AA519" s="122"/>
    </row>
    <row r="520" spans="1:27" ht="20.100000000000001" customHeight="1">
      <c r="A520" s="437" t="s">
        <v>273</v>
      </c>
      <c r="B520" s="437"/>
      <c r="C520" s="432">
        <f>SUM(B172,B343,B515)</f>
        <v>143</v>
      </c>
      <c r="D520" s="433"/>
      <c r="E520" s="437" t="s">
        <v>251</v>
      </c>
      <c r="F520" s="437"/>
      <c r="G520" s="449">
        <f>SUM(E172,E343,E515)</f>
        <v>275.36439123674347</v>
      </c>
      <c r="H520" s="449"/>
      <c r="I520" s="447" t="s">
        <v>274</v>
      </c>
      <c r="J520" s="448"/>
      <c r="K520" s="444">
        <f>C520-G520</f>
        <v>-132.36439123674347</v>
      </c>
      <c r="L520" s="445"/>
      <c r="M520" s="444" t="s">
        <v>275</v>
      </c>
      <c r="N520" s="445"/>
      <c r="O520" s="477">
        <f>IF(ISERROR(K520/C520),"",K520/C520)</f>
        <v>-0.92562511354366062</v>
      </c>
      <c r="P520" s="478"/>
      <c r="Q520" s="121"/>
      <c r="R520" s="121"/>
      <c r="S520" s="121"/>
      <c r="T520" s="121"/>
      <c r="U520" s="161"/>
      <c r="V520" s="161"/>
      <c r="W520" s="161"/>
      <c r="X520" s="121"/>
      <c r="Y520" s="121"/>
      <c r="Z520" s="121"/>
      <c r="AA520" s="122"/>
    </row>
    <row r="521" spans="1:27" ht="20.100000000000001" customHeight="1">
      <c r="A521" s="447" t="s">
        <v>276</v>
      </c>
      <c r="B521" s="448"/>
      <c r="C521" s="432">
        <f>SUM(B173,B344,B516)</f>
        <v>0</v>
      </c>
      <c r="D521" s="433"/>
      <c r="E521" s="447" t="s">
        <v>277</v>
      </c>
      <c r="F521" s="448"/>
      <c r="G521" s="440">
        <f>IF(ISERROR(C521/C520),"",C521/C520)</f>
        <v>0</v>
      </c>
      <c r="H521" s="440"/>
      <c r="I521" s="437" t="s">
        <v>278</v>
      </c>
      <c r="J521" s="479"/>
      <c r="K521" s="449">
        <f>SUM(I173,I344,I516)</f>
        <v>0</v>
      </c>
      <c r="L521" s="449"/>
      <c r="M521" s="479" t="s">
        <v>279</v>
      </c>
      <c r="N521" s="479"/>
      <c r="O521" s="477">
        <f t="array" ref="O521">IF(ISERROR(K521/C519),"",K521/C519)</f>
        <v>0</v>
      </c>
      <c r="P521" s="478"/>
      <c r="Q521" s="121"/>
      <c r="R521" s="121"/>
      <c r="S521" s="121"/>
      <c r="T521" s="121"/>
      <c r="U521" s="161"/>
      <c r="V521" s="161"/>
      <c r="W521" s="161"/>
      <c r="X521" s="121"/>
      <c r="Y521" s="121"/>
      <c r="Z521" s="121"/>
      <c r="AA521" s="122"/>
    </row>
    <row r="522" spans="1:27" ht="20.100000000000001" customHeight="1">
      <c r="A522" s="271" t="s">
        <v>477</v>
      </c>
      <c r="B522" s="122"/>
      <c r="C522" s="162"/>
      <c r="D522" s="162"/>
      <c r="E522" s="163"/>
      <c r="F522" s="379"/>
      <c r="G522" s="307"/>
      <c r="H522" s="164"/>
      <c r="I522" s="393"/>
      <c r="J522" s="124"/>
      <c r="K522" s="165"/>
      <c r="L522" s="122"/>
      <c r="M522" s="122"/>
      <c r="N522" s="156"/>
      <c r="O522" s="156"/>
      <c r="P522" s="156"/>
      <c r="Q522" s="156"/>
      <c r="R522" s="156"/>
      <c r="S522" s="156"/>
      <c r="T522" s="122"/>
      <c r="U522" s="122"/>
      <c r="V522" s="163"/>
      <c r="W522" s="122"/>
      <c r="X522" s="121"/>
      <c r="Y522" s="121"/>
      <c r="Z522" s="121"/>
      <c r="AA522" s="117"/>
    </row>
    <row r="523" spans="1:27" ht="20.100000000000001" customHeight="1">
      <c r="A523" s="447" t="s">
        <v>298</v>
      </c>
      <c r="B523" s="448"/>
      <c r="C523" s="447" t="s">
        <v>299</v>
      </c>
      <c r="D523" s="448"/>
      <c r="E523" s="447" t="s">
        <v>256</v>
      </c>
      <c r="F523" s="448"/>
      <c r="G523" s="480" t="s">
        <v>254</v>
      </c>
      <c r="H523" s="481"/>
      <c r="I523" s="447" t="s">
        <v>255</v>
      </c>
      <c r="J523" s="445"/>
      <c r="K523" s="447" t="s">
        <v>300</v>
      </c>
      <c r="L523" s="448"/>
      <c r="M523" s="447" t="s">
        <v>256</v>
      </c>
      <c r="N523" s="448"/>
      <c r="O523" s="437" t="s">
        <v>257</v>
      </c>
      <c r="P523" s="437"/>
      <c r="Q523" s="447" t="s">
        <v>300</v>
      </c>
      <c r="R523" s="448"/>
      <c r="S523" s="447" t="s">
        <v>256</v>
      </c>
      <c r="T523" s="448"/>
      <c r="U523" s="115"/>
      <c r="V523" s="115"/>
      <c r="W523" s="121"/>
      <c r="X523" s="166"/>
      <c r="Y523" s="115"/>
      <c r="Z523" s="156"/>
      <c r="AA523" s="156"/>
    </row>
    <row r="524" spans="1:27" ht="20.100000000000001" customHeight="1">
      <c r="A524" s="486" t="s">
        <v>201</v>
      </c>
      <c r="B524" s="448"/>
      <c r="C524" s="447">
        <f>SUM(G28,G199,G370)</f>
        <v>725</v>
      </c>
      <c r="D524" s="448"/>
      <c r="E524" s="487">
        <f>IF(ISERROR(C524/C530),"",C524/C530)</f>
        <v>0.22550544323483671</v>
      </c>
      <c r="F524" s="488"/>
      <c r="G524" s="482"/>
      <c r="H524" s="483"/>
      <c r="I524" s="489" t="s">
        <v>301</v>
      </c>
      <c r="J524" s="490"/>
      <c r="K524" s="444">
        <f t="shared" ref="K524:K529" si="130">SUM(R166,U337,U509)</f>
        <v>0</v>
      </c>
      <c r="L524" s="445"/>
      <c r="M524" s="487" t="str">
        <f t="array" ref="M524">IF(ISERROR(K524/K530),"",K524/K530)</f>
        <v/>
      </c>
      <c r="N524" s="488"/>
      <c r="O524" s="437" t="s">
        <v>259</v>
      </c>
      <c r="P524" s="437"/>
      <c r="Q524" s="474">
        <f t="shared" ref="Q524:Q529" si="131">SUM(X166,AA337,AA509)</f>
        <v>0</v>
      </c>
      <c r="R524" s="475"/>
      <c r="S524" s="487" t="str">
        <f t="array" ref="S524">IF(ISERROR(Q524/Q530),"",Q524/Q530)</f>
        <v/>
      </c>
      <c r="T524" s="488"/>
      <c r="U524" s="115"/>
      <c r="V524" s="115"/>
      <c r="W524" s="164"/>
      <c r="X524" s="166"/>
      <c r="Y524" s="115"/>
      <c r="Z524" s="156"/>
      <c r="AA524" s="156"/>
    </row>
    <row r="525" spans="1:27" ht="20.100000000000001" customHeight="1">
      <c r="A525" s="486" t="s">
        <v>216</v>
      </c>
      <c r="B525" s="448"/>
      <c r="C525" s="447">
        <f>SUM(G86,G257,G428)</f>
        <v>1647</v>
      </c>
      <c r="D525" s="448"/>
      <c r="E525" s="487">
        <f>IF(ISERROR(C525/C530),"",C525/C530)</f>
        <v>0.51228615863141524</v>
      </c>
      <c r="F525" s="488"/>
      <c r="G525" s="482"/>
      <c r="H525" s="483"/>
      <c r="I525" s="489" t="s">
        <v>302</v>
      </c>
      <c r="J525" s="490"/>
      <c r="K525" s="444">
        <f t="shared" si="130"/>
        <v>0</v>
      </c>
      <c r="L525" s="445"/>
      <c r="M525" s="487" t="str">
        <f>IF(ISERROR(K525/K530),"",K525/K530)</f>
        <v/>
      </c>
      <c r="N525" s="488"/>
      <c r="O525" s="437" t="s">
        <v>261</v>
      </c>
      <c r="P525" s="437"/>
      <c r="Q525" s="474">
        <f t="shared" si="131"/>
        <v>0</v>
      </c>
      <c r="R525" s="475"/>
      <c r="S525" s="487" t="str">
        <f>IF(ISERROR(Q525/Q530),"",Q525/Q530)</f>
        <v/>
      </c>
      <c r="T525" s="488"/>
      <c r="U525" s="115"/>
      <c r="V525" s="115"/>
      <c r="W525" s="164"/>
      <c r="X525" s="166"/>
      <c r="Y525" s="115"/>
      <c r="Z525" s="156"/>
      <c r="AA525" s="156"/>
    </row>
    <row r="526" spans="1:27" ht="20.100000000000001" customHeight="1">
      <c r="A526" s="486" t="s">
        <v>224</v>
      </c>
      <c r="B526" s="448"/>
      <c r="C526" s="447">
        <f>SUM(G121,G292,G463)</f>
        <v>316</v>
      </c>
      <c r="D526" s="448"/>
      <c r="E526" s="487">
        <f>IF(ISERROR(C526/C530),"",C526/C530)</f>
        <v>9.8289269051321931E-2</v>
      </c>
      <c r="F526" s="488"/>
      <c r="G526" s="482"/>
      <c r="H526" s="483"/>
      <c r="I526" s="489" t="s">
        <v>303</v>
      </c>
      <c r="J526" s="490"/>
      <c r="K526" s="444">
        <f t="shared" si="130"/>
        <v>0</v>
      </c>
      <c r="L526" s="445"/>
      <c r="M526" s="487" t="str">
        <f>IF(ISERROR(K526/K530),"",K526/K530)</f>
        <v/>
      </c>
      <c r="N526" s="488"/>
      <c r="O526" s="437" t="s">
        <v>263</v>
      </c>
      <c r="P526" s="437"/>
      <c r="Q526" s="474">
        <f t="shared" si="131"/>
        <v>0</v>
      </c>
      <c r="R526" s="475"/>
      <c r="S526" s="487" t="str">
        <f>IF(ISERROR(Q526/Q530),"",Q526/Q530)</f>
        <v/>
      </c>
      <c r="T526" s="488"/>
      <c r="U526" s="115"/>
      <c r="V526" s="115"/>
      <c r="W526" s="164"/>
      <c r="X526" s="166"/>
      <c r="Y526" s="115"/>
      <c r="Z526" s="156"/>
      <c r="AA526" s="156"/>
    </row>
    <row r="527" spans="1:27" ht="20.100000000000001" customHeight="1">
      <c r="A527" s="486" t="s">
        <v>231</v>
      </c>
      <c r="B527" s="448"/>
      <c r="C527" s="447">
        <f>SUM(G137,G308,G479)</f>
        <v>357</v>
      </c>
      <c r="D527" s="448"/>
      <c r="E527" s="487">
        <f>IF(ISERROR(C527/C530),"",C527/C530)</f>
        <v>0.11104199066874028</v>
      </c>
      <c r="F527" s="488"/>
      <c r="G527" s="482"/>
      <c r="H527" s="483"/>
      <c r="I527" s="489" t="s">
        <v>304</v>
      </c>
      <c r="J527" s="490"/>
      <c r="K527" s="444">
        <f t="shared" si="130"/>
        <v>0</v>
      </c>
      <c r="L527" s="445"/>
      <c r="M527" s="487" t="str">
        <f>IF(ISERROR(K527/K530),"",K527/K530)</f>
        <v/>
      </c>
      <c r="N527" s="488"/>
      <c r="O527" s="437" t="s">
        <v>305</v>
      </c>
      <c r="P527" s="437"/>
      <c r="Q527" s="474">
        <f t="shared" si="131"/>
        <v>0</v>
      </c>
      <c r="R527" s="475"/>
      <c r="S527" s="487" t="str">
        <f>IF(ISERROR(Q527/Q530),"",Q527/Q530)</f>
        <v/>
      </c>
      <c r="T527" s="488"/>
      <c r="U527" s="115"/>
      <c r="V527" s="115"/>
      <c r="W527" s="164"/>
      <c r="X527" s="166"/>
      <c r="Y527" s="115"/>
      <c r="Z527" s="156"/>
      <c r="AA527" s="156"/>
    </row>
    <row r="528" spans="1:27" ht="20.100000000000001" customHeight="1">
      <c r="A528" s="486" t="s">
        <v>234</v>
      </c>
      <c r="B528" s="448"/>
      <c r="C528" s="447">
        <f>SUM(G148,G319,G490)</f>
        <v>0</v>
      </c>
      <c r="D528" s="448"/>
      <c r="E528" s="487">
        <f>IF(ISERROR(C528/C530),"",C528/C530)</f>
        <v>0</v>
      </c>
      <c r="F528" s="488"/>
      <c r="G528" s="482"/>
      <c r="H528" s="483"/>
      <c r="I528" s="489" t="s">
        <v>306</v>
      </c>
      <c r="J528" s="490"/>
      <c r="K528" s="444">
        <f t="shared" si="130"/>
        <v>0</v>
      </c>
      <c r="L528" s="445"/>
      <c r="M528" s="487" t="str">
        <f>IF(ISERROR(K528/K530),"",K528/K530)</f>
        <v/>
      </c>
      <c r="N528" s="488"/>
      <c r="O528" s="437" t="s">
        <v>267</v>
      </c>
      <c r="P528" s="437"/>
      <c r="Q528" s="474">
        <f t="shared" si="131"/>
        <v>0</v>
      </c>
      <c r="R528" s="475"/>
      <c r="S528" s="487" t="str">
        <f>IF(ISERROR(Q528/Q530),"",Q528/Q530)</f>
        <v/>
      </c>
      <c r="T528" s="488"/>
      <c r="U528" s="115"/>
      <c r="V528" s="115"/>
      <c r="W528" s="164"/>
      <c r="X528" s="166"/>
      <c r="Y528" s="115"/>
      <c r="Z528" s="156"/>
      <c r="AA528" s="156"/>
    </row>
    <row r="529" spans="1:27" ht="20.100000000000001" customHeight="1">
      <c r="A529" s="486" t="s">
        <v>244</v>
      </c>
      <c r="B529" s="448"/>
      <c r="C529" s="447">
        <f>SUM(G163,G334,G506)</f>
        <v>170</v>
      </c>
      <c r="D529" s="448"/>
      <c r="E529" s="487">
        <f>IF(ISERROR(C529/C530),"",C529/C530)</f>
        <v>5.2877138413685847E-2</v>
      </c>
      <c r="F529" s="488"/>
      <c r="G529" s="482"/>
      <c r="H529" s="483"/>
      <c r="I529" s="489" t="s">
        <v>307</v>
      </c>
      <c r="J529" s="490"/>
      <c r="K529" s="444">
        <f t="shared" si="130"/>
        <v>0</v>
      </c>
      <c r="L529" s="445"/>
      <c r="M529" s="487" t="str">
        <f>IF(ISERROR(K529/K530),"",K529/K530)</f>
        <v/>
      </c>
      <c r="N529" s="488"/>
      <c r="O529" s="437" t="s">
        <v>272</v>
      </c>
      <c r="P529" s="437"/>
      <c r="Q529" s="474">
        <f t="shared" si="131"/>
        <v>0</v>
      </c>
      <c r="R529" s="475"/>
      <c r="S529" s="487" t="str">
        <f>IF(ISERROR(Q529/Q530),"",Q529/Q530)</f>
        <v/>
      </c>
      <c r="T529" s="488"/>
      <c r="U529" s="115"/>
      <c r="V529" s="115"/>
      <c r="W529" s="164"/>
      <c r="X529" s="166"/>
      <c r="Y529" s="115"/>
      <c r="Z529" s="156"/>
      <c r="AA529" s="156"/>
    </row>
    <row r="530" spans="1:27" ht="20.100000000000001" customHeight="1">
      <c r="A530" s="447" t="s">
        <v>266</v>
      </c>
      <c r="B530" s="448"/>
      <c r="C530" s="447">
        <f>SUM(C524:C529)</f>
        <v>3215</v>
      </c>
      <c r="D530" s="448"/>
      <c r="E530" s="487">
        <f>SUM(E524:F529)</f>
        <v>1</v>
      </c>
      <c r="F530" s="488"/>
      <c r="G530" s="484"/>
      <c r="H530" s="485"/>
      <c r="I530" s="447" t="s">
        <v>266</v>
      </c>
      <c r="J530" s="445"/>
      <c r="K530" s="444">
        <f>SUM(R173,U344,U516)</f>
        <v>0</v>
      </c>
      <c r="L530" s="445"/>
      <c r="M530" s="487"/>
      <c r="N530" s="488"/>
      <c r="O530" s="437" t="s">
        <v>266</v>
      </c>
      <c r="P530" s="437"/>
      <c r="Q530" s="474">
        <f>SUM(Q524:R529)</f>
        <v>0</v>
      </c>
      <c r="R530" s="475"/>
      <c r="S530" s="487">
        <f>SUM(S524:T529)</f>
        <v>0</v>
      </c>
      <c r="T530" s="488"/>
      <c r="U530" s="115"/>
      <c r="V530" s="115"/>
      <c r="W530" s="121"/>
      <c r="X530" s="166"/>
      <c r="Y530" s="115"/>
      <c r="Z530" s="156"/>
      <c r="AA530" s="156"/>
    </row>
    <row r="531" spans="1:27" ht="20.100000000000001" customHeight="1">
      <c r="A531" s="272" t="s">
        <v>478</v>
      </c>
      <c r="B531" s="167"/>
      <c r="C531" s="168"/>
      <c r="D531" s="168"/>
      <c r="E531" s="168"/>
      <c r="F531" s="380"/>
      <c r="G531" s="169"/>
      <c r="H531" s="170"/>
      <c r="I531" s="171"/>
      <c r="J531" s="170"/>
      <c r="K531" s="172"/>
      <c r="L531" s="170"/>
      <c r="M531" s="170"/>
      <c r="N531" s="170"/>
      <c r="O531" s="170"/>
      <c r="P531" s="170"/>
      <c r="Q531" s="170"/>
      <c r="R531" s="170"/>
      <c r="S531" s="170"/>
      <c r="T531" s="170"/>
      <c r="U531" s="173"/>
      <c r="V531" s="173"/>
      <c r="W531" s="173"/>
      <c r="X531" s="174"/>
      <c r="Y531" s="174"/>
      <c r="Z531" s="173"/>
      <c r="AA531" s="166"/>
    </row>
    <row r="532" spans="1:27" ht="20.100000000000001" customHeight="1">
      <c r="A532" s="489" t="s">
        <v>308</v>
      </c>
      <c r="B532" s="443"/>
      <c r="C532" s="396" t="s">
        <v>309</v>
      </c>
      <c r="D532" s="396" t="s">
        <v>310</v>
      </c>
      <c r="E532" s="396" t="s">
        <v>311</v>
      </c>
      <c r="F532" s="105" t="s">
        <v>312</v>
      </c>
      <c r="G532" s="308" t="s">
        <v>313</v>
      </c>
      <c r="H532" s="128" t="s">
        <v>314</v>
      </c>
      <c r="I532" s="128" t="s">
        <v>315</v>
      </c>
      <c r="J532" s="128" t="s">
        <v>316</v>
      </c>
      <c r="K532" s="398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390" t="s">
        <v>322</v>
      </c>
      <c r="Q532" s="128" t="s">
        <v>323</v>
      </c>
      <c r="R532" s="108" t="s">
        <v>324</v>
      </c>
      <c r="S532" s="396" t="s">
        <v>325</v>
      </c>
      <c r="T532" s="396" t="s">
        <v>326</v>
      </c>
      <c r="U532" s="175"/>
      <c r="V532" s="175"/>
      <c r="X532" s="115"/>
      <c r="Y532" s="115"/>
      <c r="Z532" s="156"/>
      <c r="AA532" s="156"/>
    </row>
    <row r="533" spans="1:27" ht="20.100000000000001" customHeight="1">
      <c r="A533" s="491" t="s">
        <v>327</v>
      </c>
      <c r="B533" s="492"/>
      <c r="C533" s="105">
        <f>D533+E533+F533-G533-O533-P533</f>
        <v>0</v>
      </c>
      <c r="D533" s="105"/>
      <c r="E533" s="105"/>
      <c r="F533" s="105"/>
      <c r="G533" s="106"/>
      <c r="H533" s="105"/>
      <c r="I533" s="105"/>
      <c r="J533" s="105">
        <f>C533-H533-I533</f>
        <v>0</v>
      </c>
      <c r="K533" s="105"/>
      <c r="L533" s="105"/>
      <c r="M533" s="105"/>
      <c r="N533" s="105"/>
      <c r="O533" s="105"/>
      <c r="P533" s="107"/>
      <c r="Q533" s="105">
        <f>J533-K533-L533</f>
        <v>0</v>
      </c>
      <c r="R533" s="108">
        <f>Q533*11-M533-N533</f>
        <v>0</v>
      </c>
      <c r="S533" s="397" t="str">
        <f t="array" ref="S533">IF(ISERROR(Q533/J533),"",Q533/J533)</f>
        <v/>
      </c>
      <c r="T533" s="397" t="str">
        <f t="array" ref="T533">IF(ISERROR((O533:P533)/C533),"",SUM(O533:P533)/C533)</f>
        <v/>
      </c>
      <c r="X533" s="115"/>
      <c r="Y533" s="115"/>
      <c r="Z533" s="156"/>
      <c r="AA533" s="156"/>
    </row>
    <row r="534" spans="1:27" ht="20.100000000000001" customHeight="1">
      <c r="A534" s="491" t="s">
        <v>328</v>
      </c>
      <c r="B534" s="492"/>
      <c r="C534" s="105">
        <f>D534+E534+F534-G534-O534-P534</f>
        <v>0</v>
      </c>
      <c r="D534" s="109"/>
      <c r="E534" s="109"/>
      <c r="F534" s="109"/>
      <c r="G534" s="106"/>
      <c r="H534" s="105"/>
      <c r="I534" s="105"/>
      <c r="J534" s="105">
        <f>C534-H534-I534</f>
        <v>0</v>
      </c>
      <c r="K534" s="105"/>
      <c r="L534" s="105"/>
      <c r="M534" s="105"/>
      <c r="N534" s="105"/>
      <c r="O534" s="109"/>
      <c r="P534" s="110"/>
      <c r="Q534" s="105">
        <f>J534-K534-L534</f>
        <v>0</v>
      </c>
      <c r="R534" s="108">
        <f>Q534*11-M534-N534</f>
        <v>0</v>
      </c>
      <c r="S534" s="397" t="str">
        <f t="array" ref="S534">IF(ISERROR(Q534/J534),"",Q534/J534)</f>
        <v/>
      </c>
      <c r="T534" s="397" t="str">
        <f t="array" ref="T534">IF(ISERROR((O534:P534)/C534),"",SUM(O534:P534)/C534)</f>
        <v/>
      </c>
      <c r="X534" s="115"/>
      <c r="Y534" s="115"/>
      <c r="Z534" s="156"/>
      <c r="AA534" s="156"/>
    </row>
    <row r="535" spans="1:27" ht="20.100000000000001" customHeight="1">
      <c r="A535" s="491" t="s">
        <v>329</v>
      </c>
      <c r="B535" s="492"/>
      <c r="C535" s="105">
        <f>D535+E535+F535-G535-O535-P535</f>
        <v>0</v>
      </c>
      <c r="D535" s="109"/>
      <c r="E535" s="109"/>
      <c r="F535" s="109"/>
      <c r="G535" s="106"/>
      <c r="H535" s="105"/>
      <c r="I535" s="105"/>
      <c r="J535" s="105">
        <f>C535-H535-I535</f>
        <v>0</v>
      </c>
      <c r="K535" s="105"/>
      <c r="L535" s="105"/>
      <c r="M535" s="105"/>
      <c r="N535" s="105"/>
      <c r="O535" s="109"/>
      <c r="P535" s="110"/>
      <c r="Q535" s="105">
        <f>J535-K535-L535</f>
        <v>0</v>
      </c>
      <c r="R535" s="108">
        <f>Q535*11-M535-N535</f>
        <v>0</v>
      </c>
      <c r="S535" s="397" t="str">
        <f t="array" ref="S535">IF(ISERROR(Q535/J535),"",Q535/J535)</f>
        <v/>
      </c>
      <c r="T535" s="397" t="str">
        <f t="array" ref="T535">IF(ISERROR((O535:P535)/C535),"",SUM(O535:P535)/C535)</f>
        <v/>
      </c>
      <c r="V535" s="175"/>
      <c r="X535" s="115"/>
      <c r="Y535" s="115"/>
      <c r="Z535" s="156"/>
      <c r="AA535" s="156"/>
    </row>
    <row r="536" spans="1:27" ht="20.100000000000001" customHeight="1">
      <c r="A536" s="493" t="s">
        <v>330</v>
      </c>
      <c r="B536" s="494"/>
      <c r="C536" s="111">
        <f>SUM(C533:C535)</f>
        <v>0</v>
      </c>
      <c r="D536" s="111">
        <f t="shared" ref="D536:N536" si="132">SUM(D533:D535)</f>
        <v>0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0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0</v>
      </c>
      <c r="R536" s="113">
        <f>SUM(R533:R535)</f>
        <v>0</v>
      </c>
      <c r="S536" s="114" t="str">
        <f t="array" ref="S536">IF(ISERROR(Q536/J536),"",Q536/J536)</f>
        <v/>
      </c>
      <c r="T536" s="114" t="str">
        <f t="array" ref="T536">IF(ISERROR((O536:P536)/C536),"",SUM(O536:P536)/C536)</f>
        <v/>
      </c>
      <c r="U536" s="176"/>
      <c r="V536" s="176"/>
      <c r="W536" s="176"/>
      <c r="X536" s="177"/>
      <c r="Y536" s="177"/>
      <c r="Z536" s="178"/>
      <c r="AA536" s="178"/>
    </row>
    <row r="537" spans="1:27">
      <c r="A537" s="273"/>
      <c r="B537" s="115"/>
      <c r="C537" s="115"/>
      <c r="D537" s="115"/>
      <c r="E537" s="115"/>
      <c r="F537" s="381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73"/>
      <c r="B538" s="115" t="s">
        <v>331</v>
      </c>
      <c r="C538" s="115"/>
      <c r="D538" s="115"/>
      <c r="E538" s="115"/>
      <c r="F538" s="381"/>
      <c r="G538" s="116"/>
      <c r="H538" s="115"/>
      <c r="I538" s="117" t="s">
        <v>332</v>
      </c>
      <c r="J538" s="194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7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Z167:AA167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V169:W169"/>
    <mergeCell ref="X169:Y169"/>
    <mergeCell ref="Z165:AA165"/>
    <mergeCell ref="C166:D166"/>
    <mergeCell ref="E166:F166"/>
    <mergeCell ref="G166:H166"/>
    <mergeCell ref="I166:J166"/>
    <mergeCell ref="K166:L166"/>
    <mergeCell ref="G165:H165"/>
    <mergeCell ref="I165:J165"/>
    <mergeCell ref="K165:L165"/>
    <mergeCell ref="M165:N165"/>
    <mergeCell ref="O165:O173"/>
    <mergeCell ref="P165:Q165"/>
    <mergeCell ref="M166:N166"/>
    <mergeCell ref="P166:Q166"/>
    <mergeCell ref="M167:N167"/>
    <mergeCell ref="P167:Q167"/>
    <mergeCell ref="R166:S166"/>
    <mergeCell ref="T166:U166"/>
    <mergeCell ref="V166:W166"/>
    <mergeCell ref="X166:Y166"/>
    <mergeCell ref="Z166:AA166"/>
    <mergeCell ref="C167:D167"/>
    <mergeCell ref="E167:F167"/>
    <mergeCell ref="G167:H167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A28:B28"/>
    <mergeCell ref="A86:B86"/>
    <mergeCell ref="V4:V6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397" activePane="bottomRight" state="frozen"/>
      <selection activeCell="E487" sqref="E487"/>
      <selection pane="topRight" activeCell="E487" sqref="E487"/>
      <selection pane="bottomLeft" activeCell="E487" sqref="E487"/>
      <selection pane="bottomRight" sqref="A1:XFD1048576"/>
    </sheetView>
  </sheetViews>
  <sheetFormatPr defaultRowHeight="15.75"/>
  <cols>
    <col min="1" max="1" width="9.75" style="120" customWidth="1"/>
    <col min="2" max="2" width="26.75" style="179" customWidth="1"/>
    <col min="3" max="3" width="9.375" style="120" customWidth="1"/>
    <col min="4" max="4" width="5.25" style="120" customWidth="1"/>
    <col min="5" max="5" width="12.5" style="120" customWidth="1"/>
    <col min="6" max="6" width="12.625" style="120" customWidth="1"/>
    <col min="7" max="7" width="9" style="180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401" t="s">
        <v>413</v>
      </c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401"/>
      <c r="M1" s="401"/>
      <c r="N1" s="401"/>
      <c r="O1" s="401"/>
      <c r="P1" s="401"/>
      <c r="Q1" s="401"/>
      <c r="R1" s="401"/>
      <c r="S1" s="401"/>
      <c r="T1" s="401"/>
      <c r="U1" s="401"/>
      <c r="V1" s="401"/>
      <c r="W1" s="401"/>
      <c r="X1" s="401"/>
      <c r="Y1" s="401"/>
      <c r="Z1" s="401"/>
      <c r="AA1" s="401"/>
    </row>
    <row r="2" spans="1:27" ht="18.75">
      <c r="A2" s="402"/>
      <c r="B2" s="402"/>
      <c r="C2" s="402"/>
      <c r="D2" s="402"/>
      <c r="E2" s="402"/>
      <c r="F2" s="402"/>
      <c r="G2" s="402"/>
      <c r="H2" s="402"/>
      <c r="I2" s="402"/>
      <c r="J2" s="402"/>
      <c r="K2" s="402"/>
      <c r="L2" s="402"/>
      <c r="M2" s="402"/>
      <c r="N2" s="402"/>
      <c r="O2" s="402"/>
      <c r="P2" s="402"/>
      <c r="Q2" s="402"/>
      <c r="R2" s="402"/>
      <c r="S2" s="402"/>
      <c r="T2" s="402"/>
      <c r="U2" s="402"/>
      <c r="V2" s="402"/>
      <c r="W2" s="402"/>
      <c r="X2" s="402"/>
      <c r="Y2" s="402"/>
      <c r="Z2" s="402"/>
      <c r="AA2" s="402"/>
    </row>
    <row r="3" spans="1:27" ht="30.75" customHeight="1">
      <c r="A3" s="181" t="s">
        <v>500</v>
      </c>
      <c r="B3" s="182"/>
      <c r="C3" s="121"/>
      <c r="D3" s="121"/>
      <c r="E3" s="121"/>
      <c r="F3" s="121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403" t="s">
        <v>12</v>
      </c>
      <c r="B4" s="403" t="s">
        <v>25</v>
      </c>
      <c r="C4" s="403" t="s">
        <v>26</v>
      </c>
      <c r="D4" s="403" t="s">
        <v>27</v>
      </c>
      <c r="E4" s="406" t="s">
        <v>28</v>
      </c>
      <c r="F4" s="409" t="s">
        <v>29</v>
      </c>
      <c r="G4" s="412" t="s">
        <v>30</v>
      </c>
      <c r="H4" s="412"/>
      <c r="I4" s="403" t="s">
        <v>31</v>
      </c>
      <c r="J4" s="415" t="s">
        <v>32</v>
      </c>
      <c r="K4" s="418" t="s">
        <v>33</v>
      </c>
      <c r="L4" s="403" t="s">
        <v>34</v>
      </c>
      <c r="M4" s="421" t="s">
        <v>35</v>
      </c>
      <c r="N4" s="423" t="s">
        <v>36</v>
      </c>
      <c r="O4" s="412" t="s">
        <v>37</v>
      </c>
      <c r="P4" s="412"/>
      <c r="Q4" s="412"/>
      <c r="R4" s="412"/>
      <c r="S4" s="412"/>
      <c r="T4" s="412"/>
      <c r="U4" s="412"/>
      <c r="V4" s="412" t="s">
        <v>38</v>
      </c>
      <c r="W4" s="423" t="s">
        <v>39</v>
      </c>
      <c r="X4" s="412" t="s">
        <v>40</v>
      </c>
      <c r="Y4" s="412"/>
      <c r="Z4" s="412"/>
      <c r="AA4" s="412"/>
    </row>
    <row r="5" spans="1:27" s="104" customFormat="1" ht="15" customHeight="1">
      <c r="A5" s="404"/>
      <c r="B5" s="404"/>
      <c r="C5" s="404"/>
      <c r="D5" s="404"/>
      <c r="E5" s="407"/>
      <c r="F5" s="410"/>
      <c r="G5" s="412"/>
      <c r="H5" s="412"/>
      <c r="I5" s="404"/>
      <c r="J5" s="416"/>
      <c r="K5" s="419"/>
      <c r="L5" s="404"/>
      <c r="M5" s="422"/>
      <c r="N5" s="423"/>
      <c r="O5" s="412" t="s">
        <v>41</v>
      </c>
      <c r="P5" s="412" t="s">
        <v>42</v>
      </c>
      <c r="Q5" s="412" t="s">
        <v>43</v>
      </c>
      <c r="R5" s="413" t="s">
        <v>44</v>
      </c>
      <c r="S5" s="414" t="s">
        <v>45</v>
      </c>
      <c r="T5" s="412" t="s">
        <v>46</v>
      </c>
      <c r="U5" s="412" t="s">
        <v>47</v>
      </c>
      <c r="V5" s="412"/>
      <c r="W5" s="423"/>
      <c r="X5" s="412" t="s">
        <v>13</v>
      </c>
      <c r="Y5" s="412" t="s">
        <v>48</v>
      </c>
      <c r="Z5" s="412" t="s">
        <v>49</v>
      </c>
      <c r="AA5" s="412" t="s">
        <v>47</v>
      </c>
    </row>
    <row r="6" spans="1:27" s="104" customFormat="1" ht="27.75" customHeight="1">
      <c r="A6" s="405"/>
      <c r="B6" s="405"/>
      <c r="C6" s="405"/>
      <c r="D6" s="405"/>
      <c r="E6" s="408"/>
      <c r="F6" s="411"/>
      <c r="G6" s="310" t="s">
        <v>50</v>
      </c>
      <c r="H6" s="370" t="s">
        <v>51</v>
      </c>
      <c r="I6" s="405"/>
      <c r="J6" s="417"/>
      <c r="K6" s="420"/>
      <c r="L6" s="405"/>
      <c r="M6" s="422"/>
      <c r="N6" s="423"/>
      <c r="O6" s="412"/>
      <c r="P6" s="412"/>
      <c r="Q6" s="412"/>
      <c r="R6" s="413"/>
      <c r="S6" s="414"/>
      <c r="T6" s="412"/>
      <c r="U6" s="412"/>
      <c r="V6" s="412"/>
      <c r="W6" s="423"/>
      <c r="X6" s="412"/>
      <c r="Y6" s="412"/>
      <c r="Z6" s="412"/>
      <c r="AA6" s="412"/>
    </row>
    <row r="7" spans="1:27" ht="20.100000000000001" customHeight="1">
      <c r="A7" s="259">
        <v>30100030</v>
      </c>
      <c r="B7" s="359" t="s">
        <v>455</v>
      </c>
      <c r="C7" s="125" t="s">
        <v>179</v>
      </c>
      <c r="D7" s="107">
        <v>5.03</v>
      </c>
      <c r="E7" s="107"/>
      <c r="F7" s="126"/>
      <c r="G7" s="127"/>
      <c r="H7" s="360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368"/>
      <c r="P7" s="368"/>
      <c r="Q7" s="368"/>
      <c r="R7" s="368"/>
      <c r="S7" s="368"/>
      <c r="T7" s="368"/>
      <c r="U7" s="368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customHeight="1">
      <c r="A8" s="260"/>
      <c r="B8" s="133" t="s">
        <v>456</v>
      </c>
      <c r="C8" s="125" t="s">
        <v>179</v>
      </c>
      <c r="D8" s="107">
        <v>5.03</v>
      </c>
      <c r="E8" s="107"/>
      <c r="F8" s="126"/>
      <c r="G8" s="127"/>
      <c r="H8" s="360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9"/>
      <c r="P8" s="368"/>
      <c r="Q8" s="368"/>
      <c r="R8" s="368"/>
      <c r="S8" s="368"/>
      <c r="T8" s="368"/>
      <c r="U8" s="368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customHeight="1">
      <c r="A9" s="261"/>
      <c r="B9" s="133" t="s">
        <v>456</v>
      </c>
      <c r="C9" s="125" t="s">
        <v>181</v>
      </c>
      <c r="D9" s="107">
        <v>5.03</v>
      </c>
      <c r="E9" s="107"/>
      <c r="F9" s="126"/>
      <c r="G9" s="127"/>
      <c r="H9" s="360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368"/>
      <c r="P9" s="368"/>
      <c r="Q9" s="368"/>
      <c r="R9" s="368"/>
      <c r="S9" s="368"/>
      <c r="T9" s="368"/>
      <c r="U9" s="368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customHeight="1">
      <c r="A10" s="259">
        <v>30100048</v>
      </c>
      <c r="B10" s="133" t="s">
        <v>457</v>
      </c>
      <c r="C10" s="125" t="s">
        <v>179</v>
      </c>
      <c r="D10" s="107">
        <v>5.03</v>
      </c>
      <c r="E10" s="107"/>
      <c r="F10" s="126"/>
      <c r="G10" s="127"/>
      <c r="H10" s="360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368"/>
      <c r="P10" s="368"/>
      <c r="Q10" s="368"/>
      <c r="R10" s="368"/>
      <c r="S10" s="368"/>
      <c r="T10" s="368"/>
      <c r="U10" s="368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ht="20.100000000000001" customHeight="1">
      <c r="A11" s="259">
        <v>30100047</v>
      </c>
      <c r="B11" s="133" t="s">
        <v>457</v>
      </c>
      <c r="C11" s="125" t="s">
        <v>183</v>
      </c>
      <c r="D11" s="107">
        <v>5.03</v>
      </c>
      <c r="E11" s="107"/>
      <c r="F11" s="126"/>
      <c r="G11" s="127"/>
      <c r="H11" s="360">
        <f t="shared" si="0"/>
        <v>0</v>
      </c>
      <c r="I11" s="128"/>
      <c r="J11" s="129" t="str">
        <f t="array" ref="J11">IF(ISERROR(G11/I11),"",G11/I11)</f>
        <v/>
      </c>
      <c r="K11" s="130">
        <f t="array" ref="K11">IF(ISERROR(G11/L11),"",G11/L11)</f>
        <v>0</v>
      </c>
      <c r="L11" s="128">
        <v>20</v>
      </c>
      <c r="M11" s="108">
        <f t="shared" si="1"/>
        <v>0</v>
      </c>
      <c r="N11" s="129">
        <f t="shared" si="4"/>
        <v>0</v>
      </c>
      <c r="O11" s="368"/>
      <c r="P11" s="368"/>
      <c r="Q11" s="368"/>
      <c r="R11" s="368"/>
      <c r="S11" s="368"/>
      <c r="T11" s="368"/>
      <c r="U11" s="368"/>
      <c r="V11" s="131">
        <f t="shared" si="2"/>
        <v>0</v>
      </c>
      <c r="W11" s="132" t="str">
        <f t="shared" si="3"/>
        <v/>
      </c>
      <c r="X11" s="131"/>
      <c r="Y11" s="131"/>
      <c r="Z11" s="131"/>
      <c r="AA11" s="131"/>
    </row>
    <row r="12" spans="1:27" ht="20.100000000000001" customHeight="1">
      <c r="A12" s="259">
        <v>30100052</v>
      </c>
      <c r="B12" s="133" t="s">
        <v>458</v>
      </c>
      <c r="C12" s="125" t="s">
        <v>179</v>
      </c>
      <c r="D12" s="107">
        <v>5.04</v>
      </c>
      <c r="E12" s="107"/>
      <c r="F12" s="134"/>
      <c r="G12" s="135"/>
      <c r="H12" s="360">
        <f t="shared" si="0"/>
        <v>0</v>
      </c>
      <c r="I12" s="136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368"/>
      <c r="P12" s="368"/>
      <c r="Q12" s="368"/>
      <c r="R12" s="368"/>
      <c r="S12" s="368"/>
      <c r="T12" s="368"/>
      <c r="U12" s="368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customHeight="1">
      <c r="A13" s="292">
        <v>30100059</v>
      </c>
      <c r="B13" s="133" t="s">
        <v>459</v>
      </c>
      <c r="C13" s="125" t="s">
        <v>186</v>
      </c>
      <c r="D13" s="107">
        <v>5.03</v>
      </c>
      <c r="E13" s="107"/>
      <c r="F13" s="126"/>
      <c r="G13" s="127"/>
      <c r="H13" s="360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368"/>
      <c r="P13" s="368"/>
      <c r="Q13" s="368"/>
      <c r="R13" s="368"/>
      <c r="S13" s="368"/>
      <c r="T13" s="368"/>
      <c r="U13" s="368"/>
      <c r="V13" s="131"/>
      <c r="W13" s="132"/>
      <c r="X13" s="131"/>
      <c r="Y13" s="131"/>
      <c r="Z13" s="131"/>
      <c r="AA13" s="131"/>
    </row>
    <row r="14" spans="1:27" ht="20.100000000000001" customHeight="1">
      <c r="A14" s="262">
        <v>30100060</v>
      </c>
      <c r="B14" s="133" t="s">
        <v>459</v>
      </c>
      <c r="C14" s="125" t="s">
        <v>187</v>
      </c>
      <c r="D14" s="107">
        <v>5.03</v>
      </c>
      <c r="E14" s="107"/>
      <c r="F14" s="126"/>
      <c r="G14" s="127"/>
      <c r="H14" s="360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368"/>
      <c r="P14" s="368"/>
      <c r="Q14" s="368"/>
      <c r="R14" s="368"/>
      <c r="S14" s="368"/>
      <c r="T14" s="368"/>
      <c r="U14" s="368"/>
      <c r="V14" s="131"/>
      <c r="W14" s="132"/>
      <c r="X14" s="131"/>
      <c r="Y14" s="131"/>
      <c r="Z14" s="131"/>
      <c r="AA14" s="131"/>
    </row>
    <row r="15" spans="1:27" ht="20.100000000000001" customHeight="1">
      <c r="A15" s="260">
        <v>30200006</v>
      </c>
      <c r="B15" s="133" t="s">
        <v>460</v>
      </c>
      <c r="C15" s="125" t="s">
        <v>189</v>
      </c>
      <c r="D15" s="107">
        <v>5.04</v>
      </c>
      <c r="E15" s="107"/>
      <c r="F15" s="137"/>
      <c r="G15" s="127"/>
      <c r="H15" s="360">
        <f t="shared" si="0"/>
        <v>0</v>
      </c>
      <c r="I15" s="360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368"/>
      <c r="P15" s="368"/>
      <c r="Q15" s="368"/>
      <c r="R15" s="368"/>
      <c r="S15" s="368"/>
      <c r="T15" s="368"/>
      <c r="U15" s="368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customHeight="1">
      <c r="A16" s="260">
        <v>30200005</v>
      </c>
      <c r="B16" s="133" t="s">
        <v>460</v>
      </c>
      <c r="C16" s="125" t="s">
        <v>190</v>
      </c>
      <c r="D16" s="107">
        <v>5.04</v>
      </c>
      <c r="E16" s="107"/>
      <c r="F16" s="125"/>
      <c r="G16" s="127"/>
      <c r="H16" s="360">
        <f t="shared" si="0"/>
        <v>0</v>
      </c>
      <c r="I16" s="360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368"/>
      <c r="P16" s="368"/>
      <c r="Q16" s="368"/>
      <c r="R16" s="368"/>
      <c r="S16" s="368"/>
      <c r="T16" s="368"/>
      <c r="U16" s="368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customHeight="1">
      <c r="A17" s="262">
        <v>30100063</v>
      </c>
      <c r="B17" s="133" t="s">
        <v>461</v>
      </c>
      <c r="C17" s="125" t="s">
        <v>192</v>
      </c>
      <c r="D17" s="107">
        <v>5.03</v>
      </c>
      <c r="E17" s="107"/>
      <c r="F17" s="126"/>
      <c r="G17" s="127"/>
      <c r="H17" s="360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368"/>
      <c r="P17" s="368"/>
      <c r="Q17" s="368"/>
      <c r="R17" s="368"/>
      <c r="S17" s="368"/>
      <c r="T17" s="368"/>
      <c r="U17" s="368"/>
      <c r="V17" s="131"/>
      <c r="W17" s="132"/>
      <c r="X17" s="131"/>
      <c r="Y17" s="131"/>
      <c r="Z17" s="131"/>
      <c r="AA17" s="131"/>
    </row>
    <row r="18" spans="1:27" ht="20.100000000000001" customHeight="1">
      <c r="A18" s="262">
        <v>30100061</v>
      </c>
      <c r="B18" s="133" t="s">
        <v>461</v>
      </c>
      <c r="C18" s="125" t="s">
        <v>193</v>
      </c>
      <c r="D18" s="107">
        <v>5.03</v>
      </c>
      <c r="E18" s="107"/>
      <c r="F18" s="126"/>
      <c r="G18" s="127"/>
      <c r="H18" s="360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368"/>
      <c r="P18" s="368"/>
      <c r="Q18" s="368"/>
      <c r="R18" s="368"/>
      <c r="S18" s="368"/>
      <c r="T18" s="368"/>
      <c r="U18" s="368"/>
      <c r="V18" s="131"/>
      <c r="W18" s="132"/>
      <c r="X18" s="131"/>
      <c r="Y18" s="131"/>
      <c r="Z18" s="131"/>
      <c r="AA18" s="131"/>
    </row>
    <row r="19" spans="1:27" s="311" customFormat="1" ht="20.100000000000001" customHeight="1">
      <c r="A19" s="260">
        <v>30200001</v>
      </c>
      <c r="B19" s="133" t="s">
        <v>462</v>
      </c>
      <c r="C19" s="125" t="s">
        <v>189</v>
      </c>
      <c r="D19" s="107">
        <v>5.0599999999999996</v>
      </c>
      <c r="E19" s="107"/>
      <c r="F19" s="126"/>
      <c r="G19" s="127"/>
      <c r="H19" s="360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368"/>
      <c r="P19" s="368"/>
      <c r="Q19" s="368"/>
      <c r="R19" s="368"/>
      <c r="S19" s="368"/>
      <c r="T19" s="368"/>
      <c r="U19" s="368"/>
      <c r="V19" s="131">
        <f>SUM(X19:AA19)</f>
        <v>0</v>
      </c>
      <c r="W19" s="361" t="str">
        <f>IF(ISERROR(V19/G19),"",V19/G19)</f>
        <v/>
      </c>
      <c r="X19" s="131"/>
      <c r="Y19" s="131"/>
      <c r="Z19" s="131"/>
      <c r="AA19" s="131"/>
    </row>
    <row r="20" spans="1:27" ht="20.100000000000001" customHeight="1">
      <c r="A20" s="260">
        <v>30200002</v>
      </c>
      <c r="B20" s="133" t="s">
        <v>463</v>
      </c>
      <c r="C20" s="125" t="s">
        <v>189</v>
      </c>
      <c r="D20" s="107">
        <v>5.09</v>
      </c>
      <c r="E20" s="107"/>
      <c r="F20" s="126"/>
      <c r="G20" s="127"/>
      <c r="H20" s="360">
        <f t="shared" si="0"/>
        <v>0</v>
      </c>
      <c r="I20" s="128"/>
      <c r="J20" s="129" t="str">
        <f t="array" ref="J20">IF(ISERROR(G20/I20),"",G20/I20)</f>
        <v/>
      </c>
      <c r="K20" s="130">
        <f t="array" ref="K20">IF(ISERROR(G20/L20),"",G20/L20)</f>
        <v>0</v>
      </c>
      <c r="L20" s="128">
        <v>23</v>
      </c>
      <c r="M20" s="108">
        <f t="shared" si="1"/>
        <v>0</v>
      </c>
      <c r="N20" s="129">
        <f t="shared" si="4"/>
        <v>0</v>
      </c>
      <c r="O20" s="368"/>
      <c r="P20" s="368"/>
      <c r="Q20" s="368"/>
      <c r="R20" s="368"/>
      <c r="S20" s="368"/>
      <c r="T20" s="368"/>
      <c r="U20" s="368"/>
      <c r="V20" s="131">
        <f>SUM(X20:AA20)</f>
        <v>0</v>
      </c>
      <c r="W20" s="132" t="str">
        <f>IF(ISERROR(V20/G20),"",V20/G20)</f>
        <v/>
      </c>
      <c r="X20" s="131"/>
      <c r="Y20" s="131"/>
      <c r="Z20" s="131"/>
      <c r="AA20" s="131"/>
    </row>
    <row r="21" spans="1:27" ht="20.100000000000001" customHeight="1">
      <c r="A21" s="260">
        <v>30200003</v>
      </c>
      <c r="B21" s="133" t="s">
        <v>463</v>
      </c>
      <c r="C21" s="125" t="s">
        <v>190</v>
      </c>
      <c r="D21" s="107">
        <v>5.09</v>
      </c>
      <c r="E21" s="107"/>
      <c r="F21" s="126"/>
      <c r="G21" s="127"/>
      <c r="H21" s="360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368"/>
      <c r="P21" s="368"/>
      <c r="Q21" s="368"/>
      <c r="R21" s="368"/>
      <c r="S21" s="368"/>
      <c r="T21" s="368"/>
      <c r="U21" s="368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customHeight="1">
      <c r="A22" s="260">
        <v>30100003</v>
      </c>
      <c r="B22" s="139" t="s">
        <v>464</v>
      </c>
      <c r="C22" s="366" t="s">
        <v>190</v>
      </c>
      <c r="D22" s="107">
        <v>4.8</v>
      </c>
      <c r="E22" s="107"/>
      <c r="F22" s="126"/>
      <c r="G22" s="127"/>
      <c r="H22" s="360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368"/>
      <c r="P22" s="368"/>
      <c r="Q22" s="368"/>
      <c r="R22" s="368"/>
      <c r="S22" s="368"/>
      <c r="T22" s="368"/>
      <c r="U22" s="368"/>
      <c r="V22" s="131"/>
      <c r="W22" s="132"/>
      <c r="X22" s="131"/>
      <c r="Y22" s="131"/>
      <c r="Z22" s="131"/>
      <c r="AA22" s="131"/>
    </row>
    <row r="23" spans="1:27" ht="20.100000000000001" customHeight="1">
      <c r="A23" s="260">
        <v>30100004</v>
      </c>
      <c r="B23" s="139" t="s">
        <v>198</v>
      </c>
      <c r="C23" s="366" t="s">
        <v>187</v>
      </c>
      <c r="D23" s="107">
        <v>4.8</v>
      </c>
      <c r="E23" s="107"/>
      <c r="F23" s="126"/>
      <c r="G23" s="127"/>
      <c r="H23" s="360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368"/>
      <c r="P23" s="368"/>
      <c r="Q23" s="368"/>
      <c r="R23" s="368"/>
      <c r="S23" s="368"/>
      <c r="T23" s="368"/>
      <c r="U23" s="368"/>
      <c r="V23" s="131"/>
      <c r="W23" s="132"/>
      <c r="X23" s="131"/>
      <c r="Y23" s="131"/>
      <c r="Z23" s="131"/>
      <c r="AA23" s="131"/>
    </row>
    <row r="24" spans="1:27" ht="20.100000000000001" customHeight="1">
      <c r="A24" s="260">
        <v>30100006</v>
      </c>
      <c r="B24" s="139" t="s">
        <v>198</v>
      </c>
      <c r="C24" s="366" t="s">
        <v>179</v>
      </c>
      <c r="D24" s="107">
        <v>4.8</v>
      </c>
      <c r="E24" s="107"/>
      <c r="F24" s="126"/>
      <c r="G24" s="127"/>
      <c r="H24" s="360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368"/>
      <c r="P24" s="368"/>
      <c r="Q24" s="368"/>
      <c r="R24" s="368"/>
      <c r="S24" s="368"/>
      <c r="T24" s="368"/>
      <c r="U24" s="368"/>
      <c r="V24" s="131"/>
      <c r="W24" s="132"/>
      <c r="X24" s="131"/>
      <c r="Y24" s="131"/>
      <c r="Z24" s="131"/>
      <c r="AA24" s="131"/>
    </row>
    <row r="25" spans="1:27" ht="20.100000000000001" customHeight="1">
      <c r="A25" s="260">
        <v>30100005</v>
      </c>
      <c r="B25" s="139" t="s">
        <v>198</v>
      </c>
      <c r="C25" s="366" t="s">
        <v>199</v>
      </c>
      <c r="D25" s="107">
        <v>4.8</v>
      </c>
      <c r="E25" s="107"/>
      <c r="F25" s="126"/>
      <c r="G25" s="127"/>
      <c r="H25" s="360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368"/>
      <c r="P25" s="368"/>
      <c r="Q25" s="368"/>
      <c r="R25" s="368"/>
      <c r="S25" s="368"/>
      <c r="T25" s="368"/>
      <c r="U25" s="368"/>
      <c r="V25" s="131"/>
      <c r="W25" s="132"/>
      <c r="X25" s="131"/>
      <c r="Y25" s="131"/>
      <c r="Z25" s="131"/>
      <c r="AA25" s="131"/>
    </row>
    <row r="26" spans="1:27" ht="20.100000000000001" customHeight="1">
      <c r="A26" s="260">
        <v>30100009</v>
      </c>
      <c r="B26" s="139" t="s">
        <v>200</v>
      </c>
      <c r="C26" s="125" t="s">
        <v>190</v>
      </c>
      <c r="D26" s="107">
        <v>4.99</v>
      </c>
      <c r="E26" s="107"/>
      <c r="F26" s="126"/>
      <c r="G26" s="127"/>
      <c r="H26" s="360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368"/>
      <c r="P26" s="368"/>
      <c r="Q26" s="368"/>
      <c r="R26" s="368"/>
      <c r="S26" s="368"/>
      <c r="T26" s="368"/>
      <c r="U26" s="368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customHeight="1">
      <c r="A27" s="259">
        <v>30200004</v>
      </c>
      <c r="B27" s="139" t="s">
        <v>200</v>
      </c>
      <c r="C27" s="125" t="s">
        <v>189</v>
      </c>
      <c r="D27" s="107">
        <v>4.99</v>
      </c>
      <c r="E27" s="107"/>
      <c r="F27" s="140"/>
      <c r="G27" s="127"/>
      <c r="H27" s="360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368"/>
      <c r="P27" s="368"/>
      <c r="Q27" s="368"/>
      <c r="R27" s="368"/>
      <c r="S27" s="368"/>
      <c r="T27" s="368"/>
      <c r="U27" s="368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customHeight="1">
      <c r="A28" s="424" t="s">
        <v>201</v>
      </c>
      <c r="B28" s="425"/>
      <c r="C28" s="369" t="s">
        <v>202</v>
      </c>
      <c r="D28" s="141"/>
      <c r="E28" s="141"/>
      <c r="F28" s="142"/>
      <c r="G28" s="143">
        <f>SUM(G7:G27)</f>
        <v>0</v>
      </c>
      <c r="H28" s="144">
        <f>SUM(H7:H27)</f>
        <v>0</v>
      </c>
      <c r="I28" s="144">
        <f>SUM(I7:I27)</f>
        <v>0</v>
      </c>
      <c r="J28" s="129" t="str">
        <f t="array" ref="J28">IF(ISERROR(G28/I28),"",G28/I28)</f>
        <v/>
      </c>
      <c r="K28" s="144">
        <f>SUM(K7:K27)</f>
        <v>0</v>
      </c>
      <c r="L28" s="145"/>
      <c r="M28" s="144">
        <f t="shared" ref="M28:V28" si="5">SUM(M7:M27)</f>
        <v>0</v>
      </c>
      <c r="N28" s="144">
        <f t="shared" si="5"/>
        <v>0</v>
      </c>
      <c r="O28" s="146">
        <f t="shared" si="5"/>
        <v>0</v>
      </c>
      <c r="P28" s="146">
        <f t="shared" si="5"/>
        <v>0</v>
      </c>
      <c r="Q28" s="146">
        <f t="shared" si="5"/>
        <v>0</v>
      </c>
      <c r="R28" s="146">
        <f t="shared" si="5"/>
        <v>0</v>
      </c>
      <c r="S28" s="146">
        <f t="shared" si="5"/>
        <v>0</v>
      </c>
      <c r="T28" s="146">
        <f t="shared" si="5"/>
        <v>0</v>
      </c>
      <c r="U28" s="146">
        <f t="shared" si="5"/>
        <v>0</v>
      </c>
      <c r="V28" s="147">
        <f t="shared" si="5"/>
        <v>0</v>
      </c>
      <c r="W28" s="132" t="str">
        <f t="shared" ref="W28:W29" si="6">IF(ISERROR(V28/G28),"",V28/G28)</f>
        <v/>
      </c>
      <c r="X28" s="147">
        <f>SUM(X7:X27)</f>
        <v>0</v>
      </c>
      <c r="Y28" s="147">
        <f>SUM(Y7:Y27)</f>
        <v>0</v>
      </c>
      <c r="Z28" s="147">
        <f>SUM(Z7:Z27)</f>
        <v>0</v>
      </c>
      <c r="AA28" s="147">
        <f>SUM(AA7:AA27)</f>
        <v>0</v>
      </c>
    </row>
    <row r="29" spans="1:27" ht="20.100000000000001" customHeight="1">
      <c r="A29" s="260">
        <v>30100012</v>
      </c>
      <c r="B29" s="359" t="s">
        <v>206</v>
      </c>
      <c r="C29" s="125" t="s">
        <v>199</v>
      </c>
      <c r="D29" s="107">
        <v>5.03</v>
      </c>
      <c r="E29" s="107"/>
      <c r="F29" s="126"/>
      <c r="G29" s="127"/>
      <c r="H29" s="360">
        <f t="shared" ref="H29:H85" si="7">D29*G29</f>
        <v>0</v>
      </c>
      <c r="I29" s="128"/>
      <c r="J29" s="129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9">
        <f>SUM(O29:U29)</f>
        <v>0</v>
      </c>
      <c r="O29" s="364"/>
      <c r="P29" s="364"/>
      <c r="Q29" s="364"/>
      <c r="R29" s="364"/>
      <c r="S29" s="364"/>
      <c r="T29" s="364"/>
      <c r="U29" s="364"/>
      <c r="V29" s="131">
        <f>SUM(X29:AA29)</f>
        <v>0</v>
      </c>
      <c r="W29" s="132" t="str">
        <f t="shared" si="6"/>
        <v/>
      </c>
      <c r="X29" s="131"/>
      <c r="Y29" s="131"/>
      <c r="Z29" s="131"/>
      <c r="AA29" s="131"/>
    </row>
    <row r="30" spans="1:27" ht="20.100000000000001" customHeight="1">
      <c r="A30" s="260">
        <v>30100011</v>
      </c>
      <c r="B30" s="359" t="s">
        <v>425</v>
      </c>
      <c r="C30" s="183" t="s">
        <v>427</v>
      </c>
      <c r="D30" s="107">
        <v>5.03</v>
      </c>
      <c r="E30" s="107"/>
      <c r="F30" s="126"/>
      <c r="G30" s="127"/>
      <c r="H30" s="360">
        <f t="shared" si="7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364"/>
      <c r="P30" s="364"/>
      <c r="Q30" s="364"/>
      <c r="R30" s="364"/>
      <c r="S30" s="364"/>
      <c r="T30" s="364"/>
      <c r="U30" s="364"/>
      <c r="V30" s="131"/>
      <c r="W30" s="132"/>
      <c r="X30" s="131"/>
      <c r="Y30" s="131"/>
      <c r="Z30" s="131"/>
      <c r="AA30" s="131"/>
    </row>
    <row r="31" spans="1:27" ht="20.100000000000001" customHeight="1">
      <c r="A31" s="260">
        <v>30100010</v>
      </c>
      <c r="B31" s="359" t="s">
        <v>206</v>
      </c>
      <c r="C31" s="125" t="s">
        <v>186</v>
      </c>
      <c r="D31" s="107">
        <v>5.03</v>
      </c>
      <c r="E31" s="107"/>
      <c r="F31" s="126"/>
      <c r="G31" s="127"/>
      <c r="H31" s="360">
        <f t="shared" si="7"/>
        <v>0</v>
      </c>
      <c r="I31" s="128"/>
      <c r="J31" s="129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9">
        <f>SUM(O31:U31)</f>
        <v>0</v>
      </c>
      <c r="O31" s="364"/>
      <c r="P31" s="364"/>
      <c r="Q31" s="364"/>
      <c r="R31" s="364"/>
      <c r="S31" s="364"/>
      <c r="T31" s="364"/>
      <c r="U31" s="364"/>
      <c r="V31" s="131">
        <f>SUM(X31:AA31)</f>
        <v>0</v>
      </c>
      <c r="W31" s="132" t="str">
        <f t="shared" ref="W31:W33" si="8">IF(ISERROR(V31/G31),"",V31/G31)</f>
        <v/>
      </c>
      <c r="X31" s="131"/>
      <c r="Y31" s="131"/>
      <c r="Z31" s="131"/>
      <c r="AA31" s="131"/>
    </row>
    <row r="32" spans="1:27" ht="20.100000000000001" customHeight="1">
      <c r="A32" s="260">
        <v>30100014</v>
      </c>
      <c r="B32" s="359" t="s">
        <v>206</v>
      </c>
      <c r="C32" s="125" t="s">
        <v>203</v>
      </c>
      <c r="D32" s="107">
        <v>5.03</v>
      </c>
      <c r="E32" s="107"/>
      <c r="F32" s="126"/>
      <c r="G32" s="127"/>
      <c r="H32" s="360">
        <f t="shared" si="7"/>
        <v>0</v>
      </c>
      <c r="I32" s="128"/>
      <c r="J32" s="129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9">
        <f>SUM(O32:U32)</f>
        <v>0</v>
      </c>
      <c r="O32" s="364"/>
      <c r="P32" s="364"/>
      <c r="Q32" s="364"/>
      <c r="R32" s="364"/>
      <c r="S32" s="364"/>
      <c r="T32" s="364"/>
      <c r="U32" s="364"/>
      <c r="V32" s="131">
        <f>SUM(X32:AA32)</f>
        <v>0</v>
      </c>
      <c r="W32" s="132" t="str">
        <f t="shared" si="8"/>
        <v/>
      </c>
      <c r="X32" s="131"/>
      <c r="Y32" s="131"/>
      <c r="Z32" s="131"/>
      <c r="AA32" s="131"/>
    </row>
    <row r="33" spans="1:27" ht="20.100000000000001" customHeight="1">
      <c r="A33" s="260">
        <v>30100013</v>
      </c>
      <c r="B33" s="359" t="s">
        <v>206</v>
      </c>
      <c r="C33" s="125" t="s">
        <v>207</v>
      </c>
      <c r="D33" s="107">
        <v>5.03</v>
      </c>
      <c r="E33" s="107"/>
      <c r="F33" s="126"/>
      <c r="G33" s="127"/>
      <c r="H33" s="360">
        <f t="shared" si="7"/>
        <v>0</v>
      </c>
      <c r="I33" s="128"/>
      <c r="J33" s="129" t="str">
        <f t="array" ref="J33">IF(ISERROR(G33/I33),"",G33/I33)</f>
        <v/>
      </c>
      <c r="K33" s="130">
        <f t="array" ref="K33">IF(ISERROR(G33/L33),"",G33/L33)</f>
        <v>0</v>
      </c>
      <c r="L33" s="128">
        <v>52</v>
      </c>
      <c r="M33" s="108">
        <f>IF(ISERROR(I33-K33),"",I33-K33)</f>
        <v>0</v>
      </c>
      <c r="N33" s="129">
        <f>SUM(O33:U33)</f>
        <v>0</v>
      </c>
      <c r="O33" s="364"/>
      <c r="P33" s="364"/>
      <c r="Q33" s="364"/>
      <c r="R33" s="364"/>
      <c r="S33" s="364"/>
      <c r="T33" s="364"/>
      <c r="U33" s="364"/>
      <c r="V33" s="131">
        <f>SUM(X33:AA33)</f>
        <v>0</v>
      </c>
      <c r="W33" s="132" t="str">
        <f t="shared" si="8"/>
        <v/>
      </c>
      <c r="X33" s="131"/>
      <c r="Y33" s="131"/>
      <c r="Z33" s="131"/>
      <c r="AA33" s="131"/>
    </row>
    <row r="34" spans="1:27" ht="20.100000000000001" customHeight="1">
      <c r="A34" s="260">
        <v>30100016</v>
      </c>
      <c r="B34" s="359" t="s">
        <v>414</v>
      </c>
      <c r="C34" s="183" t="s">
        <v>415</v>
      </c>
      <c r="D34" s="107">
        <v>5.03</v>
      </c>
      <c r="E34" s="107"/>
      <c r="F34" s="126"/>
      <c r="G34" s="127"/>
      <c r="H34" s="360">
        <f t="shared" si="7"/>
        <v>0</v>
      </c>
      <c r="I34" s="128"/>
      <c r="J34" s="129"/>
      <c r="K34" s="130"/>
      <c r="L34" s="128">
        <v>52</v>
      </c>
      <c r="M34" s="108"/>
      <c r="N34" s="129"/>
      <c r="O34" s="364"/>
      <c r="P34" s="364"/>
      <c r="Q34" s="364"/>
      <c r="R34" s="364"/>
      <c r="S34" s="364"/>
      <c r="T34" s="364"/>
      <c r="U34" s="364"/>
      <c r="V34" s="131"/>
      <c r="W34" s="132"/>
      <c r="X34" s="131"/>
      <c r="Y34" s="131"/>
      <c r="Z34" s="131"/>
      <c r="AA34" s="131"/>
    </row>
    <row r="35" spans="1:27" ht="20.100000000000001" customHeight="1">
      <c r="A35" s="260">
        <v>30100017</v>
      </c>
      <c r="B35" s="359" t="s">
        <v>414</v>
      </c>
      <c r="C35" s="183" t="s">
        <v>416</v>
      </c>
      <c r="D35" s="107">
        <v>5.03</v>
      </c>
      <c r="E35" s="107"/>
      <c r="F35" s="126"/>
      <c r="G35" s="127"/>
      <c r="H35" s="360">
        <f t="shared" si="7"/>
        <v>0</v>
      </c>
      <c r="I35" s="128"/>
      <c r="J35" s="129"/>
      <c r="K35" s="130"/>
      <c r="L35" s="128">
        <v>52</v>
      </c>
      <c r="M35" s="108"/>
      <c r="N35" s="129"/>
      <c r="O35" s="364"/>
      <c r="P35" s="364"/>
      <c r="Q35" s="364"/>
      <c r="R35" s="364"/>
      <c r="S35" s="364"/>
      <c r="T35" s="364"/>
      <c r="U35" s="364"/>
      <c r="V35" s="131"/>
      <c r="W35" s="132"/>
      <c r="X35" s="131"/>
      <c r="Y35" s="131"/>
      <c r="Z35" s="131"/>
      <c r="AA35" s="131"/>
    </row>
    <row r="36" spans="1:27" ht="20.100000000000001" customHeight="1">
      <c r="A36" s="260">
        <v>30100015</v>
      </c>
      <c r="B36" s="359" t="s">
        <v>414</v>
      </c>
      <c r="C36" s="183" t="s">
        <v>61</v>
      </c>
      <c r="D36" s="107">
        <v>5.03</v>
      </c>
      <c r="E36" s="107"/>
      <c r="F36" s="126"/>
      <c r="G36" s="127"/>
      <c r="H36" s="360">
        <f t="shared" si="7"/>
        <v>0</v>
      </c>
      <c r="I36" s="128"/>
      <c r="J36" s="129"/>
      <c r="K36" s="130"/>
      <c r="L36" s="128">
        <v>52</v>
      </c>
      <c r="M36" s="108"/>
      <c r="N36" s="129"/>
      <c r="O36" s="364"/>
      <c r="P36" s="364"/>
      <c r="Q36" s="364"/>
      <c r="R36" s="364"/>
      <c r="S36" s="364"/>
      <c r="T36" s="364"/>
      <c r="U36" s="364"/>
      <c r="V36" s="131"/>
      <c r="W36" s="132"/>
      <c r="X36" s="131"/>
      <c r="Y36" s="131"/>
      <c r="Z36" s="131"/>
      <c r="AA36" s="131"/>
    </row>
    <row r="37" spans="1:27" ht="20.100000000000001" customHeight="1">
      <c r="A37" s="260">
        <v>30100027</v>
      </c>
      <c r="B37" s="359" t="s">
        <v>208</v>
      </c>
      <c r="C37" s="125" t="s">
        <v>179</v>
      </c>
      <c r="D37" s="107">
        <v>5.08</v>
      </c>
      <c r="E37" s="107"/>
      <c r="F37" s="126"/>
      <c r="G37" s="127"/>
      <c r="H37" s="360">
        <f t="shared" si="7"/>
        <v>0</v>
      </c>
      <c r="I37" s="128"/>
      <c r="J37" s="129" t="str">
        <f t="array" ref="J37">IF(ISERROR(G37/I37),"",G37/I37)</f>
        <v/>
      </c>
      <c r="K37" s="130">
        <f t="array" ref="K37">IF(ISERROR(G37/L37),"",G37/L37)</f>
        <v>0</v>
      </c>
      <c r="L37" s="128">
        <v>21</v>
      </c>
      <c r="M37" s="108">
        <f t="shared" ref="M37:M66" si="9">IF(ISERROR(I37-K37),"",I37-K37)</f>
        <v>0</v>
      </c>
      <c r="N37" s="129">
        <f t="shared" ref="N37:N52" si="10">SUM(O37:U37)</f>
        <v>0</v>
      </c>
      <c r="O37" s="364"/>
      <c r="P37" s="364"/>
      <c r="Q37" s="364"/>
      <c r="R37" s="364"/>
      <c r="S37" s="364"/>
      <c r="T37" s="364"/>
      <c r="U37" s="364"/>
      <c r="V37" s="131">
        <f t="shared" ref="V37:V48" si="11">SUM(X37:AA37)</f>
        <v>0</v>
      </c>
      <c r="W37" s="132" t="str">
        <f t="shared" ref="W37:W48" si="12">IF(ISERROR(V37/G37),"",V37/G37)</f>
        <v/>
      </c>
      <c r="X37" s="131"/>
      <c r="Y37" s="131"/>
      <c r="Z37" s="131"/>
      <c r="AA37" s="131"/>
    </row>
    <row r="38" spans="1:27" ht="20.100000000000001" customHeight="1">
      <c r="A38" s="260">
        <v>30100023</v>
      </c>
      <c r="B38" s="359" t="s">
        <v>208</v>
      </c>
      <c r="C38" s="125" t="s">
        <v>204</v>
      </c>
      <c r="D38" s="107">
        <v>5.08</v>
      </c>
      <c r="E38" s="107"/>
      <c r="F38" s="126"/>
      <c r="G38" s="127"/>
      <c r="H38" s="360">
        <f t="shared" si="7"/>
        <v>0</v>
      </c>
      <c r="I38" s="128"/>
      <c r="J38" s="129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9">
        <f t="shared" si="10"/>
        <v>0</v>
      </c>
      <c r="O38" s="364"/>
      <c r="P38" s="364"/>
      <c r="Q38" s="364"/>
      <c r="R38" s="364"/>
      <c r="S38" s="364"/>
      <c r="T38" s="364"/>
      <c r="U38" s="364"/>
      <c r="V38" s="131">
        <f t="shared" si="11"/>
        <v>0</v>
      </c>
      <c r="W38" s="132" t="str">
        <f t="shared" si="12"/>
        <v/>
      </c>
      <c r="X38" s="131"/>
      <c r="Y38" s="131"/>
      <c r="Z38" s="131"/>
      <c r="AA38" s="131"/>
    </row>
    <row r="39" spans="1:27" ht="20.100000000000001" customHeight="1">
      <c r="A39" s="260">
        <v>30100024</v>
      </c>
      <c r="B39" s="359" t="s">
        <v>208</v>
      </c>
      <c r="C39" s="125" t="s">
        <v>205</v>
      </c>
      <c r="D39" s="107">
        <v>5.08</v>
      </c>
      <c r="E39" s="107"/>
      <c r="F39" s="126"/>
      <c r="G39" s="127"/>
      <c r="H39" s="360">
        <f t="shared" si="7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9">
        <f t="shared" si="10"/>
        <v>0</v>
      </c>
      <c r="O39" s="364"/>
      <c r="P39" s="364"/>
      <c r="Q39" s="364"/>
      <c r="R39" s="364"/>
      <c r="S39" s="364"/>
      <c r="T39" s="364"/>
      <c r="U39" s="364"/>
      <c r="V39" s="131">
        <f t="shared" si="11"/>
        <v>0</v>
      </c>
      <c r="W39" s="132" t="str">
        <f t="shared" si="12"/>
        <v/>
      </c>
      <c r="X39" s="131"/>
      <c r="Y39" s="131"/>
      <c r="Z39" s="131"/>
      <c r="AA39" s="131"/>
    </row>
    <row r="40" spans="1:27" ht="20.100000000000001" customHeight="1">
      <c r="A40" s="260">
        <v>30100022</v>
      </c>
      <c r="B40" s="359" t="s">
        <v>208</v>
      </c>
      <c r="C40" s="125" t="s">
        <v>186</v>
      </c>
      <c r="D40" s="107">
        <v>5.08</v>
      </c>
      <c r="E40" s="107"/>
      <c r="F40" s="126"/>
      <c r="G40" s="127"/>
      <c r="H40" s="360">
        <f t="shared" si="7"/>
        <v>0</v>
      </c>
      <c r="I40" s="128"/>
      <c r="J40" s="129" t="str">
        <f t="array" ref="J40">IF(ISERROR(G40/I40),"",G40/I40)</f>
        <v/>
      </c>
      <c r="K40" s="130">
        <f t="array" ref="K40">IF(ISERROR(G40/L40),"",G40/L40)</f>
        <v>0</v>
      </c>
      <c r="L40" s="128">
        <v>21</v>
      </c>
      <c r="M40" s="108">
        <f t="shared" si="9"/>
        <v>0</v>
      </c>
      <c r="N40" s="129">
        <f t="shared" si="10"/>
        <v>0</v>
      </c>
      <c r="O40" s="364"/>
      <c r="P40" s="364"/>
      <c r="Q40" s="364"/>
      <c r="R40" s="364"/>
      <c r="S40" s="364"/>
      <c r="T40" s="364"/>
      <c r="U40" s="364"/>
      <c r="V40" s="131">
        <f t="shared" si="11"/>
        <v>0</v>
      </c>
      <c r="W40" s="132" t="str">
        <f t="shared" si="12"/>
        <v/>
      </c>
      <c r="X40" s="131"/>
      <c r="Y40" s="131"/>
      <c r="Z40" s="131"/>
      <c r="AA40" s="131"/>
    </row>
    <row r="41" spans="1:27" ht="20.100000000000001" customHeight="1">
      <c r="A41" s="260">
        <v>30100029</v>
      </c>
      <c r="B41" s="359" t="s">
        <v>208</v>
      </c>
      <c r="C41" s="125" t="s">
        <v>203</v>
      </c>
      <c r="D41" s="107">
        <v>5.08</v>
      </c>
      <c r="E41" s="107"/>
      <c r="F41" s="126"/>
      <c r="G41" s="127"/>
      <c r="H41" s="360">
        <f t="shared" si="7"/>
        <v>0</v>
      </c>
      <c r="I41" s="128"/>
      <c r="J41" s="129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9"/>
        <v>0</v>
      </c>
      <c r="N41" s="129">
        <f t="shared" si="10"/>
        <v>0</v>
      </c>
      <c r="O41" s="364"/>
      <c r="P41" s="364"/>
      <c r="Q41" s="364"/>
      <c r="R41" s="364"/>
      <c r="S41" s="364"/>
      <c r="T41" s="364"/>
      <c r="U41" s="364"/>
      <c r="V41" s="131">
        <f t="shared" si="11"/>
        <v>0</v>
      </c>
      <c r="W41" s="132" t="str">
        <f t="shared" si="12"/>
        <v/>
      </c>
      <c r="X41" s="131"/>
      <c r="Y41" s="131"/>
      <c r="Z41" s="131"/>
      <c r="AA41" s="131"/>
    </row>
    <row r="42" spans="1:27" ht="20.100000000000001" customHeight="1">
      <c r="A42" s="260">
        <v>30100026</v>
      </c>
      <c r="B42" s="359" t="s">
        <v>208</v>
      </c>
      <c r="C42" s="125" t="s">
        <v>199</v>
      </c>
      <c r="D42" s="107">
        <v>5.08</v>
      </c>
      <c r="E42" s="107"/>
      <c r="F42" s="126"/>
      <c r="G42" s="127"/>
      <c r="H42" s="360">
        <f t="shared" si="7"/>
        <v>0</v>
      </c>
      <c r="I42" s="128"/>
      <c r="J42" s="129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9"/>
        <v>0</v>
      </c>
      <c r="N42" s="129">
        <f t="shared" si="10"/>
        <v>0</v>
      </c>
      <c r="O42" s="368"/>
      <c r="P42" s="368"/>
      <c r="Q42" s="368"/>
      <c r="R42" s="368"/>
      <c r="S42" s="368"/>
      <c r="T42" s="368"/>
      <c r="U42" s="368"/>
      <c r="V42" s="131">
        <f t="shared" si="11"/>
        <v>0</v>
      </c>
      <c r="W42" s="132" t="str">
        <f t="shared" si="12"/>
        <v/>
      </c>
      <c r="X42" s="131"/>
      <c r="Y42" s="131"/>
      <c r="Z42" s="131"/>
      <c r="AA42" s="131"/>
    </row>
    <row r="43" spans="1:27" ht="20.100000000000001" customHeight="1">
      <c r="A43" s="260">
        <v>30100025</v>
      </c>
      <c r="B43" s="359" t="s">
        <v>208</v>
      </c>
      <c r="C43" s="125" t="s">
        <v>187</v>
      </c>
      <c r="D43" s="107">
        <v>5.08</v>
      </c>
      <c r="E43" s="107"/>
      <c r="F43" s="126"/>
      <c r="G43" s="127"/>
      <c r="H43" s="360">
        <f t="shared" si="7"/>
        <v>0</v>
      </c>
      <c r="I43" s="128"/>
      <c r="J43" s="129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9">
        <f t="shared" si="10"/>
        <v>0</v>
      </c>
      <c r="O43" s="364"/>
      <c r="P43" s="364"/>
      <c r="Q43" s="364"/>
      <c r="R43" s="364"/>
      <c r="S43" s="364"/>
      <c r="T43" s="364"/>
      <c r="U43" s="364"/>
      <c r="V43" s="131">
        <f t="shared" si="11"/>
        <v>0</v>
      </c>
      <c r="W43" s="132" t="str">
        <f t="shared" si="12"/>
        <v/>
      </c>
      <c r="X43" s="131"/>
      <c r="Y43" s="131"/>
      <c r="Z43" s="131"/>
      <c r="AA43" s="131"/>
    </row>
    <row r="44" spans="1:27" ht="20.100000000000001" customHeight="1">
      <c r="A44" s="260">
        <v>30100028</v>
      </c>
      <c r="B44" s="359" t="s">
        <v>208</v>
      </c>
      <c r="C44" s="125" t="s">
        <v>207</v>
      </c>
      <c r="D44" s="107">
        <v>5.08</v>
      </c>
      <c r="E44" s="107"/>
      <c r="F44" s="126"/>
      <c r="G44" s="127"/>
      <c r="H44" s="360">
        <f t="shared" si="7"/>
        <v>0</v>
      </c>
      <c r="I44" s="128"/>
      <c r="J44" s="129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9">
        <f t="shared" si="10"/>
        <v>0</v>
      </c>
      <c r="O44" s="368"/>
      <c r="P44" s="368"/>
      <c r="Q44" s="368"/>
      <c r="R44" s="368"/>
      <c r="S44" s="368"/>
      <c r="T44" s="368"/>
      <c r="U44" s="368"/>
      <c r="V44" s="131">
        <f t="shared" si="11"/>
        <v>0</v>
      </c>
      <c r="W44" s="132" t="str">
        <f t="shared" si="12"/>
        <v/>
      </c>
      <c r="X44" s="131"/>
      <c r="Y44" s="131"/>
      <c r="Z44" s="131"/>
      <c r="AA44" s="131"/>
    </row>
    <row r="45" spans="1:27" ht="20.100000000000001" customHeight="1">
      <c r="A45" s="260">
        <v>30100032</v>
      </c>
      <c r="B45" s="359" t="s">
        <v>209</v>
      </c>
      <c r="C45" s="125" t="s">
        <v>194</v>
      </c>
      <c r="D45" s="107">
        <v>5.03</v>
      </c>
      <c r="E45" s="107"/>
      <c r="F45" s="126"/>
      <c r="G45" s="127"/>
      <c r="H45" s="360">
        <f t="shared" si="7"/>
        <v>0</v>
      </c>
      <c r="I45" s="128"/>
      <c r="J45" s="129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9">
        <f t="shared" si="10"/>
        <v>0</v>
      </c>
      <c r="O45" s="364"/>
      <c r="P45" s="364"/>
      <c r="Q45" s="364"/>
      <c r="R45" s="364"/>
      <c r="S45" s="364"/>
      <c r="T45" s="364"/>
      <c r="U45" s="364"/>
      <c r="V45" s="131">
        <f t="shared" si="11"/>
        <v>0</v>
      </c>
      <c r="W45" s="132" t="str">
        <f t="shared" si="12"/>
        <v/>
      </c>
      <c r="X45" s="131"/>
      <c r="Y45" s="131"/>
      <c r="Z45" s="131"/>
      <c r="AA45" s="131"/>
    </row>
    <row r="46" spans="1:27" ht="20.100000000000001" customHeight="1">
      <c r="A46" s="260">
        <v>30100033</v>
      </c>
      <c r="B46" s="359" t="s">
        <v>209</v>
      </c>
      <c r="C46" s="125" t="s">
        <v>179</v>
      </c>
      <c r="D46" s="107">
        <v>5.03</v>
      </c>
      <c r="E46" s="107"/>
      <c r="F46" s="126"/>
      <c r="G46" s="127"/>
      <c r="H46" s="360">
        <f t="shared" si="7"/>
        <v>0</v>
      </c>
      <c r="I46" s="128"/>
      <c r="J46" s="129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9">
        <f t="shared" si="10"/>
        <v>0</v>
      </c>
      <c r="O46" s="364"/>
      <c r="P46" s="364"/>
      <c r="Q46" s="364"/>
      <c r="R46" s="364"/>
      <c r="S46" s="364"/>
      <c r="T46" s="364"/>
      <c r="U46" s="364"/>
      <c r="V46" s="131">
        <f t="shared" si="11"/>
        <v>0</v>
      </c>
      <c r="W46" s="132" t="str">
        <f t="shared" si="12"/>
        <v/>
      </c>
      <c r="X46" s="131"/>
      <c r="Y46" s="131"/>
      <c r="Z46" s="131"/>
      <c r="AA46" s="131"/>
    </row>
    <row r="47" spans="1:27" ht="20.100000000000001" customHeight="1">
      <c r="A47" s="260">
        <v>30100062</v>
      </c>
      <c r="B47" s="359" t="s">
        <v>209</v>
      </c>
      <c r="C47" s="125" t="s">
        <v>195</v>
      </c>
      <c r="D47" s="107">
        <v>5.03</v>
      </c>
      <c r="E47" s="107"/>
      <c r="F47" s="126"/>
      <c r="G47" s="127"/>
      <c r="H47" s="360">
        <f t="shared" si="7"/>
        <v>0</v>
      </c>
      <c r="I47" s="128"/>
      <c r="J47" s="129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9">
        <f t="shared" si="10"/>
        <v>0</v>
      </c>
      <c r="O47" s="364"/>
      <c r="P47" s="364"/>
      <c r="Q47" s="364"/>
      <c r="R47" s="364"/>
      <c r="S47" s="364"/>
      <c r="T47" s="364"/>
      <c r="U47" s="364"/>
      <c r="V47" s="131">
        <f t="shared" si="11"/>
        <v>0</v>
      </c>
      <c r="W47" s="132" t="str">
        <f t="shared" si="12"/>
        <v/>
      </c>
      <c r="X47" s="131"/>
      <c r="Y47" s="131"/>
      <c r="Z47" s="131"/>
      <c r="AA47" s="131"/>
    </row>
    <row r="48" spans="1:27" ht="20.100000000000001" customHeight="1">
      <c r="A48" s="260">
        <v>30100031</v>
      </c>
      <c r="B48" s="359" t="s">
        <v>209</v>
      </c>
      <c r="C48" s="125" t="s">
        <v>204</v>
      </c>
      <c r="D48" s="107">
        <v>5.03</v>
      </c>
      <c r="E48" s="107"/>
      <c r="F48" s="126"/>
      <c r="G48" s="127"/>
      <c r="H48" s="360">
        <f t="shared" si="7"/>
        <v>0</v>
      </c>
      <c r="I48" s="128"/>
      <c r="J48" s="129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9">
        <f t="shared" si="10"/>
        <v>0</v>
      </c>
      <c r="O48" s="364"/>
      <c r="P48" s="364"/>
      <c r="Q48" s="364"/>
      <c r="R48" s="364"/>
      <c r="S48" s="364"/>
      <c r="T48" s="364"/>
      <c r="U48" s="364"/>
      <c r="V48" s="131">
        <f t="shared" si="11"/>
        <v>0</v>
      </c>
      <c r="W48" s="132" t="str">
        <f t="shared" si="12"/>
        <v/>
      </c>
      <c r="X48" s="131"/>
      <c r="Y48" s="131"/>
      <c r="Z48" s="131"/>
      <c r="AA48" s="131"/>
    </row>
    <row r="49" spans="1:27" ht="20.100000000000001" customHeight="1">
      <c r="A49" s="260">
        <v>30100019</v>
      </c>
      <c r="B49" s="359" t="s">
        <v>382</v>
      </c>
      <c r="C49" s="183" t="s">
        <v>383</v>
      </c>
      <c r="D49" s="107">
        <v>5.03</v>
      </c>
      <c r="E49" s="107"/>
      <c r="F49" s="126"/>
      <c r="G49" s="127"/>
      <c r="H49" s="360">
        <f t="shared" si="7"/>
        <v>0</v>
      </c>
      <c r="I49" s="128"/>
      <c r="J49" s="129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9">
        <f t="shared" si="10"/>
        <v>0</v>
      </c>
      <c r="O49" s="364"/>
      <c r="P49" s="364"/>
      <c r="Q49" s="364"/>
      <c r="R49" s="364"/>
      <c r="S49" s="364"/>
      <c r="T49" s="364"/>
      <c r="U49" s="364"/>
      <c r="V49" s="131"/>
      <c r="W49" s="132"/>
      <c r="X49" s="131"/>
      <c r="Y49" s="131"/>
      <c r="Z49" s="131"/>
      <c r="AA49" s="131"/>
    </row>
    <row r="50" spans="1:27" ht="20.100000000000001" customHeight="1">
      <c r="A50" s="260">
        <v>30100020</v>
      </c>
      <c r="B50" s="359" t="s">
        <v>382</v>
      </c>
      <c r="C50" s="183" t="s">
        <v>384</v>
      </c>
      <c r="D50" s="107">
        <v>5.03</v>
      </c>
      <c r="E50" s="107"/>
      <c r="F50" s="126"/>
      <c r="G50" s="127"/>
      <c r="H50" s="360">
        <f t="shared" si="7"/>
        <v>0</v>
      </c>
      <c r="I50" s="128"/>
      <c r="J50" s="129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9">
        <f t="shared" si="10"/>
        <v>0</v>
      </c>
      <c r="O50" s="364"/>
      <c r="P50" s="364"/>
      <c r="Q50" s="364"/>
      <c r="R50" s="364"/>
      <c r="S50" s="364"/>
      <c r="T50" s="364"/>
      <c r="U50" s="364"/>
      <c r="V50" s="131"/>
      <c r="W50" s="132"/>
      <c r="X50" s="131"/>
      <c r="Y50" s="131"/>
      <c r="Z50" s="131"/>
      <c r="AA50" s="131"/>
    </row>
    <row r="51" spans="1:27" ht="20.100000000000001" customHeight="1">
      <c r="A51" s="260">
        <v>30100021</v>
      </c>
      <c r="B51" s="359" t="s">
        <v>382</v>
      </c>
      <c r="C51" s="183" t="s">
        <v>389</v>
      </c>
      <c r="D51" s="107">
        <v>5.03</v>
      </c>
      <c r="E51" s="107"/>
      <c r="F51" s="126"/>
      <c r="G51" s="127"/>
      <c r="H51" s="360">
        <f t="shared" si="7"/>
        <v>0</v>
      </c>
      <c r="I51" s="128"/>
      <c r="J51" s="129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9">
        <f t="shared" si="10"/>
        <v>0</v>
      </c>
      <c r="O51" s="364"/>
      <c r="P51" s="364"/>
      <c r="Q51" s="364"/>
      <c r="R51" s="364"/>
      <c r="S51" s="364"/>
      <c r="T51" s="364"/>
      <c r="U51" s="364"/>
      <c r="V51" s="131"/>
      <c r="W51" s="132"/>
      <c r="X51" s="131"/>
      <c r="Y51" s="131"/>
      <c r="Z51" s="131"/>
      <c r="AA51" s="131"/>
    </row>
    <row r="52" spans="1:27" ht="20.100000000000001" customHeight="1">
      <c r="A52" s="260">
        <v>30100018</v>
      </c>
      <c r="B52" s="359" t="s">
        <v>382</v>
      </c>
      <c r="C52" s="183" t="s">
        <v>391</v>
      </c>
      <c r="D52" s="107">
        <v>5.03</v>
      </c>
      <c r="E52" s="107"/>
      <c r="F52" s="126"/>
      <c r="G52" s="127"/>
      <c r="H52" s="360">
        <f t="shared" si="7"/>
        <v>0</v>
      </c>
      <c r="I52" s="128"/>
      <c r="J52" s="129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9">
        <f t="shared" si="10"/>
        <v>0</v>
      </c>
      <c r="O52" s="364"/>
      <c r="P52" s="364"/>
      <c r="Q52" s="364"/>
      <c r="R52" s="364"/>
      <c r="S52" s="364"/>
      <c r="T52" s="364"/>
      <c r="U52" s="364"/>
      <c r="V52" s="131"/>
      <c r="W52" s="132"/>
      <c r="X52" s="131"/>
      <c r="Y52" s="131"/>
      <c r="Z52" s="131"/>
      <c r="AA52" s="131"/>
    </row>
    <row r="53" spans="1:27" ht="20.100000000000001" customHeight="1">
      <c r="A53" s="263">
        <v>30700007</v>
      </c>
      <c r="B53" s="359" t="s">
        <v>418</v>
      </c>
      <c r="C53" s="183" t="s">
        <v>364</v>
      </c>
      <c r="D53" s="107">
        <v>5.03</v>
      </c>
      <c r="E53" s="107"/>
      <c r="F53" s="126"/>
      <c r="G53" s="127"/>
      <c r="H53" s="360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364"/>
      <c r="P53" s="364"/>
      <c r="Q53" s="364"/>
      <c r="R53" s="364"/>
      <c r="S53" s="364"/>
      <c r="T53" s="364"/>
      <c r="U53" s="364"/>
      <c r="V53" s="131"/>
      <c r="W53" s="132"/>
      <c r="X53" s="131"/>
      <c r="Y53" s="131"/>
      <c r="Z53" s="131"/>
      <c r="AA53" s="131"/>
    </row>
    <row r="54" spans="1:27" ht="20.100000000000001" customHeight="1">
      <c r="A54" s="263">
        <v>30700006</v>
      </c>
      <c r="B54" s="359" t="s">
        <v>418</v>
      </c>
      <c r="C54" s="183" t="s">
        <v>365</v>
      </c>
      <c r="D54" s="107">
        <v>5.03</v>
      </c>
      <c r="E54" s="107"/>
      <c r="F54" s="126"/>
      <c r="G54" s="127"/>
      <c r="H54" s="360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364"/>
      <c r="P54" s="364"/>
      <c r="Q54" s="364"/>
      <c r="R54" s="364"/>
      <c r="S54" s="364"/>
      <c r="T54" s="364"/>
      <c r="U54" s="364"/>
      <c r="V54" s="131"/>
      <c r="W54" s="132"/>
      <c r="X54" s="131"/>
      <c r="Y54" s="131"/>
      <c r="Z54" s="131"/>
      <c r="AA54" s="131"/>
    </row>
    <row r="55" spans="1:27" ht="20.100000000000001" customHeight="1">
      <c r="A55" s="263">
        <v>30700008</v>
      </c>
      <c r="B55" s="359" t="s">
        <v>418</v>
      </c>
      <c r="C55" s="183" t="s">
        <v>366</v>
      </c>
      <c r="D55" s="107">
        <v>5.03</v>
      </c>
      <c r="E55" s="107"/>
      <c r="F55" s="126"/>
      <c r="G55" s="127"/>
      <c r="H55" s="360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364"/>
      <c r="P55" s="364"/>
      <c r="Q55" s="364"/>
      <c r="R55" s="364"/>
      <c r="S55" s="364"/>
      <c r="T55" s="364"/>
      <c r="U55" s="364"/>
      <c r="V55" s="131"/>
      <c r="W55" s="132"/>
      <c r="X55" s="131"/>
      <c r="Y55" s="131"/>
      <c r="Z55" s="131"/>
      <c r="AA55" s="131"/>
    </row>
    <row r="56" spans="1:27" ht="20.100000000000001" customHeight="1">
      <c r="A56" s="263">
        <v>30700009</v>
      </c>
      <c r="B56" s="359" t="s">
        <v>418</v>
      </c>
      <c r="C56" s="183" t="s">
        <v>367</v>
      </c>
      <c r="D56" s="107">
        <v>5.03</v>
      </c>
      <c r="E56" s="107"/>
      <c r="F56" s="126"/>
      <c r="G56" s="127"/>
      <c r="H56" s="360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364"/>
      <c r="P56" s="364"/>
      <c r="Q56" s="364"/>
      <c r="R56" s="364"/>
      <c r="S56" s="364"/>
      <c r="T56" s="364"/>
      <c r="U56" s="364"/>
      <c r="V56" s="131"/>
      <c r="W56" s="132"/>
      <c r="X56" s="131"/>
      <c r="Y56" s="131"/>
      <c r="Z56" s="131"/>
      <c r="AA56" s="131"/>
    </row>
    <row r="57" spans="1:27" ht="20.100000000000001" customHeight="1">
      <c r="A57" s="260">
        <v>30100036</v>
      </c>
      <c r="B57" s="133" t="s">
        <v>210</v>
      </c>
      <c r="C57" s="125" t="s">
        <v>187</v>
      </c>
      <c r="D57" s="107">
        <v>5.03</v>
      </c>
      <c r="E57" s="107"/>
      <c r="F57" s="126"/>
      <c r="G57" s="127"/>
      <c r="H57" s="360">
        <f t="shared" si="7"/>
        <v>0</v>
      </c>
      <c r="I57" s="128"/>
      <c r="J57" s="129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9">
        <f t="shared" ref="N57:N66" si="13">SUM(O57:U57)</f>
        <v>0</v>
      </c>
      <c r="O57" s="368"/>
      <c r="P57" s="368"/>
      <c r="Q57" s="368"/>
      <c r="R57" s="368"/>
      <c r="S57" s="368"/>
      <c r="T57" s="368"/>
      <c r="U57" s="368"/>
      <c r="V57" s="131">
        <f t="shared" ref="V57:V66" si="14">SUM(X57:AA57)</f>
        <v>0</v>
      </c>
      <c r="W57" s="132" t="str">
        <f t="shared" ref="W57:W66" si="15">IF(ISERROR(V57/G57),"",V57/G57)</f>
        <v/>
      </c>
      <c r="X57" s="131"/>
      <c r="Y57" s="131"/>
      <c r="Z57" s="131"/>
      <c r="AA57" s="131"/>
    </row>
    <row r="58" spans="1:27" ht="20.100000000000001" customHeight="1">
      <c r="A58" s="260">
        <v>30100034</v>
      </c>
      <c r="B58" s="133" t="s">
        <v>210</v>
      </c>
      <c r="C58" s="125" t="s">
        <v>186</v>
      </c>
      <c r="D58" s="107">
        <v>5.03</v>
      </c>
      <c r="E58" s="107"/>
      <c r="F58" s="126"/>
      <c r="G58" s="127"/>
      <c r="H58" s="360">
        <f t="shared" si="7"/>
        <v>0</v>
      </c>
      <c r="I58" s="128"/>
      <c r="J58" s="129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9"/>
        <v>0</v>
      </c>
      <c r="N58" s="129">
        <f t="shared" si="13"/>
        <v>0</v>
      </c>
      <c r="O58" s="368"/>
      <c r="P58" s="368"/>
      <c r="Q58" s="368"/>
      <c r="R58" s="368"/>
      <c r="S58" s="368"/>
      <c r="T58" s="368"/>
      <c r="U58" s="368"/>
      <c r="V58" s="131">
        <f t="shared" si="14"/>
        <v>0</v>
      </c>
      <c r="W58" s="132" t="str">
        <f t="shared" si="15"/>
        <v/>
      </c>
      <c r="X58" s="131"/>
      <c r="Y58" s="131"/>
      <c r="Z58" s="131"/>
      <c r="AA58" s="131"/>
    </row>
    <row r="59" spans="1:27" ht="20.100000000000001" customHeight="1">
      <c r="A59" s="260">
        <v>30100035</v>
      </c>
      <c r="B59" s="133" t="s">
        <v>210</v>
      </c>
      <c r="C59" s="125" t="s">
        <v>194</v>
      </c>
      <c r="D59" s="107">
        <v>5.03</v>
      </c>
      <c r="E59" s="107"/>
      <c r="F59" s="126"/>
      <c r="G59" s="127"/>
      <c r="H59" s="360">
        <f t="shared" si="7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9">
        <f t="shared" si="13"/>
        <v>0</v>
      </c>
      <c r="O59" s="368"/>
      <c r="P59" s="368"/>
      <c r="Q59" s="368"/>
      <c r="R59" s="368"/>
      <c r="S59" s="368"/>
      <c r="T59" s="368"/>
      <c r="U59" s="368"/>
      <c r="V59" s="131">
        <f t="shared" si="14"/>
        <v>0</v>
      </c>
      <c r="W59" s="132" t="str">
        <f t="shared" si="15"/>
        <v/>
      </c>
      <c r="X59" s="131"/>
      <c r="Y59" s="131"/>
      <c r="Z59" s="131"/>
      <c r="AA59" s="131"/>
    </row>
    <row r="60" spans="1:27" ht="20.100000000000001" customHeight="1">
      <c r="A60" s="260">
        <v>30100040</v>
      </c>
      <c r="B60" s="133" t="s">
        <v>211</v>
      </c>
      <c r="C60" s="125" t="s">
        <v>212</v>
      </c>
      <c r="D60" s="107">
        <v>5.03</v>
      </c>
      <c r="E60" s="107"/>
      <c r="F60" s="126"/>
      <c r="G60" s="127"/>
      <c r="H60" s="360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368"/>
      <c r="P60" s="368"/>
      <c r="Q60" s="368"/>
      <c r="R60" s="368"/>
      <c r="S60" s="368"/>
      <c r="T60" s="368"/>
      <c r="U60" s="368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customHeight="1">
      <c r="A61" s="260">
        <v>30100039</v>
      </c>
      <c r="B61" s="133" t="s">
        <v>211</v>
      </c>
      <c r="C61" s="125" t="s">
        <v>186</v>
      </c>
      <c r="D61" s="107">
        <v>5.03</v>
      </c>
      <c r="E61" s="107"/>
      <c r="F61" s="126"/>
      <c r="G61" s="127"/>
      <c r="H61" s="360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368"/>
      <c r="P61" s="368"/>
      <c r="Q61" s="368"/>
      <c r="R61" s="368"/>
      <c r="S61" s="368"/>
      <c r="T61" s="368"/>
      <c r="U61" s="368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customHeight="1">
      <c r="A62" s="260">
        <v>30100042</v>
      </c>
      <c r="B62" s="133" t="s">
        <v>211</v>
      </c>
      <c r="C62" s="125" t="s">
        <v>187</v>
      </c>
      <c r="D62" s="107">
        <v>5.03</v>
      </c>
      <c r="E62" s="107"/>
      <c r="F62" s="126"/>
      <c r="G62" s="127"/>
      <c r="H62" s="360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368"/>
      <c r="P62" s="368"/>
      <c r="Q62" s="368"/>
      <c r="R62" s="368"/>
      <c r="S62" s="368"/>
      <c r="T62" s="368"/>
      <c r="U62" s="368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customHeight="1">
      <c r="A63" s="260">
        <v>30100041</v>
      </c>
      <c r="B63" s="133" t="s">
        <v>211</v>
      </c>
      <c r="C63" s="125" t="s">
        <v>194</v>
      </c>
      <c r="D63" s="107">
        <v>5.03</v>
      </c>
      <c r="E63" s="107"/>
      <c r="F63" s="126"/>
      <c r="G63" s="127"/>
      <c r="H63" s="360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368"/>
      <c r="P63" s="368"/>
      <c r="Q63" s="368"/>
      <c r="R63" s="368"/>
      <c r="S63" s="368"/>
      <c r="T63" s="368"/>
      <c r="U63" s="368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customHeight="1">
      <c r="A64" s="260">
        <v>30100045</v>
      </c>
      <c r="B64" s="133" t="s">
        <v>213</v>
      </c>
      <c r="C64" s="125" t="s">
        <v>199</v>
      </c>
      <c r="D64" s="107">
        <v>5.03</v>
      </c>
      <c r="E64" s="107"/>
      <c r="F64" s="126"/>
      <c r="G64" s="127"/>
      <c r="H64" s="360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368"/>
      <c r="P64" s="368"/>
      <c r="Q64" s="368"/>
      <c r="R64" s="368"/>
      <c r="S64" s="368"/>
      <c r="T64" s="368"/>
      <c r="U64" s="368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customHeight="1">
      <c r="A65" s="260">
        <v>30100044</v>
      </c>
      <c r="B65" s="133" t="s">
        <v>213</v>
      </c>
      <c r="C65" s="125" t="s">
        <v>187</v>
      </c>
      <c r="D65" s="107">
        <v>5.03</v>
      </c>
      <c r="E65" s="107"/>
      <c r="F65" s="126"/>
      <c r="G65" s="127"/>
      <c r="H65" s="360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368"/>
      <c r="P65" s="368"/>
      <c r="Q65" s="368"/>
      <c r="R65" s="368"/>
      <c r="S65" s="368"/>
      <c r="T65" s="368"/>
      <c r="U65" s="368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ht="20.100000000000001" customHeight="1">
      <c r="A66" s="260">
        <v>30100046</v>
      </c>
      <c r="B66" s="133" t="s">
        <v>213</v>
      </c>
      <c r="C66" s="125" t="s">
        <v>207</v>
      </c>
      <c r="D66" s="107">
        <v>5.03</v>
      </c>
      <c r="E66" s="107"/>
      <c r="F66" s="126"/>
      <c r="G66" s="127"/>
      <c r="H66" s="360">
        <f t="shared" si="7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9">
        <f t="shared" si="13"/>
        <v>0</v>
      </c>
      <c r="O66" s="368"/>
      <c r="P66" s="368"/>
      <c r="Q66" s="368"/>
      <c r="R66" s="368"/>
      <c r="S66" s="368"/>
      <c r="T66" s="368"/>
      <c r="U66" s="368"/>
      <c r="V66" s="131">
        <f t="shared" si="14"/>
        <v>0</v>
      </c>
      <c r="W66" s="132" t="str">
        <f t="shared" si="15"/>
        <v/>
      </c>
      <c r="X66" s="131"/>
      <c r="Y66" s="131"/>
      <c r="Z66" s="131"/>
      <c r="AA66" s="131"/>
    </row>
    <row r="67" spans="1:27" ht="20.100000000000001" customHeight="1">
      <c r="A67" s="260">
        <v>30100043</v>
      </c>
      <c r="B67" s="133" t="s">
        <v>429</v>
      </c>
      <c r="C67" s="257" t="s">
        <v>74</v>
      </c>
      <c r="D67" s="107">
        <v>5.03</v>
      </c>
      <c r="E67" s="107"/>
      <c r="F67" s="126"/>
      <c r="G67" s="127"/>
      <c r="H67" s="360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368"/>
      <c r="P67" s="368"/>
      <c r="Q67" s="368"/>
      <c r="R67" s="368"/>
      <c r="S67" s="368"/>
      <c r="T67" s="368"/>
      <c r="U67" s="368"/>
      <c r="V67" s="131"/>
      <c r="W67" s="132"/>
      <c r="X67" s="131"/>
      <c r="Y67" s="131"/>
      <c r="Z67" s="131"/>
      <c r="AA67" s="131"/>
    </row>
    <row r="68" spans="1:27" ht="20.100000000000001" customHeight="1">
      <c r="A68" s="260">
        <v>30100064</v>
      </c>
      <c r="B68" s="133" t="s">
        <v>397</v>
      </c>
      <c r="C68" s="183" t="s">
        <v>398</v>
      </c>
      <c r="D68" s="107">
        <v>5</v>
      </c>
      <c r="E68" s="107"/>
      <c r="F68" s="126"/>
      <c r="G68" s="127"/>
      <c r="H68" s="360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368"/>
      <c r="P68" s="368"/>
      <c r="Q68" s="368"/>
      <c r="R68" s="368"/>
      <c r="S68" s="368"/>
      <c r="T68" s="368"/>
      <c r="U68" s="368"/>
      <c r="V68" s="131"/>
      <c r="W68" s="132"/>
      <c r="X68" s="131"/>
      <c r="Y68" s="131"/>
      <c r="Z68" s="131"/>
      <c r="AA68" s="131"/>
    </row>
    <row r="69" spans="1:27" ht="20.100000000000001" customHeight="1">
      <c r="A69" s="260">
        <v>30100049</v>
      </c>
      <c r="B69" s="133" t="s">
        <v>214</v>
      </c>
      <c r="C69" s="125" t="s">
        <v>190</v>
      </c>
      <c r="D69" s="107">
        <v>5.03</v>
      </c>
      <c r="E69" s="107"/>
      <c r="F69" s="126"/>
      <c r="G69" s="127"/>
      <c r="H69" s="360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368"/>
      <c r="P69" s="368"/>
      <c r="Q69" s="368"/>
      <c r="R69" s="368"/>
      <c r="S69" s="368"/>
      <c r="T69" s="368"/>
      <c r="U69" s="368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customHeight="1">
      <c r="A70" s="260">
        <v>30100050</v>
      </c>
      <c r="B70" s="133" t="s">
        <v>214</v>
      </c>
      <c r="C70" s="125" t="s">
        <v>194</v>
      </c>
      <c r="D70" s="107">
        <v>5.03</v>
      </c>
      <c r="E70" s="107"/>
      <c r="F70" s="126"/>
      <c r="G70" s="127"/>
      <c r="H70" s="360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368"/>
      <c r="P70" s="368"/>
      <c r="Q70" s="368"/>
      <c r="R70" s="368"/>
      <c r="S70" s="368"/>
      <c r="T70" s="368"/>
      <c r="U70" s="368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customHeight="1">
      <c r="A71" s="260"/>
      <c r="B71" s="133" t="s">
        <v>482</v>
      </c>
      <c r="C71" s="183" t="s">
        <v>361</v>
      </c>
      <c r="D71" s="107">
        <v>5.03</v>
      </c>
      <c r="E71" s="107"/>
      <c r="F71" s="126"/>
      <c r="G71" s="127"/>
      <c r="H71" s="360">
        <f t="shared" si="7"/>
        <v>0</v>
      </c>
      <c r="I71" s="128"/>
      <c r="J71" s="129"/>
      <c r="K71" s="130"/>
      <c r="L71" s="128"/>
      <c r="M71" s="108"/>
      <c r="N71" s="129"/>
      <c r="O71" s="368"/>
      <c r="P71" s="368"/>
      <c r="Q71" s="368"/>
      <c r="R71" s="368"/>
      <c r="S71" s="368"/>
      <c r="T71" s="368"/>
      <c r="U71" s="368"/>
      <c r="V71" s="131"/>
      <c r="W71" s="132"/>
      <c r="X71" s="131"/>
      <c r="Y71" s="131"/>
      <c r="Z71" s="131"/>
      <c r="AA71" s="131"/>
    </row>
    <row r="72" spans="1:27" ht="20.100000000000001" customHeight="1">
      <c r="A72" s="260">
        <v>30100055</v>
      </c>
      <c r="B72" s="138" t="s">
        <v>215</v>
      </c>
      <c r="C72" s="125" t="s">
        <v>186</v>
      </c>
      <c r="D72" s="107">
        <v>5.0599999999999996</v>
      </c>
      <c r="E72" s="107"/>
      <c r="F72" s="126"/>
      <c r="G72" s="127"/>
      <c r="H72" s="360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368"/>
      <c r="P72" s="368"/>
      <c r="Q72" s="368"/>
      <c r="R72" s="368"/>
      <c r="S72" s="368"/>
      <c r="T72" s="368"/>
      <c r="U72" s="368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customHeight="1">
      <c r="A73" s="260">
        <v>30100056</v>
      </c>
      <c r="B73" s="138" t="s">
        <v>215</v>
      </c>
      <c r="C73" s="125" t="s">
        <v>204</v>
      </c>
      <c r="D73" s="107">
        <v>5.0599999999999996</v>
      </c>
      <c r="E73" s="107"/>
      <c r="F73" s="126"/>
      <c r="G73" s="127"/>
      <c r="H73" s="360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368"/>
      <c r="P73" s="368"/>
      <c r="Q73" s="368"/>
      <c r="R73" s="368"/>
      <c r="S73" s="368"/>
      <c r="T73" s="368"/>
      <c r="U73" s="368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customHeight="1">
      <c r="A74" s="260">
        <v>30100057</v>
      </c>
      <c r="B74" s="138" t="s">
        <v>215</v>
      </c>
      <c r="C74" s="125" t="s">
        <v>194</v>
      </c>
      <c r="D74" s="107">
        <v>5.0599999999999996</v>
      </c>
      <c r="E74" s="107"/>
      <c r="F74" s="126"/>
      <c r="G74" s="127"/>
      <c r="H74" s="360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368"/>
      <c r="P74" s="368"/>
      <c r="Q74" s="368"/>
      <c r="R74" s="368"/>
      <c r="S74" s="368"/>
      <c r="T74" s="368"/>
      <c r="U74" s="368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customHeight="1">
      <c r="A75" s="260">
        <v>30100058</v>
      </c>
      <c r="B75" s="138" t="s">
        <v>215</v>
      </c>
      <c r="C75" s="125" t="s">
        <v>187</v>
      </c>
      <c r="D75" s="107">
        <v>5.0599999999999996</v>
      </c>
      <c r="E75" s="107"/>
      <c r="F75" s="126"/>
      <c r="G75" s="127"/>
      <c r="H75" s="360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368"/>
      <c r="P75" s="368"/>
      <c r="Q75" s="368"/>
      <c r="R75" s="368"/>
      <c r="S75" s="368"/>
      <c r="T75" s="368"/>
      <c r="U75" s="368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customHeight="1">
      <c r="A76" s="262">
        <v>30600013</v>
      </c>
      <c r="B76" s="192" t="s">
        <v>377</v>
      </c>
      <c r="C76" s="183" t="s">
        <v>374</v>
      </c>
      <c r="D76" s="107">
        <v>5.5</v>
      </c>
      <c r="E76" s="107"/>
      <c r="F76" s="126"/>
      <c r="G76" s="127"/>
      <c r="H76" s="360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368"/>
      <c r="P76" s="368"/>
      <c r="Q76" s="368"/>
      <c r="R76" s="368"/>
      <c r="S76" s="368"/>
      <c r="T76" s="368"/>
      <c r="U76" s="368"/>
      <c r="V76" s="131"/>
      <c r="W76" s="132"/>
      <c r="X76" s="131"/>
      <c r="Y76" s="131"/>
      <c r="Z76" s="131"/>
      <c r="AA76" s="131"/>
    </row>
    <row r="77" spans="1:27" ht="20.100000000000001" customHeight="1">
      <c r="A77" s="262">
        <v>30600014</v>
      </c>
      <c r="B77" s="192" t="s">
        <v>377</v>
      </c>
      <c r="C77" s="183" t="s">
        <v>369</v>
      </c>
      <c r="D77" s="107">
        <v>5.5</v>
      </c>
      <c r="E77" s="107"/>
      <c r="F77" s="126"/>
      <c r="G77" s="127"/>
      <c r="H77" s="360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368"/>
      <c r="P77" s="368"/>
      <c r="Q77" s="368"/>
      <c r="R77" s="368"/>
      <c r="S77" s="368"/>
      <c r="T77" s="368"/>
      <c r="U77" s="368"/>
      <c r="V77" s="131"/>
      <c r="W77" s="132"/>
      <c r="X77" s="131"/>
      <c r="Y77" s="131"/>
      <c r="Z77" s="131"/>
      <c r="AA77" s="131"/>
    </row>
    <row r="78" spans="1:27" ht="20.100000000000001" customHeight="1">
      <c r="A78" s="262">
        <v>30600012</v>
      </c>
      <c r="B78" s="192" t="s">
        <v>377</v>
      </c>
      <c r="C78" s="183" t="s">
        <v>370</v>
      </c>
      <c r="D78" s="107">
        <v>5.5</v>
      </c>
      <c r="E78" s="107"/>
      <c r="F78" s="126"/>
      <c r="G78" s="127"/>
      <c r="H78" s="360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368"/>
      <c r="P78" s="368"/>
      <c r="Q78" s="368"/>
      <c r="R78" s="368"/>
      <c r="S78" s="368"/>
      <c r="T78" s="368"/>
      <c r="U78" s="368"/>
      <c r="V78" s="131"/>
      <c r="W78" s="132"/>
      <c r="X78" s="131"/>
      <c r="Y78" s="131"/>
      <c r="Z78" s="131"/>
      <c r="AA78" s="131"/>
    </row>
    <row r="79" spans="1:27" ht="20.100000000000001" customHeight="1">
      <c r="A79" s="262">
        <v>30600011</v>
      </c>
      <c r="B79" s="192" t="s">
        <v>377</v>
      </c>
      <c r="C79" s="183" t="s">
        <v>371</v>
      </c>
      <c r="D79" s="107">
        <v>5.5</v>
      </c>
      <c r="E79" s="107"/>
      <c r="F79" s="126"/>
      <c r="G79" s="127"/>
      <c r="H79" s="360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368"/>
      <c r="P79" s="368"/>
      <c r="Q79" s="368"/>
      <c r="R79" s="368"/>
      <c r="S79" s="368"/>
      <c r="T79" s="368"/>
      <c r="U79" s="368"/>
      <c r="V79" s="131"/>
      <c r="W79" s="132"/>
      <c r="X79" s="131"/>
      <c r="Y79" s="131"/>
      <c r="Z79" s="131"/>
      <c r="AA79" s="131"/>
    </row>
    <row r="80" spans="1:27" ht="20.100000000000001" customHeight="1">
      <c r="A80" s="262">
        <v>30300002</v>
      </c>
      <c r="B80" s="192" t="s">
        <v>407</v>
      </c>
      <c r="C80" s="183" t="s">
        <v>408</v>
      </c>
      <c r="D80" s="107">
        <v>5.03</v>
      </c>
      <c r="E80" s="107"/>
      <c r="F80" s="126"/>
      <c r="G80" s="127"/>
      <c r="H80" s="360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368"/>
      <c r="P80" s="368"/>
      <c r="Q80" s="368"/>
      <c r="R80" s="368"/>
      <c r="S80" s="368"/>
      <c r="T80" s="368"/>
      <c r="U80" s="368"/>
      <c r="V80" s="131"/>
      <c r="W80" s="132"/>
      <c r="X80" s="131"/>
      <c r="Y80" s="131"/>
      <c r="Z80" s="131"/>
      <c r="AA80" s="131"/>
    </row>
    <row r="81" spans="1:27" ht="20.100000000000001" customHeight="1">
      <c r="A81" s="262">
        <v>30300001</v>
      </c>
      <c r="B81" s="192" t="s">
        <v>407</v>
      </c>
      <c r="C81" s="183" t="s">
        <v>409</v>
      </c>
      <c r="D81" s="107">
        <v>5.03</v>
      </c>
      <c r="E81" s="107"/>
      <c r="F81" s="126"/>
      <c r="G81" s="127"/>
      <c r="H81" s="360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368"/>
      <c r="P81" s="368"/>
      <c r="Q81" s="368"/>
      <c r="R81" s="368"/>
      <c r="S81" s="368"/>
      <c r="T81" s="368"/>
      <c r="U81" s="368"/>
      <c r="V81" s="131"/>
      <c r="W81" s="132"/>
      <c r="X81" s="131"/>
      <c r="Y81" s="131"/>
      <c r="Z81" s="131"/>
      <c r="AA81" s="131"/>
    </row>
    <row r="82" spans="1:27" ht="20.100000000000001" customHeight="1">
      <c r="A82" s="262">
        <v>30300003</v>
      </c>
      <c r="B82" s="192" t="s">
        <v>407</v>
      </c>
      <c r="C82" s="183" t="s">
        <v>410</v>
      </c>
      <c r="D82" s="107">
        <v>5.03</v>
      </c>
      <c r="E82" s="107"/>
      <c r="F82" s="126"/>
      <c r="G82" s="127"/>
      <c r="H82" s="360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368"/>
      <c r="P82" s="368"/>
      <c r="Q82" s="368"/>
      <c r="R82" s="368"/>
      <c r="S82" s="368"/>
      <c r="T82" s="368"/>
      <c r="U82" s="368"/>
      <c r="V82" s="131"/>
      <c r="W82" s="132"/>
      <c r="X82" s="131"/>
      <c r="Y82" s="131"/>
      <c r="Z82" s="131"/>
      <c r="AA82" s="131"/>
    </row>
    <row r="83" spans="1:27" ht="20.100000000000001" customHeight="1">
      <c r="A83" s="262">
        <v>30300005</v>
      </c>
      <c r="B83" s="138" t="s">
        <v>362</v>
      </c>
      <c r="C83" s="125" t="s">
        <v>337</v>
      </c>
      <c r="D83" s="107">
        <v>5.03</v>
      </c>
      <c r="E83" s="107"/>
      <c r="F83" s="126"/>
      <c r="G83" s="127"/>
      <c r="H83" s="360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368"/>
      <c r="P83" s="368"/>
      <c r="Q83" s="368"/>
      <c r="R83" s="368"/>
      <c r="S83" s="368"/>
      <c r="T83" s="368"/>
      <c r="U83" s="368"/>
      <c r="V83" s="131"/>
      <c r="W83" s="132"/>
      <c r="X83" s="131"/>
      <c r="Y83" s="131"/>
      <c r="Z83" s="131"/>
      <c r="AA83" s="131"/>
    </row>
    <row r="84" spans="1:27" ht="20.100000000000001" customHeight="1">
      <c r="A84" s="262">
        <v>30300004</v>
      </c>
      <c r="B84" s="138" t="s">
        <v>362</v>
      </c>
      <c r="C84" s="125" t="s">
        <v>339</v>
      </c>
      <c r="D84" s="107">
        <v>5.03</v>
      </c>
      <c r="E84" s="107"/>
      <c r="F84" s="126"/>
      <c r="G84" s="127"/>
      <c r="H84" s="360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368"/>
      <c r="P84" s="368"/>
      <c r="Q84" s="368"/>
      <c r="R84" s="368"/>
      <c r="S84" s="368"/>
      <c r="T84" s="368"/>
      <c r="U84" s="368"/>
      <c r="V84" s="131"/>
      <c r="W84" s="132"/>
      <c r="X84" s="131"/>
      <c r="Y84" s="131"/>
      <c r="Z84" s="131"/>
      <c r="AA84" s="131"/>
    </row>
    <row r="85" spans="1:27" ht="20.100000000000001" customHeight="1">
      <c r="A85" s="262">
        <v>30300006</v>
      </c>
      <c r="B85" s="138" t="s">
        <v>362</v>
      </c>
      <c r="C85" s="125" t="s">
        <v>341</v>
      </c>
      <c r="D85" s="107">
        <v>5.03</v>
      </c>
      <c r="E85" s="107"/>
      <c r="F85" s="126"/>
      <c r="G85" s="127"/>
      <c r="H85" s="360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368"/>
      <c r="P85" s="368"/>
      <c r="Q85" s="368"/>
      <c r="R85" s="368"/>
      <c r="S85" s="368"/>
      <c r="T85" s="368"/>
      <c r="U85" s="368"/>
      <c r="V85" s="131"/>
      <c r="W85" s="132"/>
      <c r="X85" s="131"/>
      <c r="Y85" s="131"/>
      <c r="Z85" s="131"/>
      <c r="AA85" s="131"/>
    </row>
    <row r="86" spans="1:27" ht="20.100000000000001" customHeight="1">
      <c r="A86" s="435" t="s">
        <v>216</v>
      </c>
      <c r="B86" s="435"/>
      <c r="C86" s="369" t="s">
        <v>202</v>
      </c>
      <c r="D86" s="141"/>
      <c r="E86" s="141"/>
      <c r="F86" s="142"/>
      <c r="G86" s="143">
        <f>SUM(G29:G85)</f>
        <v>0</v>
      </c>
      <c r="H86" s="144">
        <f>SUM(H29:H85)</f>
        <v>0</v>
      </c>
      <c r="I86" s="144">
        <f>SUM(I29:I85)</f>
        <v>0</v>
      </c>
      <c r="J86" s="129" t="str">
        <f t="array" ref="J86">IF(ISERROR(G86/I86),"",G86/I86)</f>
        <v/>
      </c>
      <c r="K86" s="144">
        <f>SUM(K29:K85)</f>
        <v>0</v>
      </c>
      <c r="L86" s="145"/>
      <c r="M86" s="148">
        <f t="shared" ref="M86:V86" si="17">SUM(M29:M85)</f>
        <v>0</v>
      </c>
      <c r="N86" s="144">
        <f t="shared" si="17"/>
        <v>0</v>
      </c>
      <c r="O86" s="146">
        <f t="shared" si="17"/>
        <v>0</v>
      </c>
      <c r="P86" s="146">
        <f t="shared" si="17"/>
        <v>0</v>
      </c>
      <c r="Q86" s="146">
        <f t="shared" si="17"/>
        <v>0</v>
      </c>
      <c r="R86" s="146">
        <f t="shared" si="17"/>
        <v>0</v>
      </c>
      <c r="S86" s="146">
        <f t="shared" si="17"/>
        <v>0</v>
      </c>
      <c r="T86" s="146">
        <f t="shared" si="17"/>
        <v>0</v>
      </c>
      <c r="U86" s="146">
        <f t="shared" si="17"/>
        <v>0</v>
      </c>
      <c r="V86" s="147">
        <f t="shared" si="17"/>
        <v>0</v>
      </c>
      <c r="W86" s="132" t="str">
        <f t="shared" ref="W86:W93" si="18">IF(ISERROR(V86/G86),"",V86/G86)</f>
        <v/>
      </c>
      <c r="X86" s="147">
        <f>SUM(X29:X85)</f>
        <v>0</v>
      </c>
      <c r="Y86" s="147">
        <f>SUM(Y29:Y85)</f>
        <v>0</v>
      </c>
      <c r="Z86" s="147">
        <f>SUM(Z29:Z85)</f>
        <v>0</v>
      </c>
      <c r="AA86" s="147">
        <f>SUM(AA29:AA85)</f>
        <v>0</v>
      </c>
    </row>
    <row r="87" spans="1:27" ht="20.100000000000001" customHeight="1">
      <c r="A87" s="259">
        <v>30400012</v>
      </c>
      <c r="B87" s="359" t="s">
        <v>217</v>
      </c>
      <c r="C87" s="125" t="s">
        <v>179</v>
      </c>
      <c r="D87" s="107">
        <v>5.03</v>
      </c>
      <c r="E87" s="107"/>
      <c r="F87" s="126"/>
      <c r="G87" s="127"/>
      <c r="H87" s="360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368"/>
      <c r="P87" s="368"/>
      <c r="Q87" s="368"/>
      <c r="R87" s="368"/>
      <c r="S87" s="368"/>
      <c r="T87" s="368"/>
      <c r="U87" s="368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customHeight="1">
      <c r="A88" s="259">
        <v>30400010</v>
      </c>
      <c r="B88" s="359" t="s">
        <v>217</v>
      </c>
      <c r="C88" s="125" t="s">
        <v>186</v>
      </c>
      <c r="D88" s="107">
        <v>5.03</v>
      </c>
      <c r="E88" s="107"/>
      <c r="F88" s="126"/>
      <c r="G88" s="127"/>
      <c r="H88" s="360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368"/>
      <c r="P88" s="368"/>
      <c r="Q88" s="368"/>
      <c r="R88" s="368"/>
      <c r="S88" s="368"/>
      <c r="T88" s="368"/>
      <c r="U88" s="368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customHeight="1">
      <c r="A89" s="259">
        <v>30400011</v>
      </c>
      <c r="B89" s="359" t="s">
        <v>217</v>
      </c>
      <c r="C89" s="125" t="s">
        <v>204</v>
      </c>
      <c r="D89" s="107">
        <v>5.03</v>
      </c>
      <c r="E89" s="107"/>
      <c r="F89" s="126"/>
      <c r="G89" s="127"/>
      <c r="H89" s="360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368"/>
      <c r="P89" s="368"/>
      <c r="Q89" s="368"/>
      <c r="R89" s="368"/>
      <c r="S89" s="368"/>
      <c r="T89" s="368"/>
      <c r="U89" s="368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ht="20.100000000000001" customHeight="1">
      <c r="A90" s="259">
        <v>30400014</v>
      </c>
      <c r="B90" s="149" t="s">
        <v>507</v>
      </c>
      <c r="C90" s="125" t="s">
        <v>179</v>
      </c>
      <c r="D90" s="107">
        <v>5.03</v>
      </c>
      <c r="E90" s="107"/>
      <c r="F90" s="126"/>
      <c r="G90" s="127"/>
      <c r="H90" s="360">
        <f t="shared" si="19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9">
        <f t="shared" si="21"/>
        <v>0</v>
      </c>
      <c r="O90" s="368"/>
      <c r="P90" s="368"/>
      <c r="Q90" s="368"/>
      <c r="R90" s="368"/>
      <c r="S90" s="368"/>
      <c r="T90" s="368"/>
      <c r="U90" s="368"/>
      <c r="V90" s="131">
        <f t="shared" si="22"/>
        <v>0</v>
      </c>
      <c r="W90" s="132" t="str">
        <f t="shared" si="18"/>
        <v/>
      </c>
      <c r="X90" s="131"/>
      <c r="Y90" s="131"/>
      <c r="Z90" s="131"/>
      <c r="AA90" s="131"/>
    </row>
    <row r="91" spans="1:27" ht="20.100000000000001" customHeight="1">
      <c r="A91" s="259">
        <v>30400013</v>
      </c>
      <c r="B91" s="149" t="s">
        <v>468</v>
      </c>
      <c r="C91" s="125" t="s">
        <v>203</v>
      </c>
      <c r="D91" s="107">
        <v>5.03</v>
      </c>
      <c r="E91" s="107"/>
      <c r="F91" s="126"/>
      <c r="G91" s="127"/>
      <c r="H91" s="360">
        <f t="shared" si="19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9">
        <f t="shared" si="21"/>
        <v>0</v>
      </c>
      <c r="O91" s="368"/>
      <c r="P91" s="368"/>
      <c r="Q91" s="368"/>
      <c r="R91" s="368"/>
      <c r="S91" s="368"/>
      <c r="T91" s="368"/>
      <c r="U91" s="368"/>
      <c r="V91" s="131">
        <f t="shared" si="22"/>
        <v>0</v>
      </c>
      <c r="W91" s="132" t="str">
        <f t="shared" si="18"/>
        <v/>
      </c>
      <c r="X91" s="131"/>
      <c r="Y91" s="131"/>
      <c r="Z91" s="131"/>
      <c r="AA91" s="131"/>
    </row>
    <row r="92" spans="1:27" ht="20.100000000000001" customHeight="1">
      <c r="A92" s="259">
        <v>30400016</v>
      </c>
      <c r="B92" s="149" t="s">
        <v>507</v>
      </c>
      <c r="C92" s="125" t="s">
        <v>186</v>
      </c>
      <c r="D92" s="107">
        <v>5.03</v>
      </c>
      <c r="E92" s="107"/>
      <c r="F92" s="126"/>
      <c r="G92" s="127"/>
      <c r="H92" s="360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368"/>
      <c r="P92" s="368"/>
      <c r="Q92" s="368"/>
      <c r="R92" s="368"/>
      <c r="S92" s="368"/>
      <c r="T92" s="368"/>
      <c r="U92" s="368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customHeight="1">
      <c r="A93" s="259">
        <v>30400017</v>
      </c>
      <c r="B93" s="149" t="s">
        <v>507</v>
      </c>
      <c r="C93" s="125" t="s">
        <v>195</v>
      </c>
      <c r="D93" s="107">
        <v>5.03</v>
      </c>
      <c r="E93" s="107"/>
      <c r="F93" s="126"/>
      <c r="G93" s="127"/>
      <c r="H93" s="360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368"/>
      <c r="P93" s="368"/>
      <c r="Q93" s="368"/>
      <c r="R93" s="368"/>
      <c r="S93" s="368"/>
      <c r="T93" s="368"/>
      <c r="U93" s="368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customHeight="1">
      <c r="A94" s="259">
        <v>30400015</v>
      </c>
      <c r="B94" s="149" t="s">
        <v>506</v>
      </c>
      <c r="C94" s="125" t="s">
        <v>218</v>
      </c>
      <c r="D94" s="150">
        <v>5.03</v>
      </c>
      <c r="E94" s="107"/>
      <c r="F94" s="126"/>
      <c r="G94" s="127"/>
      <c r="H94" s="360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368"/>
      <c r="P94" s="368"/>
      <c r="Q94" s="368"/>
      <c r="R94" s="368"/>
      <c r="S94" s="368"/>
      <c r="T94" s="368"/>
      <c r="U94" s="368"/>
      <c r="V94" s="131"/>
      <c r="W94" s="132"/>
      <c r="X94" s="131"/>
      <c r="Y94" s="131"/>
      <c r="Z94" s="131"/>
      <c r="AA94" s="131"/>
    </row>
    <row r="95" spans="1:27" ht="20.100000000000001" customHeight="1">
      <c r="A95" s="264">
        <v>30600004</v>
      </c>
      <c r="B95" s="149" t="s">
        <v>219</v>
      </c>
      <c r="C95" s="125" t="s">
        <v>179</v>
      </c>
      <c r="D95" s="107">
        <v>5.03</v>
      </c>
      <c r="E95" s="107"/>
      <c r="F95" s="126"/>
      <c r="G95" s="150"/>
      <c r="H95" s="360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368"/>
      <c r="P95" s="368"/>
      <c r="Q95" s="368"/>
      <c r="R95" s="368"/>
      <c r="S95" s="368"/>
      <c r="T95" s="368"/>
      <c r="U95" s="368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customHeight="1">
      <c r="A96" s="264">
        <v>30600001</v>
      </c>
      <c r="B96" s="149" t="s">
        <v>219</v>
      </c>
      <c r="C96" s="125" t="s">
        <v>181</v>
      </c>
      <c r="D96" s="107">
        <v>5.03</v>
      </c>
      <c r="E96" s="107"/>
      <c r="F96" s="126"/>
      <c r="G96" s="127"/>
      <c r="H96" s="360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368"/>
      <c r="P96" s="368"/>
      <c r="Q96" s="368"/>
      <c r="R96" s="368"/>
      <c r="S96" s="368"/>
      <c r="T96" s="368"/>
      <c r="U96" s="368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customHeight="1">
      <c r="A97" s="264">
        <v>30600002</v>
      </c>
      <c r="B97" s="149" t="s">
        <v>219</v>
      </c>
      <c r="C97" s="125" t="s">
        <v>186</v>
      </c>
      <c r="D97" s="107">
        <v>5.03</v>
      </c>
      <c r="E97" s="107"/>
      <c r="F97" s="126"/>
      <c r="G97" s="127"/>
      <c r="H97" s="360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368"/>
      <c r="P97" s="368"/>
      <c r="Q97" s="368"/>
      <c r="R97" s="368"/>
      <c r="S97" s="368"/>
      <c r="T97" s="368"/>
      <c r="U97" s="368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ht="20.100000000000001" customHeight="1">
      <c r="A98" s="264">
        <v>30600003</v>
      </c>
      <c r="B98" s="149" t="s">
        <v>219</v>
      </c>
      <c r="C98" s="191" t="s">
        <v>89</v>
      </c>
      <c r="D98" s="107">
        <v>5.03</v>
      </c>
      <c r="E98" s="107"/>
      <c r="F98" s="126"/>
      <c r="G98" s="127"/>
      <c r="H98" s="360">
        <f t="shared" si="19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9">
        <f t="shared" si="23"/>
        <v>0</v>
      </c>
      <c r="O98" s="368"/>
      <c r="P98" s="368"/>
      <c r="Q98" s="368"/>
      <c r="R98" s="368"/>
      <c r="S98" s="368"/>
      <c r="T98" s="368"/>
      <c r="U98" s="368"/>
      <c r="V98" s="131">
        <f t="shared" si="24"/>
        <v>0</v>
      </c>
      <c r="W98" s="132" t="str">
        <f t="shared" si="25"/>
        <v/>
      </c>
      <c r="X98" s="131"/>
      <c r="Y98" s="131"/>
      <c r="Z98" s="131"/>
      <c r="AA98" s="131"/>
    </row>
    <row r="99" spans="1:27" ht="20.100000000000001" customHeight="1">
      <c r="A99" s="264">
        <v>30400030</v>
      </c>
      <c r="B99" s="149" t="s">
        <v>484</v>
      </c>
      <c r="C99" s="125" t="s">
        <v>179</v>
      </c>
      <c r="D99" s="107">
        <v>5.03</v>
      </c>
      <c r="E99" s="107"/>
      <c r="F99" s="126"/>
      <c r="G99" s="127"/>
      <c r="H99" s="360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368"/>
      <c r="P99" s="368"/>
      <c r="Q99" s="368"/>
      <c r="R99" s="368"/>
      <c r="S99" s="368"/>
      <c r="T99" s="368"/>
      <c r="U99" s="368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customHeight="1">
      <c r="A100" s="264"/>
      <c r="B100" s="149" t="s">
        <v>220</v>
      </c>
      <c r="C100" s="125" t="s">
        <v>203</v>
      </c>
      <c r="D100" s="107">
        <v>5.03</v>
      </c>
      <c r="E100" s="107"/>
      <c r="F100" s="126"/>
      <c r="G100" s="127"/>
      <c r="H100" s="360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368"/>
      <c r="P100" s="368"/>
      <c r="Q100" s="368"/>
      <c r="R100" s="368"/>
      <c r="S100" s="368"/>
      <c r="T100" s="368"/>
      <c r="U100" s="368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customHeight="1">
      <c r="A101" s="264"/>
      <c r="B101" s="149" t="s">
        <v>220</v>
      </c>
      <c r="C101" s="125" t="s">
        <v>186</v>
      </c>
      <c r="D101" s="107">
        <v>5.03</v>
      </c>
      <c r="E101" s="107"/>
      <c r="F101" s="126"/>
      <c r="G101" s="127"/>
      <c r="H101" s="360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368"/>
      <c r="P101" s="368"/>
      <c r="Q101" s="368"/>
      <c r="R101" s="368"/>
      <c r="S101" s="368"/>
      <c r="T101" s="368"/>
      <c r="U101" s="368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customHeight="1">
      <c r="A102" s="264">
        <v>30401031</v>
      </c>
      <c r="B102" s="149" t="s">
        <v>220</v>
      </c>
      <c r="C102" s="125" t="s">
        <v>195</v>
      </c>
      <c r="D102" s="107">
        <v>5.03</v>
      </c>
      <c r="E102" s="107"/>
      <c r="F102" s="126"/>
      <c r="G102" s="127"/>
      <c r="H102" s="360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368"/>
      <c r="P102" s="368"/>
      <c r="Q102" s="368"/>
      <c r="R102" s="368"/>
      <c r="S102" s="368"/>
      <c r="T102" s="368"/>
      <c r="U102" s="368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customHeight="1">
      <c r="A103" s="264">
        <v>30600005</v>
      </c>
      <c r="B103" s="359" t="s">
        <v>222</v>
      </c>
      <c r="C103" s="125" t="s">
        <v>181</v>
      </c>
      <c r="D103" s="107">
        <v>10.199999999999999</v>
      </c>
      <c r="E103" s="107"/>
      <c r="F103" s="126"/>
      <c r="G103" s="127"/>
      <c r="H103" s="360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368"/>
      <c r="P103" s="368"/>
      <c r="Q103" s="368"/>
      <c r="R103" s="368"/>
      <c r="S103" s="368"/>
      <c r="T103" s="368"/>
      <c r="U103" s="368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customHeight="1">
      <c r="A104" s="264">
        <v>30600008</v>
      </c>
      <c r="B104" s="359" t="s">
        <v>222</v>
      </c>
      <c r="C104" s="125" t="s">
        <v>179</v>
      </c>
      <c r="D104" s="107">
        <v>10.199999999999999</v>
      </c>
      <c r="E104" s="107"/>
      <c r="F104" s="126"/>
      <c r="G104" s="127"/>
      <c r="H104" s="360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368"/>
      <c r="P104" s="368"/>
      <c r="Q104" s="368"/>
      <c r="R104" s="368"/>
      <c r="S104" s="368"/>
      <c r="T104" s="368"/>
      <c r="U104" s="368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customHeight="1">
      <c r="A105" s="264">
        <v>30600007</v>
      </c>
      <c r="B105" s="359" t="s">
        <v>222</v>
      </c>
      <c r="C105" s="125" t="s">
        <v>221</v>
      </c>
      <c r="D105" s="107">
        <v>10.199999999999999</v>
      </c>
      <c r="E105" s="107"/>
      <c r="F105" s="126"/>
      <c r="G105" s="127"/>
      <c r="H105" s="360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368"/>
      <c r="P105" s="368"/>
      <c r="Q105" s="368"/>
      <c r="R105" s="368"/>
      <c r="S105" s="368"/>
      <c r="T105" s="368"/>
      <c r="U105" s="368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customHeight="1">
      <c r="A106" s="264">
        <v>30600006</v>
      </c>
      <c r="B106" s="359" t="s">
        <v>222</v>
      </c>
      <c r="C106" s="125" t="s">
        <v>186</v>
      </c>
      <c r="D106" s="107">
        <v>10.199999999999999</v>
      </c>
      <c r="E106" s="107"/>
      <c r="F106" s="126"/>
      <c r="G106" s="127"/>
      <c r="H106" s="360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368"/>
      <c r="P106" s="368"/>
      <c r="Q106" s="368"/>
      <c r="R106" s="368"/>
      <c r="S106" s="368"/>
      <c r="T106" s="368"/>
      <c r="U106" s="368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customHeight="1">
      <c r="A107" s="259">
        <v>30400026</v>
      </c>
      <c r="B107" s="359" t="s">
        <v>393</v>
      </c>
      <c r="C107" s="183" t="s">
        <v>395</v>
      </c>
      <c r="D107" s="107">
        <v>5</v>
      </c>
      <c r="E107" s="107"/>
      <c r="F107" s="126"/>
      <c r="G107" s="127"/>
      <c r="H107" s="360">
        <f t="shared" si="19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368"/>
      <c r="P107" s="368"/>
      <c r="Q107" s="368"/>
      <c r="R107" s="368"/>
      <c r="S107" s="368"/>
      <c r="T107" s="368"/>
      <c r="U107" s="368"/>
      <c r="V107" s="131"/>
      <c r="W107" s="132"/>
      <c r="X107" s="131"/>
      <c r="Y107" s="131"/>
      <c r="Z107" s="131"/>
      <c r="AA107" s="131"/>
    </row>
    <row r="108" spans="1:27" ht="20.100000000000001" customHeight="1">
      <c r="A108" s="259">
        <v>30400028</v>
      </c>
      <c r="B108" s="359" t="s">
        <v>393</v>
      </c>
      <c r="C108" s="183" t="s">
        <v>402</v>
      </c>
      <c r="D108" s="107">
        <v>5</v>
      </c>
      <c r="E108" s="107"/>
      <c r="F108" s="126"/>
      <c r="G108" s="127"/>
      <c r="H108" s="360">
        <f t="shared" si="19"/>
        <v>0</v>
      </c>
      <c r="I108" s="128"/>
      <c r="J108" s="129"/>
      <c r="K108" s="130">
        <f t="array" ref="K108">IF(ISERROR(G108/L108),"",G108/L108)</f>
        <v>0</v>
      </c>
      <c r="L108" s="128">
        <v>5</v>
      </c>
      <c r="M108" s="108">
        <f t="shared" si="20"/>
        <v>0</v>
      </c>
      <c r="N108" s="129">
        <f t="shared" si="23"/>
        <v>0</v>
      </c>
      <c r="O108" s="368"/>
      <c r="P108" s="368"/>
      <c r="Q108" s="368"/>
      <c r="R108" s="368"/>
      <c r="S108" s="368"/>
      <c r="T108" s="368"/>
      <c r="U108" s="368"/>
      <c r="V108" s="131"/>
      <c r="W108" s="132"/>
      <c r="X108" s="131"/>
      <c r="Y108" s="131"/>
      <c r="Z108" s="131"/>
      <c r="AA108" s="131"/>
    </row>
    <row r="109" spans="1:27" ht="20.100000000000001" customHeight="1">
      <c r="A109" s="259">
        <v>30400027</v>
      </c>
      <c r="B109" s="359" t="s">
        <v>404</v>
      </c>
      <c r="C109" s="183" t="s">
        <v>405</v>
      </c>
      <c r="D109" s="107">
        <v>5</v>
      </c>
      <c r="E109" s="107"/>
      <c r="F109" s="126"/>
      <c r="G109" s="127"/>
      <c r="H109" s="360">
        <f t="shared" si="19"/>
        <v>0</v>
      </c>
      <c r="I109" s="128"/>
      <c r="J109" s="129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9">
        <f t="shared" si="23"/>
        <v>0</v>
      </c>
      <c r="O109" s="368"/>
      <c r="P109" s="368"/>
      <c r="Q109" s="368"/>
      <c r="R109" s="368"/>
      <c r="S109" s="368"/>
      <c r="T109" s="368"/>
      <c r="U109" s="368"/>
      <c r="V109" s="131"/>
      <c r="W109" s="132"/>
      <c r="X109" s="131"/>
      <c r="Y109" s="131"/>
      <c r="Z109" s="131"/>
      <c r="AA109" s="131"/>
    </row>
    <row r="110" spans="1:27" ht="20.100000000000001" customHeight="1">
      <c r="A110" s="259"/>
      <c r="B110" s="359" t="s">
        <v>486</v>
      </c>
      <c r="C110" s="183" t="s">
        <v>372</v>
      </c>
      <c r="D110" s="107">
        <v>5</v>
      </c>
      <c r="E110" s="107"/>
      <c r="F110" s="126"/>
      <c r="G110" s="127"/>
      <c r="H110" s="360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368"/>
      <c r="P110" s="368"/>
      <c r="Q110" s="368"/>
      <c r="R110" s="368"/>
      <c r="S110" s="368"/>
      <c r="T110" s="368"/>
      <c r="U110" s="368"/>
      <c r="V110" s="131"/>
      <c r="W110" s="132"/>
      <c r="X110" s="131"/>
      <c r="Y110" s="131"/>
      <c r="Z110" s="131"/>
      <c r="AA110" s="131"/>
    </row>
    <row r="111" spans="1:27" ht="20.100000000000001" customHeight="1">
      <c r="A111" s="259">
        <v>30600009</v>
      </c>
      <c r="B111" s="359" t="s">
        <v>343</v>
      </c>
      <c r="C111" s="125" t="s">
        <v>345</v>
      </c>
      <c r="D111" s="107">
        <v>5</v>
      </c>
      <c r="E111" s="107"/>
      <c r="F111" s="126"/>
      <c r="G111" s="127"/>
      <c r="H111" s="360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368"/>
      <c r="P111" s="368"/>
      <c r="Q111" s="368"/>
      <c r="R111" s="368"/>
      <c r="S111" s="368"/>
      <c r="T111" s="368"/>
      <c r="U111" s="368"/>
      <c r="V111" s="131"/>
      <c r="W111" s="132"/>
      <c r="X111" s="131"/>
      <c r="Y111" s="131"/>
      <c r="Z111" s="131"/>
      <c r="AA111" s="131"/>
    </row>
    <row r="112" spans="1:27" ht="20.100000000000001" customHeight="1">
      <c r="A112" s="259">
        <v>30600010</v>
      </c>
      <c r="B112" s="359" t="s">
        <v>343</v>
      </c>
      <c r="C112" s="125" t="s">
        <v>347</v>
      </c>
      <c r="D112" s="107">
        <v>5</v>
      </c>
      <c r="E112" s="107"/>
      <c r="F112" s="126"/>
      <c r="G112" s="127"/>
      <c r="H112" s="360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368"/>
      <c r="P112" s="368"/>
      <c r="Q112" s="368"/>
      <c r="R112" s="368"/>
      <c r="S112" s="368"/>
      <c r="T112" s="368"/>
      <c r="U112" s="368"/>
      <c r="V112" s="131"/>
      <c r="W112" s="132"/>
      <c r="X112" s="131"/>
      <c r="Y112" s="131"/>
      <c r="Z112" s="131"/>
      <c r="AA112" s="131"/>
    </row>
    <row r="113" spans="1:27" ht="20.100000000000001" customHeight="1">
      <c r="A113" s="259">
        <v>30400001</v>
      </c>
      <c r="B113" s="149" t="s">
        <v>508</v>
      </c>
      <c r="C113" s="125" t="s">
        <v>187</v>
      </c>
      <c r="D113" s="107">
        <v>5.0599999999999996</v>
      </c>
      <c r="E113" s="107"/>
      <c r="F113" s="126"/>
      <c r="G113" s="127"/>
      <c r="H113" s="360">
        <f t="shared" si="19"/>
        <v>0</v>
      </c>
      <c r="I113" s="128"/>
      <c r="J113" s="129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9">
        <f t="shared" si="23"/>
        <v>0</v>
      </c>
      <c r="O113" s="368"/>
      <c r="P113" s="368"/>
      <c r="Q113" s="368"/>
      <c r="R113" s="368"/>
      <c r="S113" s="368"/>
      <c r="T113" s="368"/>
      <c r="U113" s="368"/>
      <c r="V113" s="131">
        <f>SUM(X113:AA113)</f>
        <v>0</v>
      </c>
      <c r="W113" s="132" t="str">
        <f>IF(ISERROR(V113/G113),"",V113/G113)</f>
        <v/>
      </c>
      <c r="X113" s="131"/>
      <c r="Y113" s="131"/>
      <c r="Z113" s="131"/>
      <c r="AA113" s="131"/>
    </row>
    <row r="114" spans="1:27" ht="20.100000000000001" customHeight="1">
      <c r="A114" s="259">
        <v>30400002</v>
      </c>
      <c r="B114" s="149" t="s">
        <v>508</v>
      </c>
      <c r="C114" s="125" t="s">
        <v>203</v>
      </c>
      <c r="D114" s="107">
        <v>5.0599999999999996</v>
      </c>
      <c r="E114" s="107"/>
      <c r="F114" s="126"/>
      <c r="G114" s="127"/>
      <c r="H114" s="360">
        <f t="shared" si="19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368"/>
      <c r="P114" s="368"/>
      <c r="Q114" s="368"/>
      <c r="R114" s="368"/>
      <c r="S114" s="368"/>
      <c r="T114" s="368"/>
      <c r="U114" s="368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ht="20.100000000000001" customHeight="1">
      <c r="A115" s="259">
        <v>30400004</v>
      </c>
      <c r="B115" s="149" t="s">
        <v>419</v>
      </c>
      <c r="C115" s="183" t="s">
        <v>420</v>
      </c>
      <c r="D115" s="107">
        <v>5</v>
      </c>
      <c r="E115" s="107"/>
      <c r="F115" s="126"/>
      <c r="G115" s="127"/>
      <c r="H115" s="360">
        <f t="shared" si="19"/>
        <v>0</v>
      </c>
      <c r="I115" s="128"/>
      <c r="J115" s="129"/>
      <c r="K115" s="130">
        <f t="array" ref="K115">IF(ISERROR(G115/L115),"",G115/L115)</f>
        <v>0</v>
      </c>
      <c r="L115" s="128">
        <v>24</v>
      </c>
      <c r="M115" s="108"/>
      <c r="N115" s="129"/>
      <c r="O115" s="368"/>
      <c r="P115" s="368"/>
      <c r="Q115" s="368"/>
      <c r="R115" s="368"/>
      <c r="S115" s="368"/>
      <c r="T115" s="368"/>
      <c r="U115" s="368"/>
      <c r="V115" s="131"/>
      <c r="W115" s="132"/>
      <c r="X115" s="131"/>
      <c r="Y115" s="131"/>
      <c r="Z115" s="131"/>
      <c r="AA115" s="131"/>
    </row>
    <row r="116" spans="1:27" ht="20.100000000000001" customHeight="1">
      <c r="A116" s="259">
        <v>30400003</v>
      </c>
      <c r="B116" s="149" t="s">
        <v>419</v>
      </c>
      <c r="C116" s="183" t="s">
        <v>60</v>
      </c>
      <c r="D116" s="107">
        <v>5</v>
      </c>
      <c r="E116" s="107"/>
      <c r="F116" s="126"/>
      <c r="G116" s="127"/>
      <c r="H116" s="360">
        <f t="shared" si="19"/>
        <v>0</v>
      </c>
      <c r="I116" s="128"/>
      <c r="J116" s="129"/>
      <c r="K116" s="130">
        <f t="array" ref="K116">IF(ISERROR(G116/L116),"",G116/L116)</f>
        <v>0</v>
      </c>
      <c r="L116" s="128">
        <v>24</v>
      </c>
      <c r="M116" s="108"/>
      <c r="N116" s="129"/>
      <c r="O116" s="368"/>
      <c r="P116" s="368"/>
      <c r="Q116" s="368"/>
      <c r="R116" s="368"/>
      <c r="S116" s="368"/>
      <c r="T116" s="368"/>
      <c r="U116" s="368"/>
      <c r="V116" s="131"/>
      <c r="W116" s="132"/>
      <c r="X116" s="131"/>
      <c r="Y116" s="131"/>
      <c r="Z116" s="131"/>
      <c r="AA116" s="131"/>
    </row>
    <row r="117" spans="1:27" ht="20.100000000000001" customHeight="1">
      <c r="A117" s="259">
        <v>30400005</v>
      </c>
      <c r="B117" s="149" t="s">
        <v>419</v>
      </c>
      <c r="C117" s="183" t="s">
        <v>422</v>
      </c>
      <c r="D117" s="107">
        <v>5</v>
      </c>
      <c r="E117" s="107"/>
      <c r="F117" s="126"/>
      <c r="G117" s="127"/>
      <c r="H117" s="360">
        <f t="shared" si="19"/>
        <v>0</v>
      </c>
      <c r="I117" s="128"/>
      <c r="J117" s="129"/>
      <c r="K117" s="130">
        <f t="array" ref="K117">IF(ISERROR(G117/L117),"",G117/L117)</f>
        <v>0</v>
      </c>
      <c r="L117" s="128">
        <v>24</v>
      </c>
      <c r="M117" s="108"/>
      <c r="N117" s="129"/>
      <c r="O117" s="368"/>
      <c r="P117" s="368"/>
      <c r="Q117" s="368"/>
      <c r="R117" s="368"/>
      <c r="S117" s="368"/>
      <c r="T117" s="368"/>
      <c r="U117" s="368"/>
      <c r="V117" s="131"/>
      <c r="W117" s="132"/>
      <c r="X117" s="131"/>
      <c r="Y117" s="131"/>
      <c r="Z117" s="131"/>
      <c r="AA117" s="131"/>
    </row>
    <row r="118" spans="1:27" ht="20.100000000000001" customHeight="1">
      <c r="A118" s="259">
        <v>30400007</v>
      </c>
      <c r="B118" s="149" t="s">
        <v>223</v>
      </c>
      <c r="C118" s="125" t="s">
        <v>204</v>
      </c>
      <c r="D118" s="107">
        <v>5.07</v>
      </c>
      <c r="E118" s="107"/>
      <c r="F118" s="126"/>
      <c r="G118" s="127"/>
      <c r="H118" s="360">
        <f t="shared" si="19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368"/>
      <c r="P118" s="368"/>
      <c r="Q118" s="368"/>
      <c r="R118" s="368"/>
      <c r="S118" s="368"/>
      <c r="T118" s="368"/>
      <c r="U118" s="368"/>
      <c r="V118" s="131">
        <f>SUM(X118:AA118)</f>
        <v>0</v>
      </c>
      <c r="W118" s="132" t="str">
        <f t="shared" ref="W118:W142" si="26">IF(ISERROR(V118/G118),"",V118/G118)</f>
        <v/>
      </c>
      <c r="X118" s="131"/>
      <c r="Y118" s="131"/>
      <c r="Z118" s="131"/>
      <c r="AA118" s="131"/>
    </row>
    <row r="119" spans="1:27" ht="20.100000000000001" customHeight="1">
      <c r="A119" s="259">
        <v>30400006</v>
      </c>
      <c r="B119" s="149" t="s">
        <v>223</v>
      </c>
      <c r="C119" s="125" t="s">
        <v>179</v>
      </c>
      <c r="D119" s="107">
        <v>5.07</v>
      </c>
      <c r="E119" s="107"/>
      <c r="F119" s="126"/>
      <c r="G119" s="127"/>
      <c r="H119" s="360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368"/>
      <c r="P119" s="368"/>
      <c r="Q119" s="368"/>
      <c r="R119" s="368"/>
      <c r="S119" s="368"/>
      <c r="T119" s="368"/>
      <c r="U119" s="368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ht="20.100000000000001" customHeight="1">
      <c r="A120" s="259">
        <v>30400006</v>
      </c>
      <c r="B120" s="149" t="s">
        <v>223</v>
      </c>
      <c r="C120" s="125" t="s">
        <v>186</v>
      </c>
      <c r="D120" s="107">
        <v>5.0599999999999996</v>
      </c>
      <c r="E120" s="107"/>
      <c r="F120" s="151"/>
      <c r="G120" s="127"/>
      <c r="H120" s="360">
        <f t="shared" si="19"/>
        <v>0</v>
      </c>
      <c r="I120" s="128"/>
      <c r="J120" s="129" t="str">
        <f t="array" ref="J120">IF(ISERROR(G120/I120),"",G120/I120)</f>
        <v/>
      </c>
      <c r="K120" s="360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368"/>
      <c r="P120" s="368"/>
      <c r="Q120" s="368"/>
      <c r="R120" s="368"/>
      <c r="S120" s="368"/>
      <c r="T120" s="368"/>
      <c r="U120" s="368"/>
      <c r="V120" s="131">
        <f>SUM(X120:AA120)</f>
        <v>0</v>
      </c>
      <c r="W120" s="132" t="str">
        <f t="shared" si="26"/>
        <v/>
      </c>
      <c r="X120" s="131"/>
      <c r="Y120" s="131"/>
      <c r="Z120" s="131"/>
      <c r="AA120" s="131"/>
    </row>
    <row r="121" spans="1:27" ht="20.100000000000001" customHeight="1">
      <c r="A121" s="424" t="s">
        <v>224</v>
      </c>
      <c r="B121" s="425"/>
      <c r="C121" s="369" t="s">
        <v>202</v>
      </c>
      <c r="D121" s="141"/>
      <c r="E121" s="141"/>
      <c r="F121" s="142"/>
      <c r="G121" s="143">
        <f>SUM(G87:G120)</f>
        <v>0</v>
      </c>
      <c r="H121" s="144">
        <f>SUM(H87:H120)</f>
        <v>0</v>
      </c>
      <c r="I121" s="144">
        <f>SUM(I87:I120)</f>
        <v>0</v>
      </c>
      <c r="J121" s="129" t="str">
        <f t="array" ref="J121">IF(ISERROR(G121/I121),"",G121/I121)</f>
        <v/>
      </c>
      <c r="K121" s="144">
        <f>SUM(K87:K120)</f>
        <v>0</v>
      </c>
      <c r="L121" s="145"/>
      <c r="M121" s="148">
        <f t="shared" ref="M121:V121" si="27">SUM(M87:M120)</f>
        <v>0</v>
      </c>
      <c r="N121" s="144">
        <f t="shared" si="27"/>
        <v>0</v>
      </c>
      <c r="O121" s="146">
        <f t="shared" si="27"/>
        <v>0</v>
      </c>
      <c r="P121" s="146">
        <f t="shared" si="27"/>
        <v>0</v>
      </c>
      <c r="Q121" s="146">
        <f t="shared" si="27"/>
        <v>0</v>
      </c>
      <c r="R121" s="146">
        <f t="shared" si="27"/>
        <v>0</v>
      </c>
      <c r="S121" s="146">
        <f t="shared" si="27"/>
        <v>0</v>
      </c>
      <c r="T121" s="146">
        <f t="shared" si="27"/>
        <v>0</v>
      </c>
      <c r="U121" s="146">
        <f t="shared" si="27"/>
        <v>0</v>
      </c>
      <c r="V121" s="147">
        <f t="shared" si="27"/>
        <v>0</v>
      </c>
      <c r="W121" s="132" t="str">
        <f t="shared" si="26"/>
        <v/>
      </c>
      <c r="X121" s="147">
        <f>SUM(X87:X120)</f>
        <v>0</v>
      </c>
      <c r="Y121" s="147">
        <f>SUM(Y87:Y120)</f>
        <v>0</v>
      </c>
      <c r="Z121" s="147">
        <f>SUM(Z87:Z120)</f>
        <v>0</v>
      </c>
      <c r="AA121" s="147">
        <f>SUM(AA87:AA120)</f>
        <v>0</v>
      </c>
    </row>
    <row r="122" spans="1:27" ht="20.100000000000001" customHeight="1">
      <c r="A122" s="259">
        <v>30100038</v>
      </c>
      <c r="B122" s="133" t="s">
        <v>225</v>
      </c>
      <c r="C122" s="125" t="s">
        <v>226</v>
      </c>
      <c r="D122" s="107">
        <v>5.03</v>
      </c>
      <c r="E122" s="107"/>
      <c r="F122" s="126"/>
      <c r="G122" s="127"/>
      <c r="H122" s="360">
        <f t="shared" ref="H122:H134" si="28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4" si="29">IF(ISERROR(I122-K122),"",I122-K122)</f>
        <v>0</v>
      </c>
      <c r="N122" s="129">
        <f t="shared" ref="N122:N134" si="30">SUM(O122:U122)</f>
        <v>0</v>
      </c>
      <c r="O122" s="368"/>
      <c r="P122" s="368"/>
      <c r="Q122" s="368"/>
      <c r="R122" s="368"/>
      <c r="S122" s="368"/>
      <c r="T122" s="368"/>
      <c r="U122" s="368"/>
      <c r="V122" s="131">
        <f t="shared" ref="V122:V134" si="31">SUM(X122:AA122)</f>
        <v>0</v>
      </c>
      <c r="W122" s="132" t="str">
        <f t="shared" si="26"/>
        <v/>
      </c>
      <c r="X122" s="131"/>
      <c r="Y122" s="131"/>
      <c r="Z122" s="131"/>
      <c r="AA122" s="131"/>
    </row>
    <row r="123" spans="1:27" ht="20.100000000000001" customHeight="1">
      <c r="A123" s="259">
        <v>30100037</v>
      </c>
      <c r="B123" s="133" t="s">
        <v>225</v>
      </c>
      <c r="C123" s="125" t="s">
        <v>204</v>
      </c>
      <c r="D123" s="107">
        <v>5.03</v>
      </c>
      <c r="E123" s="107"/>
      <c r="F123" s="126"/>
      <c r="G123" s="127"/>
      <c r="H123" s="360">
        <f t="shared" si="28"/>
        <v>0</v>
      </c>
      <c r="I123" s="128"/>
      <c r="J123" s="129" t="str">
        <f t="array" ref="J123">IF(ISERROR(G123/I123),"",G123/I123)</f>
        <v/>
      </c>
      <c r="K123" s="130">
        <f t="array" ref="K123">IF(ISERROR(G123/L123),"",G123/L123)</f>
        <v>0</v>
      </c>
      <c r="L123" s="128">
        <v>25</v>
      </c>
      <c r="M123" s="108">
        <f t="shared" si="29"/>
        <v>0</v>
      </c>
      <c r="N123" s="129">
        <f t="shared" si="30"/>
        <v>0</v>
      </c>
      <c r="O123" s="368"/>
      <c r="P123" s="368"/>
      <c r="Q123" s="368"/>
      <c r="R123" s="368"/>
      <c r="S123" s="368"/>
      <c r="T123" s="368"/>
      <c r="U123" s="368"/>
      <c r="V123" s="131">
        <f t="shared" si="31"/>
        <v>0</v>
      </c>
      <c r="W123" s="132" t="str">
        <f t="shared" si="26"/>
        <v/>
      </c>
      <c r="X123" s="131"/>
      <c r="Y123" s="131"/>
      <c r="Z123" s="131"/>
      <c r="AA123" s="131"/>
    </row>
    <row r="124" spans="1:27" ht="20.100000000000001" customHeight="1">
      <c r="A124" s="259">
        <v>30100051</v>
      </c>
      <c r="B124" s="133" t="s">
        <v>184</v>
      </c>
      <c r="C124" s="125" t="s">
        <v>194</v>
      </c>
      <c r="D124" s="107">
        <v>5.04</v>
      </c>
      <c r="E124" s="107"/>
      <c r="F124" s="126"/>
      <c r="G124" s="127"/>
      <c r="H124" s="360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368"/>
      <c r="P124" s="368"/>
      <c r="Q124" s="368"/>
      <c r="R124" s="368"/>
      <c r="S124" s="368"/>
      <c r="T124" s="368"/>
      <c r="U124" s="368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customHeight="1">
      <c r="A125" s="259"/>
      <c r="B125" s="138" t="s">
        <v>488</v>
      </c>
      <c r="C125" s="125" t="s">
        <v>212</v>
      </c>
      <c r="D125" s="107">
        <v>5.03</v>
      </c>
      <c r="E125" s="107"/>
      <c r="F125" s="126"/>
      <c r="G125" s="127"/>
      <c r="H125" s="360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368"/>
      <c r="P125" s="368"/>
      <c r="Q125" s="368"/>
      <c r="R125" s="368"/>
      <c r="S125" s="368"/>
      <c r="T125" s="368"/>
      <c r="U125" s="368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customHeight="1">
      <c r="A126" s="259">
        <v>30100054</v>
      </c>
      <c r="B126" s="138" t="s">
        <v>227</v>
      </c>
      <c r="C126" s="365" t="s">
        <v>203</v>
      </c>
      <c r="D126" s="107">
        <v>5.03</v>
      </c>
      <c r="E126" s="107"/>
      <c r="F126" s="126"/>
      <c r="G126" s="127"/>
      <c r="H126" s="360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368"/>
      <c r="P126" s="368"/>
      <c r="Q126" s="368"/>
      <c r="R126" s="368"/>
      <c r="S126" s="368"/>
      <c r="T126" s="368"/>
      <c r="U126" s="368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customHeight="1">
      <c r="A127" s="259">
        <v>30100053</v>
      </c>
      <c r="B127" s="138" t="s">
        <v>227</v>
      </c>
      <c r="C127" s="125" t="s">
        <v>199</v>
      </c>
      <c r="D127" s="107">
        <v>5.03</v>
      </c>
      <c r="E127" s="107"/>
      <c r="F127" s="126"/>
      <c r="G127" s="127"/>
      <c r="H127" s="360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368"/>
      <c r="P127" s="368"/>
      <c r="Q127" s="368"/>
      <c r="R127" s="368"/>
      <c r="S127" s="368"/>
      <c r="T127" s="368"/>
      <c r="U127" s="368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customHeight="1">
      <c r="A128" s="259"/>
      <c r="B128" s="138" t="s">
        <v>227</v>
      </c>
      <c r="C128" s="125" t="s">
        <v>186</v>
      </c>
      <c r="D128" s="107">
        <v>5.03</v>
      </c>
      <c r="E128" s="107"/>
      <c r="F128" s="126"/>
      <c r="G128" s="127"/>
      <c r="H128" s="360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368"/>
      <c r="P128" s="368"/>
      <c r="Q128" s="368"/>
      <c r="R128" s="368"/>
      <c r="S128" s="368"/>
      <c r="T128" s="368"/>
      <c r="U128" s="368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customHeight="1">
      <c r="A129" s="259"/>
      <c r="B129" s="138" t="s">
        <v>227</v>
      </c>
      <c r="C129" s="365" t="s">
        <v>228</v>
      </c>
      <c r="D129" s="107">
        <v>5.03</v>
      </c>
      <c r="E129" s="107"/>
      <c r="F129" s="126"/>
      <c r="G129" s="127"/>
      <c r="H129" s="360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368"/>
      <c r="P129" s="368"/>
      <c r="Q129" s="368"/>
      <c r="R129" s="368"/>
      <c r="S129" s="368"/>
      <c r="T129" s="368"/>
      <c r="U129" s="368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customHeight="1">
      <c r="A130" s="259">
        <v>30101067</v>
      </c>
      <c r="B130" s="138" t="s">
        <v>490</v>
      </c>
      <c r="C130" s="365" t="s">
        <v>212</v>
      </c>
      <c r="D130" s="107">
        <v>5.03</v>
      </c>
      <c r="E130" s="107"/>
      <c r="F130" s="126"/>
      <c r="G130" s="127"/>
      <c r="H130" s="360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368"/>
      <c r="P130" s="368"/>
      <c r="Q130" s="368"/>
      <c r="R130" s="368"/>
      <c r="S130" s="368"/>
      <c r="T130" s="368"/>
      <c r="U130" s="368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customHeight="1">
      <c r="A131" s="259">
        <v>30101068</v>
      </c>
      <c r="B131" s="138" t="s">
        <v>229</v>
      </c>
      <c r="C131" s="365" t="s">
        <v>203</v>
      </c>
      <c r="D131" s="107">
        <v>5.03</v>
      </c>
      <c r="E131" s="107"/>
      <c r="F131" s="126"/>
      <c r="G131" s="127"/>
      <c r="H131" s="360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368"/>
      <c r="P131" s="368"/>
      <c r="Q131" s="368"/>
      <c r="R131" s="368"/>
      <c r="S131" s="368"/>
      <c r="T131" s="368"/>
      <c r="U131" s="368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customHeight="1">
      <c r="A132" s="259">
        <v>30101069</v>
      </c>
      <c r="B132" s="138" t="s">
        <v>229</v>
      </c>
      <c r="C132" s="365" t="s">
        <v>186</v>
      </c>
      <c r="D132" s="107">
        <v>5.03</v>
      </c>
      <c r="E132" s="107"/>
      <c r="F132" s="126"/>
      <c r="G132" s="127"/>
      <c r="H132" s="360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368"/>
      <c r="P132" s="368"/>
      <c r="Q132" s="368"/>
      <c r="R132" s="368"/>
      <c r="S132" s="368"/>
      <c r="T132" s="368"/>
      <c r="U132" s="368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customHeight="1">
      <c r="A133" s="259">
        <v>30101070</v>
      </c>
      <c r="B133" s="138" t="s">
        <v>229</v>
      </c>
      <c r="C133" s="365" t="s">
        <v>228</v>
      </c>
      <c r="D133" s="107">
        <v>5.03</v>
      </c>
      <c r="E133" s="107"/>
      <c r="F133" s="126"/>
      <c r="G133" s="127"/>
      <c r="H133" s="360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368"/>
      <c r="P133" s="368"/>
      <c r="Q133" s="368"/>
      <c r="R133" s="368"/>
      <c r="S133" s="368"/>
      <c r="T133" s="368"/>
      <c r="U133" s="368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customHeight="1">
      <c r="A134" s="259">
        <v>30101071</v>
      </c>
      <c r="B134" s="138" t="s">
        <v>229</v>
      </c>
      <c r="C134" s="365" t="s">
        <v>199</v>
      </c>
      <c r="D134" s="107">
        <v>5.03</v>
      </c>
      <c r="E134" s="107"/>
      <c r="F134" s="126"/>
      <c r="G134" s="127"/>
      <c r="H134" s="360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368"/>
      <c r="P134" s="368"/>
      <c r="Q134" s="368"/>
      <c r="R134" s="368"/>
      <c r="S134" s="368"/>
      <c r="T134" s="368"/>
      <c r="U134" s="368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customHeight="1">
      <c r="A135" s="260">
        <v>30100001</v>
      </c>
      <c r="B135" s="133" t="s">
        <v>230</v>
      </c>
      <c r="C135" s="125" t="s">
        <v>204</v>
      </c>
      <c r="D135" s="107">
        <v>5.0599999999999996</v>
      </c>
      <c r="E135" s="107"/>
      <c r="F135" s="126"/>
      <c r="G135" s="127"/>
      <c r="H135" s="360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368"/>
      <c r="P135" s="368"/>
      <c r="Q135" s="368"/>
      <c r="R135" s="368"/>
      <c r="S135" s="368"/>
      <c r="T135" s="368"/>
      <c r="U135" s="368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ht="20.100000000000001" customHeight="1">
      <c r="A136" s="260">
        <v>30100002</v>
      </c>
      <c r="B136" s="133" t="s">
        <v>230</v>
      </c>
      <c r="C136" s="125" t="s">
        <v>226</v>
      </c>
      <c r="D136" s="107">
        <v>5.0599999999999996</v>
      </c>
      <c r="E136" s="107"/>
      <c r="F136" s="126"/>
      <c r="G136" s="127"/>
      <c r="H136" s="360">
        <f>D136*G136</f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>IF(ISERROR(I136-K136),"",I136-K136)</f>
        <v>0</v>
      </c>
      <c r="N136" s="129">
        <f>SUM(O136:U136)</f>
        <v>0</v>
      </c>
      <c r="O136" s="368"/>
      <c r="P136" s="368"/>
      <c r="Q136" s="368"/>
      <c r="R136" s="368"/>
      <c r="S136" s="368"/>
      <c r="T136" s="368"/>
      <c r="U136" s="368"/>
      <c r="V136" s="131">
        <f>SUM(X136:AA136)</f>
        <v>0</v>
      </c>
      <c r="W136" s="132" t="str">
        <f t="shared" si="26"/>
        <v/>
      </c>
      <c r="X136" s="131"/>
      <c r="Y136" s="131"/>
      <c r="Z136" s="131"/>
      <c r="AA136" s="131"/>
    </row>
    <row r="137" spans="1:27" ht="20.100000000000001" customHeight="1">
      <c r="A137" s="424" t="s">
        <v>231</v>
      </c>
      <c r="B137" s="425"/>
      <c r="C137" s="369" t="s">
        <v>202</v>
      </c>
      <c r="D137" s="141"/>
      <c r="E137" s="141"/>
      <c r="F137" s="142"/>
      <c r="G137" s="143">
        <f>SUM(G122:G136)</f>
        <v>0</v>
      </c>
      <c r="H137" s="144">
        <f>SUM(H122:H136)</f>
        <v>0</v>
      </c>
      <c r="I137" s="144">
        <f>SUM(I122:I136)</f>
        <v>0</v>
      </c>
      <c r="J137" s="129" t="str">
        <f t="array" ref="J137">IF(ISERROR(G137/I137),"",G137/I137)</f>
        <v/>
      </c>
      <c r="K137" s="144">
        <f>SUM(K122:K136)</f>
        <v>0</v>
      </c>
      <c r="L137" s="145"/>
      <c r="M137" s="148">
        <f>SUM(M122:M136)</f>
        <v>0</v>
      </c>
      <c r="N137" s="144">
        <f>SUM(N122:N136)</f>
        <v>0</v>
      </c>
      <c r="O137" s="146">
        <f>SUM(O122:O136)</f>
        <v>0</v>
      </c>
      <c r="P137" s="146">
        <f>SUM(P122:P136)</f>
        <v>0</v>
      </c>
      <c r="Q137" s="146">
        <f>SUM(Q122:Q136)</f>
        <v>0</v>
      </c>
      <c r="R137" s="146"/>
      <c r="S137" s="146">
        <f>SUM(S122:S136)</f>
        <v>0</v>
      </c>
      <c r="T137" s="146">
        <f>SUM(T122:T136)</f>
        <v>0</v>
      </c>
      <c r="U137" s="146">
        <f>SUM(U122:U136)</f>
        <v>0</v>
      </c>
      <c r="V137" s="147">
        <f>SUM(V122:V136)</f>
        <v>0</v>
      </c>
      <c r="W137" s="132" t="str">
        <f t="shared" si="26"/>
        <v/>
      </c>
      <c r="X137" s="147">
        <f>SUM(X122:X136)</f>
        <v>0</v>
      </c>
      <c r="Y137" s="147">
        <f>SUM(Y122:Y136)</f>
        <v>0</v>
      </c>
      <c r="Z137" s="147">
        <f>SUM(Z122:Z136)</f>
        <v>0</v>
      </c>
      <c r="AA137" s="147">
        <f>SUM(AA122:AA136)</f>
        <v>0</v>
      </c>
    </row>
    <row r="138" spans="1:27" ht="20.100000000000001" customHeight="1">
      <c r="A138" s="260">
        <v>30400025</v>
      </c>
      <c r="B138" s="133" t="s">
        <v>232</v>
      </c>
      <c r="C138" s="125" t="s">
        <v>179</v>
      </c>
      <c r="D138" s="107">
        <v>5.04</v>
      </c>
      <c r="E138" s="107"/>
      <c r="F138" s="126"/>
      <c r="G138" s="127"/>
      <c r="H138" s="360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368"/>
      <c r="P138" s="368"/>
      <c r="Q138" s="368"/>
      <c r="R138" s="368"/>
      <c r="S138" s="368"/>
      <c r="T138" s="368"/>
      <c r="U138" s="368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customHeight="1">
      <c r="A139" s="260">
        <v>30400023</v>
      </c>
      <c r="B139" s="133" t="s">
        <v>232</v>
      </c>
      <c r="C139" s="125" t="s">
        <v>186</v>
      </c>
      <c r="D139" s="107">
        <v>5.04</v>
      </c>
      <c r="E139" s="107"/>
      <c r="F139" s="126"/>
      <c r="G139" s="127"/>
      <c r="H139" s="360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368"/>
      <c r="P139" s="368"/>
      <c r="Q139" s="368"/>
      <c r="R139" s="368"/>
      <c r="S139" s="368"/>
      <c r="T139" s="368"/>
      <c r="U139" s="368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customHeight="1">
      <c r="A140" s="260">
        <v>30400024</v>
      </c>
      <c r="B140" s="133" t="s">
        <v>232</v>
      </c>
      <c r="C140" s="125" t="s">
        <v>204</v>
      </c>
      <c r="D140" s="107">
        <v>5.04</v>
      </c>
      <c r="E140" s="107"/>
      <c r="F140" s="126"/>
      <c r="G140" s="127"/>
      <c r="H140" s="360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368"/>
      <c r="P140" s="368"/>
      <c r="Q140" s="368"/>
      <c r="R140" s="368"/>
      <c r="S140" s="368"/>
      <c r="T140" s="368"/>
      <c r="U140" s="368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customHeight="1">
      <c r="A141" s="260"/>
      <c r="B141" s="133" t="s">
        <v>491</v>
      </c>
      <c r="C141" s="125" t="s">
        <v>195</v>
      </c>
      <c r="D141" s="107">
        <v>5.04</v>
      </c>
      <c r="E141" s="107"/>
      <c r="F141" s="126"/>
      <c r="G141" s="127"/>
      <c r="H141" s="360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368"/>
      <c r="P141" s="368"/>
      <c r="Q141" s="368"/>
      <c r="R141" s="368"/>
      <c r="S141" s="368"/>
      <c r="T141" s="368"/>
      <c r="U141" s="368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customHeight="1">
      <c r="A142" s="260"/>
      <c r="B142" s="133" t="s">
        <v>232</v>
      </c>
      <c r="C142" s="125" t="s">
        <v>233</v>
      </c>
      <c r="D142" s="107">
        <v>5.04</v>
      </c>
      <c r="E142" s="107"/>
      <c r="F142" s="126"/>
      <c r="G142" s="127"/>
      <c r="H142" s="360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368"/>
      <c r="P142" s="368"/>
      <c r="Q142" s="368"/>
      <c r="R142" s="368"/>
      <c r="S142" s="368"/>
      <c r="T142" s="368"/>
      <c r="U142" s="368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ht="20.100000000000001" customHeight="1">
      <c r="A143" s="260">
        <v>30400019</v>
      </c>
      <c r="B143" s="133" t="s">
        <v>436</v>
      </c>
      <c r="C143" s="183" t="s">
        <v>438</v>
      </c>
      <c r="D143" s="107">
        <v>5.04</v>
      </c>
      <c r="E143" s="107"/>
      <c r="F143" s="126"/>
      <c r="G143" s="127"/>
      <c r="H143" s="360">
        <f t="shared" si="32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368"/>
      <c r="P143" s="368"/>
      <c r="Q143" s="368"/>
      <c r="R143" s="368"/>
      <c r="S143" s="368"/>
      <c r="T143" s="368"/>
      <c r="U143" s="368"/>
      <c r="V143" s="131"/>
      <c r="W143" s="132"/>
      <c r="X143" s="131"/>
      <c r="Y143" s="131"/>
      <c r="Z143" s="131"/>
      <c r="AA143" s="131"/>
    </row>
    <row r="144" spans="1:27" ht="20.100000000000001" customHeight="1">
      <c r="A144" s="260">
        <v>30400020</v>
      </c>
      <c r="B144" s="133" t="s">
        <v>436</v>
      </c>
      <c r="C144" s="183" t="s">
        <v>74</v>
      </c>
      <c r="D144" s="107">
        <v>5.04</v>
      </c>
      <c r="E144" s="107"/>
      <c r="F144" s="126"/>
      <c r="G144" s="127"/>
      <c r="H144" s="360">
        <f t="shared" si="32"/>
        <v>0</v>
      </c>
      <c r="I144" s="128"/>
      <c r="J144" s="129"/>
      <c r="K144" s="130">
        <f t="array" ref="K144">IF(ISERROR(G144/L144),"",G144/L144)</f>
        <v>0</v>
      </c>
      <c r="L144" s="128">
        <v>13.5</v>
      </c>
      <c r="M144" s="108"/>
      <c r="N144" s="129"/>
      <c r="O144" s="368"/>
      <c r="P144" s="368"/>
      <c r="Q144" s="368"/>
      <c r="R144" s="368"/>
      <c r="S144" s="368"/>
      <c r="T144" s="368"/>
      <c r="U144" s="368"/>
      <c r="V144" s="131"/>
      <c r="W144" s="132"/>
      <c r="X144" s="131"/>
      <c r="Y144" s="131"/>
      <c r="Z144" s="131"/>
      <c r="AA144" s="131"/>
    </row>
    <row r="145" spans="1:27" ht="20.100000000000001" customHeight="1">
      <c r="A145" s="260">
        <v>30400021</v>
      </c>
      <c r="B145" s="133" t="s">
        <v>436</v>
      </c>
      <c r="C145" s="183" t="s">
        <v>511</v>
      </c>
      <c r="D145" s="107">
        <v>5.04</v>
      </c>
      <c r="E145" s="107"/>
      <c r="F145" s="126"/>
      <c r="G145" s="127"/>
      <c r="H145" s="360">
        <f t="shared" si="32"/>
        <v>0</v>
      </c>
      <c r="I145" s="128"/>
      <c r="J145" s="129"/>
      <c r="K145" s="130">
        <f t="array" ref="K145">IF(ISERROR(G145/L145),"",G145/L145)</f>
        <v>0</v>
      </c>
      <c r="L145" s="128">
        <v>13.5</v>
      </c>
      <c r="M145" s="108"/>
      <c r="N145" s="129"/>
      <c r="O145" s="368"/>
      <c r="P145" s="368"/>
      <c r="Q145" s="368"/>
      <c r="R145" s="368"/>
      <c r="S145" s="368"/>
      <c r="T145" s="368"/>
      <c r="U145" s="368"/>
      <c r="V145" s="131"/>
      <c r="W145" s="132"/>
      <c r="X145" s="131"/>
      <c r="Y145" s="131"/>
      <c r="Z145" s="131"/>
      <c r="AA145" s="131"/>
    </row>
    <row r="146" spans="1:27" ht="20.100000000000001" customHeight="1">
      <c r="A146" s="260">
        <v>30400018</v>
      </c>
      <c r="B146" s="133" t="s">
        <v>436</v>
      </c>
      <c r="C146" s="125" t="s">
        <v>181</v>
      </c>
      <c r="D146" s="107">
        <v>5.04</v>
      </c>
      <c r="E146" s="107"/>
      <c r="F146" s="126"/>
      <c r="G146" s="127"/>
      <c r="H146" s="360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368"/>
      <c r="P146" s="368"/>
      <c r="Q146" s="368"/>
      <c r="R146" s="368"/>
      <c r="S146" s="368"/>
      <c r="T146" s="368"/>
      <c r="U146" s="368"/>
      <c r="V146" s="131"/>
      <c r="W146" s="132"/>
      <c r="X146" s="131"/>
      <c r="Y146" s="131"/>
      <c r="Z146" s="131"/>
      <c r="AA146" s="131"/>
    </row>
    <row r="147" spans="1:27" ht="20.100000000000001" customHeight="1">
      <c r="A147" s="260">
        <v>30400022</v>
      </c>
      <c r="B147" s="133" t="s">
        <v>232</v>
      </c>
      <c r="C147" s="125" t="s">
        <v>181</v>
      </c>
      <c r="D147" s="107">
        <v>5.04</v>
      </c>
      <c r="E147" s="107"/>
      <c r="F147" s="126"/>
      <c r="G147" s="127"/>
      <c r="H147" s="360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368"/>
      <c r="P147" s="368"/>
      <c r="Q147" s="368"/>
      <c r="R147" s="368"/>
      <c r="S147" s="368"/>
      <c r="T147" s="368"/>
      <c r="U147" s="368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customHeight="1">
      <c r="A148" s="424" t="s">
        <v>234</v>
      </c>
      <c r="B148" s="425"/>
      <c r="C148" s="369" t="s">
        <v>202</v>
      </c>
      <c r="D148" s="141"/>
      <c r="E148" s="141"/>
      <c r="F148" s="142"/>
      <c r="G148" s="143">
        <f>SUM(G138:G147)</f>
        <v>0</v>
      </c>
      <c r="H148" s="144">
        <f>SUM(H138:H147)</f>
        <v>0</v>
      </c>
      <c r="I148" s="144">
        <f>SUM(I138:I147)</f>
        <v>0</v>
      </c>
      <c r="J148" s="129" t="str">
        <f t="array" ref="J148">IF(ISERROR(G148/I148),"",G148/I148)</f>
        <v/>
      </c>
      <c r="K148" s="144">
        <f>SUM(K138:K147)</f>
        <v>0</v>
      </c>
      <c r="L148" s="145"/>
      <c r="M148" s="148">
        <f>SUM(M138:M147)</f>
        <v>0</v>
      </c>
      <c r="N148" s="144">
        <f>SUM(N138:N147)</f>
        <v>0</v>
      </c>
      <c r="O148" s="146">
        <f>SUM(O138:O147)</f>
        <v>0</v>
      </c>
      <c r="P148" s="146">
        <f>SUM(P138:P147)</f>
        <v>0</v>
      </c>
      <c r="Q148" s="146">
        <f>SUM(Q138:Q147)</f>
        <v>0</v>
      </c>
      <c r="R148" s="146"/>
      <c r="S148" s="146">
        <f>SUM(S138:S147)</f>
        <v>0</v>
      </c>
      <c r="T148" s="146">
        <f>SUM(T138:T147)</f>
        <v>0</v>
      </c>
      <c r="U148" s="146">
        <f>SUM(U138:U147)</f>
        <v>0</v>
      </c>
      <c r="V148" s="147">
        <f>SUM(V138:V147)</f>
        <v>0</v>
      </c>
      <c r="W148" s="132" t="str">
        <f t="shared" si="39"/>
        <v/>
      </c>
      <c r="X148" s="147">
        <f>SUM(X138:X147)</f>
        <v>0</v>
      </c>
      <c r="Y148" s="147">
        <f>SUM(Y138:Y147)</f>
        <v>0</v>
      </c>
      <c r="Z148" s="147">
        <f>SUM(Z138:Z147)</f>
        <v>0</v>
      </c>
      <c r="AA148" s="147">
        <f>SUM(AA138:AA147)</f>
        <v>0</v>
      </c>
    </row>
    <row r="149" spans="1:27" ht="20.100000000000001" customHeight="1">
      <c r="A149" s="259">
        <v>30700013</v>
      </c>
      <c r="B149" s="258" t="s">
        <v>103</v>
      </c>
      <c r="C149" s="366"/>
      <c r="D149" s="107">
        <v>3.65</v>
      </c>
      <c r="E149" s="107"/>
      <c r="F149" s="151"/>
      <c r="G149" s="127"/>
      <c r="H149" s="360">
        <f t="shared" ref="H149:H162" si="40">D149*G149</f>
        <v>0</v>
      </c>
      <c r="I149" s="128"/>
      <c r="J149" s="129" t="str">
        <f t="array" ref="J149">IF(ISERROR(G149/I149),"",G149/I149)</f>
        <v/>
      </c>
      <c r="K149" s="360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9">
        <f>SUM(O149:U149)</f>
        <v>0</v>
      </c>
      <c r="O149" s="368"/>
      <c r="P149" s="368"/>
      <c r="Q149" s="368"/>
      <c r="R149" s="368"/>
      <c r="S149" s="368"/>
      <c r="T149" s="368"/>
      <c r="U149" s="368"/>
      <c r="V149" s="131">
        <f>SUM(X149:AA149)</f>
        <v>0</v>
      </c>
      <c r="W149" s="132" t="str">
        <f t="shared" si="39"/>
        <v/>
      </c>
      <c r="X149" s="131"/>
      <c r="Y149" s="131"/>
      <c r="Z149" s="131"/>
      <c r="AA149" s="131"/>
    </row>
    <row r="150" spans="1:27" ht="20.100000000000001" customHeight="1">
      <c r="A150" s="259">
        <v>30700014</v>
      </c>
      <c r="B150" s="139" t="s">
        <v>236</v>
      </c>
      <c r="C150" s="366"/>
      <c r="D150" s="107">
        <v>6.58</v>
      </c>
      <c r="E150" s="107"/>
      <c r="F150" s="126"/>
      <c r="G150" s="127"/>
      <c r="H150" s="360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368"/>
      <c r="P150" s="368"/>
      <c r="Q150" s="368"/>
      <c r="R150" s="368"/>
      <c r="S150" s="368"/>
      <c r="T150" s="368"/>
      <c r="U150" s="368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ht="20.100000000000001" customHeight="1">
      <c r="A151" s="259">
        <v>30700016</v>
      </c>
      <c r="B151" s="139" t="s">
        <v>237</v>
      </c>
      <c r="C151" s="366"/>
      <c r="D151" s="107">
        <v>7.8</v>
      </c>
      <c r="E151" s="107"/>
      <c r="F151" s="126"/>
      <c r="G151" s="127"/>
      <c r="H151" s="360">
        <f t="shared" si="40"/>
        <v>0</v>
      </c>
      <c r="I151" s="128"/>
      <c r="J151" s="129" t="str">
        <f t="array" ref="J151">IF(ISERROR(G151/I151),"",G151/I151)</f>
        <v/>
      </c>
      <c r="K151" s="130">
        <f t="array" ref="K151">IF(ISERROR(G151/L151),"",G151/L151)</f>
        <v>0</v>
      </c>
      <c r="L151" s="128">
        <v>4.5999999999999996</v>
      </c>
      <c r="M151" s="108">
        <f>IF(ISERROR(I151-K151),"",I151-K151)</f>
        <v>0</v>
      </c>
      <c r="N151" s="129">
        <f>SUM(O151:U151)</f>
        <v>0</v>
      </c>
      <c r="O151" s="368"/>
      <c r="P151" s="368"/>
      <c r="Q151" s="368"/>
      <c r="R151" s="368"/>
      <c r="S151" s="368"/>
      <c r="T151" s="368"/>
      <c r="U151" s="368"/>
      <c r="V151" s="131">
        <f>SUM(X151:AA151)</f>
        <v>0</v>
      </c>
      <c r="W151" s="132" t="str">
        <f t="shared" si="39"/>
        <v/>
      </c>
      <c r="X151" s="131"/>
      <c r="Y151" s="131"/>
      <c r="Z151" s="131"/>
      <c r="AA151" s="131"/>
    </row>
    <row r="152" spans="1:27" ht="20.100000000000001" customHeight="1">
      <c r="A152" s="259">
        <v>30700017</v>
      </c>
      <c r="B152" s="139" t="s">
        <v>238</v>
      </c>
      <c r="C152" s="366"/>
      <c r="D152" s="107">
        <v>4.4000000000000004</v>
      </c>
      <c r="E152" s="107"/>
      <c r="F152" s="126"/>
      <c r="G152" s="127"/>
      <c r="H152" s="360">
        <f t="shared" si="40"/>
        <v>0</v>
      </c>
      <c r="I152" s="128"/>
      <c r="J152" s="129" t="str">
        <f t="array" ref="J152">IF(ISERROR(G152/I152),"",G152/I152)</f>
        <v/>
      </c>
      <c r="K152" s="130">
        <f t="array" ref="K152">IF(ISERROR(G152/L152),"",G152/L152)</f>
        <v>0</v>
      </c>
      <c r="L152" s="128">
        <v>5.8</v>
      </c>
      <c r="M152" s="108">
        <f>IF(ISERROR(I152-K152),"",I152-K152)</f>
        <v>0</v>
      </c>
      <c r="N152" s="129">
        <f>SUM(O152:U152)</f>
        <v>0</v>
      </c>
      <c r="O152" s="368"/>
      <c r="P152" s="368"/>
      <c r="Q152" s="368"/>
      <c r="R152" s="368"/>
      <c r="S152" s="368"/>
      <c r="T152" s="368"/>
      <c r="U152" s="368"/>
      <c r="V152" s="131">
        <f>SUM(X152:AA152)</f>
        <v>0</v>
      </c>
      <c r="W152" s="132" t="str">
        <f t="shared" si="39"/>
        <v/>
      </c>
      <c r="X152" s="131"/>
      <c r="Y152" s="131"/>
      <c r="Z152" s="131"/>
      <c r="AA152" s="131"/>
    </row>
    <row r="153" spans="1:27" ht="20.100000000000001" customHeight="1">
      <c r="A153" s="259">
        <v>30700001</v>
      </c>
      <c r="B153" s="126" t="s">
        <v>359</v>
      </c>
      <c r="C153" s="184"/>
      <c r="D153" s="107"/>
      <c r="E153" s="107"/>
      <c r="F153" s="126"/>
      <c r="G153" s="127"/>
      <c r="H153" s="360">
        <f t="shared" si="40"/>
        <v>0</v>
      </c>
      <c r="I153" s="128"/>
      <c r="J153" s="129"/>
      <c r="K153" s="130"/>
      <c r="L153" s="128">
        <v>6</v>
      </c>
      <c r="M153" s="108"/>
      <c r="N153" s="129"/>
      <c r="O153" s="368"/>
      <c r="P153" s="368"/>
      <c r="Q153" s="368"/>
      <c r="R153" s="368"/>
      <c r="S153" s="368"/>
      <c r="T153" s="368"/>
      <c r="U153" s="368"/>
      <c r="V153" s="131"/>
      <c r="W153" s="132"/>
      <c r="X153" s="131"/>
      <c r="Y153" s="131"/>
      <c r="Z153" s="131"/>
      <c r="AA153" s="131"/>
    </row>
    <row r="154" spans="1:27" ht="20.100000000000001" customHeight="1">
      <c r="A154" s="265"/>
      <c r="B154" s="366" t="s">
        <v>493</v>
      </c>
      <c r="C154" s="366" t="s">
        <v>179</v>
      </c>
      <c r="D154" s="107">
        <v>6.04</v>
      </c>
      <c r="E154" s="107"/>
      <c r="F154" s="126"/>
      <c r="G154" s="127"/>
      <c r="H154" s="360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368"/>
      <c r="P154" s="368"/>
      <c r="Q154" s="368"/>
      <c r="R154" s="368"/>
      <c r="S154" s="368"/>
      <c r="T154" s="368"/>
      <c r="U154" s="368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customHeight="1">
      <c r="A155" s="265">
        <v>30700019</v>
      </c>
      <c r="B155" s="366" t="s">
        <v>239</v>
      </c>
      <c r="C155" s="366" t="s">
        <v>186</v>
      </c>
      <c r="D155" s="107">
        <v>6.04</v>
      </c>
      <c r="E155" s="107"/>
      <c r="F155" s="126"/>
      <c r="G155" s="127"/>
      <c r="H155" s="360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368"/>
      <c r="P155" s="368"/>
      <c r="Q155" s="368"/>
      <c r="R155" s="368"/>
      <c r="S155" s="368"/>
      <c r="T155" s="368"/>
      <c r="U155" s="368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customHeight="1">
      <c r="A156" s="265">
        <v>30601015</v>
      </c>
      <c r="B156" s="366" t="s">
        <v>440</v>
      </c>
      <c r="C156" s="366" t="s">
        <v>179</v>
      </c>
      <c r="D156" s="107">
        <v>6</v>
      </c>
      <c r="E156" s="107"/>
      <c r="F156" s="126"/>
      <c r="G156" s="127"/>
      <c r="H156" s="360">
        <f t="shared" si="40"/>
        <v>0</v>
      </c>
      <c r="I156" s="128"/>
      <c r="J156" s="129"/>
      <c r="K156" s="130"/>
      <c r="L156" s="128"/>
      <c r="M156" s="108"/>
      <c r="N156" s="129"/>
      <c r="O156" s="368"/>
      <c r="P156" s="368"/>
      <c r="Q156" s="368"/>
      <c r="R156" s="368"/>
      <c r="S156" s="368"/>
      <c r="T156" s="368"/>
      <c r="U156" s="368"/>
      <c r="V156" s="131"/>
      <c r="W156" s="132"/>
      <c r="X156" s="131"/>
      <c r="Y156" s="131"/>
      <c r="Z156" s="131"/>
      <c r="AA156" s="131"/>
    </row>
    <row r="157" spans="1:27" ht="20.100000000000001" customHeight="1">
      <c r="A157" s="265">
        <v>30101016</v>
      </c>
      <c r="B157" s="366" t="s">
        <v>440</v>
      </c>
      <c r="C157" s="366" t="s">
        <v>60</v>
      </c>
      <c r="D157" s="107">
        <v>6</v>
      </c>
      <c r="E157" s="107"/>
      <c r="F157" s="126"/>
      <c r="G157" s="127"/>
      <c r="H157" s="360">
        <f t="shared" si="40"/>
        <v>0</v>
      </c>
      <c r="I157" s="128"/>
      <c r="J157" s="129"/>
      <c r="K157" s="130"/>
      <c r="L157" s="128">
        <v>6</v>
      </c>
      <c r="M157" s="108"/>
      <c r="N157" s="129"/>
      <c r="O157" s="368"/>
      <c r="P157" s="368"/>
      <c r="Q157" s="368"/>
      <c r="R157" s="368"/>
      <c r="S157" s="368"/>
      <c r="T157" s="368"/>
      <c r="U157" s="368"/>
      <c r="V157" s="131"/>
      <c r="W157" s="132"/>
      <c r="X157" s="131"/>
      <c r="Y157" s="131"/>
      <c r="Z157" s="131"/>
      <c r="AA157" s="131"/>
    </row>
    <row r="158" spans="1:27" ht="20.100000000000001" customHeight="1">
      <c r="A158" s="259">
        <v>30700018</v>
      </c>
      <c r="B158" s="359" t="s">
        <v>240</v>
      </c>
      <c r="C158" s="125"/>
      <c r="D158" s="107">
        <v>7.3</v>
      </c>
      <c r="E158" s="107"/>
      <c r="F158" s="126"/>
      <c r="G158" s="127"/>
      <c r="H158" s="360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368"/>
      <c r="P158" s="368"/>
      <c r="Q158" s="368"/>
      <c r="R158" s="368"/>
      <c r="S158" s="368"/>
      <c r="T158" s="368"/>
      <c r="U158" s="368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ht="20.100000000000001" customHeight="1">
      <c r="A159" s="259">
        <v>30700010</v>
      </c>
      <c r="B159" s="359" t="s">
        <v>241</v>
      </c>
      <c r="C159" s="125"/>
      <c r="D159" s="107">
        <f>78*120/1000</f>
        <v>9.36</v>
      </c>
      <c r="E159" s="107"/>
      <c r="F159" s="126"/>
      <c r="G159" s="127"/>
      <c r="H159" s="360">
        <f t="shared" si="40"/>
        <v>0</v>
      </c>
      <c r="I159" s="128"/>
      <c r="J159" s="129" t="str">
        <f t="array" ref="J159">IF(ISERROR(G159/I159),"",G159/I159)</f>
        <v/>
      </c>
      <c r="K159" s="130" t="str">
        <f t="array" ref="K159">IF(ISERROR(G159/L159),"",G159/L159)</f>
        <v/>
      </c>
      <c r="L159" s="128"/>
      <c r="M159" s="108"/>
      <c r="N159" s="129">
        <f>SUM(O159:U159)</f>
        <v>0</v>
      </c>
      <c r="O159" s="368"/>
      <c r="P159" s="368"/>
      <c r="Q159" s="368"/>
      <c r="R159" s="368"/>
      <c r="S159" s="368"/>
      <c r="T159" s="368"/>
      <c r="U159" s="368"/>
      <c r="V159" s="131">
        <f>SUM(X159:AA159)</f>
        <v>0</v>
      </c>
      <c r="W159" s="132" t="str">
        <f>IF(ISERROR(V159/G159),"",V159/G159)</f>
        <v/>
      </c>
      <c r="X159" s="131"/>
      <c r="Y159" s="131"/>
      <c r="Z159" s="131"/>
      <c r="AA159" s="131"/>
    </row>
    <row r="160" spans="1:27" ht="20.100000000000001" customHeight="1">
      <c r="A160" s="259">
        <v>30700015</v>
      </c>
      <c r="B160" s="359" t="s">
        <v>242</v>
      </c>
      <c r="C160" s="125"/>
      <c r="D160" s="107">
        <v>4.5</v>
      </c>
      <c r="E160" s="107"/>
      <c r="F160" s="126"/>
      <c r="G160" s="127"/>
      <c r="H160" s="360">
        <f t="shared" si="40"/>
        <v>0</v>
      </c>
      <c r="I160" s="128"/>
      <c r="J160" s="129"/>
      <c r="K160" s="130"/>
      <c r="L160" s="128"/>
      <c r="M160" s="108"/>
      <c r="N160" s="129"/>
      <c r="O160" s="368"/>
      <c r="P160" s="368"/>
      <c r="Q160" s="368"/>
      <c r="R160" s="368"/>
      <c r="S160" s="368"/>
      <c r="T160" s="368"/>
      <c r="U160" s="368"/>
      <c r="V160" s="131"/>
      <c r="W160" s="132"/>
      <c r="X160" s="131"/>
      <c r="Y160" s="131"/>
      <c r="Z160" s="131"/>
      <c r="AA160" s="131"/>
    </row>
    <row r="161" spans="1:27" ht="20.100000000000001" customHeight="1">
      <c r="A161" s="259">
        <v>30700012</v>
      </c>
      <c r="B161" s="359" t="s">
        <v>243</v>
      </c>
      <c r="C161" s="125"/>
      <c r="D161" s="107">
        <v>4.5</v>
      </c>
      <c r="E161" s="107"/>
      <c r="F161" s="126"/>
      <c r="G161" s="127"/>
      <c r="H161" s="360">
        <f t="shared" si="40"/>
        <v>0</v>
      </c>
      <c r="I161" s="128"/>
      <c r="J161" s="129"/>
      <c r="K161" s="130"/>
      <c r="L161" s="128"/>
      <c r="M161" s="108"/>
      <c r="N161" s="129"/>
      <c r="O161" s="368"/>
      <c r="P161" s="368"/>
      <c r="Q161" s="368"/>
      <c r="R161" s="368"/>
      <c r="S161" s="368"/>
      <c r="T161" s="368"/>
      <c r="U161" s="368"/>
      <c r="V161" s="131"/>
      <c r="W161" s="132"/>
      <c r="X161" s="131"/>
      <c r="Y161" s="131"/>
      <c r="Z161" s="131"/>
      <c r="AA161" s="131"/>
    </row>
    <row r="162" spans="1:27" ht="20.100000000000001" customHeight="1">
      <c r="A162" s="266">
        <v>30101063</v>
      </c>
      <c r="B162" s="225" t="s">
        <v>433</v>
      </c>
      <c r="C162" s="125"/>
      <c r="D162" s="107">
        <v>5.03</v>
      </c>
      <c r="E162" s="107"/>
      <c r="F162" s="126"/>
      <c r="G162" s="127"/>
      <c r="H162" s="360">
        <f t="shared" si="40"/>
        <v>0</v>
      </c>
      <c r="I162" s="128"/>
      <c r="J162" s="129"/>
      <c r="K162" s="130"/>
      <c r="L162" s="128"/>
      <c r="M162" s="108"/>
      <c r="N162" s="129"/>
      <c r="O162" s="368"/>
      <c r="P162" s="368"/>
      <c r="Q162" s="368"/>
      <c r="R162" s="368"/>
      <c r="S162" s="368"/>
      <c r="T162" s="368"/>
      <c r="U162" s="368"/>
      <c r="V162" s="131"/>
      <c r="W162" s="132"/>
      <c r="X162" s="131"/>
      <c r="Y162" s="131"/>
      <c r="Z162" s="131"/>
      <c r="AA162" s="131"/>
    </row>
    <row r="163" spans="1:27" ht="20.100000000000001" customHeight="1">
      <c r="A163" s="424" t="s">
        <v>244</v>
      </c>
      <c r="B163" s="425"/>
      <c r="C163" s="369" t="s">
        <v>202</v>
      </c>
      <c r="D163" s="141"/>
      <c r="E163" s="141"/>
      <c r="F163" s="142"/>
      <c r="G163" s="143">
        <f>SUM(G149:G161)</f>
        <v>0</v>
      </c>
      <c r="H163" s="144">
        <f>SUM(H149:H159)</f>
        <v>0</v>
      </c>
      <c r="I163" s="144">
        <f>SUM(I149:I161)</f>
        <v>0</v>
      </c>
      <c r="J163" s="129" t="str">
        <f t="array" ref="J163">IF(ISERROR(G163/I163),"",G163/I163)</f>
        <v/>
      </c>
      <c r="K163" s="144">
        <f>SUM(K149:K159)</f>
        <v>0</v>
      </c>
      <c r="L163" s="145"/>
      <c r="M163" s="148">
        <f t="shared" ref="M163:V163" si="41">SUM(M149:M159)</f>
        <v>0</v>
      </c>
      <c r="N163" s="144">
        <f t="shared" si="41"/>
        <v>0</v>
      </c>
      <c r="O163" s="146">
        <f t="shared" si="41"/>
        <v>0</v>
      </c>
      <c r="P163" s="146">
        <f t="shared" si="41"/>
        <v>0</v>
      </c>
      <c r="Q163" s="146">
        <f t="shared" si="41"/>
        <v>0</v>
      </c>
      <c r="R163" s="146">
        <f t="shared" si="41"/>
        <v>0</v>
      </c>
      <c r="S163" s="146">
        <f t="shared" si="41"/>
        <v>0</v>
      </c>
      <c r="T163" s="146">
        <f t="shared" si="41"/>
        <v>0</v>
      </c>
      <c r="U163" s="146">
        <f t="shared" si="41"/>
        <v>0</v>
      </c>
      <c r="V163" s="147">
        <f t="shared" si="41"/>
        <v>0</v>
      </c>
      <c r="W163" s="132" t="str">
        <f>IF(ISERROR(V163/G163),"",V163/G163)</f>
        <v/>
      </c>
      <c r="X163" s="147">
        <f>SUM(X149:X159)</f>
        <v>0</v>
      </c>
      <c r="Y163" s="147">
        <f>SUM(Y149:Y159)</f>
        <v>0</v>
      </c>
      <c r="Z163" s="147">
        <f>SUM(Z149:Z159)</f>
        <v>0</v>
      </c>
      <c r="AA163" s="147">
        <f>SUM(AA149:AA159)</f>
        <v>0</v>
      </c>
    </row>
    <row r="164" spans="1:27" ht="20.100000000000001" customHeight="1">
      <c r="A164" s="426" t="s">
        <v>246</v>
      </c>
      <c r="B164" s="427"/>
      <c r="C164" s="427"/>
      <c r="D164" s="427"/>
      <c r="E164" s="427"/>
      <c r="F164" s="428"/>
      <c r="G164" s="152">
        <f>SUM(G28,G86,G121,G137,G148,G163)</f>
        <v>0</v>
      </c>
      <c r="H164" s="152">
        <f>SUM(H28,H86,H121,H137,H148,H163)</f>
        <v>0</v>
      </c>
      <c r="I164" s="152">
        <f>SUM(I28,I86,I121,I137,I148,I163)</f>
        <v>0</v>
      </c>
      <c r="J164" s="153" t="str">
        <f t="array" ref="J164">IF(ISERROR(G164/I164),"",G164/I164)</f>
        <v/>
      </c>
      <c r="K164" s="152">
        <f>SUM(K28,K86,K121,K137,K148,K163)</f>
        <v>0</v>
      </c>
      <c r="L164" s="153" t="str">
        <f>IF(ISERROR(G164/K164),"",G164/K164)</f>
        <v/>
      </c>
      <c r="M164" s="152">
        <f t="shared" ref="M164:AA164" si="42">SUM(M28,M86,M121,M137,M148,M163)</f>
        <v>0</v>
      </c>
      <c r="N164" s="152">
        <f t="shared" si="42"/>
        <v>0</v>
      </c>
      <c r="O164" s="152">
        <f t="shared" si="42"/>
        <v>0</v>
      </c>
      <c r="P164" s="152">
        <f t="shared" si="42"/>
        <v>0</v>
      </c>
      <c r="Q164" s="152">
        <f t="shared" si="42"/>
        <v>0</v>
      </c>
      <c r="R164" s="152">
        <f t="shared" si="42"/>
        <v>0</v>
      </c>
      <c r="S164" s="152">
        <f t="shared" si="42"/>
        <v>0</v>
      </c>
      <c r="T164" s="152">
        <f t="shared" si="42"/>
        <v>0</v>
      </c>
      <c r="U164" s="152">
        <f t="shared" si="42"/>
        <v>0</v>
      </c>
      <c r="V164" s="152">
        <f t="shared" si="42"/>
        <v>0</v>
      </c>
      <c r="W164" s="152">
        <f t="shared" si="42"/>
        <v>0</v>
      </c>
      <c r="X164" s="152">
        <f t="shared" si="42"/>
        <v>0</v>
      </c>
      <c r="Y164" s="152">
        <f t="shared" si="42"/>
        <v>0</v>
      </c>
      <c r="Z164" s="152">
        <f t="shared" si="42"/>
        <v>0</v>
      </c>
      <c r="AA164" s="152">
        <f t="shared" si="42"/>
        <v>0</v>
      </c>
    </row>
    <row r="165" spans="1:27" ht="20.100000000000001" customHeight="1">
      <c r="A165" s="429" t="s">
        <v>471</v>
      </c>
      <c r="B165" s="362" t="s">
        <v>247</v>
      </c>
      <c r="C165" s="432" t="s">
        <v>248</v>
      </c>
      <c r="D165" s="433"/>
      <c r="E165" s="434" t="s">
        <v>249</v>
      </c>
      <c r="F165" s="434"/>
      <c r="G165" s="437" t="s">
        <v>250</v>
      </c>
      <c r="H165" s="437"/>
      <c r="I165" s="434" t="s">
        <v>251</v>
      </c>
      <c r="J165" s="434"/>
      <c r="K165" s="434" t="s">
        <v>252</v>
      </c>
      <c r="L165" s="434"/>
      <c r="M165" s="434" t="s">
        <v>253</v>
      </c>
      <c r="N165" s="434"/>
      <c r="O165" s="434" t="s">
        <v>254</v>
      </c>
      <c r="P165" s="437" t="s">
        <v>255</v>
      </c>
      <c r="Q165" s="437"/>
      <c r="R165" s="437" t="s">
        <v>252</v>
      </c>
      <c r="S165" s="437"/>
      <c r="T165" s="437" t="s">
        <v>256</v>
      </c>
      <c r="U165" s="437"/>
      <c r="V165" s="437" t="s">
        <v>257</v>
      </c>
      <c r="W165" s="437"/>
      <c r="X165" s="437" t="s">
        <v>252</v>
      </c>
      <c r="Y165" s="437"/>
      <c r="Z165" s="437" t="s">
        <v>256</v>
      </c>
      <c r="AA165" s="437"/>
    </row>
    <row r="166" spans="1:27" ht="20.100000000000001" customHeight="1">
      <c r="A166" s="430"/>
      <c r="B166" s="362" t="s">
        <v>258</v>
      </c>
      <c r="C166" s="432">
        <v>1</v>
      </c>
      <c r="D166" s="433"/>
      <c r="E166" s="436">
        <f>C166*11</f>
        <v>11</v>
      </c>
      <c r="F166" s="436"/>
      <c r="G166" s="437">
        <v>1</v>
      </c>
      <c r="H166" s="437"/>
      <c r="I166" s="436">
        <f>G166*11</f>
        <v>11</v>
      </c>
      <c r="J166" s="436"/>
      <c r="K166" s="436">
        <f>E166-I166</f>
        <v>0</v>
      </c>
      <c r="L166" s="436"/>
      <c r="M166" s="438">
        <f>IF(ISERROR(K166/E166),"",K166/E166)</f>
        <v>0</v>
      </c>
      <c r="N166" s="438"/>
      <c r="O166" s="434"/>
      <c r="P166" s="437" t="s">
        <v>201</v>
      </c>
      <c r="Q166" s="437"/>
      <c r="R166" s="439">
        <f>SUM(O28:U28)</f>
        <v>0</v>
      </c>
      <c r="S166" s="439"/>
      <c r="T166" s="440" t="str">
        <f t="array" ref="T166">IF(ISERROR(R166/R173),"",R166/R173)</f>
        <v/>
      </c>
      <c r="U166" s="440"/>
      <c r="V166" s="437" t="s">
        <v>259</v>
      </c>
      <c r="W166" s="437"/>
      <c r="X166" s="441">
        <f>SUM(P27,P85,P120,P136,P147,P161)</f>
        <v>0</v>
      </c>
      <c r="Y166" s="441"/>
      <c r="Z166" s="440" t="str">
        <f t="array" ref="Z166">IF(ISERROR(X166/X173),"",X166/X173)</f>
        <v/>
      </c>
      <c r="AA166" s="440"/>
    </row>
    <row r="167" spans="1:27" ht="20.100000000000001" customHeight="1">
      <c r="A167" s="430"/>
      <c r="B167" s="362" t="s">
        <v>260</v>
      </c>
      <c r="C167" s="432">
        <v>1</v>
      </c>
      <c r="D167" s="433"/>
      <c r="E167" s="436">
        <f>C167*11</f>
        <v>11</v>
      </c>
      <c r="F167" s="436"/>
      <c r="G167" s="437">
        <v>1</v>
      </c>
      <c r="H167" s="437"/>
      <c r="I167" s="436">
        <f>G167*11</f>
        <v>11</v>
      </c>
      <c r="J167" s="436"/>
      <c r="K167" s="436">
        <f>E167-I167</f>
        <v>0</v>
      </c>
      <c r="L167" s="436"/>
      <c r="M167" s="438">
        <f>IF(ISERROR(K167/E167),"",K167/E167)</f>
        <v>0</v>
      </c>
      <c r="N167" s="438"/>
      <c r="O167" s="434"/>
      <c r="P167" s="437" t="s">
        <v>216</v>
      </c>
      <c r="Q167" s="437"/>
      <c r="R167" s="439">
        <f>SUM(O86:U86)</f>
        <v>0</v>
      </c>
      <c r="S167" s="439"/>
      <c r="T167" s="440" t="str">
        <f>IF(ISERROR(R167/R173),"",R167/R173)</f>
        <v/>
      </c>
      <c r="U167" s="440"/>
      <c r="V167" s="437" t="s">
        <v>261</v>
      </c>
      <c r="W167" s="437"/>
      <c r="X167" s="441">
        <f>SUM(P28,P86,P121,P137,P148,P163)</f>
        <v>0</v>
      </c>
      <c r="Y167" s="441"/>
      <c r="Z167" s="440" t="str">
        <f>IF(ISERROR(X167/X173),"",X167/X173)</f>
        <v/>
      </c>
      <c r="AA167" s="440"/>
    </row>
    <row r="168" spans="1:27" ht="20.100000000000001" customHeight="1">
      <c r="A168" s="430"/>
      <c r="B168" s="362" t="s">
        <v>262</v>
      </c>
      <c r="C168" s="432">
        <v>1</v>
      </c>
      <c r="D168" s="433"/>
      <c r="E168" s="436">
        <f>C168*8</f>
        <v>8</v>
      </c>
      <c r="F168" s="436"/>
      <c r="G168" s="437">
        <v>1</v>
      </c>
      <c r="H168" s="437"/>
      <c r="I168" s="436">
        <f>G168*8</f>
        <v>8</v>
      </c>
      <c r="J168" s="436"/>
      <c r="K168" s="436">
        <f>E168-I168</f>
        <v>0</v>
      </c>
      <c r="L168" s="436"/>
      <c r="M168" s="438">
        <f>IF(ISERROR(K168/E168),"",K168/E168)</f>
        <v>0</v>
      </c>
      <c r="N168" s="438"/>
      <c r="O168" s="434"/>
      <c r="P168" s="437" t="s">
        <v>224</v>
      </c>
      <c r="Q168" s="437"/>
      <c r="R168" s="439">
        <f>SUM(O121:U121)</f>
        <v>0</v>
      </c>
      <c r="S168" s="439"/>
      <c r="T168" s="440" t="str">
        <f>IF(ISERROR(R168/R173),"",R168/R173)</f>
        <v/>
      </c>
      <c r="U168" s="440"/>
      <c r="V168" s="437" t="s">
        <v>263</v>
      </c>
      <c r="W168" s="437"/>
      <c r="X168" s="441">
        <f>SUM(P29,P87,P122,P138,P149,P164)</f>
        <v>0</v>
      </c>
      <c r="Y168" s="441"/>
      <c r="Z168" s="440" t="str">
        <f>IF(ISERROR(X168/X173),"",X168/X173)</f>
        <v/>
      </c>
      <c r="AA168" s="440"/>
    </row>
    <row r="169" spans="1:27" ht="20.100000000000001" customHeight="1">
      <c r="A169" s="430"/>
      <c r="B169" s="362" t="s">
        <v>264</v>
      </c>
      <c r="C169" s="432">
        <v>1</v>
      </c>
      <c r="D169" s="433"/>
      <c r="E169" s="436">
        <f>C169*11</f>
        <v>11</v>
      </c>
      <c r="F169" s="436"/>
      <c r="G169" s="437">
        <v>1</v>
      </c>
      <c r="H169" s="437"/>
      <c r="I169" s="436">
        <f>G169*11</f>
        <v>11</v>
      </c>
      <c r="J169" s="436"/>
      <c r="K169" s="436">
        <f>E169-I169</f>
        <v>0</v>
      </c>
      <c r="L169" s="436"/>
      <c r="M169" s="438">
        <f>IF(ISERROR(K169/E169),"",K169/E169)</f>
        <v>0</v>
      </c>
      <c r="N169" s="438"/>
      <c r="O169" s="434"/>
      <c r="P169" s="437" t="s">
        <v>231</v>
      </c>
      <c r="Q169" s="437"/>
      <c r="R169" s="439">
        <f>SUM(O137:U137)</f>
        <v>0</v>
      </c>
      <c r="S169" s="439"/>
      <c r="T169" s="440" t="str">
        <f>IF(ISERROR(R169/R173),"",R169/R173)</f>
        <v/>
      </c>
      <c r="U169" s="440"/>
      <c r="V169" s="437" t="s">
        <v>265</v>
      </c>
      <c r="W169" s="437"/>
      <c r="X169" s="441">
        <f>SUM(P31,P88,P123,P139,P150,P165)</f>
        <v>0</v>
      </c>
      <c r="Y169" s="441"/>
      <c r="Z169" s="440" t="str">
        <f>IF(ISERROR(X169/X173),"",X169/X173)</f>
        <v/>
      </c>
      <c r="AA169" s="440"/>
    </row>
    <row r="170" spans="1:27" ht="20.100000000000001" customHeight="1">
      <c r="A170" s="431"/>
      <c r="B170" s="362" t="s">
        <v>266</v>
      </c>
      <c r="C170" s="442">
        <f>SUM(C166:D169)</f>
        <v>4</v>
      </c>
      <c r="D170" s="443"/>
      <c r="E170" s="436">
        <f>SUM(E166:F169)</f>
        <v>41</v>
      </c>
      <c r="F170" s="436"/>
      <c r="G170" s="437">
        <f>SUM(G166:H169)</f>
        <v>4</v>
      </c>
      <c r="H170" s="437"/>
      <c r="I170" s="436">
        <f>SUM(I166:J169)</f>
        <v>41</v>
      </c>
      <c r="J170" s="436"/>
      <c r="K170" s="436">
        <f>SUM(K166:L169)</f>
        <v>0</v>
      </c>
      <c r="L170" s="436"/>
      <c r="M170" s="438">
        <f>IF(ISERROR(K170/E170),"",K170/E170)</f>
        <v>0</v>
      </c>
      <c r="N170" s="438"/>
      <c r="O170" s="434"/>
      <c r="P170" s="437" t="s">
        <v>234</v>
      </c>
      <c r="Q170" s="437"/>
      <c r="R170" s="439">
        <f>SUM(O148:U148)</f>
        <v>0</v>
      </c>
      <c r="S170" s="439"/>
      <c r="T170" s="440" t="str">
        <f>IF(ISERROR(R170/R173),"",R170/R173)</f>
        <v/>
      </c>
      <c r="U170" s="440"/>
      <c r="V170" s="437" t="s">
        <v>267</v>
      </c>
      <c r="W170" s="437"/>
      <c r="X170" s="441">
        <f>SUM(P32,P89,P124,P140,P151,P166)</f>
        <v>0</v>
      </c>
      <c r="Y170" s="441"/>
      <c r="Z170" s="440" t="str">
        <f>IF(ISERROR(X170/X173),"",X170/X173)</f>
        <v/>
      </c>
      <c r="AA170" s="440"/>
    </row>
    <row r="171" spans="1:27" ht="20.100000000000001" customHeight="1">
      <c r="A171" s="267" t="s">
        <v>472</v>
      </c>
      <c r="B171" s="362">
        <f>G164</f>
        <v>0</v>
      </c>
      <c r="C171" s="444" t="s">
        <v>269</v>
      </c>
      <c r="D171" s="445"/>
      <c r="E171" s="437">
        <f>H164</f>
        <v>0</v>
      </c>
      <c r="F171" s="437"/>
      <c r="G171" s="437" t="s">
        <v>270</v>
      </c>
      <c r="H171" s="437"/>
      <c r="I171" s="446" t="str">
        <f>L164</f>
        <v/>
      </c>
      <c r="J171" s="446"/>
      <c r="K171" s="434" t="s">
        <v>271</v>
      </c>
      <c r="L171" s="434"/>
      <c r="M171" s="446" t="str">
        <f>J164</f>
        <v/>
      </c>
      <c r="N171" s="446"/>
      <c r="O171" s="434"/>
      <c r="P171" s="437" t="s">
        <v>244</v>
      </c>
      <c r="Q171" s="437"/>
      <c r="R171" s="439">
        <f>SUM(O163:U163)</f>
        <v>0</v>
      </c>
      <c r="S171" s="439"/>
      <c r="T171" s="440" t="str">
        <f>IF(ISERROR(R171/R173),"",R171/R173)</f>
        <v/>
      </c>
      <c r="U171" s="440"/>
      <c r="V171" s="437" t="s">
        <v>272</v>
      </c>
      <c r="W171" s="437"/>
      <c r="X171" s="441">
        <f>SUM(P33,P90,P125,P141,P152,P167)</f>
        <v>0</v>
      </c>
      <c r="Y171" s="441"/>
      <c r="Z171" s="440" t="str">
        <f>IF(ISERROR(X171/X173),"",X171/X173)</f>
        <v/>
      </c>
      <c r="AA171" s="440"/>
    </row>
    <row r="172" spans="1:27" ht="20.100000000000001" customHeight="1">
      <c r="A172" s="268" t="s">
        <v>473</v>
      </c>
      <c r="B172" s="362">
        <f>I164+C170</f>
        <v>4</v>
      </c>
      <c r="C172" s="447" t="s">
        <v>251</v>
      </c>
      <c r="D172" s="448"/>
      <c r="E172" s="449">
        <f>K164+I170</f>
        <v>41</v>
      </c>
      <c r="F172" s="449"/>
      <c r="G172" s="437" t="s">
        <v>274</v>
      </c>
      <c r="H172" s="437"/>
      <c r="I172" s="446">
        <f>B172-E172</f>
        <v>-37</v>
      </c>
      <c r="J172" s="446"/>
      <c r="K172" s="434" t="s">
        <v>275</v>
      </c>
      <c r="L172" s="434"/>
      <c r="M172" s="438">
        <f>IF(ISERROR(I172/E172),"",I172/E172)</f>
        <v>-0.90243902439024393</v>
      </c>
      <c r="N172" s="438"/>
      <c r="O172" s="434"/>
      <c r="P172" s="437" t="s">
        <v>245</v>
      </c>
      <c r="Q172" s="437"/>
      <c r="R172" s="439"/>
      <c r="S172" s="439"/>
      <c r="T172" s="440" t="str">
        <f>IF(ISERROR(R172/R173),"",R172/R173)</f>
        <v/>
      </c>
      <c r="U172" s="440"/>
      <c r="V172" s="437" t="s">
        <v>264</v>
      </c>
      <c r="W172" s="437"/>
      <c r="X172" s="441"/>
      <c r="Y172" s="441"/>
      <c r="Z172" s="440" t="str">
        <f>IF(ISERROR(X172/X173),"",X172/X173)</f>
        <v/>
      </c>
      <c r="AA172" s="440"/>
    </row>
    <row r="173" spans="1:27" ht="20.100000000000001" customHeight="1">
      <c r="A173" s="268" t="s">
        <v>474</v>
      </c>
      <c r="B173" s="362">
        <f>N164</f>
        <v>0</v>
      </c>
      <c r="C173" s="447" t="s">
        <v>277</v>
      </c>
      <c r="D173" s="448"/>
      <c r="E173" s="440">
        <f>IF(ISERROR(B173/B172),"",B173/B172)</f>
        <v>0</v>
      </c>
      <c r="F173" s="440"/>
      <c r="G173" s="437" t="s">
        <v>278</v>
      </c>
      <c r="H173" s="437"/>
      <c r="I173" s="434">
        <f>V164</f>
        <v>0</v>
      </c>
      <c r="J173" s="434"/>
      <c r="K173" s="434" t="s">
        <v>279</v>
      </c>
      <c r="L173" s="434"/>
      <c r="M173" s="438" t="str">
        <f t="array" ref="M173">IF(ISERROR(I173/B171),"",I173/B171)</f>
        <v/>
      </c>
      <c r="N173" s="438"/>
      <c r="O173" s="434"/>
      <c r="P173" s="437" t="s">
        <v>266</v>
      </c>
      <c r="Q173" s="437"/>
      <c r="R173" s="439">
        <f>SUM(R166:S172)</f>
        <v>0</v>
      </c>
      <c r="S173" s="439"/>
      <c r="T173" s="440"/>
      <c r="U173" s="440"/>
      <c r="V173" s="437" t="s">
        <v>266</v>
      </c>
      <c r="W173" s="437"/>
      <c r="X173" s="441">
        <f>SUM(X166:Y172)</f>
        <v>0</v>
      </c>
      <c r="Y173" s="441"/>
      <c r="Z173" s="440"/>
      <c r="AA173" s="440"/>
    </row>
    <row r="174" spans="1:27" ht="34.5" customHeight="1">
      <c r="A174" s="181" t="s">
        <v>336</v>
      </c>
      <c r="B174" s="182"/>
      <c r="C174" s="121"/>
      <c r="D174" s="121"/>
      <c r="E174" s="121"/>
      <c r="F174" s="121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customHeight="1">
      <c r="A175" s="450" t="s">
        <v>475</v>
      </c>
      <c r="B175" s="453" t="s">
        <v>280</v>
      </c>
      <c r="C175" s="453" t="s">
        <v>281</v>
      </c>
      <c r="D175" s="453" t="s">
        <v>282</v>
      </c>
      <c r="E175" s="456" t="s">
        <v>283</v>
      </c>
      <c r="F175" s="469" t="s">
        <v>284</v>
      </c>
      <c r="G175" s="434" t="s">
        <v>285</v>
      </c>
      <c r="H175" s="434"/>
      <c r="I175" s="453" t="s">
        <v>286</v>
      </c>
      <c r="J175" s="459" t="s">
        <v>271</v>
      </c>
      <c r="K175" s="462" t="s">
        <v>287</v>
      </c>
      <c r="L175" s="453" t="s">
        <v>270</v>
      </c>
      <c r="M175" s="465" t="s">
        <v>288</v>
      </c>
      <c r="N175" s="467" t="s">
        <v>252</v>
      </c>
      <c r="O175" s="434" t="s">
        <v>289</v>
      </c>
      <c r="P175" s="434"/>
      <c r="Q175" s="434"/>
      <c r="R175" s="434"/>
      <c r="S175" s="434"/>
      <c r="T175" s="434"/>
      <c r="U175" s="434"/>
      <c r="V175" s="434" t="s">
        <v>290</v>
      </c>
      <c r="W175" s="467" t="s">
        <v>291</v>
      </c>
      <c r="X175" s="434" t="s">
        <v>292</v>
      </c>
      <c r="Y175" s="434"/>
      <c r="Z175" s="434"/>
      <c r="AA175" s="434"/>
    </row>
    <row r="176" spans="1:27" ht="21.95" customHeight="1">
      <c r="A176" s="451"/>
      <c r="B176" s="454"/>
      <c r="C176" s="454"/>
      <c r="D176" s="454"/>
      <c r="E176" s="457"/>
      <c r="F176" s="470"/>
      <c r="G176" s="434"/>
      <c r="H176" s="434"/>
      <c r="I176" s="454"/>
      <c r="J176" s="460"/>
      <c r="K176" s="463"/>
      <c r="L176" s="454"/>
      <c r="M176" s="466"/>
      <c r="N176" s="467"/>
      <c r="O176" s="434" t="s">
        <v>259</v>
      </c>
      <c r="P176" s="434" t="s">
        <v>261</v>
      </c>
      <c r="Q176" s="434" t="s">
        <v>263</v>
      </c>
      <c r="R176" s="468" t="s">
        <v>265</v>
      </c>
      <c r="S176" s="437" t="s">
        <v>267</v>
      </c>
      <c r="T176" s="434" t="s">
        <v>272</v>
      </c>
      <c r="U176" s="434" t="s">
        <v>264</v>
      </c>
      <c r="V176" s="434"/>
      <c r="W176" s="467"/>
      <c r="X176" s="434" t="s">
        <v>293</v>
      </c>
      <c r="Y176" s="434" t="s">
        <v>294</v>
      </c>
      <c r="Z176" s="434" t="s">
        <v>295</v>
      </c>
      <c r="AA176" s="434" t="s">
        <v>264</v>
      </c>
    </row>
    <row r="177" spans="1:27" ht="21.95" customHeight="1">
      <c r="A177" s="452"/>
      <c r="B177" s="455"/>
      <c r="C177" s="455"/>
      <c r="D177" s="455"/>
      <c r="E177" s="458"/>
      <c r="F177" s="471"/>
      <c r="G177" s="308" t="s">
        <v>296</v>
      </c>
      <c r="H177" s="366" t="s">
        <v>297</v>
      </c>
      <c r="I177" s="455"/>
      <c r="J177" s="461"/>
      <c r="K177" s="464"/>
      <c r="L177" s="455"/>
      <c r="M177" s="466"/>
      <c r="N177" s="467"/>
      <c r="O177" s="434"/>
      <c r="P177" s="434"/>
      <c r="Q177" s="434"/>
      <c r="R177" s="468"/>
      <c r="S177" s="437"/>
      <c r="T177" s="434"/>
      <c r="U177" s="434"/>
      <c r="V177" s="434"/>
      <c r="W177" s="467"/>
      <c r="X177" s="434"/>
      <c r="Y177" s="434"/>
      <c r="Z177" s="434"/>
      <c r="AA177" s="434"/>
    </row>
    <row r="178" spans="1:27" ht="20.100000000000001" customHeight="1">
      <c r="A178" s="259">
        <v>30100030</v>
      </c>
      <c r="B178" s="359" t="s">
        <v>178</v>
      </c>
      <c r="C178" s="125" t="s">
        <v>179</v>
      </c>
      <c r="D178" s="107">
        <v>5.03</v>
      </c>
      <c r="E178" s="107"/>
      <c r="F178" s="126"/>
      <c r="G178" s="150"/>
      <c r="H178" s="360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368"/>
      <c r="P178" s="368"/>
      <c r="Q178" s="368"/>
      <c r="R178" s="368"/>
      <c r="S178" s="368"/>
      <c r="T178" s="368"/>
      <c r="U178" s="368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customHeight="1">
      <c r="A179" s="260"/>
      <c r="B179" s="133" t="s">
        <v>180</v>
      </c>
      <c r="C179" s="125" t="s">
        <v>179</v>
      </c>
      <c r="D179" s="107">
        <v>5.03</v>
      </c>
      <c r="E179" s="107"/>
      <c r="F179" s="126"/>
      <c r="G179" s="127"/>
      <c r="H179" s="360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368"/>
      <c r="P179" s="368"/>
      <c r="Q179" s="368"/>
      <c r="R179" s="368"/>
      <c r="S179" s="368"/>
      <c r="T179" s="368"/>
      <c r="U179" s="368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customHeight="1">
      <c r="A180" s="261"/>
      <c r="B180" s="133" t="s">
        <v>180</v>
      </c>
      <c r="C180" s="125" t="s">
        <v>181</v>
      </c>
      <c r="D180" s="107">
        <v>5.03</v>
      </c>
      <c r="E180" s="107"/>
      <c r="F180" s="126"/>
      <c r="G180" s="127"/>
      <c r="H180" s="360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368"/>
      <c r="P180" s="368"/>
      <c r="Q180" s="368"/>
      <c r="R180" s="368"/>
      <c r="S180" s="368"/>
      <c r="T180" s="368"/>
      <c r="U180" s="368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customHeight="1">
      <c r="A181" s="259">
        <v>30100048</v>
      </c>
      <c r="B181" s="133" t="s">
        <v>182</v>
      </c>
      <c r="C181" s="125" t="s">
        <v>179</v>
      </c>
      <c r="D181" s="107">
        <v>5.03</v>
      </c>
      <c r="E181" s="107"/>
      <c r="F181" s="126"/>
      <c r="G181" s="127"/>
      <c r="H181" s="360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368"/>
      <c r="P181" s="368"/>
      <c r="Q181" s="368"/>
      <c r="R181" s="368"/>
      <c r="S181" s="368"/>
      <c r="T181" s="368"/>
      <c r="U181" s="368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customHeight="1">
      <c r="A182" s="259">
        <v>30100047</v>
      </c>
      <c r="B182" s="133" t="s">
        <v>182</v>
      </c>
      <c r="C182" s="125" t="s">
        <v>183</v>
      </c>
      <c r="D182" s="107">
        <v>5.03</v>
      </c>
      <c r="E182" s="107"/>
      <c r="F182" s="126"/>
      <c r="G182" s="127"/>
      <c r="H182" s="360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368"/>
      <c r="P182" s="368"/>
      <c r="Q182" s="368"/>
      <c r="R182" s="368"/>
      <c r="S182" s="368"/>
      <c r="T182" s="368"/>
      <c r="U182" s="368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customHeight="1">
      <c r="A183" s="259">
        <v>30100052</v>
      </c>
      <c r="B183" s="133" t="s">
        <v>184</v>
      </c>
      <c r="C183" s="125" t="s">
        <v>179</v>
      </c>
      <c r="D183" s="107">
        <v>5.04</v>
      </c>
      <c r="E183" s="107"/>
      <c r="F183" s="155"/>
      <c r="G183" s="135"/>
      <c r="H183" s="360">
        <f t="shared" si="43"/>
        <v>0</v>
      </c>
      <c r="I183" s="136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368"/>
      <c r="P183" s="368"/>
      <c r="Q183" s="368"/>
      <c r="R183" s="368"/>
      <c r="S183" s="368"/>
      <c r="T183" s="368"/>
      <c r="U183" s="368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customHeight="1">
      <c r="A184" s="292">
        <v>30100059</v>
      </c>
      <c r="B184" s="133" t="s">
        <v>185</v>
      </c>
      <c r="C184" s="125" t="s">
        <v>186</v>
      </c>
      <c r="D184" s="107">
        <v>5.03</v>
      </c>
      <c r="E184" s="107"/>
      <c r="F184" s="126"/>
      <c r="G184" s="127"/>
      <c r="H184" s="360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368"/>
      <c r="P184" s="368"/>
      <c r="Q184" s="368"/>
      <c r="R184" s="368"/>
      <c r="S184" s="368"/>
      <c r="T184" s="368"/>
      <c r="U184" s="368"/>
      <c r="V184" s="131"/>
      <c r="W184" s="132"/>
      <c r="X184" s="131"/>
      <c r="Y184" s="131"/>
      <c r="Z184" s="131"/>
      <c r="AA184" s="131"/>
    </row>
    <row r="185" spans="1:27" ht="20.100000000000001" customHeight="1">
      <c r="A185" s="262">
        <v>30100060</v>
      </c>
      <c r="B185" s="133" t="s">
        <v>185</v>
      </c>
      <c r="C185" s="125" t="s">
        <v>187</v>
      </c>
      <c r="D185" s="107">
        <v>5.03</v>
      </c>
      <c r="E185" s="107"/>
      <c r="F185" s="126"/>
      <c r="G185" s="127"/>
      <c r="H185" s="360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368"/>
      <c r="P185" s="368"/>
      <c r="Q185" s="368"/>
      <c r="R185" s="368"/>
      <c r="S185" s="368"/>
      <c r="T185" s="368"/>
      <c r="U185" s="368"/>
      <c r="V185" s="131"/>
      <c r="W185" s="132"/>
      <c r="X185" s="131"/>
      <c r="Y185" s="131"/>
      <c r="Z185" s="131"/>
      <c r="AA185" s="131"/>
    </row>
    <row r="186" spans="1:27" ht="20.100000000000001" customHeight="1">
      <c r="A186" s="260">
        <v>30200006</v>
      </c>
      <c r="B186" s="133" t="s">
        <v>188</v>
      </c>
      <c r="C186" s="125" t="s">
        <v>189</v>
      </c>
      <c r="D186" s="107">
        <v>5.04</v>
      </c>
      <c r="E186" s="107"/>
      <c r="F186" s="137"/>
      <c r="G186" s="127"/>
      <c r="H186" s="360">
        <f t="shared" si="43"/>
        <v>0</v>
      </c>
      <c r="I186" s="360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368"/>
      <c r="P186" s="368"/>
      <c r="Q186" s="368"/>
      <c r="R186" s="368"/>
      <c r="S186" s="368"/>
      <c r="T186" s="368"/>
      <c r="U186" s="368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customHeight="1">
      <c r="A187" s="260">
        <v>30200005</v>
      </c>
      <c r="B187" s="133" t="s">
        <v>188</v>
      </c>
      <c r="C187" s="125" t="s">
        <v>190</v>
      </c>
      <c r="D187" s="107">
        <v>5.04</v>
      </c>
      <c r="E187" s="107"/>
      <c r="F187" s="137"/>
      <c r="G187" s="127"/>
      <c r="H187" s="360">
        <f t="shared" si="43"/>
        <v>0</v>
      </c>
      <c r="I187" s="360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368"/>
      <c r="P187" s="368"/>
      <c r="Q187" s="368"/>
      <c r="R187" s="368"/>
      <c r="S187" s="368"/>
      <c r="T187" s="368"/>
      <c r="U187" s="368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customHeight="1">
      <c r="A188" s="262">
        <v>30100063</v>
      </c>
      <c r="B188" s="133" t="s">
        <v>191</v>
      </c>
      <c r="C188" s="125" t="s">
        <v>192</v>
      </c>
      <c r="D188" s="107"/>
      <c r="E188" s="107"/>
      <c r="F188" s="126"/>
      <c r="G188" s="127"/>
      <c r="H188" s="360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368"/>
      <c r="P188" s="368"/>
      <c r="Q188" s="368"/>
      <c r="R188" s="368"/>
      <c r="S188" s="368"/>
      <c r="T188" s="368"/>
      <c r="U188" s="368"/>
      <c r="V188" s="131"/>
      <c r="W188" s="132"/>
      <c r="X188" s="131"/>
      <c r="Y188" s="131"/>
      <c r="Z188" s="131"/>
      <c r="AA188" s="131"/>
    </row>
    <row r="189" spans="1:27" ht="20.100000000000001" customHeight="1">
      <c r="A189" s="262">
        <v>30100061</v>
      </c>
      <c r="B189" s="133" t="s">
        <v>191</v>
      </c>
      <c r="C189" s="125" t="s">
        <v>193</v>
      </c>
      <c r="D189" s="107"/>
      <c r="E189" s="107"/>
      <c r="F189" s="126"/>
      <c r="G189" s="127"/>
      <c r="H189" s="360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368"/>
      <c r="P189" s="368"/>
      <c r="Q189" s="368"/>
      <c r="R189" s="368"/>
      <c r="S189" s="368"/>
      <c r="T189" s="368"/>
      <c r="U189" s="368"/>
      <c r="V189" s="131"/>
      <c r="W189" s="132"/>
      <c r="X189" s="131"/>
      <c r="Y189" s="131"/>
      <c r="Z189" s="131"/>
      <c r="AA189" s="131"/>
    </row>
    <row r="190" spans="1:27" ht="20.100000000000001" customHeight="1">
      <c r="A190" s="260">
        <v>30200001</v>
      </c>
      <c r="B190" s="133" t="s">
        <v>196</v>
      </c>
      <c r="C190" s="125" t="s">
        <v>189</v>
      </c>
      <c r="D190" s="107">
        <v>5.0599999999999996</v>
      </c>
      <c r="E190" s="107"/>
      <c r="F190" s="126"/>
      <c r="G190" s="127"/>
      <c r="H190" s="360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368"/>
      <c r="P190" s="368"/>
      <c r="Q190" s="368"/>
      <c r="R190" s="368"/>
      <c r="S190" s="368"/>
      <c r="T190" s="368"/>
      <c r="U190" s="368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customHeight="1">
      <c r="A191" s="260">
        <v>30200002</v>
      </c>
      <c r="B191" s="133" t="s">
        <v>197</v>
      </c>
      <c r="C191" s="125" t="s">
        <v>189</v>
      </c>
      <c r="D191" s="107">
        <v>5.09</v>
      </c>
      <c r="E191" s="107"/>
      <c r="F191" s="126"/>
      <c r="G191" s="127"/>
      <c r="H191" s="360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368"/>
      <c r="P191" s="368"/>
      <c r="Q191" s="368"/>
      <c r="R191" s="368"/>
      <c r="S191" s="368"/>
      <c r="T191" s="368"/>
      <c r="U191" s="368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customHeight="1">
      <c r="A192" s="260">
        <v>30200003</v>
      </c>
      <c r="B192" s="133" t="s">
        <v>197</v>
      </c>
      <c r="C192" s="125" t="s">
        <v>190</v>
      </c>
      <c r="D192" s="107">
        <v>5.09</v>
      </c>
      <c r="E192" s="107"/>
      <c r="F192" s="126"/>
      <c r="G192" s="127"/>
      <c r="H192" s="360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368"/>
      <c r="P192" s="368"/>
      <c r="Q192" s="368"/>
      <c r="R192" s="368"/>
      <c r="S192" s="368"/>
      <c r="T192" s="368"/>
      <c r="U192" s="368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customHeight="1">
      <c r="A193" s="260">
        <v>30100003</v>
      </c>
      <c r="B193" s="139" t="s">
        <v>198</v>
      </c>
      <c r="C193" s="366" t="s">
        <v>190</v>
      </c>
      <c r="D193" s="107">
        <v>4.8</v>
      </c>
      <c r="E193" s="107"/>
      <c r="F193" s="126"/>
      <c r="G193" s="127"/>
      <c r="H193" s="360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368"/>
      <c r="P193" s="368"/>
      <c r="Q193" s="368"/>
      <c r="R193" s="368"/>
      <c r="S193" s="368"/>
      <c r="T193" s="368"/>
      <c r="U193" s="368"/>
      <c r="V193" s="131"/>
      <c r="W193" s="132"/>
      <c r="X193" s="131"/>
      <c r="Y193" s="131"/>
      <c r="Z193" s="131"/>
      <c r="AA193" s="131"/>
    </row>
    <row r="194" spans="1:27" ht="20.100000000000001" customHeight="1">
      <c r="A194" s="260">
        <v>30100004</v>
      </c>
      <c r="B194" s="139" t="s">
        <v>198</v>
      </c>
      <c r="C194" s="366" t="s">
        <v>187</v>
      </c>
      <c r="D194" s="107">
        <v>4.8</v>
      </c>
      <c r="E194" s="107"/>
      <c r="F194" s="126"/>
      <c r="G194" s="127"/>
      <c r="H194" s="360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368"/>
      <c r="P194" s="368"/>
      <c r="Q194" s="368"/>
      <c r="R194" s="368"/>
      <c r="S194" s="368"/>
      <c r="T194" s="368"/>
      <c r="U194" s="368"/>
      <c r="V194" s="131"/>
      <c r="W194" s="132"/>
      <c r="X194" s="131"/>
      <c r="Y194" s="131"/>
      <c r="Z194" s="131"/>
      <c r="AA194" s="131"/>
    </row>
    <row r="195" spans="1:27" ht="20.100000000000001" customHeight="1">
      <c r="A195" s="260">
        <v>30100006</v>
      </c>
      <c r="B195" s="139" t="s">
        <v>198</v>
      </c>
      <c r="C195" s="366" t="s">
        <v>179</v>
      </c>
      <c r="D195" s="107">
        <v>4.8</v>
      </c>
      <c r="E195" s="107"/>
      <c r="F195" s="126"/>
      <c r="G195" s="127"/>
      <c r="H195" s="360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368"/>
      <c r="P195" s="368"/>
      <c r="Q195" s="368"/>
      <c r="R195" s="368"/>
      <c r="S195" s="368"/>
      <c r="T195" s="368"/>
      <c r="U195" s="368"/>
      <c r="V195" s="131"/>
      <c r="W195" s="132"/>
      <c r="X195" s="131"/>
      <c r="Y195" s="131"/>
      <c r="Z195" s="131"/>
      <c r="AA195" s="131"/>
    </row>
    <row r="196" spans="1:27" ht="20.100000000000001" customHeight="1">
      <c r="A196" s="260">
        <v>30100005</v>
      </c>
      <c r="B196" s="139" t="s">
        <v>198</v>
      </c>
      <c r="C196" s="366" t="s">
        <v>199</v>
      </c>
      <c r="D196" s="107">
        <v>4.8</v>
      </c>
      <c r="E196" s="107"/>
      <c r="F196" s="126"/>
      <c r="G196" s="127"/>
      <c r="H196" s="360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368"/>
      <c r="P196" s="368"/>
      <c r="Q196" s="368"/>
      <c r="R196" s="368"/>
      <c r="S196" s="368"/>
      <c r="T196" s="368"/>
      <c r="U196" s="368"/>
      <c r="V196" s="131"/>
      <c r="W196" s="132"/>
      <c r="X196" s="131"/>
      <c r="Y196" s="131"/>
      <c r="Z196" s="131"/>
      <c r="AA196" s="131"/>
    </row>
    <row r="197" spans="1:27" ht="20.100000000000001" customHeight="1">
      <c r="A197" s="260">
        <v>30100009</v>
      </c>
      <c r="B197" s="139" t="s">
        <v>200</v>
      </c>
      <c r="C197" s="125" t="s">
        <v>190</v>
      </c>
      <c r="D197" s="107">
        <v>4.99</v>
      </c>
      <c r="E197" s="107"/>
      <c r="F197" s="126"/>
      <c r="G197" s="127"/>
      <c r="H197" s="360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368"/>
      <c r="P197" s="368"/>
      <c r="Q197" s="368"/>
      <c r="R197" s="368"/>
      <c r="S197" s="368"/>
      <c r="T197" s="368"/>
      <c r="U197" s="368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customHeight="1">
      <c r="A198" s="259">
        <v>30200004</v>
      </c>
      <c r="B198" s="139" t="s">
        <v>200</v>
      </c>
      <c r="C198" s="125" t="s">
        <v>189</v>
      </c>
      <c r="D198" s="107">
        <v>4.99</v>
      </c>
      <c r="E198" s="107"/>
      <c r="F198" s="140"/>
      <c r="G198" s="127"/>
      <c r="H198" s="360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368"/>
      <c r="P198" s="368"/>
      <c r="Q198" s="368"/>
      <c r="R198" s="368"/>
      <c r="S198" s="368"/>
      <c r="T198" s="368"/>
      <c r="U198" s="368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customHeight="1">
      <c r="A199" s="424" t="s">
        <v>201</v>
      </c>
      <c r="B199" s="425"/>
      <c r="C199" s="369" t="s">
        <v>202</v>
      </c>
      <c r="D199" s="141"/>
      <c r="E199" s="141"/>
      <c r="F199" s="142"/>
      <c r="G199" s="143">
        <f>SUM(G178:G198)</f>
        <v>0</v>
      </c>
      <c r="H199" s="144">
        <f>SUM(H178:H198)</f>
        <v>0</v>
      </c>
      <c r="I199" s="144">
        <f>SUM(I178:I198)</f>
        <v>0</v>
      </c>
      <c r="J199" s="129" t="str">
        <f t="array" ref="J199">IF(ISERROR(G199/I199),"",G199/I199)</f>
        <v/>
      </c>
      <c r="K199" s="144">
        <f>SUM(K178:K198)</f>
        <v>0</v>
      </c>
      <c r="L199" s="145"/>
      <c r="M199" s="148">
        <f t="shared" ref="M199:AA199" si="50">SUM(M178:M198)</f>
        <v>0</v>
      </c>
      <c r="N199" s="144">
        <f t="shared" si="50"/>
        <v>0</v>
      </c>
      <c r="O199" s="146">
        <f t="shared" si="50"/>
        <v>0</v>
      </c>
      <c r="P199" s="146">
        <f t="shared" si="50"/>
        <v>0</v>
      </c>
      <c r="Q199" s="146">
        <f t="shared" si="50"/>
        <v>0</v>
      </c>
      <c r="R199" s="146">
        <f t="shared" si="50"/>
        <v>0</v>
      </c>
      <c r="S199" s="146">
        <f t="shared" si="50"/>
        <v>0</v>
      </c>
      <c r="T199" s="146">
        <f t="shared" si="50"/>
        <v>0</v>
      </c>
      <c r="U199" s="146">
        <f t="shared" si="50"/>
        <v>0</v>
      </c>
      <c r="V199" s="147">
        <f t="shared" si="50"/>
        <v>0</v>
      </c>
      <c r="W199" s="132">
        <f t="shared" si="50"/>
        <v>0</v>
      </c>
      <c r="X199" s="147">
        <f t="shared" si="50"/>
        <v>0</v>
      </c>
      <c r="Y199" s="147">
        <f t="shared" si="50"/>
        <v>0</v>
      </c>
      <c r="Z199" s="147">
        <f t="shared" si="50"/>
        <v>0</v>
      </c>
      <c r="AA199" s="147">
        <f t="shared" si="50"/>
        <v>0</v>
      </c>
    </row>
    <row r="200" spans="1:27" ht="20.100000000000001" customHeight="1">
      <c r="A200" s="260">
        <v>30100012</v>
      </c>
      <c r="B200" s="359" t="s">
        <v>206</v>
      </c>
      <c r="C200" s="125" t="s">
        <v>199</v>
      </c>
      <c r="D200" s="107">
        <v>5.03</v>
      </c>
      <c r="E200" s="107"/>
      <c r="F200" s="126"/>
      <c r="G200" s="127"/>
      <c r="H200" s="360">
        <f t="shared" ref="H200:H256" si="51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364"/>
      <c r="P200" s="364"/>
      <c r="Q200" s="364"/>
      <c r="R200" s="364"/>
      <c r="S200" s="364"/>
      <c r="T200" s="364"/>
      <c r="U200" s="364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customHeight="1">
      <c r="A201" s="260">
        <v>30100011</v>
      </c>
      <c r="B201" s="359" t="s">
        <v>425</v>
      </c>
      <c r="C201" s="183" t="s">
        <v>427</v>
      </c>
      <c r="D201" s="107">
        <v>5.03</v>
      </c>
      <c r="E201" s="107"/>
      <c r="F201" s="126"/>
      <c r="G201" s="127"/>
      <c r="H201" s="360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364"/>
      <c r="P201" s="364"/>
      <c r="Q201" s="364"/>
      <c r="R201" s="364"/>
      <c r="S201" s="364"/>
      <c r="T201" s="364"/>
      <c r="U201" s="364"/>
      <c r="V201" s="131"/>
      <c r="W201" s="132"/>
      <c r="X201" s="131"/>
      <c r="Y201" s="131"/>
      <c r="Z201" s="131"/>
      <c r="AA201" s="131"/>
    </row>
    <row r="202" spans="1:27" ht="20.100000000000001" customHeight="1">
      <c r="A202" s="260">
        <v>30100010</v>
      </c>
      <c r="B202" s="359" t="s">
        <v>206</v>
      </c>
      <c r="C202" s="125" t="s">
        <v>186</v>
      </c>
      <c r="D202" s="107">
        <v>5.03</v>
      </c>
      <c r="E202" s="107"/>
      <c r="F202" s="126"/>
      <c r="G202" s="127"/>
      <c r="H202" s="360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364"/>
      <c r="P202" s="364"/>
      <c r="Q202" s="364"/>
      <c r="R202" s="364"/>
      <c r="S202" s="364"/>
      <c r="T202" s="364"/>
      <c r="U202" s="364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customHeight="1">
      <c r="A203" s="260">
        <v>30100014</v>
      </c>
      <c r="B203" s="359" t="s">
        <v>206</v>
      </c>
      <c r="C203" s="125" t="s">
        <v>203</v>
      </c>
      <c r="D203" s="107">
        <v>5.03</v>
      </c>
      <c r="E203" s="107"/>
      <c r="F203" s="126"/>
      <c r="G203" s="127"/>
      <c r="H203" s="360">
        <f t="shared" si="51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364"/>
      <c r="P203" s="364"/>
      <c r="Q203" s="364"/>
      <c r="R203" s="364"/>
      <c r="S203" s="364"/>
      <c r="T203" s="364"/>
      <c r="U203" s="364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customHeight="1">
      <c r="A204" s="260">
        <v>30100013</v>
      </c>
      <c r="B204" s="359" t="s">
        <v>206</v>
      </c>
      <c r="C204" s="125" t="s">
        <v>207</v>
      </c>
      <c r="D204" s="107">
        <v>5.03</v>
      </c>
      <c r="E204" s="107"/>
      <c r="F204" s="126"/>
      <c r="G204" s="127"/>
      <c r="H204" s="360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364"/>
      <c r="P204" s="364"/>
      <c r="Q204" s="364"/>
      <c r="R204" s="364"/>
      <c r="S204" s="364"/>
      <c r="T204" s="364"/>
      <c r="U204" s="364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customHeight="1">
      <c r="A205" s="260">
        <v>30100016</v>
      </c>
      <c r="B205" s="359" t="s">
        <v>414</v>
      </c>
      <c r="C205" s="183" t="s">
        <v>415</v>
      </c>
      <c r="D205" s="107">
        <v>5.03</v>
      </c>
      <c r="E205" s="107"/>
      <c r="F205" s="126"/>
      <c r="G205" s="127"/>
      <c r="H205" s="360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364"/>
      <c r="P205" s="364"/>
      <c r="Q205" s="364"/>
      <c r="R205" s="364"/>
      <c r="S205" s="364"/>
      <c r="T205" s="364"/>
      <c r="U205" s="364"/>
      <c r="V205" s="131"/>
      <c r="W205" s="132"/>
      <c r="X205" s="131"/>
      <c r="Y205" s="131"/>
      <c r="Z205" s="131"/>
      <c r="AA205" s="131"/>
    </row>
    <row r="206" spans="1:27" ht="20.100000000000001" customHeight="1">
      <c r="A206" s="260">
        <v>30100017</v>
      </c>
      <c r="B206" s="359" t="s">
        <v>414</v>
      </c>
      <c r="C206" s="183" t="s">
        <v>416</v>
      </c>
      <c r="D206" s="107">
        <v>5.03</v>
      </c>
      <c r="E206" s="107"/>
      <c r="F206" s="126"/>
      <c r="G206" s="127"/>
      <c r="H206" s="360">
        <f t="shared" si="51"/>
        <v>0</v>
      </c>
      <c r="I206" s="128"/>
      <c r="J206" s="129"/>
      <c r="K206" s="130"/>
      <c r="L206" s="128">
        <v>52</v>
      </c>
      <c r="M206" s="108"/>
      <c r="N206" s="129"/>
      <c r="O206" s="364"/>
      <c r="P206" s="364"/>
      <c r="Q206" s="364"/>
      <c r="R206" s="364"/>
      <c r="S206" s="364"/>
      <c r="T206" s="364"/>
      <c r="U206" s="364"/>
      <c r="V206" s="131"/>
      <c r="W206" s="132"/>
      <c r="X206" s="131"/>
      <c r="Y206" s="131"/>
      <c r="Z206" s="131"/>
      <c r="AA206" s="131"/>
    </row>
    <row r="207" spans="1:27" ht="20.100000000000001" customHeight="1">
      <c r="A207" s="260">
        <v>30100015</v>
      </c>
      <c r="B207" s="359" t="s">
        <v>414</v>
      </c>
      <c r="C207" s="183" t="s">
        <v>61</v>
      </c>
      <c r="D207" s="107">
        <v>5.03</v>
      </c>
      <c r="E207" s="107"/>
      <c r="F207" s="126"/>
      <c r="G207" s="127"/>
      <c r="H207" s="360">
        <f t="shared" si="51"/>
        <v>0</v>
      </c>
      <c r="I207" s="128"/>
      <c r="J207" s="129"/>
      <c r="K207" s="130"/>
      <c r="L207" s="128">
        <v>52</v>
      </c>
      <c r="M207" s="108"/>
      <c r="N207" s="129"/>
      <c r="O207" s="364"/>
      <c r="P207" s="364"/>
      <c r="Q207" s="364"/>
      <c r="R207" s="364"/>
      <c r="S207" s="364"/>
      <c r="T207" s="364"/>
      <c r="U207" s="364"/>
      <c r="V207" s="131"/>
      <c r="W207" s="132"/>
      <c r="X207" s="131"/>
      <c r="Y207" s="131"/>
      <c r="Z207" s="131"/>
      <c r="AA207" s="131"/>
    </row>
    <row r="208" spans="1:27" ht="20.100000000000001" customHeight="1">
      <c r="A208" s="260">
        <v>30100027</v>
      </c>
      <c r="B208" s="359" t="s">
        <v>208</v>
      </c>
      <c r="C208" s="125" t="s">
        <v>179</v>
      </c>
      <c r="D208" s="107">
        <v>5.08</v>
      </c>
      <c r="E208" s="107"/>
      <c r="F208" s="126"/>
      <c r="G208" s="127"/>
      <c r="H208" s="360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364"/>
      <c r="P208" s="364"/>
      <c r="Q208" s="364"/>
      <c r="R208" s="364"/>
      <c r="S208" s="364"/>
      <c r="T208" s="364"/>
      <c r="U208" s="364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customHeight="1">
      <c r="A209" s="260">
        <v>30100023</v>
      </c>
      <c r="B209" s="359" t="s">
        <v>208</v>
      </c>
      <c r="C209" s="125" t="s">
        <v>204</v>
      </c>
      <c r="D209" s="107">
        <v>5.08</v>
      </c>
      <c r="E209" s="107"/>
      <c r="F209" s="126"/>
      <c r="G209" s="127"/>
      <c r="H209" s="360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364"/>
      <c r="P209" s="364"/>
      <c r="Q209" s="364"/>
      <c r="R209" s="364"/>
      <c r="S209" s="364"/>
      <c r="T209" s="364"/>
      <c r="U209" s="364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customHeight="1">
      <c r="A210" s="260">
        <v>30100024</v>
      </c>
      <c r="B210" s="359" t="s">
        <v>208</v>
      </c>
      <c r="C210" s="125" t="s">
        <v>205</v>
      </c>
      <c r="D210" s="107">
        <v>5.08</v>
      </c>
      <c r="E210" s="107"/>
      <c r="F210" s="126"/>
      <c r="G210" s="127"/>
      <c r="H210" s="360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364"/>
      <c r="P210" s="364"/>
      <c r="Q210" s="364"/>
      <c r="R210" s="364"/>
      <c r="S210" s="364"/>
      <c r="T210" s="364"/>
      <c r="U210" s="364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ht="20.100000000000001" customHeight="1">
      <c r="A211" s="260">
        <v>30100022</v>
      </c>
      <c r="B211" s="359" t="s">
        <v>208</v>
      </c>
      <c r="C211" s="125" t="s">
        <v>186</v>
      </c>
      <c r="D211" s="107">
        <v>5.08</v>
      </c>
      <c r="E211" s="107"/>
      <c r="F211" s="126"/>
      <c r="G211" s="127"/>
      <c r="H211" s="360">
        <f t="shared" si="51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9">
        <f t="shared" si="53"/>
        <v>0</v>
      </c>
      <c r="O211" s="364"/>
      <c r="P211" s="364"/>
      <c r="Q211" s="364"/>
      <c r="R211" s="364"/>
      <c r="S211" s="364"/>
      <c r="T211" s="364"/>
      <c r="U211" s="364"/>
      <c r="V211" s="131">
        <f t="shared" si="54"/>
        <v>0</v>
      </c>
      <c r="W211" s="132" t="str">
        <f t="shared" si="55"/>
        <v/>
      </c>
      <c r="X211" s="131"/>
      <c r="Y211" s="131"/>
      <c r="Z211" s="131"/>
      <c r="AA211" s="131"/>
    </row>
    <row r="212" spans="1:27" ht="20.100000000000001" customHeight="1">
      <c r="A212" s="260">
        <v>30100029</v>
      </c>
      <c r="B212" s="359" t="s">
        <v>208</v>
      </c>
      <c r="C212" s="125" t="s">
        <v>203</v>
      </c>
      <c r="D212" s="107">
        <v>5.08</v>
      </c>
      <c r="E212" s="107"/>
      <c r="F212" s="126"/>
      <c r="G212" s="127"/>
      <c r="H212" s="360">
        <f t="shared" si="51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9">
        <f t="shared" si="53"/>
        <v>0</v>
      </c>
      <c r="O212" s="364"/>
      <c r="P212" s="364"/>
      <c r="Q212" s="364"/>
      <c r="R212" s="364"/>
      <c r="S212" s="364"/>
      <c r="T212" s="364"/>
      <c r="U212" s="364"/>
      <c r="V212" s="131">
        <f t="shared" si="54"/>
        <v>0</v>
      </c>
      <c r="W212" s="132" t="str">
        <f t="shared" si="55"/>
        <v/>
      </c>
      <c r="X212" s="131"/>
      <c r="Y212" s="131"/>
      <c r="Z212" s="131"/>
      <c r="AA212" s="131"/>
    </row>
    <row r="213" spans="1:27" ht="20.100000000000001" customHeight="1">
      <c r="A213" s="260">
        <v>30100026</v>
      </c>
      <c r="B213" s="359" t="s">
        <v>208</v>
      </c>
      <c r="C213" s="125" t="s">
        <v>199</v>
      </c>
      <c r="D213" s="107">
        <v>5.08</v>
      </c>
      <c r="E213" s="107"/>
      <c r="F213" s="126"/>
      <c r="G213" s="127"/>
      <c r="H213" s="360">
        <f t="shared" si="51"/>
        <v>0</v>
      </c>
      <c r="I213" s="128"/>
      <c r="J213" s="129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9">
        <f t="shared" si="53"/>
        <v>0</v>
      </c>
      <c r="O213" s="368"/>
      <c r="P213" s="368"/>
      <c r="Q213" s="368"/>
      <c r="R213" s="368"/>
      <c r="S213" s="368"/>
      <c r="T213" s="368"/>
      <c r="U213" s="368"/>
      <c r="V213" s="131">
        <f t="shared" si="54"/>
        <v>0</v>
      </c>
      <c r="W213" s="132" t="str">
        <f t="shared" si="55"/>
        <v/>
      </c>
      <c r="X213" s="131"/>
      <c r="Y213" s="131"/>
      <c r="Z213" s="131"/>
      <c r="AA213" s="131"/>
    </row>
    <row r="214" spans="1:27" ht="20.100000000000001" customHeight="1">
      <c r="A214" s="260">
        <v>30100025</v>
      </c>
      <c r="B214" s="359" t="s">
        <v>208</v>
      </c>
      <c r="C214" s="125" t="s">
        <v>187</v>
      </c>
      <c r="D214" s="107">
        <v>5.08</v>
      </c>
      <c r="E214" s="107"/>
      <c r="F214" s="126"/>
      <c r="G214" s="127"/>
      <c r="H214" s="360">
        <f t="shared" si="51"/>
        <v>0</v>
      </c>
      <c r="I214" s="128"/>
      <c r="J214" s="129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9">
        <f t="shared" si="53"/>
        <v>0</v>
      </c>
      <c r="O214" s="364"/>
      <c r="P214" s="364"/>
      <c r="Q214" s="364"/>
      <c r="R214" s="364"/>
      <c r="S214" s="364"/>
      <c r="T214" s="364"/>
      <c r="U214" s="364"/>
      <c r="V214" s="131">
        <f t="shared" si="54"/>
        <v>0</v>
      </c>
      <c r="W214" s="132" t="str">
        <f t="shared" si="55"/>
        <v/>
      </c>
      <c r="X214" s="131"/>
      <c r="Y214" s="131"/>
      <c r="Z214" s="131"/>
      <c r="AA214" s="131"/>
    </row>
    <row r="215" spans="1:27" ht="20.100000000000001" customHeight="1">
      <c r="A215" s="260">
        <v>30100028</v>
      </c>
      <c r="B215" s="359" t="s">
        <v>208</v>
      </c>
      <c r="C215" s="125" t="s">
        <v>207</v>
      </c>
      <c r="D215" s="107">
        <v>5.08</v>
      </c>
      <c r="E215" s="107"/>
      <c r="F215" s="126"/>
      <c r="G215" s="127"/>
      <c r="H215" s="360">
        <f t="shared" si="51"/>
        <v>0</v>
      </c>
      <c r="I215" s="128"/>
      <c r="J215" s="129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9">
        <f t="shared" si="53"/>
        <v>0</v>
      </c>
      <c r="O215" s="368"/>
      <c r="P215" s="368"/>
      <c r="Q215" s="368"/>
      <c r="R215" s="368"/>
      <c r="S215" s="368"/>
      <c r="T215" s="368"/>
      <c r="U215" s="368"/>
      <c r="V215" s="131">
        <f t="shared" si="54"/>
        <v>0</v>
      </c>
      <c r="W215" s="132" t="str">
        <f t="shared" si="55"/>
        <v/>
      </c>
      <c r="X215" s="131"/>
      <c r="Y215" s="131"/>
      <c r="Z215" s="131"/>
      <c r="AA215" s="131"/>
    </row>
    <row r="216" spans="1:27" ht="20.100000000000001" customHeight="1">
      <c r="A216" s="260">
        <v>30100032</v>
      </c>
      <c r="B216" s="359" t="s">
        <v>209</v>
      </c>
      <c r="C216" s="125" t="s">
        <v>194</v>
      </c>
      <c r="D216" s="107">
        <v>5.03</v>
      </c>
      <c r="E216" s="107"/>
      <c r="F216" s="126"/>
      <c r="G216" s="127"/>
      <c r="H216" s="360">
        <f t="shared" si="51"/>
        <v>0</v>
      </c>
      <c r="I216" s="128"/>
      <c r="J216" s="129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9">
        <f t="shared" si="53"/>
        <v>0</v>
      </c>
      <c r="O216" s="364"/>
      <c r="P216" s="364"/>
      <c r="Q216" s="364"/>
      <c r="R216" s="364"/>
      <c r="S216" s="364"/>
      <c r="T216" s="364"/>
      <c r="U216" s="364"/>
      <c r="V216" s="131">
        <f t="shared" si="54"/>
        <v>0</v>
      </c>
      <c r="W216" s="132" t="str">
        <f t="shared" si="55"/>
        <v/>
      </c>
      <c r="X216" s="131"/>
      <c r="Y216" s="131"/>
      <c r="Z216" s="131"/>
      <c r="AA216" s="131"/>
    </row>
    <row r="217" spans="1:27" ht="20.100000000000001" customHeight="1">
      <c r="A217" s="260">
        <v>30100033</v>
      </c>
      <c r="B217" s="359" t="s">
        <v>209</v>
      </c>
      <c r="C217" s="125" t="s">
        <v>179</v>
      </c>
      <c r="D217" s="107">
        <v>5.03</v>
      </c>
      <c r="E217" s="107"/>
      <c r="F217" s="126"/>
      <c r="G217" s="127"/>
      <c r="H217" s="360">
        <f t="shared" si="51"/>
        <v>0</v>
      </c>
      <c r="I217" s="128"/>
      <c r="J217" s="129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9">
        <f t="shared" si="53"/>
        <v>0</v>
      </c>
      <c r="O217" s="364"/>
      <c r="P217" s="364"/>
      <c r="Q217" s="364"/>
      <c r="R217" s="364"/>
      <c r="S217" s="364"/>
      <c r="T217" s="364"/>
      <c r="U217" s="364"/>
      <c r="V217" s="131">
        <f t="shared" si="54"/>
        <v>0</v>
      </c>
      <c r="W217" s="132" t="str">
        <f t="shared" si="55"/>
        <v/>
      </c>
      <c r="X217" s="131"/>
      <c r="Y217" s="131"/>
      <c r="Z217" s="131"/>
      <c r="AA217" s="131"/>
    </row>
    <row r="218" spans="1:27" ht="20.100000000000001" customHeight="1">
      <c r="A218" s="260">
        <v>30100062</v>
      </c>
      <c r="B218" s="359" t="s">
        <v>209</v>
      </c>
      <c r="C218" s="125" t="s">
        <v>195</v>
      </c>
      <c r="D218" s="107">
        <v>5.03</v>
      </c>
      <c r="E218" s="107"/>
      <c r="F218" s="126"/>
      <c r="G218" s="127"/>
      <c r="H218" s="360">
        <f t="shared" si="51"/>
        <v>0</v>
      </c>
      <c r="I218" s="128"/>
      <c r="J218" s="129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9">
        <f t="shared" si="53"/>
        <v>0</v>
      </c>
      <c r="O218" s="364"/>
      <c r="P218" s="364"/>
      <c r="Q218" s="364"/>
      <c r="R218" s="364"/>
      <c r="S218" s="364"/>
      <c r="T218" s="364"/>
      <c r="U218" s="364"/>
      <c r="V218" s="131">
        <f t="shared" si="54"/>
        <v>0</v>
      </c>
      <c r="W218" s="132" t="str">
        <f t="shared" si="55"/>
        <v/>
      </c>
      <c r="X218" s="131"/>
      <c r="Y218" s="131"/>
      <c r="Z218" s="131"/>
      <c r="AA218" s="131"/>
    </row>
    <row r="219" spans="1:27" ht="20.100000000000001" customHeight="1">
      <c r="A219" s="260">
        <v>30100031</v>
      </c>
      <c r="B219" s="359" t="s">
        <v>209</v>
      </c>
      <c r="C219" s="125" t="s">
        <v>204</v>
      </c>
      <c r="D219" s="107">
        <v>5.03</v>
      </c>
      <c r="E219" s="107"/>
      <c r="F219" s="126"/>
      <c r="G219" s="127"/>
      <c r="H219" s="360">
        <f t="shared" si="51"/>
        <v>0</v>
      </c>
      <c r="I219" s="128"/>
      <c r="J219" s="129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9">
        <f t="shared" si="53"/>
        <v>0</v>
      </c>
      <c r="O219" s="364"/>
      <c r="P219" s="364"/>
      <c r="Q219" s="364"/>
      <c r="R219" s="364"/>
      <c r="S219" s="364"/>
      <c r="T219" s="364"/>
      <c r="U219" s="364"/>
      <c r="V219" s="131">
        <f t="shared" si="54"/>
        <v>0</v>
      </c>
      <c r="W219" s="132" t="str">
        <f t="shared" si="55"/>
        <v/>
      </c>
      <c r="X219" s="131"/>
      <c r="Y219" s="131"/>
      <c r="Z219" s="131"/>
      <c r="AA219" s="131"/>
    </row>
    <row r="220" spans="1:27" ht="20.100000000000001" customHeight="1">
      <c r="A220" s="260">
        <v>30100019</v>
      </c>
      <c r="B220" s="359" t="s">
        <v>382</v>
      </c>
      <c r="C220" s="183" t="s">
        <v>383</v>
      </c>
      <c r="D220" s="107">
        <v>5.03</v>
      </c>
      <c r="E220" s="107"/>
      <c r="F220" s="126"/>
      <c r="G220" s="127"/>
      <c r="H220" s="360">
        <f t="shared" si="51"/>
        <v>0</v>
      </c>
      <c r="I220" s="128"/>
      <c r="J220" s="129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9">
        <f t="shared" si="53"/>
        <v>0</v>
      </c>
      <c r="O220" s="364"/>
      <c r="P220" s="364"/>
      <c r="Q220" s="364"/>
      <c r="R220" s="364"/>
      <c r="S220" s="364"/>
      <c r="T220" s="364"/>
      <c r="U220" s="364"/>
      <c r="V220" s="131"/>
      <c r="W220" s="132"/>
      <c r="X220" s="131"/>
      <c r="Y220" s="131"/>
      <c r="Z220" s="131"/>
      <c r="AA220" s="131"/>
    </row>
    <row r="221" spans="1:27" ht="20.100000000000001" customHeight="1">
      <c r="A221" s="260">
        <v>30100020</v>
      </c>
      <c r="B221" s="359" t="s">
        <v>382</v>
      </c>
      <c r="C221" s="183" t="s">
        <v>384</v>
      </c>
      <c r="D221" s="107">
        <v>5.03</v>
      </c>
      <c r="E221" s="107"/>
      <c r="F221" s="126"/>
      <c r="G221" s="127"/>
      <c r="H221" s="360">
        <f t="shared" si="51"/>
        <v>0</v>
      </c>
      <c r="I221" s="128"/>
      <c r="J221" s="129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9">
        <f t="shared" si="53"/>
        <v>0</v>
      </c>
      <c r="O221" s="364"/>
      <c r="P221" s="364"/>
      <c r="Q221" s="364"/>
      <c r="R221" s="364"/>
      <c r="S221" s="364"/>
      <c r="T221" s="364"/>
      <c r="U221" s="364"/>
      <c r="V221" s="131"/>
      <c r="W221" s="132"/>
      <c r="X221" s="131"/>
      <c r="Y221" s="131"/>
      <c r="Z221" s="131"/>
      <c r="AA221" s="131"/>
    </row>
    <row r="222" spans="1:27" ht="20.100000000000001" customHeight="1">
      <c r="A222" s="260">
        <v>30100021</v>
      </c>
      <c r="B222" s="359" t="s">
        <v>382</v>
      </c>
      <c r="C222" s="183" t="s">
        <v>389</v>
      </c>
      <c r="D222" s="107">
        <v>5.03</v>
      </c>
      <c r="E222" s="107"/>
      <c r="F222" s="126"/>
      <c r="G222" s="127"/>
      <c r="H222" s="360">
        <f t="shared" si="51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9">
        <f t="shared" si="53"/>
        <v>0</v>
      </c>
      <c r="O222" s="364"/>
      <c r="P222" s="364"/>
      <c r="Q222" s="364"/>
      <c r="R222" s="364"/>
      <c r="S222" s="364"/>
      <c r="T222" s="364"/>
      <c r="U222" s="364"/>
      <c r="V222" s="131"/>
      <c r="W222" s="132"/>
      <c r="X222" s="131"/>
      <c r="Y222" s="131"/>
      <c r="Z222" s="131"/>
      <c r="AA222" s="131"/>
    </row>
    <row r="223" spans="1:27" ht="20.100000000000001" customHeight="1">
      <c r="A223" s="260">
        <v>30100018</v>
      </c>
      <c r="B223" s="359" t="s">
        <v>382</v>
      </c>
      <c r="C223" s="183" t="s">
        <v>391</v>
      </c>
      <c r="D223" s="107">
        <v>5.03</v>
      </c>
      <c r="E223" s="107"/>
      <c r="F223" s="126"/>
      <c r="G223" s="127"/>
      <c r="H223" s="360">
        <f t="shared" si="51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9">
        <f t="shared" si="53"/>
        <v>0</v>
      </c>
      <c r="O223" s="364"/>
      <c r="P223" s="364"/>
      <c r="Q223" s="364"/>
      <c r="R223" s="364"/>
      <c r="S223" s="364"/>
      <c r="T223" s="364"/>
      <c r="U223" s="364"/>
      <c r="V223" s="131"/>
      <c r="W223" s="132"/>
      <c r="X223" s="131"/>
      <c r="Y223" s="131"/>
      <c r="Z223" s="131"/>
      <c r="AA223" s="131"/>
    </row>
    <row r="224" spans="1:27" ht="20.100000000000001" customHeight="1">
      <c r="A224" s="263">
        <v>30700007</v>
      </c>
      <c r="B224" s="359" t="s">
        <v>418</v>
      </c>
      <c r="C224" s="183" t="s">
        <v>364</v>
      </c>
      <c r="D224" s="107">
        <v>5.03</v>
      </c>
      <c r="E224" s="107"/>
      <c r="F224" s="126"/>
      <c r="G224" s="127"/>
      <c r="H224" s="360">
        <f t="shared" si="51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9">
        <f t="shared" si="53"/>
        <v>0</v>
      </c>
      <c r="O224" s="364"/>
      <c r="P224" s="364"/>
      <c r="Q224" s="364"/>
      <c r="R224" s="364"/>
      <c r="S224" s="364"/>
      <c r="T224" s="364"/>
      <c r="U224" s="364"/>
      <c r="V224" s="131"/>
      <c r="W224" s="132"/>
      <c r="X224" s="131"/>
      <c r="Y224" s="131"/>
      <c r="Z224" s="131"/>
      <c r="AA224" s="131"/>
    </row>
    <row r="225" spans="1:27" ht="20.100000000000001" customHeight="1">
      <c r="A225" s="263">
        <v>30700006</v>
      </c>
      <c r="B225" s="359" t="s">
        <v>418</v>
      </c>
      <c r="C225" s="183" t="s">
        <v>365</v>
      </c>
      <c r="D225" s="107">
        <v>5.03</v>
      </c>
      <c r="E225" s="107"/>
      <c r="F225" s="126"/>
      <c r="G225" s="127"/>
      <c r="H225" s="360">
        <f t="shared" si="51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9">
        <f t="shared" si="53"/>
        <v>0</v>
      </c>
      <c r="O225" s="364"/>
      <c r="P225" s="364"/>
      <c r="Q225" s="364"/>
      <c r="R225" s="364"/>
      <c r="S225" s="364"/>
      <c r="T225" s="364"/>
      <c r="U225" s="364"/>
      <c r="V225" s="131"/>
      <c r="W225" s="132"/>
      <c r="X225" s="131"/>
      <c r="Y225" s="131"/>
      <c r="Z225" s="131"/>
      <c r="AA225" s="131"/>
    </row>
    <row r="226" spans="1:27" ht="20.100000000000001" customHeight="1">
      <c r="A226" s="263">
        <v>30700008</v>
      </c>
      <c r="B226" s="359" t="s">
        <v>418</v>
      </c>
      <c r="C226" s="183" t="s">
        <v>366</v>
      </c>
      <c r="D226" s="107">
        <v>5.03</v>
      </c>
      <c r="E226" s="107"/>
      <c r="F226" s="126"/>
      <c r="G226" s="127"/>
      <c r="H226" s="360">
        <f t="shared" si="51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9">
        <f t="shared" si="53"/>
        <v>0</v>
      </c>
      <c r="O226" s="364"/>
      <c r="P226" s="364"/>
      <c r="Q226" s="364"/>
      <c r="R226" s="364"/>
      <c r="S226" s="364"/>
      <c r="T226" s="364"/>
      <c r="U226" s="364"/>
      <c r="V226" s="131"/>
      <c r="W226" s="132"/>
      <c r="X226" s="131"/>
      <c r="Y226" s="131"/>
      <c r="Z226" s="131"/>
      <c r="AA226" s="131"/>
    </row>
    <row r="227" spans="1:27" ht="20.100000000000001" customHeight="1">
      <c r="A227" s="263">
        <v>30700009</v>
      </c>
      <c r="B227" s="359" t="s">
        <v>418</v>
      </c>
      <c r="C227" s="183" t="s">
        <v>367</v>
      </c>
      <c r="D227" s="107">
        <v>5.03</v>
      </c>
      <c r="E227" s="107"/>
      <c r="F227" s="126"/>
      <c r="G227" s="127"/>
      <c r="H227" s="360">
        <f t="shared" si="51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9">
        <f t="shared" si="53"/>
        <v>0</v>
      </c>
      <c r="O227" s="364"/>
      <c r="P227" s="364"/>
      <c r="Q227" s="364"/>
      <c r="R227" s="364"/>
      <c r="S227" s="364"/>
      <c r="T227" s="364"/>
      <c r="U227" s="364"/>
      <c r="V227" s="131"/>
      <c r="W227" s="132"/>
      <c r="X227" s="131"/>
      <c r="Y227" s="131"/>
      <c r="Z227" s="131"/>
      <c r="AA227" s="131"/>
    </row>
    <row r="228" spans="1:27" ht="20.100000000000001" customHeight="1">
      <c r="A228" s="260">
        <v>30100036</v>
      </c>
      <c r="B228" s="133" t="s">
        <v>210</v>
      </c>
      <c r="C228" s="125" t="s">
        <v>187</v>
      </c>
      <c r="D228" s="107">
        <v>5.03</v>
      </c>
      <c r="E228" s="107"/>
      <c r="F228" s="126"/>
      <c r="G228" s="150"/>
      <c r="H228" s="360">
        <f t="shared" si="51"/>
        <v>0</v>
      </c>
      <c r="I228" s="128"/>
      <c r="J228" s="129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9">
        <f t="shared" si="53"/>
        <v>0</v>
      </c>
      <c r="O228" s="368"/>
      <c r="P228" s="368"/>
      <c r="Q228" s="368"/>
      <c r="R228" s="368"/>
      <c r="S228" s="368"/>
      <c r="T228" s="368"/>
      <c r="U228" s="368"/>
      <c r="V228" s="131">
        <f t="shared" ref="V228:V237" si="56">SUM(X228:AA228)</f>
        <v>0</v>
      </c>
      <c r="W228" s="132" t="str">
        <f t="shared" ref="W228:W237" si="57">IF(ISERROR(V228/G228),"",V228/G228)</f>
        <v/>
      </c>
      <c r="X228" s="131"/>
      <c r="Y228" s="131"/>
      <c r="Z228" s="131"/>
      <c r="AA228" s="131"/>
    </row>
    <row r="229" spans="1:27" ht="20.100000000000001" customHeight="1">
      <c r="A229" s="260">
        <v>30100034</v>
      </c>
      <c r="B229" s="133" t="s">
        <v>210</v>
      </c>
      <c r="C229" s="125" t="s">
        <v>186</v>
      </c>
      <c r="D229" s="107">
        <v>5.03</v>
      </c>
      <c r="E229" s="107"/>
      <c r="F229" s="126"/>
      <c r="G229" s="150"/>
      <c r="H229" s="360">
        <f t="shared" si="51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9">
        <f t="shared" si="53"/>
        <v>0</v>
      </c>
      <c r="O229" s="368"/>
      <c r="P229" s="368"/>
      <c r="Q229" s="368"/>
      <c r="R229" s="368"/>
      <c r="S229" s="368"/>
      <c r="T229" s="368"/>
      <c r="U229" s="368"/>
      <c r="V229" s="131">
        <f t="shared" si="56"/>
        <v>0</v>
      </c>
      <c r="W229" s="132" t="str">
        <f t="shared" si="57"/>
        <v/>
      </c>
      <c r="X229" s="131"/>
      <c r="Y229" s="131"/>
      <c r="Z229" s="131"/>
      <c r="AA229" s="131"/>
    </row>
    <row r="230" spans="1:27" ht="20.100000000000001" customHeight="1">
      <c r="A230" s="260">
        <v>30100035</v>
      </c>
      <c r="B230" s="133" t="s">
        <v>210</v>
      </c>
      <c r="C230" s="125" t="s">
        <v>194</v>
      </c>
      <c r="D230" s="107">
        <v>5.03</v>
      </c>
      <c r="E230" s="107"/>
      <c r="F230" s="126"/>
      <c r="G230" s="150"/>
      <c r="H230" s="360">
        <f t="shared" si="51"/>
        <v>0</v>
      </c>
      <c r="I230" s="128"/>
      <c r="J230" s="129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9">
        <f t="shared" si="53"/>
        <v>0</v>
      </c>
      <c r="O230" s="368"/>
      <c r="P230" s="368"/>
      <c r="Q230" s="368"/>
      <c r="R230" s="368"/>
      <c r="S230" s="368"/>
      <c r="T230" s="368"/>
      <c r="U230" s="368"/>
      <c r="V230" s="131">
        <f t="shared" si="56"/>
        <v>0</v>
      </c>
      <c r="W230" s="132" t="str">
        <f t="shared" si="57"/>
        <v/>
      </c>
      <c r="X230" s="131"/>
      <c r="Y230" s="131"/>
      <c r="Z230" s="131"/>
      <c r="AA230" s="131"/>
    </row>
    <row r="231" spans="1:27" ht="20.100000000000001" customHeight="1">
      <c r="A231" s="260">
        <v>30100040</v>
      </c>
      <c r="B231" s="133" t="s">
        <v>211</v>
      </c>
      <c r="C231" s="125" t="s">
        <v>212</v>
      </c>
      <c r="D231" s="107">
        <v>5.03</v>
      </c>
      <c r="E231" s="107"/>
      <c r="F231" s="126"/>
      <c r="G231" s="127"/>
      <c r="H231" s="360">
        <f t="shared" si="51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9">
        <f t="shared" si="53"/>
        <v>0</v>
      </c>
      <c r="O231" s="368"/>
      <c r="P231" s="368"/>
      <c r="Q231" s="368"/>
      <c r="R231" s="368"/>
      <c r="S231" s="368"/>
      <c r="T231" s="368"/>
      <c r="U231" s="368"/>
      <c r="V231" s="131">
        <f t="shared" si="56"/>
        <v>0</v>
      </c>
      <c r="W231" s="132" t="str">
        <f t="shared" si="57"/>
        <v/>
      </c>
      <c r="X231" s="131"/>
      <c r="Y231" s="131"/>
      <c r="Z231" s="131"/>
      <c r="AA231" s="131"/>
    </row>
    <row r="232" spans="1:27" ht="20.100000000000001" customHeight="1">
      <c r="A232" s="260">
        <v>30100039</v>
      </c>
      <c r="B232" s="133" t="s">
        <v>211</v>
      </c>
      <c r="C232" s="125" t="s">
        <v>186</v>
      </c>
      <c r="D232" s="107">
        <v>5.03</v>
      </c>
      <c r="E232" s="107"/>
      <c r="F232" s="126"/>
      <c r="G232" s="127"/>
      <c r="H232" s="360">
        <f t="shared" si="51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9">
        <f t="shared" si="53"/>
        <v>0</v>
      </c>
      <c r="O232" s="368"/>
      <c r="P232" s="368"/>
      <c r="Q232" s="368"/>
      <c r="R232" s="368"/>
      <c r="S232" s="368"/>
      <c r="T232" s="368"/>
      <c r="U232" s="368"/>
      <c r="V232" s="131">
        <f t="shared" si="56"/>
        <v>0</v>
      </c>
      <c r="W232" s="132" t="str">
        <f t="shared" si="57"/>
        <v/>
      </c>
      <c r="X232" s="131"/>
      <c r="Y232" s="131"/>
      <c r="Z232" s="131"/>
      <c r="AA232" s="131"/>
    </row>
    <row r="233" spans="1:27" ht="20.100000000000001" customHeight="1">
      <c r="A233" s="260">
        <v>30100042</v>
      </c>
      <c r="B233" s="133" t="s">
        <v>211</v>
      </c>
      <c r="C233" s="125" t="s">
        <v>187</v>
      </c>
      <c r="D233" s="107">
        <v>5.03</v>
      </c>
      <c r="E233" s="107"/>
      <c r="F233" s="126"/>
      <c r="G233" s="127"/>
      <c r="H233" s="360">
        <f t="shared" si="51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9">
        <f t="shared" si="53"/>
        <v>0</v>
      </c>
      <c r="O233" s="368"/>
      <c r="P233" s="368"/>
      <c r="Q233" s="368"/>
      <c r="R233" s="368"/>
      <c r="S233" s="368"/>
      <c r="T233" s="368"/>
      <c r="U233" s="368"/>
      <c r="V233" s="131">
        <f t="shared" si="56"/>
        <v>0</v>
      </c>
      <c r="W233" s="132" t="str">
        <f t="shared" si="57"/>
        <v/>
      </c>
      <c r="X233" s="131"/>
      <c r="Y233" s="131"/>
      <c r="Z233" s="131"/>
      <c r="AA233" s="131"/>
    </row>
    <row r="234" spans="1:27" ht="20.100000000000001" customHeight="1">
      <c r="A234" s="260">
        <v>30100041</v>
      </c>
      <c r="B234" s="133" t="s">
        <v>211</v>
      </c>
      <c r="C234" s="125" t="s">
        <v>194</v>
      </c>
      <c r="D234" s="107">
        <v>5.03</v>
      </c>
      <c r="E234" s="107"/>
      <c r="F234" s="126"/>
      <c r="G234" s="127"/>
      <c r="H234" s="360">
        <f t="shared" si="51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9">
        <f t="shared" si="53"/>
        <v>0</v>
      </c>
      <c r="O234" s="368"/>
      <c r="P234" s="368"/>
      <c r="Q234" s="368"/>
      <c r="R234" s="368"/>
      <c r="S234" s="368"/>
      <c r="T234" s="368"/>
      <c r="U234" s="368"/>
      <c r="V234" s="131">
        <f t="shared" si="56"/>
        <v>0</v>
      </c>
      <c r="W234" s="132" t="str">
        <f t="shared" si="57"/>
        <v/>
      </c>
      <c r="X234" s="131"/>
      <c r="Y234" s="131"/>
      <c r="Z234" s="131"/>
      <c r="AA234" s="131"/>
    </row>
    <row r="235" spans="1:27" ht="20.100000000000001" customHeight="1">
      <c r="A235" s="260">
        <v>30100045</v>
      </c>
      <c r="B235" s="133" t="s">
        <v>213</v>
      </c>
      <c r="C235" s="125" t="s">
        <v>199</v>
      </c>
      <c r="D235" s="107">
        <v>5.03</v>
      </c>
      <c r="E235" s="107"/>
      <c r="F235" s="126"/>
      <c r="G235" s="127"/>
      <c r="H235" s="360">
        <f t="shared" si="51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9">
        <f t="shared" si="53"/>
        <v>0</v>
      </c>
      <c r="O235" s="368"/>
      <c r="P235" s="368"/>
      <c r="Q235" s="368"/>
      <c r="R235" s="368"/>
      <c r="S235" s="368"/>
      <c r="T235" s="368"/>
      <c r="U235" s="368"/>
      <c r="V235" s="131">
        <f t="shared" si="56"/>
        <v>0</v>
      </c>
      <c r="W235" s="132" t="str">
        <f t="shared" si="57"/>
        <v/>
      </c>
      <c r="X235" s="131"/>
      <c r="Y235" s="131"/>
      <c r="Z235" s="131"/>
      <c r="AA235" s="131"/>
    </row>
    <row r="236" spans="1:27" ht="20.100000000000001" customHeight="1">
      <c r="A236" s="260">
        <v>30100044</v>
      </c>
      <c r="B236" s="133" t="s">
        <v>213</v>
      </c>
      <c r="C236" s="125" t="s">
        <v>187</v>
      </c>
      <c r="D236" s="107">
        <v>5.03</v>
      </c>
      <c r="E236" s="107"/>
      <c r="F236" s="126"/>
      <c r="G236" s="127"/>
      <c r="H236" s="360">
        <f t="shared" si="51"/>
        <v>0</v>
      </c>
      <c r="I236" s="128"/>
      <c r="J236" s="129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9">
        <f t="shared" si="53"/>
        <v>0</v>
      </c>
      <c r="O236" s="368"/>
      <c r="P236" s="368"/>
      <c r="Q236" s="368"/>
      <c r="R236" s="368"/>
      <c r="S236" s="368"/>
      <c r="T236" s="368"/>
      <c r="U236" s="368"/>
      <c r="V236" s="131">
        <f t="shared" si="56"/>
        <v>0</v>
      </c>
      <c r="W236" s="132" t="str">
        <f t="shared" si="57"/>
        <v/>
      </c>
      <c r="X236" s="131"/>
      <c r="Y236" s="131"/>
      <c r="Z236" s="131"/>
      <c r="AA236" s="131"/>
    </row>
    <row r="237" spans="1:27" ht="20.100000000000001" customHeight="1">
      <c r="A237" s="260">
        <v>30100046</v>
      </c>
      <c r="B237" s="133" t="s">
        <v>213</v>
      </c>
      <c r="C237" s="125" t="s">
        <v>207</v>
      </c>
      <c r="D237" s="107">
        <v>5.03</v>
      </c>
      <c r="E237" s="107"/>
      <c r="F237" s="126"/>
      <c r="G237" s="127"/>
      <c r="H237" s="360">
        <f t="shared" si="51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9">
        <f t="shared" si="53"/>
        <v>0</v>
      </c>
      <c r="O237" s="368"/>
      <c r="P237" s="368"/>
      <c r="Q237" s="368"/>
      <c r="R237" s="368"/>
      <c r="S237" s="368"/>
      <c r="T237" s="368"/>
      <c r="U237" s="368"/>
      <c r="V237" s="131">
        <f t="shared" si="56"/>
        <v>0</v>
      </c>
      <c r="W237" s="132" t="str">
        <f t="shared" si="57"/>
        <v/>
      </c>
      <c r="X237" s="131"/>
      <c r="Y237" s="131"/>
      <c r="Z237" s="131"/>
      <c r="AA237" s="131"/>
    </row>
    <row r="238" spans="1:27" ht="20.100000000000001" customHeight="1">
      <c r="A238" s="260">
        <v>30100043</v>
      </c>
      <c r="B238" s="133" t="s">
        <v>429</v>
      </c>
      <c r="C238" s="183" t="s">
        <v>427</v>
      </c>
      <c r="D238" s="107">
        <v>5.03</v>
      </c>
      <c r="E238" s="107"/>
      <c r="F238" s="126"/>
      <c r="G238" s="127"/>
      <c r="H238" s="360">
        <f t="shared" si="51"/>
        <v>0</v>
      </c>
      <c r="I238" s="128"/>
      <c r="J238" s="129"/>
      <c r="K238" s="130"/>
      <c r="L238" s="128">
        <v>50</v>
      </c>
      <c r="M238" s="108"/>
      <c r="N238" s="129"/>
      <c r="O238" s="368"/>
      <c r="P238" s="368"/>
      <c r="Q238" s="368"/>
      <c r="R238" s="368"/>
      <c r="S238" s="368"/>
      <c r="T238" s="368"/>
      <c r="U238" s="368"/>
      <c r="V238" s="131"/>
      <c r="W238" s="132"/>
      <c r="X238" s="131"/>
      <c r="Y238" s="131"/>
      <c r="Z238" s="131"/>
      <c r="AA238" s="131"/>
    </row>
    <row r="239" spans="1:27" ht="20.100000000000001" customHeight="1">
      <c r="A239" s="260">
        <v>30100064</v>
      </c>
      <c r="B239" s="133" t="s">
        <v>400</v>
      </c>
      <c r="C239" s="183" t="s">
        <v>398</v>
      </c>
      <c r="D239" s="107">
        <v>5</v>
      </c>
      <c r="E239" s="107"/>
      <c r="F239" s="126"/>
      <c r="G239" s="127"/>
      <c r="H239" s="360">
        <f t="shared" si="51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9"/>
      <c r="O239" s="368"/>
      <c r="P239" s="368"/>
      <c r="Q239" s="368"/>
      <c r="R239" s="368"/>
      <c r="S239" s="368"/>
      <c r="T239" s="368"/>
      <c r="U239" s="368"/>
      <c r="V239" s="131"/>
      <c r="W239" s="132"/>
      <c r="X239" s="131"/>
      <c r="Y239" s="131"/>
      <c r="Z239" s="131"/>
      <c r="AA239" s="131"/>
    </row>
    <row r="240" spans="1:27" ht="20.100000000000001" customHeight="1">
      <c r="A240" s="260">
        <v>30100049</v>
      </c>
      <c r="B240" s="133" t="s">
        <v>214</v>
      </c>
      <c r="C240" s="125" t="s">
        <v>190</v>
      </c>
      <c r="D240" s="107">
        <v>5.03</v>
      </c>
      <c r="E240" s="107"/>
      <c r="F240" s="126"/>
      <c r="G240" s="127"/>
      <c r="H240" s="360">
        <f t="shared" si="51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9">
        <f>SUM(O240:U240)</f>
        <v>0</v>
      </c>
      <c r="O240" s="368"/>
      <c r="P240" s="368"/>
      <c r="Q240" s="368"/>
      <c r="R240" s="368"/>
      <c r="S240" s="368"/>
      <c r="T240" s="368"/>
      <c r="U240" s="368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ht="20.100000000000001" customHeight="1">
      <c r="A241" s="260">
        <v>30100050</v>
      </c>
      <c r="B241" s="133" t="s">
        <v>214</v>
      </c>
      <c r="C241" s="125" t="s">
        <v>194</v>
      </c>
      <c r="D241" s="107">
        <v>5.03</v>
      </c>
      <c r="E241" s="107"/>
      <c r="F241" s="126"/>
      <c r="G241" s="127"/>
      <c r="H241" s="360">
        <f t="shared" si="51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9">
        <f>SUM(O241:U241)</f>
        <v>0</v>
      </c>
      <c r="O241" s="368"/>
      <c r="P241" s="368"/>
      <c r="Q241" s="368"/>
      <c r="R241" s="368"/>
      <c r="S241" s="368"/>
      <c r="T241" s="368"/>
      <c r="U241" s="368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customHeight="1">
      <c r="A242" s="260"/>
      <c r="B242" s="133" t="s">
        <v>360</v>
      </c>
      <c r="C242" s="183" t="s">
        <v>361</v>
      </c>
      <c r="D242" s="107"/>
      <c r="E242" s="107"/>
      <c r="F242" s="126"/>
      <c r="G242" s="127"/>
      <c r="H242" s="360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368"/>
      <c r="P242" s="368"/>
      <c r="Q242" s="368"/>
      <c r="R242" s="368"/>
      <c r="S242" s="368"/>
      <c r="T242" s="368"/>
      <c r="U242" s="368"/>
      <c r="V242" s="131"/>
      <c r="W242" s="132"/>
      <c r="X242" s="131"/>
      <c r="Y242" s="131"/>
      <c r="Z242" s="131"/>
      <c r="AA242" s="131"/>
    </row>
    <row r="243" spans="1:27" ht="20.100000000000001" customHeight="1">
      <c r="A243" s="260">
        <v>30100055</v>
      </c>
      <c r="B243" s="138" t="s">
        <v>215</v>
      </c>
      <c r="C243" s="125" t="s">
        <v>186</v>
      </c>
      <c r="D243" s="107">
        <v>5.0599999999999996</v>
      </c>
      <c r="E243" s="107"/>
      <c r="F243" s="126"/>
      <c r="G243" s="127"/>
      <c r="H243" s="360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368"/>
      <c r="P243" s="368"/>
      <c r="Q243" s="368"/>
      <c r="R243" s="368"/>
      <c r="S243" s="368"/>
      <c r="T243" s="368"/>
      <c r="U243" s="368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customHeight="1">
      <c r="A244" s="260">
        <v>30100056</v>
      </c>
      <c r="B244" s="138" t="s">
        <v>215</v>
      </c>
      <c r="C244" s="125" t="s">
        <v>204</v>
      </c>
      <c r="D244" s="107">
        <v>5.0599999999999996</v>
      </c>
      <c r="E244" s="107"/>
      <c r="F244" s="126"/>
      <c r="G244" s="127"/>
      <c r="H244" s="360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368"/>
      <c r="P244" s="368"/>
      <c r="Q244" s="368"/>
      <c r="R244" s="368"/>
      <c r="S244" s="368"/>
      <c r="T244" s="368"/>
      <c r="U244" s="368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customHeight="1">
      <c r="A245" s="260">
        <v>30100057</v>
      </c>
      <c r="B245" s="138" t="s">
        <v>215</v>
      </c>
      <c r="C245" s="125" t="s">
        <v>194</v>
      </c>
      <c r="D245" s="107">
        <v>5.0599999999999996</v>
      </c>
      <c r="E245" s="107"/>
      <c r="F245" s="126"/>
      <c r="G245" s="127"/>
      <c r="H245" s="360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368"/>
      <c r="P245" s="368"/>
      <c r="Q245" s="368"/>
      <c r="R245" s="368"/>
      <c r="S245" s="368"/>
      <c r="T245" s="368"/>
      <c r="U245" s="368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customHeight="1">
      <c r="A246" s="260">
        <v>30100058</v>
      </c>
      <c r="B246" s="138" t="s">
        <v>215</v>
      </c>
      <c r="C246" s="125" t="s">
        <v>187</v>
      </c>
      <c r="D246" s="107">
        <v>5.0599999999999996</v>
      </c>
      <c r="E246" s="107"/>
      <c r="F246" s="126"/>
      <c r="G246" s="127"/>
      <c r="H246" s="360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368"/>
      <c r="P246" s="368"/>
      <c r="Q246" s="368"/>
      <c r="R246" s="368"/>
      <c r="S246" s="368"/>
      <c r="T246" s="368"/>
      <c r="U246" s="368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customHeight="1">
      <c r="A247" s="262">
        <v>30600013</v>
      </c>
      <c r="B247" s="192" t="s">
        <v>377</v>
      </c>
      <c r="C247" s="183" t="s">
        <v>374</v>
      </c>
      <c r="D247" s="107"/>
      <c r="E247" s="107"/>
      <c r="F247" s="126"/>
      <c r="G247" s="127"/>
      <c r="H247" s="360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368"/>
      <c r="P247" s="368"/>
      <c r="Q247" s="368"/>
      <c r="R247" s="368"/>
      <c r="S247" s="368"/>
      <c r="T247" s="368"/>
      <c r="U247" s="368"/>
      <c r="V247" s="131"/>
      <c r="W247" s="132"/>
      <c r="X247" s="131"/>
      <c r="Y247" s="131"/>
      <c r="Z247" s="131"/>
      <c r="AA247" s="131"/>
    </row>
    <row r="248" spans="1:27" ht="20.100000000000001" customHeight="1">
      <c r="A248" s="262">
        <v>30600014</v>
      </c>
      <c r="B248" s="192" t="s">
        <v>377</v>
      </c>
      <c r="C248" s="183" t="s">
        <v>369</v>
      </c>
      <c r="D248" s="107"/>
      <c r="E248" s="107"/>
      <c r="F248" s="126"/>
      <c r="G248" s="127"/>
      <c r="H248" s="360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368"/>
      <c r="P248" s="368"/>
      <c r="Q248" s="368"/>
      <c r="R248" s="368"/>
      <c r="S248" s="368"/>
      <c r="T248" s="368"/>
      <c r="U248" s="368"/>
      <c r="V248" s="131"/>
      <c r="W248" s="132"/>
      <c r="X248" s="131"/>
      <c r="Y248" s="131"/>
      <c r="Z248" s="131"/>
      <c r="AA248" s="131"/>
    </row>
    <row r="249" spans="1:27" ht="20.100000000000001" customHeight="1">
      <c r="A249" s="262">
        <v>30600012</v>
      </c>
      <c r="B249" s="192" t="s">
        <v>377</v>
      </c>
      <c r="C249" s="183" t="s">
        <v>370</v>
      </c>
      <c r="D249" s="107"/>
      <c r="E249" s="107"/>
      <c r="F249" s="126"/>
      <c r="G249" s="127"/>
      <c r="H249" s="360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368"/>
      <c r="P249" s="368"/>
      <c r="Q249" s="368"/>
      <c r="R249" s="368"/>
      <c r="S249" s="368"/>
      <c r="T249" s="368"/>
      <c r="U249" s="368"/>
      <c r="V249" s="131"/>
      <c r="W249" s="132"/>
      <c r="X249" s="131"/>
      <c r="Y249" s="131"/>
      <c r="Z249" s="131"/>
      <c r="AA249" s="131"/>
    </row>
    <row r="250" spans="1:27" ht="20.100000000000001" customHeight="1">
      <c r="A250" s="262">
        <v>30600011</v>
      </c>
      <c r="B250" s="192" t="s">
        <v>377</v>
      </c>
      <c r="C250" s="183" t="s">
        <v>371</v>
      </c>
      <c r="D250" s="107"/>
      <c r="E250" s="107"/>
      <c r="F250" s="126"/>
      <c r="G250" s="127"/>
      <c r="H250" s="360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368"/>
      <c r="P250" s="368"/>
      <c r="Q250" s="368"/>
      <c r="R250" s="368"/>
      <c r="S250" s="368"/>
      <c r="T250" s="368"/>
      <c r="U250" s="368"/>
      <c r="V250" s="131"/>
      <c r="W250" s="132"/>
      <c r="X250" s="131"/>
      <c r="Y250" s="131"/>
      <c r="Z250" s="131"/>
      <c r="AA250" s="131"/>
    </row>
    <row r="251" spans="1:27" ht="20.100000000000001" customHeight="1">
      <c r="A251" s="262">
        <v>30300002</v>
      </c>
      <c r="B251" s="192" t="s">
        <v>407</v>
      </c>
      <c r="C251" s="183" t="s">
        <v>408</v>
      </c>
      <c r="D251" s="107"/>
      <c r="E251" s="107"/>
      <c r="F251" s="126"/>
      <c r="G251" s="127"/>
      <c r="H251" s="360">
        <f t="shared" si="51"/>
        <v>0</v>
      </c>
      <c r="I251" s="128"/>
      <c r="J251" s="129"/>
      <c r="K251" s="130"/>
      <c r="L251" s="128">
        <v>4</v>
      </c>
      <c r="M251" s="108"/>
      <c r="N251" s="129"/>
      <c r="O251" s="368"/>
      <c r="P251" s="368"/>
      <c r="Q251" s="368"/>
      <c r="R251" s="368"/>
      <c r="S251" s="368"/>
      <c r="T251" s="368"/>
      <c r="U251" s="368"/>
      <c r="V251" s="131"/>
      <c r="W251" s="132"/>
      <c r="X251" s="131"/>
      <c r="Y251" s="131"/>
      <c r="Z251" s="131"/>
      <c r="AA251" s="131"/>
    </row>
    <row r="252" spans="1:27" ht="20.100000000000001" customHeight="1">
      <c r="A252" s="262">
        <v>30300001</v>
      </c>
      <c r="B252" s="192" t="s">
        <v>407</v>
      </c>
      <c r="C252" s="183" t="s">
        <v>409</v>
      </c>
      <c r="D252" s="107"/>
      <c r="E252" s="107"/>
      <c r="F252" s="126"/>
      <c r="G252" s="127"/>
      <c r="H252" s="360">
        <f t="shared" si="51"/>
        <v>0</v>
      </c>
      <c r="I252" s="128"/>
      <c r="J252" s="129"/>
      <c r="K252" s="130"/>
      <c r="L252" s="128">
        <v>4</v>
      </c>
      <c r="M252" s="108"/>
      <c r="N252" s="129"/>
      <c r="O252" s="368"/>
      <c r="P252" s="368"/>
      <c r="Q252" s="368"/>
      <c r="R252" s="368"/>
      <c r="S252" s="368"/>
      <c r="T252" s="368"/>
      <c r="U252" s="368"/>
      <c r="V252" s="131"/>
      <c r="W252" s="132"/>
      <c r="X252" s="131"/>
      <c r="Y252" s="131"/>
      <c r="Z252" s="131"/>
      <c r="AA252" s="131"/>
    </row>
    <row r="253" spans="1:27" ht="20.100000000000001" customHeight="1">
      <c r="A253" s="262">
        <v>30300003</v>
      </c>
      <c r="B253" s="192" t="s">
        <v>407</v>
      </c>
      <c r="C253" s="183" t="s">
        <v>410</v>
      </c>
      <c r="D253" s="107"/>
      <c r="E253" s="107"/>
      <c r="F253" s="126"/>
      <c r="G253" s="127"/>
      <c r="H253" s="360">
        <f t="shared" si="51"/>
        <v>0</v>
      </c>
      <c r="I253" s="128"/>
      <c r="J253" s="129"/>
      <c r="K253" s="130"/>
      <c r="L253" s="128">
        <v>4</v>
      </c>
      <c r="M253" s="108"/>
      <c r="N253" s="129"/>
      <c r="O253" s="368"/>
      <c r="P253" s="368"/>
      <c r="Q253" s="368"/>
      <c r="R253" s="368"/>
      <c r="S253" s="368"/>
      <c r="T253" s="368"/>
      <c r="U253" s="368"/>
      <c r="V253" s="131"/>
      <c r="W253" s="132"/>
      <c r="X253" s="131"/>
      <c r="Y253" s="131"/>
      <c r="Z253" s="131"/>
      <c r="AA253" s="131"/>
    </row>
    <row r="254" spans="1:27" ht="20.100000000000001" customHeight="1">
      <c r="A254" s="262">
        <v>30300005</v>
      </c>
      <c r="B254" s="138" t="s">
        <v>363</v>
      </c>
      <c r="C254" s="125" t="s">
        <v>337</v>
      </c>
      <c r="D254" s="107"/>
      <c r="E254" s="107"/>
      <c r="F254" s="126"/>
      <c r="G254" s="127"/>
      <c r="H254" s="360">
        <f t="shared" si="51"/>
        <v>0</v>
      </c>
      <c r="I254" s="128"/>
      <c r="J254" s="129"/>
      <c r="K254" s="130"/>
      <c r="L254" s="128">
        <v>4</v>
      </c>
      <c r="M254" s="108"/>
      <c r="N254" s="129"/>
      <c r="O254" s="368"/>
      <c r="P254" s="368"/>
      <c r="Q254" s="368"/>
      <c r="R254" s="368"/>
      <c r="S254" s="368"/>
      <c r="T254" s="368"/>
      <c r="U254" s="368"/>
      <c r="V254" s="131"/>
      <c r="W254" s="132"/>
      <c r="X254" s="131"/>
      <c r="Y254" s="131"/>
      <c r="Z254" s="131"/>
      <c r="AA254" s="131"/>
    </row>
    <row r="255" spans="1:27" ht="20.100000000000001" customHeight="1">
      <c r="A255" s="262">
        <v>30300004</v>
      </c>
      <c r="B255" s="138" t="s">
        <v>363</v>
      </c>
      <c r="C255" s="125" t="s">
        <v>339</v>
      </c>
      <c r="D255" s="107"/>
      <c r="E255" s="107"/>
      <c r="F255" s="126"/>
      <c r="G255" s="127"/>
      <c r="H255" s="360">
        <f t="shared" si="51"/>
        <v>0</v>
      </c>
      <c r="I255" s="128"/>
      <c r="J255" s="129"/>
      <c r="K255" s="130"/>
      <c r="L255" s="128">
        <v>4</v>
      </c>
      <c r="M255" s="108"/>
      <c r="N255" s="129"/>
      <c r="O255" s="368"/>
      <c r="P255" s="368"/>
      <c r="Q255" s="368"/>
      <c r="R255" s="368"/>
      <c r="S255" s="368"/>
      <c r="T255" s="368"/>
      <c r="U255" s="368"/>
      <c r="V255" s="131"/>
      <c r="W255" s="132"/>
      <c r="X255" s="131"/>
      <c r="Y255" s="131"/>
      <c r="Z255" s="131"/>
      <c r="AA255" s="131"/>
    </row>
    <row r="256" spans="1:27" ht="20.100000000000001" customHeight="1">
      <c r="A256" s="262">
        <v>30300006</v>
      </c>
      <c r="B256" s="138" t="s">
        <v>363</v>
      </c>
      <c r="C256" s="125" t="s">
        <v>341</v>
      </c>
      <c r="D256" s="107"/>
      <c r="E256" s="107"/>
      <c r="F256" s="126"/>
      <c r="G256" s="127"/>
      <c r="H256" s="360">
        <f t="shared" si="51"/>
        <v>0</v>
      </c>
      <c r="I256" s="128"/>
      <c r="J256" s="129"/>
      <c r="K256" s="130"/>
      <c r="L256" s="128">
        <v>4</v>
      </c>
      <c r="M256" s="108"/>
      <c r="N256" s="129"/>
      <c r="O256" s="368"/>
      <c r="P256" s="368"/>
      <c r="Q256" s="368"/>
      <c r="R256" s="368"/>
      <c r="S256" s="368"/>
      <c r="T256" s="368"/>
      <c r="U256" s="368"/>
      <c r="V256" s="131"/>
      <c r="W256" s="132"/>
      <c r="X256" s="131"/>
      <c r="Y256" s="131"/>
      <c r="Z256" s="131"/>
      <c r="AA256" s="131"/>
    </row>
    <row r="257" spans="1:27" ht="20.100000000000001" customHeight="1">
      <c r="A257" s="435" t="s">
        <v>216</v>
      </c>
      <c r="B257" s="435"/>
      <c r="C257" s="369" t="s">
        <v>202</v>
      </c>
      <c r="D257" s="141"/>
      <c r="E257" s="141"/>
      <c r="F257" s="142"/>
      <c r="G257" s="143">
        <f>SUM(G200:G256)</f>
        <v>0</v>
      </c>
      <c r="H257" s="144">
        <f>SUM(H200:H256)</f>
        <v>0</v>
      </c>
      <c r="I257" s="144">
        <f>SUM(I200:I256)</f>
        <v>0</v>
      </c>
      <c r="J257" s="129" t="str">
        <f t="array" ref="J257">IF(ISERROR(G257/I257),"",G257/I257)</f>
        <v/>
      </c>
      <c r="K257" s="144">
        <f>SUM(K200:K256)</f>
        <v>0</v>
      </c>
      <c r="L257" s="145"/>
      <c r="M257" s="148">
        <f t="shared" ref="M257:V257" si="59">SUM(M200:M256)</f>
        <v>0</v>
      </c>
      <c r="N257" s="144">
        <f t="shared" si="59"/>
        <v>0</v>
      </c>
      <c r="O257" s="146">
        <f t="shared" si="59"/>
        <v>0</v>
      </c>
      <c r="P257" s="146">
        <f t="shared" si="59"/>
        <v>0</v>
      </c>
      <c r="Q257" s="146">
        <f t="shared" si="59"/>
        <v>0</v>
      </c>
      <c r="R257" s="146">
        <f t="shared" si="59"/>
        <v>0</v>
      </c>
      <c r="S257" s="146">
        <f t="shared" si="59"/>
        <v>0</v>
      </c>
      <c r="T257" s="146">
        <f t="shared" si="59"/>
        <v>0</v>
      </c>
      <c r="U257" s="146">
        <f t="shared" si="59"/>
        <v>0</v>
      </c>
      <c r="V257" s="147">
        <f t="shared" si="59"/>
        <v>0</v>
      </c>
      <c r="W257" s="132" t="str">
        <f t="shared" ref="W257:W264" si="60">IF(ISERROR(V257/G257),"",V257/G257)</f>
        <v/>
      </c>
      <c r="X257" s="147">
        <f>SUM(X200:X256)</f>
        <v>0</v>
      </c>
      <c r="Y257" s="147">
        <f>SUM(Y200:Y256)</f>
        <v>0</v>
      </c>
      <c r="Z257" s="147">
        <f>SUM(Z200:Z256)</f>
        <v>0</v>
      </c>
      <c r="AA257" s="147">
        <f>SUM(AA200:AA256)</f>
        <v>0</v>
      </c>
    </row>
    <row r="258" spans="1:27" ht="20.100000000000001" customHeight="1">
      <c r="A258" s="259">
        <v>30400012</v>
      </c>
      <c r="B258" s="359" t="s">
        <v>217</v>
      </c>
      <c r="C258" s="125" t="s">
        <v>179</v>
      </c>
      <c r="D258" s="107">
        <v>5.03</v>
      </c>
      <c r="E258" s="107"/>
      <c r="F258" s="126"/>
      <c r="G258" s="127"/>
      <c r="H258" s="360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368"/>
      <c r="P258" s="368"/>
      <c r="Q258" s="368"/>
      <c r="R258" s="368"/>
      <c r="S258" s="368"/>
      <c r="T258" s="368"/>
      <c r="U258" s="368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customHeight="1">
      <c r="A259" s="259">
        <v>30400010</v>
      </c>
      <c r="B259" s="359" t="s">
        <v>217</v>
      </c>
      <c r="C259" s="125" t="s">
        <v>186</v>
      </c>
      <c r="D259" s="107">
        <v>5.03</v>
      </c>
      <c r="E259" s="107"/>
      <c r="F259" s="126"/>
      <c r="G259" s="127"/>
      <c r="H259" s="360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368"/>
      <c r="P259" s="368"/>
      <c r="Q259" s="368"/>
      <c r="R259" s="368"/>
      <c r="S259" s="368"/>
      <c r="T259" s="368"/>
      <c r="U259" s="368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customHeight="1">
      <c r="A260" s="259">
        <v>30400011</v>
      </c>
      <c r="B260" s="359" t="s">
        <v>217</v>
      </c>
      <c r="C260" s="125" t="s">
        <v>204</v>
      </c>
      <c r="D260" s="107">
        <v>5.03</v>
      </c>
      <c r="E260" s="107"/>
      <c r="F260" s="126"/>
      <c r="G260" s="127"/>
      <c r="H260" s="360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368"/>
      <c r="P260" s="368"/>
      <c r="Q260" s="368"/>
      <c r="R260" s="368"/>
      <c r="S260" s="368"/>
      <c r="T260" s="368"/>
      <c r="U260" s="368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customHeight="1">
      <c r="A261" s="259">
        <v>30400014</v>
      </c>
      <c r="B261" s="149" t="s">
        <v>507</v>
      </c>
      <c r="C261" s="125" t="s">
        <v>179</v>
      </c>
      <c r="D261" s="107">
        <v>5.03</v>
      </c>
      <c r="E261" s="107"/>
      <c r="F261" s="126"/>
      <c r="G261" s="127"/>
      <c r="H261" s="360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368"/>
      <c r="P261" s="368"/>
      <c r="Q261" s="368"/>
      <c r="R261" s="368"/>
      <c r="S261" s="368"/>
      <c r="T261" s="368"/>
      <c r="U261" s="368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customHeight="1">
      <c r="A262" s="259">
        <v>30400013</v>
      </c>
      <c r="B262" s="149" t="s">
        <v>468</v>
      </c>
      <c r="C262" s="125" t="s">
        <v>203</v>
      </c>
      <c r="D262" s="107">
        <v>5.03</v>
      </c>
      <c r="E262" s="107"/>
      <c r="F262" s="126"/>
      <c r="G262" s="127"/>
      <c r="H262" s="360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368"/>
      <c r="P262" s="368"/>
      <c r="Q262" s="368"/>
      <c r="R262" s="368"/>
      <c r="S262" s="368"/>
      <c r="T262" s="368"/>
      <c r="U262" s="368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customHeight="1">
      <c r="A263" s="259">
        <v>30400016</v>
      </c>
      <c r="B263" s="149" t="s">
        <v>507</v>
      </c>
      <c r="C263" s="125" t="s">
        <v>186</v>
      </c>
      <c r="D263" s="107">
        <v>5.03</v>
      </c>
      <c r="E263" s="107"/>
      <c r="F263" s="126"/>
      <c r="G263" s="127"/>
      <c r="H263" s="360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368"/>
      <c r="P263" s="368"/>
      <c r="Q263" s="368"/>
      <c r="R263" s="368"/>
      <c r="S263" s="368"/>
      <c r="T263" s="368"/>
      <c r="U263" s="368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customHeight="1">
      <c r="A264" s="259">
        <v>30400017</v>
      </c>
      <c r="B264" s="149" t="s">
        <v>507</v>
      </c>
      <c r="C264" s="125" t="s">
        <v>195</v>
      </c>
      <c r="D264" s="107">
        <v>5.03</v>
      </c>
      <c r="E264" s="107"/>
      <c r="F264" s="126"/>
      <c r="G264" s="127"/>
      <c r="H264" s="360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368"/>
      <c r="P264" s="368"/>
      <c r="Q264" s="368"/>
      <c r="R264" s="368"/>
      <c r="S264" s="368"/>
      <c r="T264" s="368"/>
      <c r="U264" s="368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customHeight="1">
      <c r="A265" s="259">
        <v>30400015</v>
      </c>
      <c r="B265" s="149" t="s">
        <v>506</v>
      </c>
      <c r="C265" s="125" t="s">
        <v>218</v>
      </c>
      <c r="D265" s="107">
        <v>5.03</v>
      </c>
      <c r="E265" s="107"/>
      <c r="F265" s="126"/>
      <c r="G265" s="127"/>
      <c r="H265" s="360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368"/>
      <c r="P265" s="368"/>
      <c r="Q265" s="368"/>
      <c r="R265" s="368"/>
      <c r="S265" s="368"/>
      <c r="T265" s="368"/>
      <c r="U265" s="368"/>
      <c r="V265" s="131"/>
      <c r="W265" s="132"/>
      <c r="X265" s="131"/>
      <c r="Y265" s="131"/>
      <c r="Z265" s="131"/>
      <c r="AA265" s="131"/>
    </row>
    <row r="266" spans="1:27" ht="20.100000000000001" customHeight="1">
      <c r="A266" s="264">
        <v>30600004</v>
      </c>
      <c r="B266" s="149" t="s">
        <v>219</v>
      </c>
      <c r="C266" s="125" t="s">
        <v>179</v>
      </c>
      <c r="D266" s="107">
        <v>5.03</v>
      </c>
      <c r="E266" s="107"/>
      <c r="F266" s="126"/>
      <c r="G266" s="150"/>
      <c r="H266" s="360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368"/>
      <c r="P266" s="368"/>
      <c r="Q266" s="368"/>
      <c r="R266" s="368"/>
      <c r="S266" s="368"/>
      <c r="T266" s="368"/>
      <c r="U266" s="368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customHeight="1">
      <c r="A267" s="264">
        <v>30600001</v>
      </c>
      <c r="B267" s="149" t="s">
        <v>219</v>
      </c>
      <c r="C267" s="125" t="s">
        <v>181</v>
      </c>
      <c r="D267" s="107">
        <v>5.03</v>
      </c>
      <c r="E267" s="107"/>
      <c r="F267" s="126"/>
      <c r="G267" s="127"/>
      <c r="H267" s="360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368"/>
      <c r="P267" s="368"/>
      <c r="Q267" s="368"/>
      <c r="R267" s="368"/>
      <c r="S267" s="368"/>
      <c r="T267" s="368"/>
      <c r="U267" s="368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customHeight="1">
      <c r="A268" s="264">
        <v>30600002</v>
      </c>
      <c r="B268" s="149" t="s">
        <v>219</v>
      </c>
      <c r="C268" s="125" t="s">
        <v>186</v>
      </c>
      <c r="D268" s="107">
        <v>5.03</v>
      </c>
      <c r="E268" s="107"/>
      <c r="F268" s="126"/>
      <c r="G268" s="127"/>
      <c r="H268" s="360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368"/>
      <c r="P268" s="368"/>
      <c r="Q268" s="368"/>
      <c r="R268" s="368"/>
      <c r="S268" s="368"/>
      <c r="T268" s="368"/>
      <c r="U268" s="368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customHeight="1">
      <c r="A269" s="264">
        <v>30600003</v>
      </c>
      <c r="B269" s="149" t="s">
        <v>219</v>
      </c>
      <c r="C269" s="191" t="s">
        <v>89</v>
      </c>
      <c r="D269" s="107">
        <v>5.03</v>
      </c>
      <c r="E269" s="107"/>
      <c r="F269" s="126"/>
      <c r="G269" s="127"/>
      <c r="H269" s="360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368"/>
      <c r="P269" s="368"/>
      <c r="Q269" s="368"/>
      <c r="R269" s="368"/>
      <c r="S269" s="368"/>
      <c r="T269" s="368"/>
      <c r="U269" s="368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customHeight="1">
      <c r="A270" s="264">
        <v>30400030</v>
      </c>
      <c r="B270" s="149" t="s">
        <v>220</v>
      </c>
      <c r="C270" s="125" t="s">
        <v>179</v>
      </c>
      <c r="D270" s="107">
        <v>5.03</v>
      </c>
      <c r="E270" s="107"/>
      <c r="F270" s="126"/>
      <c r="G270" s="127"/>
      <c r="H270" s="360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368"/>
      <c r="P270" s="368"/>
      <c r="Q270" s="368"/>
      <c r="R270" s="368"/>
      <c r="S270" s="368"/>
      <c r="T270" s="368"/>
      <c r="U270" s="368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customHeight="1">
      <c r="A271" s="264"/>
      <c r="B271" s="149" t="s">
        <v>220</v>
      </c>
      <c r="C271" s="125" t="s">
        <v>203</v>
      </c>
      <c r="D271" s="107">
        <v>5.03</v>
      </c>
      <c r="E271" s="107"/>
      <c r="F271" s="126"/>
      <c r="G271" s="127"/>
      <c r="H271" s="360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368"/>
      <c r="P271" s="368"/>
      <c r="Q271" s="368"/>
      <c r="R271" s="368"/>
      <c r="S271" s="368"/>
      <c r="T271" s="368"/>
      <c r="U271" s="368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customHeight="1">
      <c r="A272" s="264"/>
      <c r="B272" s="149" t="s">
        <v>220</v>
      </c>
      <c r="C272" s="125" t="s">
        <v>186</v>
      </c>
      <c r="D272" s="107">
        <v>5.03</v>
      </c>
      <c r="E272" s="107"/>
      <c r="F272" s="126"/>
      <c r="G272" s="127"/>
      <c r="H272" s="360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368"/>
      <c r="P272" s="368"/>
      <c r="Q272" s="368"/>
      <c r="R272" s="368"/>
      <c r="S272" s="368"/>
      <c r="T272" s="368"/>
      <c r="U272" s="368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customHeight="1">
      <c r="A273" s="264">
        <v>30401031</v>
      </c>
      <c r="B273" s="149" t="s">
        <v>220</v>
      </c>
      <c r="C273" s="125" t="s">
        <v>195</v>
      </c>
      <c r="D273" s="107">
        <v>5.03</v>
      </c>
      <c r="E273" s="107"/>
      <c r="F273" s="126"/>
      <c r="G273" s="127"/>
      <c r="H273" s="360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368"/>
      <c r="P273" s="368"/>
      <c r="Q273" s="368"/>
      <c r="R273" s="368"/>
      <c r="S273" s="368"/>
      <c r="T273" s="368"/>
      <c r="U273" s="368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customHeight="1">
      <c r="A274" s="264">
        <v>30600005</v>
      </c>
      <c r="B274" s="359" t="s">
        <v>222</v>
      </c>
      <c r="C274" s="125" t="s">
        <v>181</v>
      </c>
      <c r="D274" s="107">
        <v>9.36</v>
      </c>
      <c r="E274" s="107"/>
      <c r="F274" s="126"/>
      <c r="G274" s="127"/>
      <c r="H274" s="360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368"/>
      <c r="P274" s="368"/>
      <c r="Q274" s="368"/>
      <c r="R274" s="368"/>
      <c r="S274" s="368"/>
      <c r="T274" s="368"/>
      <c r="U274" s="368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customHeight="1">
      <c r="A275" s="264">
        <v>30600008</v>
      </c>
      <c r="B275" s="359" t="s">
        <v>222</v>
      </c>
      <c r="C275" s="125" t="s">
        <v>179</v>
      </c>
      <c r="D275" s="107">
        <v>9.36</v>
      </c>
      <c r="E275" s="107"/>
      <c r="F275" s="126"/>
      <c r="G275" s="127"/>
      <c r="H275" s="360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368"/>
      <c r="P275" s="368"/>
      <c r="Q275" s="368"/>
      <c r="R275" s="368"/>
      <c r="S275" s="368"/>
      <c r="T275" s="368"/>
      <c r="U275" s="368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customHeight="1">
      <c r="A276" s="264">
        <v>30600007</v>
      </c>
      <c r="B276" s="359" t="s">
        <v>222</v>
      </c>
      <c r="C276" s="125" t="s">
        <v>221</v>
      </c>
      <c r="D276" s="107">
        <v>9.36</v>
      </c>
      <c r="E276" s="107"/>
      <c r="F276" s="126"/>
      <c r="G276" s="127"/>
      <c r="H276" s="360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368"/>
      <c r="P276" s="368"/>
      <c r="Q276" s="368"/>
      <c r="R276" s="368"/>
      <c r="S276" s="368"/>
      <c r="T276" s="368"/>
      <c r="U276" s="368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customHeight="1">
      <c r="A277" s="264">
        <v>30600006</v>
      </c>
      <c r="B277" s="359" t="s">
        <v>222</v>
      </c>
      <c r="C277" s="125" t="s">
        <v>186</v>
      </c>
      <c r="D277" s="107">
        <v>9.36</v>
      </c>
      <c r="E277" s="107"/>
      <c r="F277" s="126"/>
      <c r="G277" s="127"/>
      <c r="H277" s="360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368"/>
      <c r="P277" s="368"/>
      <c r="Q277" s="368"/>
      <c r="R277" s="368"/>
      <c r="S277" s="368"/>
      <c r="T277" s="368"/>
      <c r="U277" s="368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customHeight="1">
      <c r="A278" s="259">
        <v>30400026</v>
      </c>
      <c r="B278" s="359" t="s">
        <v>393</v>
      </c>
      <c r="C278" s="183" t="s">
        <v>395</v>
      </c>
      <c r="D278" s="107">
        <v>5</v>
      </c>
      <c r="E278" s="107"/>
      <c r="F278" s="126"/>
      <c r="G278" s="127"/>
      <c r="H278" s="360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368"/>
      <c r="P278" s="368"/>
      <c r="Q278" s="368"/>
      <c r="R278" s="368"/>
      <c r="S278" s="368"/>
      <c r="T278" s="368"/>
      <c r="U278" s="368"/>
      <c r="V278" s="131"/>
      <c r="W278" s="132"/>
      <c r="X278" s="131"/>
      <c r="Y278" s="131"/>
      <c r="Z278" s="131"/>
      <c r="AA278" s="131"/>
    </row>
    <row r="279" spans="1:27" ht="20.100000000000001" customHeight="1">
      <c r="A279" s="259">
        <v>30400028</v>
      </c>
      <c r="B279" s="359" t="s">
        <v>393</v>
      </c>
      <c r="C279" s="183" t="s">
        <v>402</v>
      </c>
      <c r="D279" s="107">
        <v>5</v>
      </c>
      <c r="E279" s="107"/>
      <c r="F279" s="126"/>
      <c r="G279" s="127"/>
      <c r="H279" s="360">
        <f t="shared" si="61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9">
        <f t="shared" si="67"/>
        <v>0</v>
      </c>
      <c r="O279" s="368"/>
      <c r="P279" s="368"/>
      <c r="Q279" s="368"/>
      <c r="R279" s="368"/>
      <c r="S279" s="368"/>
      <c r="T279" s="368"/>
      <c r="U279" s="368"/>
      <c r="V279" s="131"/>
      <c r="W279" s="132"/>
      <c r="X279" s="131"/>
      <c r="Y279" s="131"/>
      <c r="Z279" s="131"/>
      <c r="AA279" s="131"/>
    </row>
    <row r="280" spans="1:27" ht="20.100000000000001" customHeight="1">
      <c r="A280" s="259">
        <v>30400027</v>
      </c>
      <c r="B280" s="359" t="s">
        <v>404</v>
      </c>
      <c r="C280" s="183" t="s">
        <v>405</v>
      </c>
      <c r="D280" s="107">
        <v>5</v>
      </c>
      <c r="E280" s="107"/>
      <c r="F280" s="126"/>
      <c r="G280" s="127"/>
      <c r="H280" s="360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368"/>
      <c r="P280" s="368"/>
      <c r="Q280" s="368"/>
      <c r="R280" s="368"/>
      <c r="S280" s="368"/>
      <c r="T280" s="368"/>
      <c r="U280" s="368"/>
      <c r="V280" s="131"/>
      <c r="W280" s="132"/>
      <c r="X280" s="131"/>
      <c r="Y280" s="131"/>
      <c r="Z280" s="131"/>
      <c r="AA280" s="131"/>
    </row>
    <row r="281" spans="1:27" ht="20.100000000000001" customHeight="1">
      <c r="A281" s="259"/>
      <c r="B281" s="359" t="s">
        <v>342</v>
      </c>
      <c r="C281" s="183" t="s">
        <v>372</v>
      </c>
      <c r="D281" s="107">
        <v>5</v>
      </c>
      <c r="E281" s="107"/>
      <c r="F281" s="126"/>
      <c r="G281" s="127"/>
      <c r="H281" s="360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368"/>
      <c r="P281" s="368"/>
      <c r="Q281" s="368"/>
      <c r="R281" s="368"/>
      <c r="S281" s="368"/>
      <c r="T281" s="368"/>
      <c r="U281" s="368"/>
      <c r="V281" s="131"/>
      <c r="W281" s="132"/>
      <c r="X281" s="131"/>
      <c r="Y281" s="131"/>
      <c r="Z281" s="131"/>
      <c r="AA281" s="131"/>
    </row>
    <row r="282" spans="1:27" ht="20.100000000000001" customHeight="1">
      <c r="A282" s="259">
        <v>30600009</v>
      </c>
      <c r="B282" s="359" t="s">
        <v>343</v>
      </c>
      <c r="C282" s="125" t="s">
        <v>345</v>
      </c>
      <c r="D282" s="107">
        <v>5</v>
      </c>
      <c r="E282" s="107"/>
      <c r="F282" s="126"/>
      <c r="G282" s="127"/>
      <c r="H282" s="360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368"/>
      <c r="P282" s="368"/>
      <c r="Q282" s="368"/>
      <c r="R282" s="368"/>
      <c r="S282" s="368"/>
      <c r="T282" s="368"/>
      <c r="U282" s="368"/>
      <c r="V282" s="131"/>
      <c r="W282" s="132"/>
      <c r="X282" s="131"/>
      <c r="Y282" s="131"/>
      <c r="Z282" s="131"/>
      <c r="AA282" s="131"/>
    </row>
    <row r="283" spans="1:27" ht="20.100000000000001" customHeight="1">
      <c r="A283" s="259">
        <v>30600010</v>
      </c>
      <c r="B283" s="359" t="s">
        <v>343</v>
      </c>
      <c r="C283" s="125" t="s">
        <v>347</v>
      </c>
      <c r="D283" s="107">
        <v>5</v>
      </c>
      <c r="E283" s="107"/>
      <c r="F283" s="126"/>
      <c r="G283" s="127"/>
      <c r="H283" s="360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368"/>
      <c r="P283" s="368"/>
      <c r="Q283" s="368"/>
      <c r="R283" s="368"/>
      <c r="S283" s="368"/>
      <c r="T283" s="368"/>
      <c r="U283" s="368"/>
      <c r="V283" s="131"/>
      <c r="W283" s="132"/>
      <c r="X283" s="131"/>
      <c r="Y283" s="131"/>
      <c r="Z283" s="131"/>
      <c r="AA283" s="131"/>
    </row>
    <row r="284" spans="1:27" ht="20.100000000000001" customHeight="1">
      <c r="A284" s="259">
        <v>30400001</v>
      </c>
      <c r="B284" s="149" t="s">
        <v>508</v>
      </c>
      <c r="C284" s="125" t="s">
        <v>187</v>
      </c>
      <c r="D284" s="107">
        <v>5.0599999999999996</v>
      </c>
      <c r="E284" s="107"/>
      <c r="F284" s="126"/>
      <c r="G284" s="127"/>
      <c r="H284" s="360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368"/>
      <c r="P284" s="368"/>
      <c r="Q284" s="368"/>
      <c r="R284" s="368"/>
      <c r="S284" s="368"/>
      <c r="T284" s="368"/>
      <c r="U284" s="368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customHeight="1">
      <c r="A285" s="259">
        <v>30400002</v>
      </c>
      <c r="B285" s="149" t="s">
        <v>508</v>
      </c>
      <c r="C285" s="125" t="s">
        <v>203</v>
      </c>
      <c r="D285" s="107">
        <v>5.0599999999999996</v>
      </c>
      <c r="E285" s="107"/>
      <c r="F285" s="126"/>
      <c r="G285" s="127"/>
      <c r="H285" s="360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368"/>
      <c r="P285" s="368"/>
      <c r="Q285" s="368"/>
      <c r="R285" s="368"/>
      <c r="S285" s="368"/>
      <c r="T285" s="368"/>
      <c r="U285" s="368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customHeight="1">
      <c r="A286" s="259">
        <v>30400004</v>
      </c>
      <c r="B286" s="149" t="s">
        <v>419</v>
      </c>
      <c r="C286" s="183" t="s">
        <v>420</v>
      </c>
      <c r="D286" s="107">
        <v>5.03</v>
      </c>
      <c r="E286" s="107"/>
      <c r="F286" s="126"/>
      <c r="G286" s="127"/>
      <c r="H286" s="360">
        <f t="shared" si="61"/>
        <v>0</v>
      </c>
      <c r="I286" s="128"/>
      <c r="J286" s="129"/>
      <c r="K286" s="130"/>
      <c r="L286" s="128">
        <v>24</v>
      </c>
      <c r="M286" s="108"/>
      <c r="N286" s="129"/>
      <c r="O286" s="368"/>
      <c r="P286" s="368"/>
      <c r="Q286" s="368"/>
      <c r="R286" s="368"/>
      <c r="S286" s="368"/>
      <c r="T286" s="368"/>
      <c r="U286" s="368"/>
      <c r="V286" s="131"/>
      <c r="W286" s="132"/>
      <c r="X286" s="131"/>
      <c r="Y286" s="131"/>
      <c r="Z286" s="131"/>
      <c r="AA286" s="131"/>
    </row>
    <row r="287" spans="1:27" ht="20.100000000000001" customHeight="1">
      <c r="A287" s="259">
        <v>30400003</v>
      </c>
      <c r="B287" s="149" t="s">
        <v>419</v>
      </c>
      <c r="C287" s="183" t="s">
        <v>60</v>
      </c>
      <c r="D287" s="107">
        <v>5.03</v>
      </c>
      <c r="E287" s="107"/>
      <c r="F287" s="126"/>
      <c r="G287" s="127"/>
      <c r="H287" s="360">
        <f t="shared" si="61"/>
        <v>0</v>
      </c>
      <c r="I287" s="128"/>
      <c r="J287" s="129"/>
      <c r="K287" s="130"/>
      <c r="L287" s="128">
        <v>24</v>
      </c>
      <c r="M287" s="108"/>
      <c r="N287" s="129"/>
      <c r="O287" s="368"/>
      <c r="P287" s="368"/>
      <c r="Q287" s="368"/>
      <c r="R287" s="368"/>
      <c r="S287" s="368"/>
      <c r="T287" s="368"/>
      <c r="U287" s="368"/>
      <c r="V287" s="131"/>
      <c r="W287" s="132"/>
      <c r="X287" s="131"/>
      <c r="Y287" s="131"/>
      <c r="Z287" s="131"/>
      <c r="AA287" s="131"/>
    </row>
    <row r="288" spans="1:27" ht="20.100000000000001" customHeight="1">
      <c r="A288" s="259">
        <v>30400005</v>
      </c>
      <c r="B288" s="149" t="s">
        <v>419</v>
      </c>
      <c r="C288" s="183" t="s">
        <v>422</v>
      </c>
      <c r="D288" s="107">
        <v>5.03</v>
      </c>
      <c r="E288" s="107"/>
      <c r="F288" s="126"/>
      <c r="G288" s="127"/>
      <c r="H288" s="360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368"/>
      <c r="P288" s="368"/>
      <c r="Q288" s="368"/>
      <c r="R288" s="368"/>
      <c r="S288" s="368"/>
      <c r="T288" s="368"/>
      <c r="U288" s="368"/>
      <c r="V288" s="131"/>
      <c r="W288" s="132"/>
      <c r="X288" s="131"/>
      <c r="Y288" s="131"/>
      <c r="Z288" s="131"/>
      <c r="AA288" s="131"/>
    </row>
    <row r="289" spans="1:27" ht="20.100000000000001" customHeight="1">
      <c r="A289" s="259">
        <v>30400007</v>
      </c>
      <c r="B289" s="149" t="s">
        <v>223</v>
      </c>
      <c r="C289" s="125" t="s">
        <v>204</v>
      </c>
      <c r="D289" s="107">
        <v>5.07</v>
      </c>
      <c r="E289" s="107"/>
      <c r="F289" s="126"/>
      <c r="G289" s="127"/>
      <c r="H289" s="360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368"/>
      <c r="P289" s="368"/>
      <c r="Q289" s="368"/>
      <c r="R289" s="368"/>
      <c r="S289" s="368"/>
      <c r="T289" s="368"/>
      <c r="U289" s="368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customHeight="1">
      <c r="A290" s="259">
        <v>30400006</v>
      </c>
      <c r="B290" s="149" t="s">
        <v>223</v>
      </c>
      <c r="C290" s="125" t="s">
        <v>179</v>
      </c>
      <c r="D290" s="107">
        <v>5.07</v>
      </c>
      <c r="E290" s="107"/>
      <c r="F290" s="126"/>
      <c r="G290" s="127"/>
      <c r="H290" s="360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368"/>
      <c r="P290" s="368"/>
      <c r="Q290" s="368"/>
      <c r="R290" s="368"/>
      <c r="S290" s="368"/>
      <c r="T290" s="368"/>
      <c r="U290" s="368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customHeight="1">
      <c r="A291" s="259">
        <v>30400006</v>
      </c>
      <c r="B291" s="149" t="s">
        <v>223</v>
      </c>
      <c r="C291" s="125" t="s">
        <v>186</v>
      </c>
      <c r="D291" s="107">
        <v>5.0599999999999996</v>
      </c>
      <c r="E291" s="107"/>
      <c r="F291" s="151"/>
      <c r="G291" s="127"/>
      <c r="H291" s="360">
        <f>D291*G291</f>
        <v>0</v>
      </c>
      <c r="I291" s="128"/>
      <c r="J291" s="129" t="str">
        <f t="array" ref="J291">IF(ISERROR(G291/I291),"",G291/I291)</f>
        <v/>
      </c>
      <c r="K291" s="360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368"/>
      <c r="P291" s="368"/>
      <c r="Q291" s="368"/>
      <c r="R291" s="368"/>
      <c r="S291" s="368"/>
      <c r="T291" s="368"/>
      <c r="U291" s="368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customHeight="1">
      <c r="A292" s="424" t="s">
        <v>224</v>
      </c>
      <c r="B292" s="425"/>
      <c r="C292" s="369" t="s">
        <v>202</v>
      </c>
      <c r="D292" s="141"/>
      <c r="E292" s="141"/>
      <c r="F292" s="142"/>
      <c r="G292" s="143">
        <f>SUM(G258:G291)</f>
        <v>0</v>
      </c>
      <c r="H292" s="144">
        <f>SUM(H258:H291)</f>
        <v>0</v>
      </c>
      <c r="I292" s="144">
        <f>SUM(I258:I291)</f>
        <v>0</v>
      </c>
      <c r="J292" s="129" t="str">
        <f t="array" ref="J292">IF(ISERROR(G292/I292),"",G292/I292)</f>
        <v/>
      </c>
      <c r="K292" s="144">
        <f>SUM(K258:K291)</f>
        <v>0</v>
      </c>
      <c r="L292" s="145"/>
      <c r="M292" s="148">
        <f t="shared" ref="M292:V292" si="70">SUM(M258:M291)</f>
        <v>0</v>
      </c>
      <c r="N292" s="144">
        <f t="shared" si="70"/>
        <v>0</v>
      </c>
      <c r="O292" s="146">
        <f t="shared" si="70"/>
        <v>0</v>
      </c>
      <c r="P292" s="146">
        <f t="shared" si="70"/>
        <v>0</v>
      </c>
      <c r="Q292" s="146">
        <f t="shared" si="70"/>
        <v>0</v>
      </c>
      <c r="R292" s="146">
        <f t="shared" si="70"/>
        <v>0</v>
      </c>
      <c r="S292" s="146">
        <f t="shared" si="70"/>
        <v>0</v>
      </c>
      <c r="T292" s="146">
        <f t="shared" si="70"/>
        <v>0</v>
      </c>
      <c r="U292" s="146">
        <f t="shared" si="70"/>
        <v>0</v>
      </c>
      <c r="V292" s="147">
        <f t="shared" si="70"/>
        <v>0</v>
      </c>
      <c r="W292" s="132" t="str">
        <f t="shared" si="69"/>
        <v/>
      </c>
      <c r="X292" s="147">
        <f>SUM(X258:X291)</f>
        <v>0</v>
      </c>
      <c r="Y292" s="147">
        <f>SUM(Y258:Y291)</f>
        <v>0</v>
      </c>
      <c r="Z292" s="147">
        <f>SUM(Z258:Z291)</f>
        <v>0</v>
      </c>
      <c r="AA292" s="147">
        <f>SUM(AA258:AA291)</f>
        <v>0</v>
      </c>
    </row>
    <row r="293" spans="1:27" ht="20.100000000000001" customHeight="1">
      <c r="A293" s="259">
        <v>30100038</v>
      </c>
      <c r="B293" s="133" t="s">
        <v>225</v>
      </c>
      <c r="C293" s="125" t="s">
        <v>226</v>
      </c>
      <c r="D293" s="107">
        <v>5.03</v>
      </c>
      <c r="E293" s="107"/>
      <c r="F293" s="126"/>
      <c r="G293" s="150"/>
      <c r="H293" s="360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368"/>
      <c r="P293" s="368"/>
      <c r="Q293" s="368"/>
      <c r="R293" s="368"/>
      <c r="S293" s="368"/>
      <c r="T293" s="368"/>
      <c r="U293" s="368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customHeight="1">
      <c r="A294" s="259">
        <v>30100037</v>
      </c>
      <c r="B294" s="133" t="s">
        <v>225</v>
      </c>
      <c r="C294" s="125" t="s">
        <v>204</v>
      </c>
      <c r="D294" s="107">
        <v>5.03</v>
      </c>
      <c r="E294" s="107"/>
      <c r="F294" s="126"/>
      <c r="G294" s="127"/>
      <c r="H294" s="360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368"/>
      <c r="P294" s="368"/>
      <c r="Q294" s="368"/>
      <c r="R294" s="368"/>
      <c r="S294" s="368"/>
      <c r="T294" s="368"/>
      <c r="U294" s="368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ht="20.100000000000001" customHeight="1">
      <c r="A295" s="259">
        <v>30100051</v>
      </c>
      <c r="B295" s="133" t="s">
        <v>184</v>
      </c>
      <c r="C295" s="125" t="s">
        <v>194</v>
      </c>
      <c r="D295" s="107">
        <v>5.04</v>
      </c>
      <c r="E295" s="107"/>
      <c r="F295" s="126"/>
      <c r="G295" s="127"/>
      <c r="H295" s="360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368"/>
      <c r="P295" s="368"/>
      <c r="Q295" s="368"/>
      <c r="R295" s="368"/>
      <c r="S295" s="368"/>
      <c r="T295" s="368"/>
      <c r="U295" s="368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customHeight="1">
      <c r="A296" s="259"/>
      <c r="B296" s="138" t="s">
        <v>227</v>
      </c>
      <c r="C296" s="125" t="s">
        <v>212</v>
      </c>
      <c r="D296" s="107">
        <v>5.03</v>
      </c>
      <c r="E296" s="107"/>
      <c r="F296" s="126"/>
      <c r="G296" s="127"/>
      <c r="H296" s="360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368"/>
      <c r="P296" s="368"/>
      <c r="Q296" s="368"/>
      <c r="R296" s="368"/>
      <c r="S296" s="368"/>
      <c r="T296" s="368"/>
      <c r="U296" s="368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customHeight="1">
      <c r="A297" s="259">
        <v>30100054</v>
      </c>
      <c r="B297" s="138" t="s">
        <v>227</v>
      </c>
      <c r="C297" s="365" t="s">
        <v>203</v>
      </c>
      <c r="D297" s="107">
        <v>5.03</v>
      </c>
      <c r="E297" s="107"/>
      <c r="F297" s="126"/>
      <c r="G297" s="150"/>
      <c r="H297" s="360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368"/>
      <c r="P297" s="368"/>
      <c r="Q297" s="368"/>
      <c r="R297" s="368"/>
      <c r="S297" s="368"/>
      <c r="T297" s="368"/>
      <c r="U297" s="368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customHeight="1">
      <c r="A298" s="259">
        <v>30100053</v>
      </c>
      <c r="B298" s="138" t="s">
        <v>227</v>
      </c>
      <c r="C298" s="125" t="s">
        <v>199</v>
      </c>
      <c r="D298" s="107">
        <v>5.03</v>
      </c>
      <c r="E298" s="107"/>
      <c r="F298" s="126"/>
      <c r="G298" s="127"/>
      <c r="H298" s="360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368"/>
      <c r="P298" s="368"/>
      <c r="Q298" s="368"/>
      <c r="R298" s="368"/>
      <c r="S298" s="368"/>
      <c r="T298" s="368"/>
      <c r="U298" s="368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customHeight="1">
      <c r="A299" s="259"/>
      <c r="B299" s="138" t="s">
        <v>227</v>
      </c>
      <c r="C299" s="125" t="s">
        <v>186</v>
      </c>
      <c r="D299" s="107">
        <v>5.03</v>
      </c>
      <c r="E299" s="107"/>
      <c r="F299" s="126"/>
      <c r="G299" s="127"/>
      <c r="H299" s="360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368"/>
      <c r="P299" s="368"/>
      <c r="Q299" s="368"/>
      <c r="R299" s="368"/>
      <c r="S299" s="368"/>
      <c r="T299" s="368"/>
      <c r="U299" s="368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customHeight="1">
      <c r="A300" s="259"/>
      <c r="B300" s="138" t="s">
        <v>227</v>
      </c>
      <c r="C300" s="365" t="s">
        <v>228</v>
      </c>
      <c r="D300" s="107">
        <v>5.03</v>
      </c>
      <c r="E300" s="107"/>
      <c r="F300" s="126"/>
      <c r="G300" s="127"/>
      <c r="H300" s="360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368"/>
      <c r="P300" s="368"/>
      <c r="Q300" s="368"/>
      <c r="R300" s="368"/>
      <c r="S300" s="368"/>
      <c r="T300" s="368"/>
      <c r="U300" s="368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customHeight="1">
      <c r="A301" s="259">
        <v>30101067</v>
      </c>
      <c r="B301" s="138" t="s">
        <v>229</v>
      </c>
      <c r="C301" s="365" t="s">
        <v>212</v>
      </c>
      <c r="D301" s="107">
        <v>5.03</v>
      </c>
      <c r="E301" s="107"/>
      <c r="F301" s="126"/>
      <c r="G301" s="127"/>
      <c r="H301" s="360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368"/>
      <c r="P301" s="368"/>
      <c r="Q301" s="368"/>
      <c r="R301" s="368"/>
      <c r="S301" s="368"/>
      <c r="T301" s="368"/>
      <c r="U301" s="368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customHeight="1">
      <c r="A302" s="259">
        <v>30101068</v>
      </c>
      <c r="B302" s="138" t="s">
        <v>229</v>
      </c>
      <c r="C302" s="365" t="s">
        <v>203</v>
      </c>
      <c r="D302" s="107">
        <v>5.03</v>
      </c>
      <c r="E302" s="107"/>
      <c r="F302" s="126"/>
      <c r="G302" s="127"/>
      <c r="H302" s="360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368"/>
      <c r="P302" s="368"/>
      <c r="Q302" s="368"/>
      <c r="R302" s="368"/>
      <c r="S302" s="368"/>
      <c r="T302" s="368"/>
      <c r="U302" s="368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customHeight="1">
      <c r="A303" s="259">
        <v>30101069</v>
      </c>
      <c r="B303" s="138" t="s">
        <v>229</v>
      </c>
      <c r="C303" s="365" t="s">
        <v>186</v>
      </c>
      <c r="D303" s="107">
        <v>5.03</v>
      </c>
      <c r="E303" s="107"/>
      <c r="F303" s="126"/>
      <c r="G303" s="127"/>
      <c r="H303" s="360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368"/>
      <c r="P303" s="368"/>
      <c r="Q303" s="368"/>
      <c r="R303" s="368"/>
      <c r="S303" s="368"/>
      <c r="T303" s="368"/>
      <c r="U303" s="368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customHeight="1">
      <c r="A304" s="259">
        <v>30101070</v>
      </c>
      <c r="B304" s="138" t="s">
        <v>229</v>
      </c>
      <c r="C304" s="365" t="s">
        <v>228</v>
      </c>
      <c r="D304" s="107">
        <v>5.03</v>
      </c>
      <c r="E304" s="107"/>
      <c r="F304" s="126"/>
      <c r="G304" s="127"/>
      <c r="H304" s="360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368"/>
      <c r="P304" s="368"/>
      <c r="Q304" s="368"/>
      <c r="R304" s="368"/>
      <c r="S304" s="368"/>
      <c r="T304" s="368"/>
      <c r="U304" s="368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customHeight="1">
      <c r="A305" s="259">
        <v>30101071</v>
      </c>
      <c r="B305" s="138" t="s">
        <v>229</v>
      </c>
      <c r="C305" s="365" t="s">
        <v>199</v>
      </c>
      <c r="D305" s="107">
        <v>5.03</v>
      </c>
      <c r="E305" s="107"/>
      <c r="F305" s="126"/>
      <c r="G305" s="127"/>
      <c r="H305" s="360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368"/>
      <c r="P305" s="368"/>
      <c r="Q305" s="368"/>
      <c r="R305" s="368"/>
      <c r="S305" s="368"/>
      <c r="T305" s="368"/>
      <c r="U305" s="368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customHeight="1">
      <c r="A306" s="260">
        <v>30100001</v>
      </c>
      <c r="B306" s="133" t="s">
        <v>230</v>
      </c>
      <c r="C306" s="125" t="s">
        <v>204</v>
      </c>
      <c r="D306" s="107">
        <v>5.0599999999999996</v>
      </c>
      <c r="E306" s="107"/>
      <c r="F306" s="126"/>
      <c r="G306" s="127"/>
      <c r="H306" s="360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368"/>
      <c r="P306" s="368"/>
      <c r="Q306" s="368"/>
      <c r="R306" s="368"/>
      <c r="S306" s="368"/>
      <c r="T306" s="368"/>
      <c r="U306" s="368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ht="20.100000000000001" customHeight="1">
      <c r="A307" s="260">
        <v>30100002</v>
      </c>
      <c r="B307" s="133" t="s">
        <v>230</v>
      </c>
      <c r="C307" s="125" t="s">
        <v>226</v>
      </c>
      <c r="D307" s="107">
        <v>5.0599999999999996</v>
      </c>
      <c r="E307" s="107"/>
      <c r="F307" s="126"/>
      <c r="G307" s="127"/>
      <c r="H307" s="360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368"/>
      <c r="P307" s="368"/>
      <c r="Q307" s="368"/>
      <c r="R307" s="368"/>
      <c r="S307" s="368"/>
      <c r="T307" s="368"/>
      <c r="U307" s="368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customHeight="1">
      <c r="A308" s="424" t="s">
        <v>231</v>
      </c>
      <c r="B308" s="425"/>
      <c r="C308" s="369" t="s">
        <v>202</v>
      </c>
      <c r="D308" s="141"/>
      <c r="E308" s="141"/>
      <c r="F308" s="142"/>
      <c r="G308" s="143">
        <f>SUM(G293:G307)</f>
        <v>0</v>
      </c>
      <c r="H308" s="144">
        <f>SUM(H293:H307)</f>
        <v>0</v>
      </c>
      <c r="I308" s="144">
        <f>SUM(I293:I307)</f>
        <v>0</v>
      </c>
      <c r="J308" s="129" t="str">
        <f t="array" ref="J308">IF(ISERROR(G308/I308),"",G308/I308)</f>
        <v/>
      </c>
      <c r="K308" s="144">
        <f>SUM(K293:K307)</f>
        <v>0</v>
      </c>
      <c r="L308" s="144"/>
      <c r="M308" s="148">
        <f>SUM(M293:M307)</f>
        <v>0</v>
      </c>
      <c r="N308" s="144">
        <f>SUM(N293:N307)</f>
        <v>0</v>
      </c>
      <c r="O308" s="146">
        <f>SUM(O293:O307)</f>
        <v>0</v>
      </c>
      <c r="P308" s="146">
        <f>SUM(P293:P307)</f>
        <v>0</v>
      </c>
      <c r="Q308" s="146">
        <f>SUM(Q293:Q307)</f>
        <v>0</v>
      </c>
      <c r="R308" s="146"/>
      <c r="S308" s="146">
        <f>SUM(S293:S307)</f>
        <v>0</v>
      </c>
      <c r="T308" s="146">
        <f>SUM(T293:T307)</f>
        <v>0</v>
      </c>
      <c r="U308" s="146">
        <f>SUM(U293:U307)</f>
        <v>0</v>
      </c>
      <c r="V308" s="147">
        <f>SUM(V293:V307)</f>
        <v>0</v>
      </c>
      <c r="W308" s="132" t="str">
        <f t="shared" si="69"/>
        <v/>
      </c>
      <c r="X308" s="147">
        <f>SUM(X293:X307)</f>
        <v>0</v>
      </c>
      <c r="Y308" s="147">
        <f>SUM(Y293:Y307)</f>
        <v>0</v>
      </c>
      <c r="Z308" s="147">
        <f>SUM(Z293:Z307)</f>
        <v>0</v>
      </c>
      <c r="AA308" s="147">
        <f>SUM(AA293:AA307)</f>
        <v>0</v>
      </c>
    </row>
    <row r="309" spans="1:27" ht="20.100000000000001" customHeight="1">
      <c r="A309" s="260">
        <v>30400025</v>
      </c>
      <c r="B309" s="133" t="s">
        <v>232</v>
      </c>
      <c r="C309" s="125" t="s">
        <v>179</v>
      </c>
      <c r="D309" s="107">
        <v>5.04</v>
      </c>
      <c r="E309" s="107"/>
      <c r="F309" s="126"/>
      <c r="G309" s="127"/>
      <c r="H309" s="360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368"/>
      <c r="P309" s="368"/>
      <c r="Q309" s="368"/>
      <c r="R309" s="368"/>
      <c r="S309" s="368"/>
      <c r="T309" s="368"/>
      <c r="U309" s="368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customHeight="1">
      <c r="A310" s="260">
        <v>30400023</v>
      </c>
      <c r="B310" s="133" t="s">
        <v>232</v>
      </c>
      <c r="C310" s="125" t="s">
        <v>186</v>
      </c>
      <c r="D310" s="107">
        <v>5.04</v>
      </c>
      <c r="E310" s="107"/>
      <c r="F310" s="126"/>
      <c r="G310" s="127"/>
      <c r="H310" s="360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368"/>
      <c r="P310" s="368"/>
      <c r="Q310" s="368"/>
      <c r="R310" s="368"/>
      <c r="S310" s="368"/>
      <c r="T310" s="368"/>
      <c r="U310" s="368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customHeight="1">
      <c r="A311" s="260">
        <v>30400024</v>
      </c>
      <c r="B311" s="133" t="s">
        <v>232</v>
      </c>
      <c r="C311" s="125" t="s">
        <v>204</v>
      </c>
      <c r="D311" s="107">
        <v>5.04</v>
      </c>
      <c r="E311" s="107"/>
      <c r="F311" s="126"/>
      <c r="G311" s="127"/>
      <c r="H311" s="360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368"/>
      <c r="P311" s="368"/>
      <c r="Q311" s="368"/>
      <c r="R311" s="368"/>
      <c r="S311" s="368"/>
      <c r="T311" s="368"/>
      <c r="U311" s="368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customHeight="1">
      <c r="A312" s="260"/>
      <c r="B312" s="133" t="s">
        <v>232</v>
      </c>
      <c r="C312" s="125" t="s">
        <v>195</v>
      </c>
      <c r="D312" s="107">
        <v>5.04</v>
      </c>
      <c r="E312" s="107"/>
      <c r="F312" s="126"/>
      <c r="G312" s="127"/>
      <c r="H312" s="360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368"/>
      <c r="P312" s="368"/>
      <c r="Q312" s="368"/>
      <c r="R312" s="368"/>
      <c r="S312" s="368"/>
      <c r="T312" s="368"/>
      <c r="U312" s="368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customHeight="1">
      <c r="A313" s="260"/>
      <c r="B313" s="133" t="s">
        <v>232</v>
      </c>
      <c r="C313" s="125" t="s">
        <v>233</v>
      </c>
      <c r="D313" s="107">
        <v>5.04</v>
      </c>
      <c r="E313" s="107"/>
      <c r="F313" s="126"/>
      <c r="G313" s="127"/>
      <c r="H313" s="360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368"/>
      <c r="P313" s="368"/>
      <c r="Q313" s="368"/>
      <c r="R313" s="368"/>
      <c r="S313" s="368"/>
      <c r="T313" s="368"/>
      <c r="U313" s="368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ht="20.100000000000001" customHeight="1">
      <c r="A314" s="260">
        <v>30400019</v>
      </c>
      <c r="B314" s="133" t="s">
        <v>436</v>
      </c>
      <c r="C314" s="183" t="s">
        <v>438</v>
      </c>
      <c r="D314" s="107">
        <v>5.03</v>
      </c>
      <c r="E314" s="107"/>
      <c r="F314" s="126"/>
      <c r="G314" s="127"/>
      <c r="H314" s="360">
        <f t="shared" si="75"/>
        <v>0</v>
      </c>
      <c r="I314" s="128"/>
      <c r="J314" s="129"/>
      <c r="K314" s="130"/>
      <c r="L314" s="128">
        <v>13.5</v>
      </c>
      <c r="M314" s="108"/>
      <c r="N314" s="129"/>
      <c r="O314" s="368"/>
      <c r="P314" s="368"/>
      <c r="Q314" s="368"/>
      <c r="R314" s="368"/>
      <c r="S314" s="368"/>
      <c r="T314" s="368"/>
      <c r="U314" s="368"/>
      <c r="V314" s="131"/>
      <c r="W314" s="132"/>
      <c r="X314" s="131"/>
      <c r="Y314" s="131"/>
      <c r="Z314" s="131"/>
      <c r="AA314" s="131"/>
    </row>
    <row r="315" spans="1:27" ht="20.100000000000001" customHeight="1">
      <c r="A315" s="260">
        <v>30400020</v>
      </c>
      <c r="B315" s="133" t="s">
        <v>436</v>
      </c>
      <c r="C315" s="183" t="s">
        <v>74</v>
      </c>
      <c r="D315" s="107">
        <v>5.03</v>
      </c>
      <c r="E315" s="107"/>
      <c r="F315" s="126"/>
      <c r="G315" s="127"/>
      <c r="H315" s="360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368"/>
      <c r="P315" s="368"/>
      <c r="Q315" s="368"/>
      <c r="R315" s="368"/>
      <c r="S315" s="368"/>
      <c r="T315" s="368"/>
      <c r="U315" s="368"/>
      <c r="V315" s="131"/>
      <c r="W315" s="132"/>
      <c r="X315" s="131"/>
      <c r="Y315" s="131"/>
      <c r="Z315" s="131"/>
      <c r="AA315" s="131"/>
    </row>
    <row r="316" spans="1:27" ht="20.100000000000001" customHeight="1">
      <c r="A316" s="260">
        <v>30400021</v>
      </c>
      <c r="B316" s="133" t="s">
        <v>436</v>
      </c>
      <c r="C316" s="183" t="s">
        <v>511</v>
      </c>
      <c r="D316" s="107">
        <v>5.03</v>
      </c>
      <c r="E316" s="107"/>
      <c r="F316" s="126"/>
      <c r="G316" s="127"/>
      <c r="H316" s="360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368"/>
      <c r="P316" s="368"/>
      <c r="Q316" s="368"/>
      <c r="R316" s="368"/>
      <c r="S316" s="368"/>
      <c r="T316" s="368"/>
      <c r="U316" s="368"/>
      <c r="V316" s="131"/>
      <c r="W316" s="132"/>
      <c r="X316" s="131"/>
      <c r="Y316" s="131"/>
      <c r="Z316" s="131"/>
      <c r="AA316" s="131"/>
    </row>
    <row r="317" spans="1:27" ht="20.100000000000001" customHeight="1">
      <c r="A317" s="260">
        <v>30400018</v>
      </c>
      <c r="B317" s="133" t="s">
        <v>436</v>
      </c>
      <c r="C317" s="125" t="s">
        <v>181</v>
      </c>
      <c r="D317" s="107">
        <v>5.03</v>
      </c>
      <c r="E317" s="107"/>
      <c r="F317" s="126"/>
      <c r="G317" s="127"/>
      <c r="H317" s="360">
        <f t="shared" si="75"/>
        <v>0</v>
      </c>
      <c r="I317" s="128"/>
      <c r="J317" s="129"/>
      <c r="K317" s="130"/>
      <c r="L317" s="128"/>
      <c r="M317" s="108"/>
      <c r="N317" s="129"/>
      <c r="O317" s="368"/>
      <c r="P317" s="368"/>
      <c r="Q317" s="368"/>
      <c r="R317" s="368"/>
      <c r="S317" s="368"/>
      <c r="T317" s="368"/>
      <c r="U317" s="368"/>
      <c r="V317" s="131"/>
      <c r="W317" s="132"/>
      <c r="X317" s="131"/>
      <c r="Y317" s="131"/>
      <c r="Z317" s="131"/>
      <c r="AA317" s="131"/>
    </row>
    <row r="318" spans="1:27" ht="20.100000000000001" customHeight="1">
      <c r="A318" s="260">
        <v>30400022</v>
      </c>
      <c r="B318" s="133" t="s">
        <v>232</v>
      </c>
      <c r="C318" s="125" t="s">
        <v>181</v>
      </c>
      <c r="D318" s="107">
        <v>5.04</v>
      </c>
      <c r="E318" s="107"/>
      <c r="F318" s="126"/>
      <c r="G318" s="127"/>
      <c r="H318" s="360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368"/>
      <c r="P318" s="368"/>
      <c r="Q318" s="368"/>
      <c r="R318" s="368"/>
      <c r="S318" s="368"/>
      <c r="T318" s="368"/>
      <c r="U318" s="368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customHeight="1">
      <c r="A319" s="424" t="s">
        <v>234</v>
      </c>
      <c r="B319" s="425"/>
      <c r="C319" s="369" t="s">
        <v>202</v>
      </c>
      <c r="D319" s="141"/>
      <c r="E319" s="141"/>
      <c r="F319" s="142"/>
      <c r="G319" s="143">
        <f>SUM(G309:G318)</f>
        <v>0</v>
      </c>
      <c r="H319" s="144">
        <f>SUM(H309:H318)</f>
        <v>0</v>
      </c>
      <c r="I319" s="144">
        <f>SUM(I309:I318)</f>
        <v>0</v>
      </c>
      <c r="J319" s="129" t="str">
        <f t="array" ref="J319">IF(ISERROR(G319/I319),"",G319/I319)</f>
        <v/>
      </c>
      <c r="K319" s="144">
        <f>SUM(K309:K318)</f>
        <v>0</v>
      </c>
      <c r="L319" s="145"/>
      <c r="M319" s="148">
        <f>SUM(M309:M318)</f>
        <v>0</v>
      </c>
      <c r="N319" s="144">
        <f>SUM(N309:N318)</f>
        <v>0</v>
      </c>
      <c r="O319" s="146">
        <f>SUM(O309:O318)</f>
        <v>0</v>
      </c>
      <c r="P319" s="146">
        <f>SUM(P309:P318)</f>
        <v>0</v>
      </c>
      <c r="Q319" s="146">
        <f>SUM(Q309:Q318)</f>
        <v>0</v>
      </c>
      <c r="R319" s="146"/>
      <c r="S319" s="146">
        <f>SUM(S309:S318)</f>
        <v>0</v>
      </c>
      <c r="T319" s="146">
        <f>SUM(T309:T318)</f>
        <v>0</v>
      </c>
      <c r="U319" s="146">
        <f>SUM(U309:U318)</f>
        <v>0</v>
      </c>
      <c r="V319" s="147">
        <f>SUM(V309:V318)</f>
        <v>0</v>
      </c>
      <c r="W319" s="132" t="str">
        <f t="shared" si="82"/>
        <v/>
      </c>
      <c r="X319" s="147">
        <f>SUM(X309:X318)</f>
        <v>0</v>
      </c>
      <c r="Y319" s="147">
        <f>SUM(Y309:Y318)</f>
        <v>0</v>
      </c>
      <c r="Z319" s="147">
        <f>SUM(Z309:Z318)</f>
        <v>0</v>
      </c>
      <c r="AA319" s="147">
        <f>SUM(AA309:AA318)</f>
        <v>0</v>
      </c>
    </row>
    <row r="320" spans="1:27" ht="20.100000000000001" customHeight="1">
      <c r="A320" s="259">
        <v>30700013</v>
      </c>
      <c r="B320" s="139" t="s">
        <v>235</v>
      </c>
      <c r="C320" s="366"/>
      <c r="D320" s="107">
        <v>3.65</v>
      </c>
      <c r="E320" s="107"/>
      <c r="F320" s="151"/>
      <c r="G320" s="127"/>
      <c r="H320" s="360">
        <f t="shared" ref="H320:H329" si="83">D320*G320</f>
        <v>0</v>
      </c>
      <c r="I320" s="128"/>
      <c r="J320" s="129" t="str">
        <f t="array" ref="J320">IF(ISERROR(G320/I320),"",G320/I320)</f>
        <v/>
      </c>
      <c r="K320" s="360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368"/>
      <c r="P320" s="368"/>
      <c r="Q320" s="368"/>
      <c r="R320" s="368"/>
      <c r="S320" s="368"/>
      <c r="T320" s="368"/>
      <c r="U320" s="368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customHeight="1">
      <c r="A321" s="259">
        <v>30700014</v>
      </c>
      <c r="B321" s="139" t="s">
        <v>236</v>
      </c>
      <c r="C321" s="366"/>
      <c r="D321" s="107">
        <v>6.58</v>
      </c>
      <c r="E321" s="107"/>
      <c r="F321" s="126"/>
      <c r="G321" s="127"/>
      <c r="H321" s="360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368"/>
      <c r="P321" s="368"/>
      <c r="Q321" s="368"/>
      <c r="R321" s="368"/>
      <c r="S321" s="368"/>
      <c r="T321" s="368"/>
      <c r="U321" s="368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customHeight="1">
      <c r="A322" s="259">
        <v>30700016</v>
      </c>
      <c r="B322" s="139" t="s">
        <v>237</v>
      </c>
      <c r="C322" s="366"/>
      <c r="D322" s="107">
        <v>7.8</v>
      </c>
      <c r="E322" s="107"/>
      <c r="F322" s="126"/>
      <c r="G322" s="127"/>
      <c r="H322" s="360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368"/>
      <c r="P322" s="368"/>
      <c r="Q322" s="368"/>
      <c r="R322" s="368"/>
      <c r="S322" s="368"/>
      <c r="T322" s="368"/>
      <c r="U322" s="368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customHeight="1">
      <c r="A323" s="259">
        <v>30700017</v>
      </c>
      <c r="B323" s="139" t="s">
        <v>238</v>
      </c>
      <c r="C323" s="366"/>
      <c r="D323" s="107">
        <v>4.4000000000000004</v>
      </c>
      <c r="E323" s="107"/>
      <c r="F323" s="126"/>
      <c r="G323" s="127"/>
      <c r="H323" s="360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368"/>
      <c r="P323" s="368"/>
      <c r="Q323" s="368"/>
      <c r="R323" s="368"/>
      <c r="S323" s="368"/>
      <c r="T323" s="368"/>
      <c r="U323" s="368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customHeight="1">
      <c r="A324" s="259">
        <v>30700001</v>
      </c>
      <c r="B324" s="126" t="s">
        <v>359</v>
      </c>
      <c r="C324" s="366"/>
      <c r="D324" s="107"/>
      <c r="E324" s="107"/>
      <c r="F324" s="126"/>
      <c r="G324" s="127"/>
      <c r="H324" s="360">
        <f t="shared" si="83"/>
        <v>0</v>
      </c>
      <c r="I324" s="128"/>
      <c r="J324" s="129"/>
      <c r="K324" s="130"/>
      <c r="L324" s="128">
        <v>6</v>
      </c>
      <c r="M324" s="108"/>
      <c r="N324" s="129"/>
      <c r="O324" s="368"/>
      <c r="P324" s="368"/>
      <c r="Q324" s="368"/>
      <c r="R324" s="368"/>
      <c r="S324" s="368"/>
      <c r="T324" s="368"/>
      <c r="U324" s="368"/>
      <c r="V324" s="131"/>
      <c r="W324" s="132"/>
      <c r="X324" s="131"/>
      <c r="Y324" s="131"/>
      <c r="Z324" s="131"/>
      <c r="AA324" s="131"/>
    </row>
    <row r="325" spans="1:27" ht="20.100000000000001" customHeight="1">
      <c r="A325" s="265"/>
      <c r="B325" s="366" t="s">
        <v>239</v>
      </c>
      <c r="C325" s="366" t="s">
        <v>179</v>
      </c>
      <c r="D325" s="107">
        <v>6.04</v>
      </c>
      <c r="E325" s="107"/>
      <c r="F325" s="126"/>
      <c r="G325" s="127"/>
      <c r="H325" s="360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368"/>
      <c r="P325" s="368"/>
      <c r="Q325" s="368"/>
      <c r="R325" s="368"/>
      <c r="S325" s="368"/>
      <c r="T325" s="368"/>
      <c r="U325" s="368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customHeight="1">
      <c r="A326" s="265">
        <v>30700019</v>
      </c>
      <c r="B326" s="366" t="s">
        <v>239</v>
      </c>
      <c r="C326" s="366" t="s">
        <v>186</v>
      </c>
      <c r="D326" s="107">
        <v>6.04</v>
      </c>
      <c r="E326" s="107"/>
      <c r="F326" s="126"/>
      <c r="G326" s="127"/>
      <c r="H326" s="360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368"/>
      <c r="P326" s="368"/>
      <c r="Q326" s="368"/>
      <c r="R326" s="368"/>
      <c r="S326" s="368"/>
      <c r="T326" s="368"/>
      <c r="U326" s="368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customHeight="1">
      <c r="A327" s="265">
        <v>30601015</v>
      </c>
      <c r="B327" s="366" t="s">
        <v>440</v>
      </c>
      <c r="C327" s="366" t="s">
        <v>179</v>
      </c>
      <c r="D327" s="107">
        <v>6</v>
      </c>
      <c r="E327" s="107"/>
      <c r="F327" s="126"/>
      <c r="G327" s="127"/>
      <c r="H327" s="360">
        <f t="shared" si="83"/>
        <v>0</v>
      </c>
      <c r="I327" s="128"/>
      <c r="J327" s="129"/>
      <c r="K327" s="130"/>
      <c r="L327" s="128"/>
      <c r="M327" s="108"/>
      <c r="N327" s="129"/>
      <c r="O327" s="368"/>
      <c r="P327" s="368"/>
      <c r="Q327" s="368"/>
      <c r="R327" s="368"/>
      <c r="S327" s="368"/>
      <c r="T327" s="368"/>
      <c r="U327" s="368"/>
      <c r="V327" s="131"/>
      <c r="W327" s="132"/>
      <c r="X327" s="131"/>
      <c r="Y327" s="131"/>
      <c r="Z327" s="131"/>
      <c r="AA327" s="131"/>
    </row>
    <row r="328" spans="1:27" ht="20.100000000000001" customHeight="1">
      <c r="A328" s="265">
        <v>30101016</v>
      </c>
      <c r="B328" s="366" t="s">
        <v>440</v>
      </c>
      <c r="C328" s="366" t="s">
        <v>60</v>
      </c>
      <c r="D328" s="107">
        <v>6</v>
      </c>
      <c r="E328" s="107"/>
      <c r="F328" s="126"/>
      <c r="G328" s="127"/>
      <c r="H328" s="360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368"/>
      <c r="P328" s="368"/>
      <c r="Q328" s="368"/>
      <c r="R328" s="368"/>
      <c r="S328" s="368"/>
      <c r="T328" s="368"/>
      <c r="U328" s="368"/>
      <c r="V328" s="131"/>
      <c r="W328" s="132"/>
      <c r="X328" s="131"/>
      <c r="Y328" s="131"/>
      <c r="Z328" s="131"/>
      <c r="AA328" s="131"/>
    </row>
    <row r="329" spans="1:27" ht="20.100000000000001" customHeight="1">
      <c r="A329" s="259">
        <v>30700018</v>
      </c>
      <c r="B329" s="359" t="s">
        <v>240</v>
      </c>
      <c r="C329" s="125"/>
      <c r="D329" s="107">
        <v>7.3</v>
      </c>
      <c r="E329" s="107"/>
      <c r="F329" s="126"/>
      <c r="G329" s="127"/>
      <c r="H329" s="360">
        <f t="shared" si="83"/>
        <v>0</v>
      </c>
      <c r="I329" s="128"/>
      <c r="J329" s="129"/>
      <c r="K329" s="130"/>
      <c r="L329" s="128"/>
      <c r="M329" s="108"/>
      <c r="N329" s="129"/>
      <c r="O329" s="368"/>
      <c r="P329" s="368"/>
      <c r="Q329" s="368"/>
      <c r="R329" s="368"/>
      <c r="S329" s="368"/>
      <c r="T329" s="368"/>
      <c r="U329" s="368"/>
      <c r="V329" s="131"/>
      <c r="W329" s="132"/>
      <c r="X329" s="131"/>
      <c r="Y329" s="131"/>
      <c r="Z329" s="131"/>
      <c r="AA329" s="131"/>
    </row>
    <row r="330" spans="1:27" ht="20.100000000000001" customHeight="1">
      <c r="A330" s="259">
        <v>30700010</v>
      </c>
      <c r="B330" s="359" t="s">
        <v>241</v>
      </c>
      <c r="C330" s="125"/>
      <c r="D330" s="107">
        <f>78*120/1000</f>
        <v>9.36</v>
      </c>
      <c r="E330" s="107"/>
      <c r="F330" s="126"/>
      <c r="G330" s="127"/>
      <c r="H330" s="360">
        <f>D330*G330</f>
        <v>0</v>
      </c>
      <c r="I330" s="128"/>
      <c r="J330" s="129"/>
      <c r="K330" s="130">
        <f t="array" ref="K330">IF(ISERROR(G330/L330),"",G330/L330)</f>
        <v>0</v>
      </c>
      <c r="L330" s="128">
        <v>7.5</v>
      </c>
      <c r="M330" s="108"/>
      <c r="N330" s="129">
        <f>SUM(O330:U330)</f>
        <v>0</v>
      </c>
      <c r="O330" s="368"/>
      <c r="P330" s="368"/>
      <c r="Q330" s="368"/>
      <c r="R330" s="368"/>
      <c r="S330" s="368"/>
      <c r="T330" s="368"/>
      <c r="U330" s="368"/>
      <c r="V330" s="131">
        <f>SUM(X330:AA330)</f>
        <v>0</v>
      </c>
      <c r="W330" s="132" t="str">
        <f>IF(ISERROR(V330/G330),"",V330/G330)</f>
        <v/>
      </c>
      <c r="X330" s="131"/>
      <c r="Y330" s="131"/>
      <c r="Z330" s="131"/>
      <c r="AA330" s="131"/>
    </row>
    <row r="331" spans="1:27" ht="20.100000000000001" customHeight="1">
      <c r="A331" s="259">
        <v>30700015</v>
      </c>
      <c r="B331" s="359" t="s">
        <v>242</v>
      </c>
      <c r="C331" s="125"/>
      <c r="D331" s="107">
        <v>4.5</v>
      </c>
      <c r="E331" s="107"/>
      <c r="F331" s="126"/>
      <c r="G331" s="127"/>
      <c r="H331" s="360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368"/>
      <c r="P331" s="368"/>
      <c r="Q331" s="368"/>
      <c r="R331" s="368"/>
      <c r="S331" s="368"/>
      <c r="T331" s="368"/>
      <c r="U331" s="368"/>
      <c r="V331" s="131"/>
      <c r="W331" s="132"/>
      <c r="X331" s="131"/>
      <c r="Y331" s="131"/>
      <c r="Z331" s="131"/>
      <c r="AA331" s="131"/>
    </row>
    <row r="332" spans="1:27" ht="20.100000000000001" customHeight="1">
      <c r="A332" s="259">
        <v>30700012</v>
      </c>
      <c r="B332" s="359" t="s">
        <v>243</v>
      </c>
      <c r="C332" s="125"/>
      <c r="D332" s="107">
        <v>4.5</v>
      </c>
      <c r="E332" s="107"/>
      <c r="F332" s="126"/>
      <c r="G332" s="127"/>
      <c r="H332" s="360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368"/>
      <c r="P332" s="368"/>
      <c r="Q332" s="368"/>
      <c r="R332" s="368"/>
      <c r="S332" s="368"/>
      <c r="T332" s="368"/>
      <c r="U332" s="368"/>
      <c r="V332" s="131"/>
      <c r="W332" s="132"/>
      <c r="X332" s="131"/>
      <c r="Y332" s="131"/>
      <c r="Z332" s="131"/>
      <c r="AA332" s="131"/>
    </row>
    <row r="333" spans="1:27" ht="20.100000000000001" customHeight="1">
      <c r="A333" s="259"/>
      <c r="B333" s="195" t="s">
        <v>435</v>
      </c>
      <c r="C333" s="125"/>
      <c r="D333" s="107">
        <v>4.5</v>
      </c>
      <c r="E333" s="107"/>
      <c r="F333" s="126"/>
      <c r="G333" s="127"/>
      <c r="H333" s="360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368"/>
      <c r="P333" s="368"/>
      <c r="Q333" s="368"/>
      <c r="R333" s="368"/>
      <c r="S333" s="368"/>
      <c r="T333" s="368"/>
      <c r="U333" s="368"/>
      <c r="V333" s="131"/>
      <c r="W333" s="132"/>
      <c r="X333" s="131"/>
      <c r="Y333" s="131"/>
      <c r="Z333" s="131"/>
      <c r="AA333" s="131"/>
    </row>
    <row r="334" spans="1:27" ht="20.100000000000001" customHeight="1">
      <c r="A334" s="424" t="s">
        <v>244</v>
      </c>
      <c r="B334" s="425"/>
      <c r="C334" s="369" t="s">
        <v>202</v>
      </c>
      <c r="D334" s="141"/>
      <c r="E334" s="141"/>
      <c r="F334" s="142"/>
      <c r="G334" s="143">
        <f>SUM(G320:G333)</f>
        <v>0</v>
      </c>
      <c r="H334" s="144">
        <f>SUM(H320:H330)</f>
        <v>0</v>
      </c>
      <c r="I334" s="144">
        <f>SUM(I320:I333)</f>
        <v>0</v>
      </c>
      <c r="J334" s="129"/>
      <c r="K334" s="144">
        <f>SUM(K320:K330)</f>
        <v>0</v>
      </c>
      <c r="L334" s="145"/>
      <c r="M334" s="148">
        <f t="shared" ref="M334:AA334" si="84">SUM(M320:M330)</f>
        <v>0</v>
      </c>
      <c r="N334" s="144">
        <f t="shared" si="84"/>
        <v>0</v>
      </c>
      <c r="O334" s="146">
        <f t="shared" si="84"/>
        <v>0</v>
      </c>
      <c r="P334" s="146">
        <f t="shared" si="84"/>
        <v>0</v>
      </c>
      <c r="Q334" s="146">
        <f t="shared" si="84"/>
        <v>0</v>
      </c>
      <c r="R334" s="146">
        <f t="shared" si="84"/>
        <v>0</v>
      </c>
      <c r="S334" s="146">
        <f t="shared" si="84"/>
        <v>0</v>
      </c>
      <c r="T334" s="146">
        <f t="shared" si="84"/>
        <v>0</v>
      </c>
      <c r="U334" s="146">
        <f t="shared" si="84"/>
        <v>0</v>
      </c>
      <c r="V334" s="147">
        <f t="shared" si="84"/>
        <v>0</v>
      </c>
      <c r="W334" s="132">
        <f t="shared" si="84"/>
        <v>0</v>
      </c>
      <c r="X334" s="147">
        <f t="shared" si="84"/>
        <v>0</v>
      </c>
      <c r="Y334" s="147">
        <f t="shared" si="84"/>
        <v>0</v>
      </c>
      <c r="Z334" s="147">
        <f t="shared" si="84"/>
        <v>0</v>
      </c>
      <c r="AA334" s="147">
        <f t="shared" si="84"/>
        <v>0</v>
      </c>
    </row>
    <row r="335" spans="1:27" ht="20.100000000000001" customHeight="1">
      <c r="A335" s="426" t="s">
        <v>246</v>
      </c>
      <c r="B335" s="427"/>
      <c r="C335" s="427"/>
      <c r="D335" s="427"/>
      <c r="E335" s="427"/>
      <c r="F335" s="428"/>
      <c r="G335" s="152">
        <f>SUM(G199,G257,G292,G308,G319,G334)</f>
        <v>0</v>
      </c>
      <c r="H335" s="152">
        <f>SUM(H199,H257,H292,H308,H319,H334)</f>
        <v>0</v>
      </c>
      <c r="I335" s="152">
        <f>SUM(I199,I257,I292,I308,I319,I334)</f>
        <v>0</v>
      </c>
      <c r="J335" s="153" t="str">
        <f t="array" ref="J335">IF(ISERROR(G335/I335),"",G335/I335)</f>
        <v/>
      </c>
      <c r="K335" s="152">
        <f>SUM(K199,K257,K292,K308,K319,K334)</f>
        <v>0</v>
      </c>
      <c r="L335" s="153" t="str">
        <f>IF(ISERROR(G335/K335),"",G335/K335)</f>
        <v/>
      </c>
      <c r="M335" s="152">
        <f t="shared" ref="M335:AA335" si="85">SUM(M199,M257,M292,M308,M319,M334)</f>
        <v>0</v>
      </c>
      <c r="N335" s="152">
        <f t="shared" si="85"/>
        <v>0</v>
      </c>
      <c r="O335" s="152">
        <f t="shared" si="85"/>
        <v>0</v>
      </c>
      <c r="P335" s="152">
        <f t="shared" si="85"/>
        <v>0</v>
      </c>
      <c r="Q335" s="152">
        <f t="shared" si="85"/>
        <v>0</v>
      </c>
      <c r="R335" s="152">
        <f t="shared" si="85"/>
        <v>0</v>
      </c>
      <c r="S335" s="152">
        <f t="shared" si="85"/>
        <v>0</v>
      </c>
      <c r="T335" s="152">
        <f t="shared" si="85"/>
        <v>0</v>
      </c>
      <c r="U335" s="152">
        <f t="shared" si="85"/>
        <v>0</v>
      </c>
      <c r="V335" s="152">
        <f t="shared" si="85"/>
        <v>0</v>
      </c>
      <c r="W335" s="152">
        <f t="shared" si="85"/>
        <v>0</v>
      </c>
      <c r="X335" s="152">
        <f t="shared" si="85"/>
        <v>0</v>
      </c>
      <c r="Y335" s="152">
        <f t="shared" si="85"/>
        <v>0</v>
      </c>
      <c r="Z335" s="152">
        <f t="shared" si="85"/>
        <v>0</v>
      </c>
      <c r="AA335" s="152">
        <f t="shared" si="85"/>
        <v>0</v>
      </c>
    </row>
    <row r="336" spans="1:27" ht="20.100000000000001" customHeight="1">
      <c r="A336" s="429" t="s">
        <v>471</v>
      </c>
      <c r="B336" s="362" t="s">
        <v>247</v>
      </c>
      <c r="C336" s="432" t="s">
        <v>248</v>
      </c>
      <c r="D336" s="433"/>
      <c r="E336" s="434" t="s">
        <v>249</v>
      </c>
      <c r="F336" s="434"/>
      <c r="G336" s="437" t="s">
        <v>250</v>
      </c>
      <c r="H336" s="437"/>
      <c r="I336" s="434" t="s">
        <v>251</v>
      </c>
      <c r="J336" s="434"/>
      <c r="K336" s="434" t="s">
        <v>252</v>
      </c>
      <c r="L336" s="434"/>
      <c r="M336" s="434" t="s">
        <v>253</v>
      </c>
      <c r="N336" s="434"/>
      <c r="O336" s="434" t="s">
        <v>254</v>
      </c>
      <c r="P336" s="437" t="s">
        <v>255</v>
      </c>
      <c r="Q336" s="437"/>
      <c r="R336" s="437" t="s">
        <v>252</v>
      </c>
      <c r="S336" s="437"/>
      <c r="T336" s="437" t="s">
        <v>256</v>
      </c>
      <c r="U336" s="437"/>
      <c r="V336" s="437" t="s">
        <v>257</v>
      </c>
      <c r="W336" s="437"/>
      <c r="X336" s="437" t="s">
        <v>252</v>
      </c>
      <c r="Y336" s="437"/>
      <c r="Z336" s="437" t="s">
        <v>256</v>
      </c>
      <c r="AA336" s="437"/>
    </row>
    <row r="337" spans="1:27" ht="20.100000000000001" customHeight="1">
      <c r="A337" s="430"/>
      <c r="B337" s="362" t="s">
        <v>258</v>
      </c>
      <c r="C337" s="472">
        <v>1</v>
      </c>
      <c r="D337" s="473"/>
      <c r="E337" s="436">
        <f>C337*11</f>
        <v>11</v>
      </c>
      <c r="F337" s="436"/>
      <c r="G337" s="437">
        <v>1</v>
      </c>
      <c r="H337" s="437"/>
      <c r="I337" s="436">
        <f>G337*11</f>
        <v>11</v>
      </c>
      <c r="J337" s="436"/>
      <c r="K337" s="436">
        <f>E337-I337</f>
        <v>0</v>
      </c>
      <c r="L337" s="436"/>
      <c r="M337" s="438">
        <f>IF(ISERROR(K337/E337),"",K337/E337)</f>
        <v>0</v>
      </c>
      <c r="N337" s="438"/>
      <c r="O337" s="434"/>
      <c r="P337" s="437" t="s">
        <v>201</v>
      </c>
      <c r="Q337" s="437"/>
      <c r="R337" s="439">
        <f>SUM(O199:U199)</f>
        <v>0</v>
      </c>
      <c r="S337" s="439"/>
      <c r="T337" s="440" t="str">
        <f t="array" ref="T337">IF(ISERROR(R337/R344),"",R337/R344)</f>
        <v/>
      </c>
      <c r="U337" s="440"/>
      <c r="V337" s="437" t="s">
        <v>259</v>
      </c>
      <c r="W337" s="437"/>
      <c r="X337" s="474">
        <f>SUM(P198,P256,P291,P307,P318,P333)</f>
        <v>0</v>
      </c>
      <c r="Y337" s="475"/>
      <c r="Z337" s="440" t="str">
        <f t="array" ref="Z337">IF(ISERROR(X337/X344),"",X337/X344)</f>
        <v/>
      </c>
      <c r="AA337" s="440"/>
    </row>
    <row r="338" spans="1:27" ht="20.100000000000001" customHeight="1">
      <c r="A338" s="430"/>
      <c r="B338" s="362" t="s">
        <v>260</v>
      </c>
      <c r="C338" s="432">
        <v>0</v>
      </c>
      <c r="D338" s="433"/>
      <c r="E338" s="436">
        <f>C338*11</f>
        <v>0</v>
      </c>
      <c r="F338" s="436"/>
      <c r="G338" s="437">
        <v>0</v>
      </c>
      <c r="H338" s="437"/>
      <c r="I338" s="436">
        <f>G338*11</f>
        <v>0</v>
      </c>
      <c r="J338" s="436"/>
      <c r="K338" s="436">
        <f>E338-I338</f>
        <v>0</v>
      </c>
      <c r="L338" s="436"/>
      <c r="M338" s="438" t="str">
        <f>IF(ISERROR(K338/E338),"",K338/E338)</f>
        <v/>
      </c>
      <c r="N338" s="438"/>
      <c r="O338" s="434"/>
      <c r="P338" s="437" t="s">
        <v>216</v>
      </c>
      <c r="Q338" s="437"/>
      <c r="R338" s="439">
        <f>SUM(O257:U257)</f>
        <v>0</v>
      </c>
      <c r="S338" s="439"/>
      <c r="T338" s="440" t="str">
        <f>IF(ISERROR(R338/R344),"",R338/R344)</f>
        <v/>
      </c>
      <c r="U338" s="440"/>
      <c r="V338" s="437" t="s">
        <v>261</v>
      </c>
      <c r="W338" s="437"/>
      <c r="X338" s="474">
        <f>SUM(P199,P257,P292,P308,P319,P334)</f>
        <v>0</v>
      </c>
      <c r="Y338" s="475"/>
      <c r="Z338" s="440" t="str">
        <f>IF(ISERROR(X338/X344),"",X338/X344)</f>
        <v/>
      </c>
      <c r="AA338" s="440"/>
    </row>
    <row r="339" spans="1:27" ht="20.100000000000001" customHeight="1">
      <c r="A339" s="430"/>
      <c r="B339" s="362" t="s">
        <v>262</v>
      </c>
      <c r="C339" s="432">
        <v>0</v>
      </c>
      <c r="D339" s="433"/>
      <c r="E339" s="436">
        <f>C339*8</f>
        <v>0</v>
      </c>
      <c r="F339" s="436"/>
      <c r="G339" s="437">
        <v>1</v>
      </c>
      <c r="H339" s="437"/>
      <c r="I339" s="436">
        <f>G339*8</f>
        <v>8</v>
      </c>
      <c r="J339" s="436"/>
      <c r="K339" s="436">
        <f>E339-I339</f>
        <v>-8</v>
      </c>
      <c r="L339" s="436"/>
      <c r="M339" s="438" t="str">
        <f>IF(ISERROR(K339/E339),"",K339/E339)</f>
        <v/>
      </c>
      <c r="N339" s="438"/>
      <c r="O339" s="434"/>
      <c r="P339" s="437" t="s">
        <v>224</v>
      </c>
      <c r="Q339" s="437"/>
      <c r="R339" s="439">
        <f>SUM(O292:U292)</f>
        <v>0</v>
      </c>
      <c r="S339" s="439"/>
      <c r="T339" s="440" t="str">
        <f>IF(ISERROR(R339/R344),"",R339/R344)</f>
        <v/>
      </c>
      <c r="U339" s="440"/>
      <c r="V339" s="437" t="s">
        <v>263</v>
      </c>
      <c r="W339" s="437"/>
      <c r="X339" s="474">
        <f>SUM(P200,P258,P293,P309,P320,P335)</f>
        <v>0</v>
      </c>
      <c r="Y339" s="475"/>
      <c r="Z339" s="440" t="str">
        <f>IF(ISERROR(X339/X344),"",X339/X344)</f>
        <v/>
      </c>
      <c r="AA339" s="440"/>
    </row>
    <row r="340" spans="1:27" ht="20.100000000000001" customHeight="1">
      <c r="A340" s="430"/>
      <c r="B340" s="362" t="s">
        <v>264</v>
      </c>
      <c r="C340" s="432">
        <v>1</v>
      </c>
      <c r="D340" s="433"/>
      <c r="E340" s="436">
        <f>C340*11</f>
        <v>11</v>
      </c>
      <c r="F340" s="436"/>
      <c r="G340" s="437">
        <v>1</v>
      </c>
      <c r="H340" s="437"/>
      <c r="I340" s="436">
        <f>G340*11</f>
        <v>11</v>
      </c>
      <c r="J340" s="436"/>
      <c r="K340" s="436">
        <f>E340-I340</f>
        <v>0</v>
      </c>
      <c r="L340" s="436"/>
      <c r="M340" s="438">
        <f>IF(ISERROR(K340/E340),"",K340/E340)</f>
        <v>0</v>
      </c>
      <c r="N340" s="438"/>
      <c r="O340" s="434"/>
      <c r="P340" s="437" t="s">
        <v>231</v>
      </c>
      <c r="Q340" s="437"/>
      <c r="R340" s="439">
        <f>SUM(O308:U308)</f>
        <v>0</v>
      </c>
      <c r="S340" s="439"/>
      <c r="T340" s="440" t="str">
        <f>IF(ISERROR(R340/R344),"",R340/R344)</f>
        <v/>
      </c>
      <c r="U340" s="440"/>
      <c r="V340" s="437" t="s">
        <v>265</v>
      </c>
      <c r="W340" s="437"/>
      <c r="X340" s="474">
        <f>SUM(P202,P259,P294,P310,P321,P336)</f>
        <v>0</v>
      </c>
      <c r="Y340" s="475"/>
      <c r="Z340" s="440" t="str">
        <f>IF(ISERROR(X340/X344),"",X340/X344)</f>
        <v/>
      </c>
      <c r="AA340" s="440"/>
    </row>
    <row r="341" spans="1:27" ht="20.100000000000001" customHeight="1">
      <c r="A341" s="431"/>
      <c r="B341" s="362" t="s">
        <v>266</v>
      </c>
      <c r="C341" s="442">
        <f>SUM(C337:D340)</f>
        <v>2</v>
      </c>
      <c r="D341" s="443"/>
      <c r="E341" s="436">
        <f>SUM(E337:F340)</f>
        <v>22</v>
      </c>
      <c r="F341" s="436"/>
      <c r="G341" s="437">
        <f>SUM(G337:H340)</f>
        <v>3</v>
      </c>
      <c r="H341" s="437"/>
      <c r="I341" s="436">
        <f>SUM(I337:J340)</f>
        <v>30</v>
      </c>
      <c r="J341" s="436"/>
      <c r="K341" s="436">
        <f>SUM(K337:L340)</f>
        <v>-8</v>
      </c>
      <c r="L341" s="436"/>
      <c r="M341" s="438">
        <f>IF(ISERROR(K341/E341),"",K341/E341)</f>
        <v>-0.36363636363636365</v>
      </c>
      <c r="N341" s="438"/>
      <c r="O341" s="434"/>
      <c r="P341" s="437" t="s">
        <v>234</v>
      </c>
      <c r="Q341" s="437"/>
      <c r="R341" s="439">
        <f>SUM(O319:U319)</f>
        <v>0</v>
      </c>
      <c r="S341" s="439"/>
      <c r="T341" s="440" t="str">
        <f>IF(ISERROR(R341/R344),"",R341/R344)</f>
        <v/>
      </c>
      <c r="U341" s="440"/>
      <c r="V341" s="437" t="s">
        <v>267</v>
      </c>
      <c r="W341" s="437"/>
      <c r="X341" s="474">
        <f>SUM(P203,P260,P295,P311,P322,P337)</f>
        <v>0</v>
      </c>
      <c r="Y341" s="475"/>
      <c r="Z341" s="440" t="str">
        <f>IF(ISERROR(X341/X344),"",X341/X344)</f>
        <v/>
      </c>
      <c r="AA341" s="440"/>
    </row>
    <row r="342" spans="1:27" ht="20.100000000000001" customHeight="1">
      <c r="A342" s="269" t="s">
        <v>472</v>
      </c>
      <c r="B342" s="362">
        <f>G335</f>
        <v>0</v>
      </c>
      <c r="C342" s="444" t="s">
        <v>269</v>
      </c>
      <c r="D342" s="445"/>
      <c r="E342" s="437">
        <f>H335</f>
        <v>0</v>
      </c>
      <c r="F342" s="437"/>
      <c r="G342" s="437" t="s">
        <v>270</v>
      </c>
      <c r="H342" s="437"/>
      <c r="I342" s="446" t="str">
        <f>L335</f>
        <v/>
      </c>
      <c r="J342" s="446"/>
      <c r="K342" s="434" t="s">
        <v>271</v>
      </c>
      <c r="L342" s="434"/>
      <c r="M342" s="446" t="str">
        <f>J335</f>
        <v/>
      </c>
      <c r="N342" s="446"/>
      <c r="O342" s="434"/>
      <c r="P342" s="437" t="s">
        <v>244</v>
      </c>
      <c r="Q342" s="437"/>
      <c r="R342" s="439">
        <f>SUM(O334:U334)</f>
        <v>0</v>
      </c>
      <c r="S342" s="439"/>
      <c r="T342" s="440" t="str">
        <f>IF(ISERROR(R342/R344),"",R342/R344)</f>
        <v/>
      </c>
      <c r="U342" s="440"/>
      <c r="V342" s="437" t="s">
        <v>272</v>
      </c>
      <c r="W342" s="437"/>
      <c r="X342" s="474">
        <f>SUM(P204,P261,P296,P312,P323,P338)</f>
        <v>0</v>
      </c>
      <c r="Y342" s="475"/>
      <c r="Z342" s="440" t="str">
        <f>IF(ISERROR(X342/X344),"",X342/X344)</f>
        <v/>
      </c>
      <c r="AA342" s="440"/>
    </row>
    <row r="343" spans="1:27" ht="20.100000000000001" customHeight="1">
      <c r="A343" s="270" t="s">
        <v>473</v>
      </c>
      <c r="B343" s="362">
        <f>I335+C341</f>
        <v>2</v>
      </c>
      <c r="C343" s="447" t="s">
        <v>251</v>
      </c>
      <c r="D343" s="448"/>
      <c r="E343" s="449">
        <f>K335+I341</f>
        <v>30</v>
      </c>
      <c r="F343" s="449"/>
      <c r="G343" s="437" t="s">
        <v>274</v>
      </c>
      <c r="H343" s="437"/>
      <c r="I343" s="446">
        <f>B343-E343</f>
        <v>-28</v>
      </c>
      <c r="J343" s="446"/>
      <c r="K343" s="434" t="s">
        <v>275</v>
      </c>
      <c r="L343" s="434"/>
      <c r="M343" s="438">
        <f>IF(ISERROR(I343/E343),"",I343/E343)</f>
        <v>-0.93333333333333335</v>
      </c>
      <c r="N343" s="438"/>
      <c r="O343" s="434"/>
      <c r="P343" s="437" t="s">
        <v>245</v>
      </c>
      <c r="Q343" s="437"/>
      <c r="R343" s="439"/>
      <c r="S343" s="439"/>
      <c r="T343" s="440" t="str">
        <f>IF(ISERROR(R343/R344),"",R343/R344)</f>
        <v/>
      </c>
      <c r="U343" s="440"/>
      <c r="V343" s="437" t="s">
        <v>264</v>
      </c>
      <c r="W343" s="437"/>
      <c r="X343" s="474">
        <f>SUM(P205,P262,P297,P313,P324,P339)</f>
        <v>0</v>
      </c>
      <c r="Y343" s="475"/>
      <c r="Z343" s="440" t="str">
        <f>IF(ISERROR(X343/X344),"",X343/X344)</f>
        <v/>
      </c>
      <c r="AA343" s="440"/>
    </row>
    <row r="344" spans="1:27" ht="20.100000000000001" customHeight="1">
      <c r="A344" s="270" t="s">
        <v>474</v>
      </c>
      <c r="B344" s="362">
        <f>N335</f>
        <v>0</v>
      </c>
      <c r="C344" s="447" t="s">
        <v>277</v>
      </c>
      <c r="D344" s="448"/>
      <c r="E344" s="440">
        <f>IF(ISERROR(B344/B343),"",B344/B343)</f>
        <v>0</v>
      </c>
      <c r="F344" s="440"/>
      <c r="G344" s="437" t="s">
        <v>278</v>
      </c>
      <c r="H344" s="437"/>
      <c r="I344" s="434">
        <f>V335</f>
        <v>0</v>
      </c>
      <c r="J344" s="434"/>
      <c r="K344" s="434" t="s">
        <v>279</v>
      </c>
      <c r="L344" s="434"/>
      <c r="M344" s="438" t="str">
        <f t="array" ref="M344">IF(ISERROR(I344/B342),"",I344/B342)</f>
        <v/>
      </c>
      <c r="N344" s="438"/>
      <c r="O344" s="434"/>
      <c r="P344" s="437" t="s">
        <v>266</v>
      </c>
      <c r="Q344" s="437"/>
      <c r="R344" s="439">
        <f>SUM(R337:S343)</f>
        <v>0</v>
      </c>
      <c r="S344" s="439"/>
      <c r="T344" s="440"/>
      <c r="U344" s="440"/>
      <c r="V344" s="437" t="s">
        <v>266</v>
      </c>
      <c r="W344" s="437"/>
      <c r="X344" s="441">
        <f>SUM(X337:Y343)</f>
        <v>0</v>
      </c>
      <c r="Y344" s="441"/>
      <c r="Z344" s="440"/>
      <c r="AA344" s="440"/>
    </row>
    <row r="345" spans="1:27" ht="36" customHeight="1">
      <c r="A345" s="181" t="s">
        <v>335</v>
      </c>
      <c r="B345" s="182"/>
      <c r="C345" s="121"/>
      <c r="D345" s="121"/>
      <c r="E345" s="121"/>
      <c r="F345" s="121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customHeight="1">
      <c r="A346" s="450" t="s">
        <v>475</v>
      </c>
      <c r="B346" s="453" t="s">
        <v>280</v>
      </c>
      <c r="C346" s="453" t="s">
        <v>281</v>
      </c>
      <c r="D346" s="453" t="s">
        <v>282</v>
      </c>
      <c r="E346" s="456" t="s">
        <v>283</v>
      </c>
      <c r="F346" s="469" t="s">
        <v>284</v>
      </c>
      <c r="G346" s="434" t="s">
        <v>285</v>
      </c>
      <c r="H346" s="434"/>
      <c r="I346" s="453" t="s">
        <v>286</v>
      </c>
      <c r="J346" s="459" t="s">
        <v>271</v>
      </c>
      <c r="K346" s="462" t="s">
        <v>287</v>
      </c>
      <c r="L346" s="453" t="s">
        <v>270</v>
      </c>
      <c r="M346" s="465" t="s">
        <v>288</v>
      </c>
      <c r="N346" s="467" t="s">
        <v>252</v>
      </c>
      <c r="O346" s="434" t="s">
        <v>289</v>
      </c>
      <c r="P346" s="434"/>
      <c r="Q346" s="434"/>
      <c r="R346" s="434"/>
      <c r="S346" s="434"/>
      <c r="T346" s="434"/>
      <c r="U346" s="434"/>
      <c r="V346" s="434" t="s">
        <v>290</v>
      </c>
      <c r="W346" s="467" t="s">
        <v>291</v>
      </c>
      <c r="X346" s="434" t="s">
        <v>292</v>
      </c>
      <c r="Y346" s="434"/>
      <c r="Z346" s="434"/>
      <c r="AA346" s="434"/>
    </row>
    <row r="347" spans="1:27" ht="21.95" customHeight="1">
      <c r="A347" s="451"/>
      <c r="B347" s="454"/>
      <c r="C347" s="454"/>
      <c r="D347" s="454"/>
      <c r="E347" s="457"/>
      <c r="F347" s="470"/>
      <c r="G347" s="434"/>
      <c r="H347" s="434"/>
      <c r="I347" s="454"/>
      <c r="J347" s="460"/>
      <c r="K347" s="463"/>
      <c r="L347" s="454"/>
      <c r="M347" s="466"/>
      <c r="N347" s="467"/>
      <c r="O347" s="434" t="s">
        <v>259</v>
      </c>
      <c r="P347" s="434" t="s">
        <v>261</v>
      </c>
      <c r="Q347" s="434" t="s">
        <v>263</v>
      </c>
      <c r="R347" s="468" t="s">
        <v>265</v>
      </c>
      <c r="S347" s="437" t="s">
        <v>267</v>
      </c>
      <c r="T347" s="434" t="s">
        <v>272</v>
      </c>
      <c r="U347" s="434" t="s">
        <v>264</v>
      </c>
      <c r="V347" s="434"/>
      <c r="W347" s="467"/>
      <c r="X347" s="434" t="s">
        <v>293</v>
      </c>
      <c r="Y347" s="434" t="s">
        <v>294</v>
      </c>
      <c r="Z347" s="434" t="s">
        <v>295</v>
      </c>
      <c r="AA347" s="434" t="s">
        <v>264</v>
      </c>
    </row>
    <row r="348" spans="1:27" ht="21.95" customHeight="1">
      <c r="A348" s="452"/>
      <c r="B348" s="455"/>
      <c r="C348" s="455"/>
      <c r="D348" s="455"/>
      <c r="E348" s="458"/>
      <c r="F348" s="471"/>
      <c r="G348" s="308" t="s">
        <v>296</v>
      </c>
      <c r="H348" s="366" t="s">
        <v>297</v>
      </c>
      <c r="I348" s="455"/>
      <c r="J348" s="461"/>
      <c r="K348" s="464"/>
      <c r="L348" s="455"/>
      <c r="M348" s="466"/>
      <c r="N348" s="467"/>
      <c r="O348" s="434"/>
      <c r="P348" s="434"/>
      <c r="Q348" s="434"/>
      <c r="R348" s="468"/>
      <c r="S348" s="437"/>
      <c r="T348" s="434"/>
      <c r="U348" s="434"/>
      <c r="V348" s="434"/>
      <c r="W348" s="467"/>
      <c r="X348" s="434"/>
      <c r="Y348" s="434"/>
      <c r="Z348" s="434"/>
      <c r="AA348" s="434"/>
    </row>
    <row r="349" spans="1:27" ht="20.100000000000001" customHeight="1">
      <c r="A349" s="259">
        <v>30100030</v>
      </c>
      <c r="B349" s="359" t="s">
        <v>178</v>
      </c>
      <c r="C349" s="125" t="s">
        <v>179</v>
      </c>
      <c r="D349" s="107">
        <v>5.03</v>
      </c>
      <c r="E349" s="107"/>
      <c r="F349" s="126"/>
      <c r="G349" s="127"/>
      <c r="H349" s="360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368"/>
      <c r="P349" s="368"/>
      <c r="Q349" s="368"/>
      <c r="R349" s="368"/>
      <c r="S349" s="368"/>
      <c r="T349" s="368"/>
      <c r="U349" s="368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customHeight="1">
      <c r="A350" s="260"/>
      <c r="B350" s="133" t="s">
        <v>180</v>
      </c>
      <c r="C350" s="125" t="s">
        <v>179</v>
      </c>
      <c r="D350" s="107">
        <v>5.03</v>
      </c>
      <c r="E350" s="107"/>
      <c r="F350" s="126"/>
      <c r="G350" s="127"/>
      <c r="H350" s="360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368"/>
      <c r="P350" s="368"/>
      <c r="Q350" s="368"/>
      <c r="R350" s="368"/>
      <c r="S350" s="368"/>
      <c r="T350" s="368"/>
      <c r="U350" s="368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customHeight="1">
      <c r="A351" s="261"/>
      <c r="B351" s="133" t="s">
        <v>180</v>
      </c>
      <c r="C351" s="125" t="s">
        <v>181</v>
      </c>
      <c r="D351" s="107">
        <v>5.03</v>
      </c>
      <c r="E351" s="107"/>
      <c r="F351" s="126"/>
      <c r="G351" s="127"/>
      <c r="H351" s="360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368"/>
      <c r="P351" s="368"/>
      <c r="Q351" s="368"/>
      <c r="R351" s="368"/>
      <c r="S351" s="368"/>
      <c r="T351" s="368"/>
      <c r="U351" s="368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customHeight="1">
      <c r="A352" s="259">
        <v>30100048</v>
      </c>
      <c r="B352" s="133" t="s">
        <v>182</v>
      </c>
      <c r="C352" s="125" t="s">
        <v>179</v>
      </c>
      <c r="D352" s="107">
        <v>5.03</v>
      </c>
      <c r="E352" s="107"/>
      <c r="F352" s="126"/>
      <c r="G352" s="127"/>
      <c r="H352" s="360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368"/>
      <c r="P352" s="368"/>
      <c r="Q352" s="368"/>
      <c r="R352" s="368"/>
      <c r="S352" s="368"/>
      <c r="T352" s="368"/>
      <c r="U352" s="368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customHeight="1">
      <c r="A353" s="259">
        <v>30100047</v>
      </c>
      <c r="B353" s="133" t="s">
        <v>182</v>
      </c>
      <c r="C353" s="125" t="s">
        <v>183</v>
      </c>
      <c r="D353" s="107">
        <v>5.03</v>
      </c>
      <c r="E353" s="107"/>
      <c r="F353" s="126"/>
      <c r="G353" s="127"/>
      <c r="H353" s="360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368"/>
      <c r="P353" s="368"/>
      <c r="Q353" s="368"/>
      <c r="R353" s="368"/>
      <c r="S353" s="368"/>
      <c r="T353" s="368"/>
      <c r="U353" s="368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customHeight="1">
      <c r="A354" s="259">
        <v>30100052</v>
      </c>
      <c r="B354" s="133" t="s">
        <v>184</v>
      </c>
      <c r="C354" s="125" t="s">
        <v>179</v>
      </c>
      <c r="D354" s="107">
        <v>5.04</v>
      </c>
      <c r="E354" s="107"/>
      <c r="F354" s="155"/>
      <c r="G354" s="135"/>
      <c r="H354" s="360">
        <f t="shared" si="86"/>
        <v>0</v>
      </c>
      <c r="I354" s="136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368"/>
      <c r="P354" s="368"/>
      <c r="Q354" s="368"/>
      <c r="R354" s="368"/>
      <c r="S354" s="368"/>
      <c r="T354" s="368"/>
      <c r="U354" s="368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customHeight="1">
      <c r="A355" s="292">
        <v>30100059</v>
      </c>
      <c r="B355" s="133" t="s">
        <v>185</v>
      </c>
      <c r="C355" s="125" t="s">
        <v>186</v>
      </c>
      <c r="D355" s="107">
        <v>5.03</v>
      </c>
      <c r="E355" s="107"/>
      <c r="F355" s="126"/>
      <c r="G355" s="127"/>
      <c r="H355" s="360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368"/>
      <c r="P355" s="368"/>
      <c r="Q355" s="368"/>
      <c r="R355" s="368"/>
      <c r="S355" s="368"/>
      <c r="T355" s="368"/>
      <c r="U355" s="368"/>
      <c r="V355" s="131"/>
      <c r="W355" s="132"/>
      <c r="X355" s="131"/>
      <c r="Y355" s="131"/>
      <c r="Z355" s="131"/>
      <c r="AA355" s="131"/>
    </row>
    <row r="356" spans="1:27" ht="20.100000000000001" customHeight="1">
      <c r="A356" s="262">
        <v>30100060</v>
      </c>
      <c r="B356" s="133" t="s">
        <v>185</v>
      </c>
      <c r="C356" s="125" t="s">
        <v>187</v>
      </c>
      <c r="D356" s="107">
        <v>5.03</v>
      </c>
      <c r="E356" s="107"/>
      <c r="F356" s="126"/>
      <c r="G356" s="127"/>
      <c r="H356" s="360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368"/>
      <c r="P356" s="368"/>
      <c r="Q356" s="368"/>
      <c r="R356" s="368"/>
      <c r="S356" s="368"/>
      <c r="T356" s="368"/>
      <c r="U356" s="368"/>
      <c r="V356" s="131"/>
      <c r="W356" s="132"/>
      <c r="X356" s="131"/>
      <c r="Y356" s="131"/>
      <c r="Z356" s="131"/>
      <c r="AA356" s="131"/>
    </row>
    <row r="357" spans="1:27" ht="20.100000000000001" customHeight="1">
      <c r="A357" s="260">
        <v>30200006</v>
      </c>
      <c r="B357" s="133" t="s">
        <v>188</v>
      </c>
      <c r="C357" s="125" t="s">
        <v>189</v>
      </c>
      <c r="D357" s="107">
        <v>5.04</v>
      </c>
      <c r="E357" s="107"/>
      <c r="F357" s="125"/>
      <c r="G357" s="127"/>
      <c r="H357" s="360">
        <f t="shared" si="86"/>
        <v>0</v>
      </c>
      <c r="I357" s="360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368"/>
      <c r="P357" s="368"/>
      <c r="Q357" s="368"/>
      <c r="R357" s="368"/>
      <c r="S357" s="368"/>
      <c r="T357" s="368"/>
      <c r="U357" s="368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customHeight="1">
      <c r="A358" s="260">
        <v>30200005</v>
      </c>
      <c r="B358" s="133" t="s">
        <v>188</v>
      </c>
      <c r="C358" s="125" t="s">
        <v>190</v>
      </c>
      <c r="D358" s="107">
        <v>5.04</v>
      </c>
      <c r="E358" s="107"/>
      <c r="F358" s="125"/>
      <c r="G358" s="127"/>
      <c r="H358" s="360">
        <f t="shared" si="86"/>
        <v>0</v>
      </c>
      <c r="I358" s="360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368"/>
      <c r="P358" s="368"/>
      <c r="Q358" s="368"/>
      <c r="R358" s="368"/>
      <c r="S358" s="368"/>
      <c r="T358" s="368"/>
      <c r="U358" s="368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customHeight="1">
      <c r="A359" s="262">
        <v>30100063</v>
      </c>
      <c r="B359" s="133" t="s">
        <v>461</v>
      </c>
      <c r="C359" s="125" t="s">
        <v>192</v>
      </c>
      <c r="D359" s="107">
        <v>5.03</v>
      </c>
      <c r="E359" s="107"/>
      <c r="F359" s="125"/>
      <c r="G359" s="127"/>
      <c r="H359" s="360">
        <f t="shared" si="86"/>
        <v>0</v>
      </c>
      <c r="I359" s="360"/>
      <c r="J359" s="129"/>
      <c r="K359" s="130"/>
      <c r="L359" s="128"/>
      <c r="M359" s="108"/>
      <c r="N359" s="129"/>
      <c r="O359" s="368"/>
      <c r="P359" s="368"/>
      <c r="Q359" s="368"/>
      <c r="R359" s="368"/>
      <c r="S359" s="368"/>
      <c r="T359" s="368"/>
      <c r="U359" s="368"/>
      <c r="V359" s="131"/>
      <c r="W359" s="132"/>
      <c r="X359" s="131"/>
      <c r="Y359" s="131"/>
      <c r="Z359" s="131"/>
      <c r="AA359" s="131"/>
    </row>
    <row r="360" spans="1:27" ht="20.100000000000001" customHeight="1">
      <c r="A360" s="262">
        <v>30100061</v>
      </c>
      <c r="B360" s="133" t="s">
        <v>461</v>
      </c>
      <c r="C360" s="125" t="s">
        <v>193</v>
      </c>
      <c r="D360" s="107">
        <v>5.03</v>
      </c>
      <c r="E360" s="107"/>
      <c r="F360" s="125"/>
      <c r="G360" s="127"/>
      <c r="H360" s="360">
        <f t="shared" si="86"/>
        <v>0</v>
      </c>
      <c r="I360" s="360"/>
      <c r="J360" s="129"/>
      <c r="K360" s="130"/>
      <c r="L360" s="128"/>
      <c r="M360" s="108"/>
      <c r="N360" s="129"/>
      <c r="O360" s="368"/>
      <c r="P360" s="368"/>
      <c r="Q360" s="368"/>
      <c r="R360" s="368"/>
      <c r="S360" s="368"/>
      <c r="T360" s="368"/>
      <c r="U360" s="368"/>
      <c r="V360" s="131"/>
      <c r="W360" s="132"/>
      <c r="X360" s="131"/>
      <c r="Y360" s="131"/>
      <c r="Z360" s="131"/>
      <c r="AA360" s="131"/>
    </row>
    <row r="361" spans="1:27" ht="20.100000000000001" customHeight="1">
      <c r="A361" s="260">
        <v>30200001</v>
      </c>
      <c r="B361" s="133" t="s">
        <v>196</v>
      </c>
      <c r="C361" s="125" t="s">
        <v>189</v>
      </c>
      <c r="D361" s="107">
        <v>5.0599999999999996</v>
      </c>
      <c r="E361" s="107"/>
      <c r="F361" s="126"/>
      <c r="G361" s="127"/>
      <c r="H361" s="360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368"/>
      <c r="P361" s="368"/>
      <c r="Q361" s="368"/>
      <c r="R361" s="368"/>
      <c r="S361" s="368"/>
      <c r="T361" s="368"/>
      <c r="U361" s="368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customHeight="1">
      <c r="A362" s="260">
        <v>30200002</v>
      </c>
      <c r="B362" s="133" t="s">
        <v>197</v>
      </c>
      <c r="C362" s="125" t="s">
        <v>189</v>
      </c>
      <c r="D362" s="107">
        <v>5.09</v>
      </c>
      <c r="E362" s="107"/>
      <c r="F362" s="126"/>
      <c r="G362" s="127"/>
      <c r="H362" s="360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368"/>
      <c r="P362" s="368"/>
      <c r="Q362" s="368"/>
      <c r="R362" s="368"/>
      <c r="S362" s="368"/>
      <c r="T362" s="368"/>
      <c r="U362" s="368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customHeight="1">
      <c r="A363" s="260">
        <v>30200003</v>
      </c>
      <c r="B363" s="133" t="s">
        <v>197</v>
      </c>
      <c r="C363" s="125" t="s">
        <v>190</v>
      </c>
      <c r="D363" s="107">
        <v>5.09</v>
      </c>
      <c r="E363" s="107"/>
      <c r="F363" s="126"/>
      <c r="G363" s="127"/>
      <c r="H363" s="360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368"/>
      <c r="P363" s="368"/>
      <c r="Q363" s="368"/>
      <c r="R363" s="368"/>
      <c r="S363" s="368"/>
      <c r="T363" s="368"/>
      <c r="U363" s="368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customHeight="1">
      <c r="A364" s="260">
        <v>30100003</v>
      </c>
      <c r="B364" s="139" t="s">
        <v>198</v>
      </c>
      <c r="C364" s="366" t="s">
        <v>190</v>
      </c>
      <c r="D364" s="107">
        <v>4.8</v>
      </c>
      <c r="E364" s="107"/>
      <c r="F364" s="126"/>
      <c r="G364" s="127"/>
      <c r="H364" s="360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368"/>
      <c r="P364" s="368"/>
      <c r="Q364" s="368"/>
      <c r="R364" s="368"/>
      <c r="S364" s="368"/>
      <c r="T364" s="368"/>
      <c r="U364" s="368"/>
      <c r="V364" s="131"/>
      <c r="W364" s="132"/>
      <c r="X364" s="131"/>
      <c r="Y364" s="131"/>
      <c r="Z364" s="131"/>
      <c r="AA364" s="131"/>
    </row>
    <row r="365" spans="1:27" ht="20.100000000000001" customHeight="1">
      <c r="A365" s="260">
        <v>30100004</v>
      </c>
      <c r="B365" s="139" t="s">
        <v>198</v>
      </c>
      <c r="C365" s="366" t="s">
        <v>187</v>
      </c>
      <c r="D365" s="107">
        <v>4.8</v>
      </c>
      <c r="E365" s="107"/>
      <c r="F365" s="126"/>
      <c r="G365" s="127"/>
      <c r="H365" s="360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368"/>
      <c r="P365" s="368"/>
      <c r="Q365" s="368"/>
      <c r="R365" s="368"/>
      <c r="S365" s="368"/>
      <c r="T365" s="368"/>
      <c r="U365" s="368"/>
      <c r="V365" s="131"/>
      <c r="W365" s="132"/>
      <c r="X365" s="131"/>
      <c r="Y365" s="131"/>
      <c r="Z365" s="131"/>
      <c r="AA365" s="131"/>
    </row>
    <row r="366" spans="1:27" ht="20.100000000000001" customHeight="1">
      <c r="A366" s="260">
        <v>30100006</v>
      </c>
      <c r="B366" s="139" t="s">
        <v>198</v>
      </c>
      <c r="C366" s="366" t="s">
        <v>179</v>
      </c>
      <c r="D366" s="107">
        <v>4.8</v>
      </c>
      <c r="E366" s="107"/>
      <c r="F366" s="126"/>
      <c r="G366" s="127"/>
      <c r="H366" s="360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368"/>
      <c r="P366" s="368"/>
      <c r="Q366" s="368"/>
      <c r="R366" s="368"/>
      <c r="S366" s="368"/>
      <c r="T366" s="368"/>
      <c r="U366" s="368"/>
      <c r="V366" s="131"/>
      <c r="W366" s="132"/>
      <c r="X366" s="131"/>
      <c r="Y366" s="131"/>
      <c r="Z366" s="131"/>
      <c r="AA366" s="131"/>
    </row>
    <row r="367" spans="1:27" ht="20.100000000000001" customHeight="1">
      <c r="A367" s="260">
        <v>30100005</v>
      </c>
      <c r="B367" s="139" t="s">
        <v>198</v>
      </c>
      <c r="C367" s="366" t="s">
        <v>199</v>
      </c>
      <c r="D367" s="107">
        <v>4.8</v>
      </c>
      <c r="E367" s="107"/>
      <c r="F367" s="126"/>
      <c r="G367" s="127"/>
      <c r="H367" s="360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368"/>
      <c r="P367" s="368"/>
      <c r="Q367" s="368"/>
      <c r="R367" s="368"/>
      <c r="S367" s="368"/>
      <c r="T367" s="368"/>
      <c r="U367" s="368"/>
      <c r="V367" s="131"/>
      <c r="W367" s="132"/>
      <c r="X367" s="131"/>
      <c r="Y367" s="131"/>
      <c r="Z367" s="131"/>
      <c r="AA367" s="131"/>
    </row>
    <row r="368" spans="1:27" ht="20.100000000000001" customHeight="1">
      <c r="A368" s="260">
        <v>30100009</v>
      </c>
      <c r="B368" s="139" t="s">
        <v>200</v>
      </c>
      <c r="C368" s="125" t="s">
        <v>190</v>
      </c>
      <c r="D368" s="107">
        <v>4.99</v>
      </c>
      <c r="E368" s="107"/>
      <c r="F368" s="126"/>
      <c r="G368" s="127"/>
      <c r="H368" s="360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368"/>
      <c r="P368" s="368"/>
      <c r="Q368" s="368"/>
      <c r="R368" s="368"/>
      <c r="S368" s="368"/>
      <c r="T368" s="368"/>
      <c r="U368" s="368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customHeight="1">
      <c r="A369" s="259">
        <v>30200004</v>
      </c>
      <c r="B369" s="139" t="s">
        <v>200</v>
      </c>
      <c r="C369" s="125" t="s">
        <v>189</v>
      </c>
      <c r="D369" s="107">
        <v>4.99</v>
      </c>
      <c r="E369" s="107"/>
      <c r="F369" s="140"/>
      <c r="G369" s="127"/>
      <c r="H369" s="360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368"/>
      <c r="P369" s="368"/>
      <c r="Q369" s="368"/>
      <c r="R369" s="368"/>
      <c r="S369" s="368"/>
      <c r="T369" s="368"/>
      <c r="U369" s="368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customHeight="1">
      <c r="A370" s="424" t="s">
        <v>201</v>
      </c>
      <c r="B370" s="425"/>
      <c r="C370" s="369" t="s">
        <v>202</v>
      </c>
      <c r="D370" s="141"/>
      <c r="E370" s="141"/>
      <c r="F370" s="142"/>
      <c r="G370" s="143">
        <f>SUM(G349:G369)</f>
        <v>0</v>
      </c>
      <c r="H370" s="144">
        <f>SUM(H349:H369)</f>
        <v>0</v>
      </c>
      <c r="I370" s="144">
        <f>SUM(I349:I369)</f>
        <v>0</v>
      </c>
      <c r="J370" s="129" t="str">
        <f t="array" ref="J370">IF(ISERROR(G370/I370),"",G370/I370)</f>
        <v/>
      </c>
      <c r="K370" s="144">
        <f>SUM(K349:K369)</f>
        <v>0</v>
      </c>
      <c r="L370" s="145"/>
      <c r="M370" s="148">
        <f t="shared" ref="M370:AA370" si="92">SUM(M349:M369)</f>
        <v>0</v>
      </c>
      <c r="N370" s="144">
        <f t="shared" si="92"/>
        <v>0</v>
      </c>
      <c r="O370" s="146">
        <f t="shared" si="92"/>
        <v>0</v>
      </c>
      <c r="P370" s="146">
        <f t="shared" si="92"/>
        <v>0</v>
      </c>
      <c r="Q370" s="146">
        <f t="shared" si="92"/>
        <v>0</v>
      </c>
      <c r="R370" s="146">
        <f t="shared" si="92"/>
        <v>0</v>
      </c>
      <c r="S370" s="146">
        <f t="shared" si="92"/>
        <v>0</v>
      </c>
      <c r="T370" s="146">
        <f t="shared" si="92"/>
        <v>0</v>
      </c>
      <c r="U370" s="146">
        <f t="shared" si="92"/>
        <v>0</v>
      </c>
      <c r="V370" s="147">
        <f t="shared" si="92"/>
        <v>0</v>
      </c>
      <c r="W370" s="132">
        <f t="shared" si="92"/>
        <v>0</v>
      </c>
      <c r="X370" s="147">
        <f t="shared" si="92"/>
        <v>0</v>
      </c>
      <c r="Y370" s="147">
        <f t="shared" si="92"/>
        <v>0</v>
      </c>
      <c r="Z370" s="147">
        <f t="shared" si="92"/>
        <v>0</v>
      </c>
      <c r="AA370" s="147">
        <f t="shared" si="92"/>
        <v>0</v>
      </c>
    </row>
    <row r="371" spans="1:27" ht="20.100000000000001" customHeight="1">
      <c r="A371" s="260">
        <v>30100012</v>
      </c>
      <c r="B371" s="359" t="s">
        <v>206</v>
      </c>
      <c r="C371" s="125" t="s">
        <v>199</v>
      </c>
      <c r="D371" s="107">
        <v>5.03</v>
      </c>
      <c r="E371" s="107"/>
      <c r="F371" s="126"/>
      <c r="G371" s="127"/>
      <c r="H371" s="360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364"/>
      <c r="P371" s="364"/>
      <c r="Q371" s="364"/>
      <c r="R371" s="364"/>
      <c r="S371" s="364"/>
      <c r="T371" s="364"/>
      <c r="U371" s="364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customHeight="1">
      <c r="A372" s="260">
        <v>30100011</v>
      </c>
      <c r="B372" s="359" t="s">
        <v>425</v>
      </c>
      <c r="C372" s="183" t="s">
        <v>427</v>
      </c>
      <c r="D372" s="107">
        <v>5.03</v>
      </c>
      <c r="E372" s="107"/>
      <c r="F372" s="126"/>
      <c r="G372" s="127"/>
      <c r="H372" s="360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364"/>
      <c r="P372" s="364"/>
      <c r="Q372" s="364"/>
      <c r="R372" s="364"/>
      <c r="S372" s="364"/>
      <c r="T372" s="364"/>
      <c r="U372" s="364"/>
      <c r="V372" s="131"/>
      <c r="W372" s="132"/>
      <c r="X372" s="131"/>
      <c r="Y372" s="131"/>
      <c r="Z372" s="131"/>
      <c r="AA372" s="131"/>
    </row>
    <row r="373" spans="1:27" ht="20.100000000000001" customHeight="1">
      <c r="A373" s="260">
        <v>30100010</v>
      </c>
      <c r="B373" s="359" t="s">
        <v>206</v>
      </c>
      <c r="C373" s="125" t="s">
        <v>186</v>
      </c>
      <c r="D373" s="107">
        <v>5.03</v>
      </c>
      <c r="E373" s="107"/>
      <c r="F373" s="126"/>
      <c r="G373" s="127"/>
      <c r="H373" s="360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364"/>
      <c r="P373" s="364"/>
      <c r="Q373" s="364"/>
      <c r="R373" s="364"/>
      <c r="S373" s="364"/>
      <c r="T373" s="364"/>
      <c r="U373" s="364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customHeight="1">
      <c r="A374" s="260">
        <v>30100014</v>
      </c>
      <c r="B374" s="359" t="s">
        <v>206</v>
      </c>
      <c r="C374" s="125" t="s">
        <v>203</v>
      </c>
      <c r="D374" s="107">
        <v>5.03</v>
      </c>
      <c r="E374" s="107"/>
      <c r="F374" s="126"/>
      <c r="G374" s="127"/>
      <c r="H374" s="360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364"/>
      <c r="P374" s="364"/>
      <c r="Q374" s="364"/>
      <c r="R374" s="364"/>
      <c r="S374" s="364"/>
      <c r="T374" s="364"/>
      <c r="U374" s="364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customHeight="1">
      <c r="A375" s="260">
        <v>30100013</v>
      </c>
      <c r="B375" s="359" t="s">
        <v>206</v>
      </c>
      <c r="C375" s="125" t="s">
        <v>207</v>
      </c>
      <c r="D375" s="107">
        <v>5.03</v>
      </c>
      <c r="E375" s="107"/>
      <c r="F375" s="126"/>
      <c r="G375" s="127"/>
      <c r="H375" s="360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364"/>
      <c r="P375" s="364"/>
      <c r="Q375" s="364"/>
      <c r="R375" s="364"/>
      <c r="S375" s="364"/>
      <c r="T375" s="364"/>
      <c r="U375" s="364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customHeight="1">
      <c r="A376" s="260">
        <v>30100016</v>
      </c>
      <c r="B376" s="359" t="s">
        <v>414</v>
      </c>
      <c r="C376" s="183" t="s">
        <v>415</v>
      </c>
      <c r="D376" s="107"/>
      <c r="E376" s="107"/>
      <c r="F376" s="126"/>
      <c r="G376" s="127"/>
      <c r="H376" s="360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364"/>
      <c r="P376" s="364"/>
      <c r="Q376" s="364"/>
      <c r="R376" s="364"/>
      <c r="S376" s="364"/>
      <c r="T376" s="364"/>
      <c r="U376" s="364"/>
      <c r="V376" s="131"/>
      <c r="W376" s="132"/>
      <c r="X376" s="131"/>
      <c r="Y376" s="131"/>
      <c r="Z376" s="131"/>
      <c r="AA376" s="131"/>
    </row>
    <row r="377" spans="1:27" ht="20.100000000000001" customHeight="1">
      <c r="A377" s="260">
        <v>30100017</v>
      </c>
      <c r="B377" s="359" t="s">
        <v>414</v>
      </c>
      <c r="C377" s="183" t="s">
        <v>416</v>
      </c>
      <c r="D377" s="107"/>
      <c r="E377" s="107"/>
      <c r="F377" s="126"/>
      <c r="G377" s="127"/>
      <c r="H377" s="360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364"/>
      <c r="P377" s="364"/>
      <c r="Q377" s="364"/>
      <c r="R377" s="364"/>
      <c r="S377" s="364"/>
      <c r="T377" s="364"/>
      <c r="U377" s="364"/>
      <c r="V377" s="131"/>
      <c r="W377" s="132"/>
      <c r="X377" s="131"/>
      <c r="Y377" s="131"/>
      <c r="Z377" s="131"/>
      <c r="AA377" s="131"/>
    </row>
    <row r="378" spans="1:27" ht="20.100000000000001" customHeight="1">
      <c r="A378" s="260">
        <v>30100015</v>
      </c>
      <c r="B378" s="359" t="s">
        <v>414</v>
      </c>
      <c r="C378" s="183" t="s">
        <v>61</v>
      </c>
      <c r="D378" s="107"/>
      <c r="E378" s="107"/>
      <c r="F378" s="126"/>
      <c r="G378" s="127"/>
      <c r="H378" s="360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364"/>
      <c r="P378" s="364"/>
      <c r="Q378" s="364"/>
      <c r="R378" s="364"/>
      <c r="S378" s="364"/>
      <c r="T378" s="364"/>
      <c r="U378" s="364"/>
      <c r="V378" s="131"/>
      <c r="W378" s="132"/>
      <c r="X378" s="131"/>
      <c r="Y378" s="131"/>
      <c r="Z378" s="131"/>
      <c r="AA378" s="131"/>
    </row>
    <row r="379" spans="1:27" ht="20.100000000000001" customHeight="1">
      <c r="A379" s="260">
        <v>30100027</v>
      </c>
      <c r="B379" s="359" t="s">
        <v>208</v>
      </c>
      <c r="C379" s="125" t="s">
        <v>179</v>
      </c>
      <c r="D379" s="107">
        <v>5.08</v>
      </c>
      <c r="E379" s="107"/>
      <c r="F379" s="126"/>
      <c r="G379" s="127"/>
      <c r="H379" s="360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364"/>
      <c r="P379" s="364"/>
      <c r="Q379" s="364"/>
      <c r="R379" s="364"/>
      <c r="S379" s="364"/>
      <c r="T379" s="364"/>
      <c r="U379" s="364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customHeight="1">
      <c r="A380" s="260">
        <v>30100023</v>
      </c>
      <c r="B380" s="359" t="s">
        <v>208</v>
      </c>
      <c r="C380" s="125" t="s">
        <v>204</v>
      </c>
      <c r="D380" s="107">
        <v>5.08</v>
      </c>
      <c r="E380" s="107"/>
      <c r="F380" s="126"/>
      <c r="G380" s="127"/>
      <c r="H380" s="360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364"/>
      <c r="P380" s="364"/>
      <c r="Q380" s="364"/>
      <c r="R380" s="364"/>
      <c r="S380" s="364"/>
      <c r="T380" s="364"/>
      <c r="U380" s="364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customHeight="1">
      <c r="A381" s="260">
        <v>30100024</v>
      </c>
      <c r="B381" s="359" t="s">
        <v>208</v>
      </c>
      <c r="C381" s="125" t="s">
        <v>205</v>
      </c>
      <c r="D381" s="107">
        <v>5.08</v>
      </c>
      <c r="E381" s="107"/>
      <c r="F381" s="126"/>
      <c r="G381" s="127"/>
      <c r="H381" s="360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364"/>
      <c r="P381" s="364"/>
      <c r="Q381" s="364"/>
      <c r="R381" s="364"/>
      <c r="S381" s="364"/>
      <c r="T381" s="364"/>
      <c r="U381" s="364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customHeight="1">
      <c r="A382" s="260">
        <v>30100022</v>
      </c>
      <c r="B382" s="359" t="s">
        <v>208</v>
      </c>
      <c r="C382" s="125" t="s">
        <v>186</v>
      </c>
      <c r="D382" s="107">
        <v>5.08</v>
      </c>
      <c r="E382" s="107"/>
      <c r="F382" s="126"/>
      <c r="G382" s="127"/>
      <c r="H382" s="360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364"/>
      <c r="P382" s="364"/>
      <c r="Q382" s="364"/>
      <c r="R382" s="364"/>
      <c r="S382" s="364"/>
      <c r="T382" s="364"/>
      <c r="U382" s="364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customHeight="1">
      <c r="A383" s="260">
        <v>30100029</v>
      </c>
      <c r="B383" s="359" t="s">
        <v>208</v>
      </c>
      <c r="C383" s="125" t="s">
        <v>203</v>
      </c>
      <c r="D383" s="107">
        <v>5.08</v>
      </c>
      <c r="E383" s="107"/>
      <c r="F383" s="126"/>
      <c r="G383" s="127"/>
      <c r="H383" s="360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364"/>
      <c r="P383" s="364"/>
      <c r="Q383" s="364"/>
      <c r="R383" s="364"/>
      <c r="S383" s="364"/>
      <c r="T383" s="364"/>
      <c r="U383" s="364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customHeight="1">
      <c r="A384" s="260">
        <v>30100026</v>
      </c>
      <c r="B384" s="359" t="s">
        <v>208</v>
      </c>
      <c r="C384" s="125" t="s">
        <v>199</v>
      </c>
      <c r="D384" s="107">
        <v>5.08</v>
      </c>
      <c r="E384" s="107"/>
      <c r="F384" s="126"/>
      <c r="G384" s="127"/>
      <c r="H384" s="360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368"/>
      <c r="P384" s="368"/>
      <c r="Q384" s="368"/>
      <c r="R384" s="368"/>
      <c r="S384" s="368"/>
      <c r="T384" s="368"/>
      <c r="U384" s="368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customHeight="1">
      <c r="A385" s="260">
        <v>30100025</v>
      </c>
      <c r="B385" s="359" t="s">
        <v>208</v>
      </c>
      <c r="C385" s="125" t="s">
        <v>187</v>
      </c>
      <c r="D385" s="107">
        <v>5.08</v>
      </c>
      <c r="E385" s="107"/>
      <c r="F385" s="126"/>
      <c r="G385" s="127"/>
      <c r="H385" s="360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364"/>
      <c r="P385" s="364"/>
      <c r="Q385" s="364"/>
      <c r="R385" s="364"/>
      <c r="S385" s="364"/>
      <c r="T385" s="364"/>
      <c r="U385" s="364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customHeight="1">
      <c r="A386" s="260">
        <v>30100028</v>
      </c>
      <c r="B386" s="359" t="s">
        <v>208</v>
      </c>
      <c r="C386" s="125" t="s">
        <v>207</v>
      </c>
      <c r="D386" s="107">
        <v>5.08</v>
      </c>
      <c r="E386" s="107"/>
      <c r="F386" s="126"/>
      <c r="G386" s="127"/>
      <c r="H386" s="360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368"/>
      <c r="P386" s="368"/>
      <c r="Q386" s="368"/>
      <c r="R386" s="368"/>
      <c r="S386" s="368"/>
      <c r="T386" s="368"/>
      <c r="U386" s="368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customHeight="1">
      <c r="A387" s="260">
        <v>30100032</v>
      </c>
      <c r="B387" s="359" t="s">
        <v>209</v>
      </c>
      <c r="C387" s="125" t="s">
        <v>194</v>
      </c>
      <c r="D387" s="107">
        <v>5.03</v>
      </c>
      <c r="E387" s="107"/>
      <c r="F387" s="126"/>
      <c r="G387" s="127"/>
      <c r="H387" s="360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364"/>
      <c r="P387" s="364"/>
      <c r="Q387" s="364"/>
      <c r="R387" s="364"/>
      <c r="S387" s="364"/>
      <c r="T387" s="364"/>
      <c r="U387" s="364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customHeight="1">
      <c r="A388" s="260">
        <v>30100033</v>
      </c>
      <c r="B388" s="359" t="s">
        <v>209</v>
      </c>
      <c r="C388" s="125" t="s">
        <v>179</v>
      </c>
      <c r="D388" s="107">
        <v>5.03</v>
      </c>
      <c r="E388" s="107"/>
      <c r="F388" s="126"/>
      <c r="G388" s="127"/>
      <c r="H388" s="360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364"/>
      <c r="P388" s="364"/>
      <c r="Q388" s="364"/>
      <c r="R388" s="364"/>
      <c r="S388" s="364"/>
      <c r="T388" s="364"/>
      <c r="U388" s="364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customHeight="1">
      <c r="A389" s="260">
        <v>30100062</v>
      </c>
      <c r="B389" s="359" t="s">
        <v>209</v>
      </c>
      <c r="C389" s="125" t="s">
        <v>195</v>
      </c>
      <c r="D389" s="107">
        <v>5.03</v>
      </c>
      <c r="E389" s="107"/>
      <c r="F389" s="126"/>
      <c r="G389" s="127"/>
      <c r="H389" s="360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364"/>
      <c r="P389" s="364"/>
      <c r="Q389" s="364"/>
      <c r="R389" s="364"/>
      <c r="S389" s="364"/>
      <c r="T389" s="364"/>
      <c r="U389" s="364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customHeight="1">
      <c r="A390" s="260">
        <v>30100031</v>
      </c>
      <c r="B390" s="359" t="s">
        <v>209</v>
      </c>
      <c r="C390" s="125" t="s">
        <v>204</v>
      </c>
      <c r="D390" s="107">
        <v>5.03</v>
      </c>
      <c r="E390" s="107"/>
      <c r="F390" s="126"/>
      <c r="G390" s="127"/>
      <c r="H390" s="360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364"/>
      <c r="P390" s="364"/>
      <c r="Q390" s="364"/>
      <c r="R390" s="364"/>
      <c r="S390" s="364"/>
      <c r="T390" s="364"/>
      <c r="U390" s="364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customHeight="1">
      <c r="A391" s="260">
        <v>30100019</v>
      </c>
      <c r="B391" s="359" t="s">
        <v>382</v>
      </c>
      <c r="C391" s="183" t="s">
        <v>383</v>
      </c>
      <c r="D391" s="107">
        <v>5.03</v>
      </c>
      <c r="E391" s="107"/>
      <c r="F391" s="126"/>
      <c r="G391" s="127"/>
      <c r="H391" s="360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364"/>
      <c r="P391" s="364"/>
      <c r="Q391" s="364"/>
      <c r="R391" s="364"/>
      <c r="S391" s="364"/>
      <c r="T391" s="364"/>
      <c r="U391" s="364"/>
      <c r="V391" s="131"/>
      <c r="W391" s="132"/>
      <c r="X391" s="131"/>
      <c r="Y391" s="131"/>
      <c r="Z391" s="131"/>
      <c r="AA391" s="131"/>
    </row>
    <row r="392" spans="1:27" ht="20.100000000000001" customHeight="1">
      <c r="A392" s="260">
        <v>30100020</v>
      </c>
      <c r="B392" s="359" t="s">
        <v>382</v>
      </c>
      <c r="C392" s="183" t="s">
        <v>384</v>
      </c>
      <c r="D392" s="107">
        <v>5.03</v>
      </c>
      <c r="E392" s="107"/>
      <c r="F392" s="126"/>
      <c r="G392" s="127"/>
      <c r="H392" s="360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364"/>
      <c r="P392" s="364"/>
      <c r="Q392" s="364"/>
      <c r="R392" s="364"/>
      <c r="S392" s="364"/>
      <c r="T392" s="364"/>
      <c r="U392" s="364"/>
      <c r="V392" s="131"/>
      <c r="W392" s="132"/>
      <c r="X392" s="131"/>
      <c r="Y392" s="131"/>
      <c r="Z392" s="131"/>
      <c r="AA392" s="131"/>
    </row>
    <row r="393" spans="1:27" ht="20.100000000000001" customHeight="1">
      <c r="A393" s="260">
        <v>30100021</v>
      </c>
      <c r="B393" s="359" t="s">
        <v>382</v>
      </c>
      <c r="C393" s="183" t="s">
        <v>389</v>
      </c>
      <c r="D393" s="107">
        <v>5.03</v>
      </c>
      <c r="E393" s="107"/>
      <c r="F393" s="126"/>
      <c r="G393" s="127"/>
      <c r="H393" s="360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364"/>
      <c r="P393" s="364"/>
      <c r="Q393" s="364"/>
      <c r="R393" s="364"/>
      <c r="S393" s="364"/>
      <c r="T393" s="364"/>
      <c r="U393" s="364"/>
      <c r="V393" s="131"/>
      <c r="W393" s="132"/>
      <c r="X393" s="131"/>
      <c r="Y393" s="131"/>
      <c r="Z393" s="131"/>
      <c r="AA393" s="131"/>
    </row>
    <row r="394" spans="1:27" ht="20.100000000000001" customHeight="1">
      <c r="A394" s="260">
        <v>30100018</v>
      </c>
      <c r="B394" s="359" t="s">
        <v>382</v>
      </c>
      <c r="C394" s="183" t="s">
        <v>391</v>
      </c>
      <c r="D394" s="107">
        <v>5.03</v>
      </c>
      <c r="E394" s="107"/>
      <c r="F394" s="126"/>
      <c r="G394" s="127"/>
      <c r="H394" s="360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364"/>
      <c r="P394" s="364"/>
      <c r="Q394" s="364"/>
      <c r="R394" s="364"/>
      <c r="S394" s="364"/>
      <c r="T394" s="364"/>
      <c r="U394" s="364"/>
      <c r="V394" s="131"/>
      <c r="W394" s="132"/>
      <c r="X394" s="131"/>
      <c r="Y394" s="131"/>
      <c r="Z394" s="131"/>
      <c r="AA394" s="131"/>
    </row>
    <row r="395" spans="1:27" ht="20.100000000000001" customHeight="1">
      <c r="A395" s="263">
        <v>30700007</v>
      </c>
      <c r="B395" s="359" t="s">
        <v>418</v>
      </c>
      <c r="C395" s="183" t="s">
        <v>364</v>
      </c>
      <c r="D395" s="107">
        <v>5.03</v>
      </c>
      <c r="E395" s="107"/>
      <c r="F395" s="126"/>
      <c r="G395" s="127"/>
      <c r="H395" s="360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364"/>
      <c r="P395" s="364"/>
      <c r="Q395" s="364"/>
      <c r="R395" s="364"/>
      <c r="S395" s="364"/>
      <c r="T395" s="364"/>
      <c r="U395" s="364"/>
      <c r="V395" s="131"/>
      <c r="W395" s="132"/>
      <c r="X395" s="131"/>
      <c r="Y395" s="131"/>
      <c r="Z395" s="131"/>
      <c r="AA395" s="131"/>
    </row>
    <row r="396" spans="1:27" ht="20.100000000000001" customHeight="1">
      <c r="A396" s="263">
        <v>30700006</v>
      </c>
      <c r="B396" s="359" t="s">
        <v>418</v>
      </c>
      <c r="C396" s="183" t="s">
        <v>365</v>
      </c>
      <c r="D396" s="107">
        <v>5.03</v>
      </c>
      <c r="E396" s="107"/>
      <c r="F396" s="126"/>
      <c r="G396" s="127"/>
      <c r="H396" s="360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364"/>
      <c r="P396" s="364"/>
      <c r="Q396" s="364"/>
      <c r="R396" s="364"/>
      <c r="S396" s="364"/>
      <c r="T396" s="364"/>
      <c r="U396" s="364"/>
      <c r="V396" s="131"/>
      <c r="W396" s="132"/>
      <c r="X396" s="131"/>
      <c r="Y396" s="131"/>
      <c r="Z396" s="131"/>
      <c r="AA396" s="131"/>
    </row>
    <row r="397" spans="1:27" ht="20.100000000000001" customHeight="1">
      <c r="A397" s="263">
        <v>30700008</v>
      </c>
      <c r="B397" s="359" t="s">
        <v>418</v>
      </c>
      <c r="C397" s="183" t="s">
        <v>366</v>
      </c>
      <c r="D397" s="107">
        <v>5.03</v>
      </c>
      <c r="E397" s="107"/>
      <c r="F397" s="126"/>
      <c r="G397" s="127"/>
      <c r="H397" s="360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364"/>
      <c r="P397" s="364"/>
      <c r="Q397" s="364"/>
      <c r="R397" s="364"/>
      <c r="S397" s="364"/>
      <c r="T397" s="364"/>
      <c r="U397" s="364"/>
      <c r="V397" s="131"/>
      <c r="W397" s="132"/>
      <c r="X397" s="131"/>
      <c r="Y397" s="131"/>
      <c r="Z397" s="131"/>
      <c r="AA397" s="131"/>
    </row>
    <row r="398" spans="1:27" ht="20.100000000000001" customHeight="1">
      <c r="A398" s="263">
        <v>30700009</v>
      </c>
      <c r="B398" s="359" t="s">
        <v>418</v>
      </c>
      <c r="C398" s="183" t="s">
        <v>367</v>
      </c>
      <c r="D398" s="107">
        <v>5.03</v>
      </c>
      <c r="E398" s="107"/>
      <c r="F398" s="126"/>
      <c r="G398" s="127"/>
      <c r="H398" s="360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364"/>
      <c r="P398" s="364"/>
      <c r="Q398" s="364"/>
      <c r="R398" s="364"/>
      <c r="S398" s="364"/>
      <c r="T398" s="364"/>
      <c r="U398" s="364"/>
      <c r="V398" s="131"/>
      <c r="W398" s="132"/>
      <c r="X398" s="131"/>
      <c r="Y398" s="131"/>
      <c r="Z398" s="131"/>
      <c r="AA398" s="131"/>
    </row>
    <row r="399" spans="1:27" ht="20.100000000000001" customHeight="1">
      <c r="A399" s="260">
        <v>30100036</v>
      </c>
      <c r="B399" s="133" t="s">
        <v>210</v>
      </c>
      <c r="C399" s="125" t="s">
        <v>187</v>
      </c>
      <c r="D399" s="107">
        <v>5.03</v>
      </c>
      <c r="E399" s="107"/>
      <c r="F399" s="126"/>
      <c r="G399" s="127"/>
      <c r="H399" s="360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368"/>
      <c r="P399" s="368"/>
      <c r="Q399" s="368"/>
      <c r="R399" s="368"/>
      <c r="S399" s="368"/>
      <c r="T399" s="368"/>
      <c r="U399" s="368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customHeight="1">
      <c r="A400" s="260">
        <v>30100034</v>
      </c>
      <c r="B400" s="133" t="s">
        <v>210</v>
      </c>
      <c r="C400" s="125" t="s">
        <v>186</v>
      </c>
      <c r="D400" s="107">
        <v>5.03</v>
      </c>
      <c r="E400" s="107"/>
      <c r="F400" s="126"/>
      <c r="G400" s="127"/>
      <c r="H400" s="360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368"/>
      <c r="P400" s="368"/>
      <c r="Q400" s="368"/>
      <c r="R400" s="368"/>
      <c r="S400" s="368"/>
      <c r="T400" s="368"/>
      <c r="U400" s="368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customHeight="1">
      <c r="A401" s="260">
        <v>30100035</v>
      </c>
      <c r="B401" s="133" t="s">
        <v>210</v>
      </c>
      <c r="C401" s="125" t="s">
        <v>194</v>
      </c>
      <c r="D401" s="107">
        <v>5.03</v>
      </c>
      <c r="E401" s="107"/>
      <c r="F401" s="126"/>
      <c r="G401" s="127"/>
      <c r="H401" s="360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368"/>
      <c r="P401" s="368"/>
      <c r="Q401" s="368"/>
      <c r="R401" s="368"/>
      <c r="S401" s="368"/>
      <c r="T401" s="368"/>
      <c r="U401" s="368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customHeight="1">
      <c r="A402" s="260">
        <v>30100040</v>
      </c>
      <c r="B402" s="133" t="s">
        <v>211</v>
      </c>
      <c r="C402" s="125" t="s">
        <v>212</v>
      </c>
      <c r="D402" s="107">
        <v>5.03</v>
      </c>
      <c r="E402" s="107"/>
      <c r="F402" s="126"/>
      <c r="G402" s="127"/>
      <c r="H402" s="360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368"/>
      <c r="P402" s="368"/>
      <c r="Q402" s="368"/>
      <c r="R402" s="368"/>
      <c r="S402" s="368"/>
      <c r="T402" s="368"/>
      <c r="U402" s="368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customHeight="1">
      <c r="A403" s="260">
        <v>30100039</v>
      </c>
      <c r="B403" s="133" t="s">
        <v>211</v>
      </c>
      <c r="C403" s="125" t="s">
        <v>186</v>
      </c>
      <c r="D403" s="107">
        <v>5.03</v>
      </c>
      <c r="E403" s="107"/>
      <c r="F403" s="126"/>
      <c r="G403" s="127"/>
      <c r="H403" s="360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368"/>
      <c r="P403" s="368"/>
      <c r="Q403" s="368"/>
      <c r="R403" s="368"/>
      <c r="S403" s="368"/>
      <c r="T403" s="368"/>
      <c r="U403" s="368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customHeight="1">
      <c r="A404" s="260">
        <v>30100042</v>
      </c>
      <c r="B404" s="133" t="s">
        <v>211</v>
      </c>
      <c r="C404" s="125" t="s">
        <v>187</v>
      </c>
      <c r="D404" s="107">
        <v>5.03</v>
      </c>
      <c r="E404" s="107"/>
      <c r="F404" s="126"/>
      <c r="G404" s="127"/>
      <c r="H404" s="360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368"/>
      <c r="P404" s="368"/>
      <c r="Q404" s="368"/>
      <c r="R404" s="368"/>
      <c r="S404" s="368"/>
      <c r="T404" s="368"/>
      <c r="U404" s="368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customHeight="1">
      <c r="A405" s="260">
        <v>30100041</v>
      </c>
      <c r="B405" s="133" t="s">
        <v>211</v>
      </c>
      <c r="C405" s="125" t="s">
        <v>194</v>
      </c>
      <c r="D405" s="107">
        <v>5.03</v>
      </c>
      <c r="E405" s="107"/>
      <c r="F405" s="126"/>
      <c r="G405" s="127"/>
      <c r="H405" s="360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368"/>
      <c r="P405" s="368"/>
      <c r="Q405" s="368"/>
      <c r="R405" s="368"/>
      <c r="S405" s="368"/>
      <c r="T405" s="368"/>
      <c r="U405" s="368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customHeight="1">
      <c r="A406" s="260">
        <v>30100045</v>
      </c>
      <c r="B406" s="133" t="s">
        <v>213</v>
      </c>
      <c r="C406" s="125" t="s">
        <v>199</v>
      </c>
      <c r="D406" s="107">
        <v>5.03</v>
      </c>
      <c r="E406" s="107"/>
      <c r="F406" s="126"/>
      <c r="G406" s="127"/>
      <c r="H406" s="360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368"/>
      <c r="P406" s="368"/>
      <c r="Q406" s="368"/>
      <c r="R406" s="368"/>
      <c r="S406" s="368"/>
      <c r="T406" s="368"/>
      <c r="U406" s="368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customHeight="1">
      <c r="A407" s="260">
        <v>30100044</v>
      </c>
      <c r="B407" s="133" t="s">
        <v>213</v>
      </c>
      <c r="C407" s="125" t="s">
        <v>187</v>
      </c>
      <c r="D407" s="107">
        <v>5.03</v>
      </c>
      <c r="E407" s="107"/>
      <c r="F407" s="126"/>
      <c r="G407" s="127"/>
      <c r="H407" s="360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368"/>
      <c r="P407" s="368"/>
      <c r="Q407" s="368"/>
      <c r="R407" s="368"/>
      <c r="S407" s="368"/>
      <c r="T407" s="368"/>
      <c r="U407" s="368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customHeight="1">
      <c r="A408" s="260">
        <v>30100046</v>
      </c>
      <c r="B408" s="133" t="s">
        <v>213</v>
      </c>
      <c r="C408" s="125" t="s">
        <v>207</v>
      </c>
      <c r="D408" s="107">
        <v>5.03</v>
      </c>
      <c r="E408" s="107"/>
      <c r="F408" s="126"/>
      <c r="G408" s="127"/>
      <c r="H408" s="360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368"/>
      <c r="P408" s="368"/>
      <c r="Q408" s="368"/>
      <c r="R408" s="368"/>
      <c r="S408" s="368"/>
      <c r="T408" s="368"/>
      <c r="U408" s="368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customHeight="1">
      <c r="A409" s="260">
        <v>30100043</v>
      </c>
      <c r="B409" s="133" t="s">
        <v>429</v>
      </c>
      <c r="C409" s="183" t="s">
        <v>427</v>
      </c>
      <c r="D409" s="107">
        <v>50.3</v>
      </c>
      <c r="E409" s="107"/>
      <c r="F409" s="126"/>
      <c r="G409" s="127"/>
      <c r="H409" s="360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368"/>
      <c r="P409" s="368"/>
      <c r="Q409" s="368"/>
      <c r="R409" s="368"/>
      <c r="S409" s="368"/>
      <c r="T409" s="368"/>
      <c r="U409" s="368"/>
      <c r="V409" s="131"/>
      <c r="W409" s="132"/>
      <c r="X409" s="131"/>
      <c r="Y409" s="131"/>
      <c r="Z409" s="131"/>
      <c r="AA409" s="131"/>
    </row>
    <row r="410" spans="1:27" ht="20.100000000000001" customHeight="1">
      <c r="A410" s="260">
        <v>30100064</v>
      </c>
      <c r="B410" s="133" t="s">
        <v>400</v>
      </c>
      <c r="C410" s="183" t="s">
        <v>398</v>
      </c>
      <c r="D410" s="107">
        <v>5</v>
      </c>
      <c r="E410" s="107"/>
      <c r="F410" s="126"/>
      <c r="G410" s="127"/>
      <c r="H410" s="360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368"/>
      <c r="P410" s="368"/>
      <c r="Q410" s="368"/>
      <c r="R410" s="368"/>
      <c r="S410" s="368"/>
      <c r="T410" s="368"/>
      <c r="U410" s="368"/>
      <c r="V410" s="131"/>
      <c r="W410" s="132"/>
      <c r="X410" s="131"/>
      <c r="Y410" s="131"/>
      <c r="Z410" s="131"/>
      <c r="AA410" s="131"/>
    </row>
    <row r="411" spans="1:27" ht="20.100000000000001" customHeight="1">
      <c r="A411" s="260">
        <v>30100049</v>
      </c>
      <c r="B411" s="133" t="s">
        <v>214</v>
      </c>
      <c r="C411" s="125" t="s">
        <v>190</v>
      </c>
      <c r="D411" s="107">
        <v>5.03</v>
      </c>
      <c r="E411" s="107"/>
      <c r="F411" s="126"/>
      <c r="G411" s="127"/>
      <c r="H411" s="360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368"/>
      <c r="P411" s="368"/>
      <c r="Q411" s="368"/>
      <c r="R411" s="368"/>
      <c r="S411" s="368"/>
      <c r="T411" s="368"/>
      <c r="U411" s="368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customHeight="1">
      <c r="A412" s="260">
        <v>30100050</v>
      </c>
      <c r="B412" s="133" t="s">
        <v>214</v>
      </c>
      <c r="C412" s="125" t="s">
        <v>194</v>
      </c>
      <c r="D412" s="107">
        <v>5.03</v>
      </c>
      <c r="E412" s="107"/>
      <c r="F412" s="126"/>
      <c r="G412" s="127"/>
      <c r="H412" s="360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368"/>
      <c r="P412" s="368"/>
      <c r="Q412" s="368"/>
      <c r="R412" s="368"/>
      <c r="S412" s="368"/>
      <c r="T412" s="368"/>
      <c r="U412" s="368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customHeight="1">
      <c r="A413" s="260"/>
      <c r="B413" s="133" t="s">
        <v>360</v>
      </c>
      <c r="C413" s="183" t="s">
        <v>361</v>
      </c>
      <c r="D413" s="107"/>
      <c r="E413" s="107"/>
      <c r="F413" s="126"/>
      <c r="G413" s="127"/>
      <c r="H413" s="360">
        <f t="shared" si="93"/>
        <v>0</v>
      </c>
      <c r="I413" s="128"/>
      <c r="J413" s="129"/>
      <c r="K413" s="130"/>
      <c r="L413" s="128"/>
      <c r="M413" s="108"/>
      <c r="N413" s="129"/>
      <c r="O413" s="368"/>
      <c r="P413" s="368"/>
      <c r="Q413" s="368"/>
      <c r="R413" s="368"/>
      <c r="S413" s="368"/>
      <c r="T413" s="368"/>
      <c r="U413" s="368"/>
      <c r="V413" s="131"/>
      <c r="W413" s="132"/>
      <c r="X413" s="131"/>
      <c r="Y413" s="131"/>
      <c r="Z413" s="131"/>
      <c r="AA413" s="131"/>
    </row>
    <row r="414" spans="1:27" ht="20.100000000000001" customHeight="1">
      <c r="A414" s="260">
        <v>30100055</v>
      </c>
      <c r="B414" s="138" t="s">
        <v>215</v>
      </c>
      <c r="C414" s="125" t="s">
        <v>186</v>
      </c>
      <c r="D414" s="107">
        <v>5.0599999999999996</v>
      </c>
      <c r="E414" s="107"/>
      <c r="F414" s="126"/>
      <c r="G414" s="127"/>
      <c r="H414" s="360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368"/>
      <c r="P414" s="368"/>
      <c r="Q414" s="368"/>
      <c r="R414" s="368"/>
      <c r="S414" s="368"/>
      <c r="T414" s="368"/>
      <c r="U414" s="368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customHeight="1">
      <c r="A415" s="260">
        <v>30100056</v>
      </c>
      <c r="B415" s="138" t="s">
        <v>215</v>
      </c>
      <c r="C415" s="125" t="s">
        <v>204</v>
      </c>
      <c r="D415" s="107">
        <v>5.0599999999999996</v>
      </c>
      <c r="E415" s="107"/>
      <c r="F415" s="126"/>
      <c r="G415" s="127"/>
      <c r="H415" s="360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368"/>
      <c r="P415" s="368"/>
      <c r="Q415" s="368"/>
      <c r="R415" s="368"/>
      <c r="S415" s="368"/>
      <c r="T415" s="368"/>
      <c r="U415" s="368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customHeight="1">
      <c r="A416" s="260">
        <v>30100057</v>
      </c>
      <c r="B416" s="138" t="s">
        <v>215</v>
      </c>
      <c r="C416" s="125" t="s">
        <v>194</v>
      </c>
      <c r="D416" s="107">
        <v>5.0599999999999996</v>
      </c>
      <c r="E416" s="107"/>
      <c r="F416" s="126"/>
      <c r="G416" s="127"/>
      <c r="H416" s="360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368"/>
      <c r="P416" s="368"/>
      <c r="Q416" s="368"/>
      <c r="R416" s="368"/>
      <c r="S416" s="368"/>
      <c r="T416" s="368"/>
      <c r="U416" s="368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customHeight="1">
      <c r="A417" s="260">
        <v>30100058</v>
      </c>
      <c r="B417" s="138" t="s">
        <v>215</v>
      </c>
      <c r="C417" s="125" t="s">
        <v>187</v>
      </c>
      <c r="D417" s="107">
        <v>5.0599999999999996</v>
      </c>
      <c r="E417" s="107"/>
      <c r="F417" s="126"/>
      <c r="G417" s="127"/>
      <c r="H417" s="360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368"/>
      <c r="P417" s="368"/>
      <c r="Q417" s="368"/>
      <c r="R417" s="368"/>
      <c r="S417" s="368"/>
      <c r="T417" s="368"/>
      <c r="U417" s="368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customHeight="1">
      <c r="A418" s="262">
        <v>30600013</v>
      </c>
      <c r="B418" s="192" t="s">
        <v>368</v>
      </c>
      <c r="C418" s="183" t="s">
        <v>374</v>
      </c>
      <c r="D418" s="107"/>
      <c r="E418" s="107"/>
      <c r="F418" s="126"/>
      <c r="G418" s="127"/>
      <c r="H418" s="360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368"/>
      <c r="P418" s="368"/>
      <c r="Q418" s="368"/>
      <c r="R418" s="368"/>
      <c r="S418" s="368"/>
      <c r="T418" s="368"/>
      <c r="U418" s="368"/>
      <c r="V418" s="131"/>
      <c r="W418" s="132"/>
      <c r="X418" s="131"/>
      <c r="Y418" s="131"/>
      <c r="Z418" s="131"/>
      <c r="AA418" s="131"/>
    </row>
    <row r="419" spans="1:27" ht="20.100000000000001" customHeight="1">
      <c r="A419" s="262">
        <v>30600014</v>
      </c>
      <c r="B419" s="192" t="s">
        <v>368</v>
      </c>
      <c r="C419" s="183" t="s">
        <v>369</v>
      </c>
      <c r="D419" s="107"/>
      <c r="E419" s="107"/>
      <c r="F419" s="126"/>
      <c r="G419" s="127"/>
      <c r="H419" s="360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368"/>
      <c r="P419" s="368"/>
      <c r="Q419" s="368"/>
      <c r="R419" s="368"/>
      <c r="S419" s="368"/>
      <c r="T419" s="368"/>
      <c r="U419" s="368"/>
      <c r="V419" s="131"/>
      <c r="W419" s="132"/>
      <c r="X419" s="131"/>
      <c r="Y419" s="131"/>
      <c r="Z419" s="131"/>
      <c r="AA419" s="131"/>
    </row>
    <row r="420" spans="1:27" ht="20.100000000000001" customHeight="1">
      <c r="A420" s="262">
        <v>30600012</v>
      </c>
      <c r="B420" s="192" t="s">
        <v>368</v>
      </c>
      <c r="C420" s="183" t="s">
        <v>370</v>
      </c>
      <c r="D420" s="107"/>
      <c r="E420" s="107"/>
      <c r="F420" s="126"/>
      <c r="G420" s="127"/>
      <c r="H420" s="360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368"/>
      <c r="P420" s="368"/>
      <c r="Q420" s="368"/>
      <c r="R420" s="368"/>
      <c r="S420" s="368"/>
      <c r="T420" s="368"/>
      <c r="U420" s="368"/>
      <c r="V420" s="131"/>
      <c r="W420" s="132"/>
      <c r="X420" s="131"/>
      <c r="Y420" s="131"/>
      <c r="Z420" s="131"/>
      <c r="AA420" s="131"/>
    </row>
    <row r="421" spans="1:27" ht="20.100000000000001" customHeight="1">
      <c r="A421" s="262">
        <v>30600011</v>
      </c>
      <c r="B421" s="192" t="s">
        <v>368</v>
      </c>
      <c r="C421" s="183" t="s">
        <v>371</v>
      </c>
      <c r="D421" s="107"/>
      <c r="E421" s="107"/>
      <c r="F421" s="126"/>
      <c r="G421" s="127"/>
      <c r="H421" s="360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368"/>
      <c r="P421" s="368"/>
      <c r="Q421" s="368"/>
      <c r="R421" s="368"/>
      <c r="S421" s="368"/>
      <c r="T421" s="368"/>
      <c r="U421" s="368"/>
      <c r="V421" s="131"/>
      <c r="W421" s="132"/>
      <c r="X421" s="131"/>
      <c r="Y421" s="131"/>
      <c r="Z421" s="131"/>
      <c r="AA421" s="131"/>
    </row>
    <row r="422" spans="1:27" ht="20.100000000000001" customHeight="1">
      <c r="A422" s="262">
        <v>30300002</v>
      </c>
      <c r="B422" s="192" t="s">
        <v>407</v>
      </c>
      <c r="C422" s="183" t="s">
        <v>408</v>
      </c>
      <c r="D422" s="107"/>
      <c r="E422" s="107"/>
      <c r="F422" s="126"/>
      <c r="G422" s="127"/>
      <c r="H422" s="360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368"/>
      <c r="P422" s="368"/>
      <c r="Q422" s="368"/>
      <c r="R422" s="368"/>
      <c r="S422" s="368"/>
      <c r="T422" s="368"/>
      <c r="U422" s="368"/>
      <c r="V422" s="131"/>
      <c r="W422" s="132"/>
      <c r="X422" s="131"/>
      <c r="Y422" s="131"/>
      <c r="Z422" s="131"/>
      <c r="AA422" s="131"/>
    </row>
    <row r="423" spans="1:27" ht="20.100000000000001" customHeight="1">
      <c r="A423" s="262">
        <v>30300001</v>
      </c>
      <c r="B423" s="192" t="s">
        <v>407</v>
      </c>
      <c r="C423" s="183" t="s">
        <v>409</v>
      </c>
      <c r="D423" s="107"/>
      <c r="E423" s="107"/>
      <c r="F423" s="126"/>
      <c r="G423" s="127"/>
      <c r="H423" s="360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368"/>
      <c r="P423" s="368"/>
      <c r="Q423" s="368"/>
      <c r="R423" s="368"/>
      <c r="S423" s="368"/>
      <c r="T423" s="368"/>
      <c r="U423" s="368"/>
      <c r="V423" s="131"/>
      <c r="W423" s="132"/>
      <c r="X423" s="131"/>
      <c r="Y423" s="131"/>
      <c r="Z423" s="131"/>
      <c r="AA423" s="131"/>
    </row>
    <row r="424" spans="1:27" ht="20.100000000000001" customHeight="1">
      <c r="A424" s="262">
        <v>30300003</v>
      </c>
      <c r="B424" s="192" t="s">
        <v>407</v>
      </c>
      <c r="C424" s="183" t="s">
        <v>410</v>
      </c>
      <c r="D424" s="107"/>
      <c r="E424" s="107"/>
      <c r="F424" s="126"/>
      <c r="G424" s="127"/>
      <c r="H424" s="360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368"/>
      <c r="P424" s="368"/>
      <c r="Q424" s="368"/>
      <c r="R424" s="368"/>
      <c r="S424" s="368"/>
      <c r="T424" s="368"/>
      <c r="U424" s="368"/>
      <c r="V424" s="131"/>
      <c r="W424" s="132"/>
      <c r="X424" s="131"/>
      <c r="Y424" s="131"/>
      <c r="Z424" s="131"/>
      <c r="AA424" s="131"/>
    </row>
    <row r="425" spans="1:27" ht="20.100000000000001" customHeight="1">
      <c r="A425" s="262">
        <v>30300005</v>
      </c>
      <c r="B425" s="138" t="s">
        <v>362</v>
      </c>
      <c r="C425" s="125" t="s">
        <v>337</v>
      </c>
      <c r="D425" s="107"/>
      <c r="E425" s="107"/>
      <c r="F425" s="126"/>
      <c r="G425" s="127"/>
      <c r="H425" s="360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368"/>
      <c r="P425" s="368"/>
      <c r="Q425" s="368"/>
      <c r="R425" s="368"/>
      <c r="S425" s="368"/>
      <c r="T425" s="368"/>
      <c r="U425" s="368"/>
      <c r="V425" s="131"/>
      <c r="W425" s="132"/>
      <c r="X425" s="131"/>
      <c r="Y425" s="131"/>
      <c r="Z425" s="131"/>
      <c r="AA425" s="131"/>
    </row>
    <row r="426" spans="1:27" ht="20.100000000000001" customHeight="1">
      <c r="A426" s="262">
        <v>30300004</v>
      </c>
      <c r="B426" s="138" t="s">
        <v>362</v>
      </c>
      <c r="C426" s="125" t="s">
        <v>339</v>
      </c>
      <c r="D426" s="107"/>
      <c r="E426" s="107"/>
      <c r="F426" s="126"/>
      <c r="G426" s="127"/>
      <c r="H426" s="360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368"/>
      <c r="P426" s="368"/>
      <c r="Q426" s="368"/>
      <c r="R426" s="368"/>
      <c r="S426" s="368"/>
      <c r="T426" s="368"/>
      <c r="U426" s="368"/>
      <c r="V426" s="131"/>
      <c r="W426" s="132"/>
      <c r="X426" s="131"/>
      <c r="Y426" s="131"/>
      <c r="Z426" s="131"/>
      <c r="AA426" s="131"/>
    </row>
    <row r="427" spans="1:27" ht="20.100000000000001" customHeight="1">
      <c r="A427" s="262">
        <v>30300006</v>
      </c>
      <c r="B427" s="138" t="s">
        <v>362</v>
      </c>
      <c r="C427" s="125" t="s">
        <v>341</v>
      </c>
      <c r="D427" s="107"/>
      <c r="E427" s="107"/>
      <c r="F427" s="126"/>
      <c r="G427" s="127"/>
      <c r="H427" s="360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368"/>
      <c r="P427" s="368"/>
      <c r="Q427" s="368"/>
      <c r="R427" s="368"/>
      <c r="S427" s="368"/>
      <c r="T427" s="368"/>
      <c r="U427" s="368"/>
      <c r="V427" s="131"/>
      <c r="W427" s="132"/>
      <c r="X427" s="131"/>
      <c r="Y427" s="131"/>
      <c r="Z427" s="131"/>
      <c r="AA427" s="131"/>
    </row>
    <row r="428" spans="1:27" ht="20.100000000000001" customHeight="1">
      <c r="A428" s="435" t="s">
        <v>216</v>
      </c>
      <c r="B428" s="435"/>
      <c r="C428" s="369" t="s">
        <v>202</v>
      </c>
      <c r="D428" s="141"/>
      <c r="E428" s="141"/>
      <c r="F428" s="142"/>
      <c r="G428" s="143">
        <f>SUM(G371:G427)</f>
        <v>0</v>
      </c>
      <c r="H428" s="144">
        <f>SUM(H371:H427)</f>
        <v>0</v>
      </c>
      <c r="I428" s="144">
        <f>SUM(I371:I427)</f>
        <v>0</v>
      </c>
      <c r="J428" s="129" t="str">
        <f t="array" ref="J428">IF(ISERROR(G428/I428),"",G428/I428)</f>
        <v/>
      </c>
      <c r="K428" s="144">
        <f>SUM(K371:K427)</f>
        <v>0</v>
      </c>
      <c r="L428" s="128"/>
      <c r="M428" s="148">
        <f t="shared" ref="M428:V428" si="103">SUM(M371:M427)</f>
        <v>0</v>
      </c>
      <c r="N428" s="144">
        <f t="shared" si="103"/>
        <v>0</v>
      </c>
      <c r="O428" s="146">
        <f t="shared" si="103"/>
        <v>0</v>
      </c>
      <c r="P428" s="146">
        <f t="shared" si="103"/>
        <v>0</v>
      </c>
      <c r="Q428" s="146">
        <f t="shared" si="103"/>
        <v>0</v>
      </c>
      <c r="R428" s="146">
        <f t="shared" si="103"/>
        <v>0</v>
      </c>
      <c r="S428" s="146">
        <f t="shared" si="103"/>
        <v>0</v>
      </c>
      <c r="T428" s="146">
        <f t="shared" si="103"/>
        <v>0</v>
      </c>
      <c r="U428" s="146">
        <f t="shared" si="103"/>
        <v>0</v>
      </c>
      <c r="V428" s="147">
        <f t="shared" si="103"/>
        <v>0</v>
      </c>
      <c r="W428" s="132" t="str">
        <f t="shared" ref="W428:W435" si="104">IF(ISERROR(V428/G428),"",V428/G428)</f>
        <v/>
      </c>
      <c r="X428" s="147">
        <f>SUM(X371:X427)</f>
        <v>0</v>
      </c>
      <c r="Y428" s="147">
        <f>SUM(Y371:Y427)</f>
        <v>0</v>
      </c>
      <c r="Z428" s="147">
        <f>SUM(Z371:Z427)</f>
        <v>0</v>
      </c>
      <c r="AA428" s="147">
        <f>SUM(AA371:AA427)</f>
        <v>0</v>
      </c>
    </row>
    <row r="429" spans="1:27" ht="20.100000000000001" customHeight="1">
      <c r="A429" s="259">
        <v>30400012</v>
      </c>
      <c r="B429" s="359" t="s">
        <v>217</v>
      </c>
      <c r="C429" s="125" t="s">
        <v>179</v>
      </c>
      <c r="D429" s="107">
        <v>5.03</v>
      </c>
      <c r="E429" s="107"/>
      <c r="F429" s="126"/>
      <c r="G429" s="127"/>
      <c r="H429" s="360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368"/>
      <c r="P429" s="368"/>
      <c r="Q429" s="368"/>
      <c r="R429" s="368"/>
      <c r="S429" s="368"/>
      <c r="T429" s="368"/>
      <c r="U429" s="368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customHeight="1">
      <c r="A430" s="259">
        <v>30400010</v>
      </c>
      <c r="B430" s="359" t="s">
        <v>217</v>
      </c>
      <c r="C430" s="125" t="s">
        <v>186</v>
      </c>
      <c r="D430" s="107">
        <v>5.03</v>
      </c>
      <c r="E430" s="107"/>
      <c r="F430" s="126"/>
      <c r="G430" s="127"/>
      <c r="H430" s="360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368"/>
      <c r="P430" s="368"/>
      <c r="Q430" s="368"/>
      <c r="R430" s="368"/>
      <c r="S430" s="368"/>
      <c r="T430" s="368"/>
      <c r="U430" s="368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customHeight="1">
      <c r="A431" s="259">
        <v>30400011</v>
      </c>
      <c r="B431" s="359" t="s">
        <v>217</v>
      </c>
      <c r="C431" s="125" t="s">
        <v>204</v>
      </c>
      <c r="D431" s="107">
        <v>5.03</v>
      </c>
      <c r="E431" s="107"/>
      <c r="F431" s="126"/>
      <c r="G431" s="127"/>
      <c r="H431" s="360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368"/>
      <c r="P431" s="368"/>
      <c r="Q431" s="368"/>
      <c r="R431" s="368"/>
      <c r="S431" s="368"/>
      <c r="T431" s="368"/>
      <c r="U431" s="368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customHeight="1">
      <c r="A432" s="259">
        <v>30400014</v>
      </c>
      <c r="B432" s="149" t="s">
        <v>507</v>
      </c>
      <c r="C432" s="125" t="s">
        <v>179</v>
      </c>
      <c r="D432" s="107">
        <v>5.03</v>
      </c>
      <c r="E432" s="107"/>
      <c r="F432" s="126"/>
      <c r="G432" s="127"/>
      <c r="H432" s="360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368"/>
      <c r="P432" s="368"/>
      <c r="Q432" s="368"/>
      <c r="R432" s="368"/>
      <c r="S432" s="368"/>
      <c r="T432" s="368"/>
      <c r="U432" s="368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customHeight="1">
      <c r="A433" s="259">
        <v>30400013</v>
      </c>
      <c r="B433" s="149" t="s">
        <v>468</v>
      </c>
      <c r="C433" s="125" t="s">
        <v>203</v>
      </c>
      <c r="D433" s="107">
        <v>5.03</v>
      </c>
      <c r="E433" s="107"/>
      <c r="F433" s="126"/>
      <c r="G433" s="127"/>
      <c r="H433" s="360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368"/>
      <c r="P433" s="368"/>
      <c r="Q433" s="368"/>
      <c r="R433" s="368"/>
      <c r="S433" s="368"/>
      <c r="T433" s="368"/>
      <c r="U433" s="368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customHeight="1">
      <c r="A434" s="259">
        <v>30400016</v>
      </c>
      <c r="B434" s="149" t="s">
        <v>507</v>
      </c>
      <c r="C434" s="125" t="s">
        <v>186</v>
      </c>
      <c r="D434" s="107">
        <v>5.03</v>
      </c>
      <c r="E434" s="107"/>
      <c r="F434" s="126"/>
      <c r="G434" s="127"/>
      <c r="H434" s="360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368"/>
      <c r="P434" s="368"/>
      <c r="Q434" s="368"/>
      <c r="R434" s="368"/>
      <c r="S434" s="368"/>
      <c r="T434" s="368"/>
      <c r="U434" s="368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customHeight="1">
      <c r="A435" s="259">
        <v>30400017</v>
      </c>
      <c r="B435" s="149" t="s">
        <v>507</v>
      </c>
      <c r="C435" s="125" t="s">
        <v>195</v>
      </c>
      <c r="D435" s="107">
        <v>5.03</v>
      </c>
      <c r="E435" s="107"/>
      <c r="F435" s="126"/>
      <c r="G435" s="127"/>
      <c r="H435" s="360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368"/>
      <c r="P435" s="368"/>
      <c r="Q435" s="368"/>
      <c r="R435" s="368"/>
      <c r="S435" s="368"/>
      <c r="T435" s="368"/>
      <c r="U435" s="368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ht="20.100000000000001" customHeight="1">
      <c r="A436" s="259">
        <v>30400015</v>
      </c>
      <c r="B436" s="149" t="s">
        <v>506</v>
      </c>
      <c r="C436" s="125" t="s">
        <v>218</v>
      </c>
      <c r="D436" s="107">
        <v>5.03</v>
      </c>
      <c r="E436" s="107"/>
      <c r="F436" s="126"/>
      <c r="G436" s="127"/>
      <c r="H436" s="360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368"/>
      <c r="P436" s="368"/>
      <c r="Q436" s="368"/>
      <c r="R436" s="368"/>
      <c r="S436" s="368"/>
      <c r="T436" s="368"/>
      <c r="U436" s="368"/>
      <c r="V436" s="131"/>
      <c r="W436" s="132"/>
      <c r="X436" s="131"/>
      <c r="Y436" s="131"/>
      <c r="Z436" s="131"/>
      <c r="AA436" s="131"/>
    </row>
    <row r="437" spans="1:27" ht="20.100000000000001" customHeight="1">
      <c r="A437" s="264">
        <v>30600004</v>
      </c>
      <c r="B437" s="149" t="s">
        <v>219</v>
      </c>
      <c r="C437" s="125" t="s">
        <v>179</v>
      </c>
      <c r="D437" s="107">
        <v>5.03</v>
      </c>
      <c r="E437" s="107"/>
      <c r="F437" s="126"/>
      <c r="G437" s="150"/>
      <c r="H437" s="360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368"/>
      <c r="P437" s="368"/>
      <c r="Q437" s="368"/>
      <c r="R437" s="368"/>
      <c r="S437" s="368"/>
      <c r="T437" s="368"/>
      <c r="U437" s="368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customHeight="1">
      <c r="A438" s="264">
        <v>30600001</v>
      </c>
      <c r="B438" s="149" t="s">
        <v>219</v>
      </c>
      <c r="C438" s="125" t="s">
        <v>181</v>
      </c>
      <c r="D438" s="107">
        <v>5.03</v>
      </c>
      <c r="E438" s="107"/>
      <c r="F438" s="126"/>
      <c r="G438" s="127"/>
      <c r="H438" s="360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368"/>
      <c r="P438" s="368"/>
      <c r="Q438" s="368"/>
      <c r="R438" s="368"/>
      <c r="S438" s="368"/>
      <c r="T438" s="368"/>
      <c r="U438" s="368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customHeight="1">
      <c r="A439" s="264">
        <v>30600002</v>
      </c>
      <c r="B439" s="149" t="s">
        <v>219</v>
      </c>
      <c r="C439" s="125" t="s">
        <v>186</v>
      </c>
      <c r="D439" s="107">
        <v>5.03</v>
      </c>
      <c r="E439" s="107"/>
      <c r="F439" s="126"/>
      <c r="G439" s="127"/>
      <c r="H439" s="360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368"/>
      <c r="P439" s="368"/>
      <c r="Q439" s="368"/>
      <c r="R439" s="368"/>
      <c r="S439" s="368"/>
      <c r="T439" s="368"/>
      <c r="U439" s="368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customHeight="1">
      <c r="A440" s="264">
        <v>30600003</v>
      </c>
      <c r="B440" s="149" t="s">
        <v>219</v>
      </c>
      <c r="C440" s="191" t="s">
        <v>89</v>
      </c>
      <c r="D440" s="107">
        <v>5.03</v>
      </c>
      <c r="E440" s="107"/>
      <c r="F440" s="126"/>
      <c r="G440" s="127"/>
      <c r="H440" s="360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368"/>
      <c r="P440" s="368"/>
      <c r="Q440" s="368"/>
      <c r="R440" s="368"/>
      <c r="S440" s="368"/>
      <c r="T440" s="368"/>
      <c r="U440" s="368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customHeight="1">
      <c r="A441" s="264">
        <v>30400030</v>
      </c>
      <c r="B441" s="149" t="s">
        <v>220</v>
      </c>
      <c r="C441" s="125" t="s">
        <v>179</v>
      </c>
      <c r="D441" s="107">
        <v>5.03</v>
      </c>
      <c r="E441" s="107"/>
      <c r="F441" s="126"/>
      <c r="G441" s="127"/>
      <c r="H441" s="360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368"/>
      <c r="P441" s="368"/>
      <c r="Q441" s="368"/>
      <c r="R441" s="368"/>
      <c r="S441" s="368"/>
      <c r="T441" s="368"/>
      <c r="U441" s="368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customHeight="1">
      <c r="A442" s="264"/>
      <c r="B442" s="149" t="s">
        <v>220</v>
      </c>
      <c r="C442" s="125" t="s">
        <v>203</v>
      </c>
      <c r="D442" s="107">
        <v>5.03</v>
      </c>
      <c r="E442" s="107"/>
      <c r="F442" s="126"/>
      <c r="G442" s="127"/>
      <c r="H442" s="360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368"/>
      <c r="P442" s="368"/>
      <c r="Q442" s="368"/>
      <c r="R442" s="368"/>
      <c r="S442" s="368"/>
      <c r="T442" s="368"/>
      <c r="U442" s="368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customHeight="1">
      <c r="A443" s="264"/>
      <c r="B443" s="149" t="s">
        <v>220</v>
      </c>
      <c r="C443" s="125" t="s">
        <v>186</v>
      </c>
      <c r="D443" s="107">
        <v>5.03</v>
      </c>
      <c r="E443" s="107"/>
      <c r="F443" s="126"/>
      <c r="G443" s="127"/>
      <c r="H443" s="360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368"/>
      <c r="P443" s="368"/>
      <c r="Q443" s="368"/>
      <c r="R443" s="368"/>
      <c r="S443" s="368"/>
      <c r="T443" s="368"/>
      <c r="U443" s="368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customHeight="1">
      <c r="A444" s="264">
        <v>30401031</v>
      </c>
      <c r="B444" s="149" t="s">
        <v>220</v>
      </c>
      <c r="C444" s="125" t="s">
        <v>195</v>
      </c>
      <c r="D444" s="107">
        <v>5.03</v>
      </c>
      <c r="E444" s="107"/>
      <c r="F444" s="126"/>
      <c r="G444" s="127"/>
      <c r="H444" s="360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368"/>
      <c r="P444" s="368"/>
      <c r="Q444" s="368"/>
      <c r="R444" s="368"/>
      <c r="S444" s="368"/>
      <c r="T444" s="368"/>
      <c r="U444" s="368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customHeight="1">
      <c r="A445" s="264">
        <v>30600005</v>
      </c>
      <c r="B445" s="359" t="s">
        <v>222</v>
      </c>
      <c r="C445" s="125" t="s">
        <v>181</v>
      </c>
      <c r="D445" s="107">
        <v>9.36</v>
      </c>
      <c r="E445" s="107"/>
      <c r="F445" s="126"/>
      <c r="G445" s="127"/>
      <c r="H445" s="360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368"/>
      <c r="P445" s="368"/>
      <c r="Q445" s="368"/>
      <c r="R445" s="368"/>
      <c r="S445" s="368"/>
      <c r="T445" s="368"/>
      <c r="U445" s="368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customHeight="1">
      <c r="A446" s="264">
        <v>30600008</v>
      </c>
      <c r="B446" s="359" t="s">
        <v>222</v>
      </c>
      <c r="C446" s="125" t="s">
        <v>179</v>
      </c>
      <c r="D446" s="107">
        <v>9.36</v>
      </c>
      <c r="E446" s="107"/>
      <c r="F446" s="126"/>
      <c r="G446" s="127"/>
      <c r="H446" s="360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368"/>
      <c r="P446" s="368"/>
      <c r="Q446" s="368"/>
      <c r="R446" s="368"/>
      <c r="S446" s="368"/>
      <c r="T446" s="368"/>
      <c r="U446" s="368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customHeight="1">
      <c r="A447" s="264">
        <v>30600007</v>
      </c>
      <c r="B447" s="359" t="s">
        <v>222</v>
      </c>
      <c r="C447" s="125" t="s">
        <v>221</v>
      </c>
      <c r="D447" s="107">
        <v>9.36</v>
      </c>
      <c r="E447" s="107"/>
      <c r="F447" s="126"/>
      <c r="G447" s="127"/>
      <c r="H447" s="360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368"/>
      <c r="P447" s="368"/>
      <c r="Q447" s="368"/>
      <c r="R447" s="368"/>
      <c r="S447" s="368"/>
      <c r="T447" s="368"/>
      <c r="U447" s="368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customHeight="1">
      <c r="A448" s="264">
        <v>30600006</v>
      </c>
      <c r="B448" s="359" t="s">
        <v>222</v>
      </c>
      <c r="C448" s="125" t="s">
        <v>186</v>
      </c>
      <c r="D448" s="107">
        <v>9.36</v>
      </c>
      <c r="E448" s="107"/>
      <c r="F448" s="126"/>
      <c r="G448" s="127"/>
      <c r="H448" s="360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368"/>
      <c r="P448" s="368"/>
      <c r="Q448" s="368"/>
      <c r="R448" s="368"/>
      <c r="S448" s="368"/>
      <c r="T448" s="368"/>
      <c r="U448" s="368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customHeight="1">
      <c r="A449" s="259">
        <v>30400026</v>
      </c>
      <c r="B449" s="359" t="s">
        <v>393</v>
      </c>
      <c r="C449" s="183" t="s">
        <v>395</v>
      </c>
      <c r="D449" s="107">
        <v>5</v>
      </c>
      <c r="E449" s="107"/>
      <c r="F449" s="126"/>
      <c r="G449" s="127"/>
      <c r="H449" s="360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368"/>
      <c r="P449" s="368"/>
      <c r="Q449" s="368"/>
      <c r="R449" s="368"/>
      <c r="S449" s="368"/>
      <c r="T449" s="368"/>
      <c r="U449" s="368"/>
      <c r="V449" s="131"/>
      <c r="W449" s="132"/>
      <c r="X449" s="131"/>
      <c r="Y449" s="131"/>
      <c r="Z449" s="131"/>
      <c r="AA449" s="131"/>
    </row>
    <row r="450" spans="1:27" ht="20.100000000000001" customHeight="1">
      <c r="A450" s="259">
        <v>30400028</v>
      </c>
      <c r="B450" s="359" t="s">
        <v>393</v>
      </c>
      <c r="C450" s="183" t="s">
        <v>402</v>
      </c>
      <c r="D450" s="107">
        <v>5</v>
      </c>
      <c r="E450" s="107"/>
      <c r="F450" s="126"/>
      <c r="G450" s="127"/>
      <c r="H450" s="360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368"/>
      <c r="P450" s="368"/>
      <c r="Q450" s="368"/>
      <c r="R450" s="368"/>
      <c r="S450" s="368"/>
      <c r="T450" s="368"/>
      <c r="U450" s="368"/>
      <c r="V450" s="131"/>
      <c r="W450" s="132"/>
      <c r="X450" s="131"/>
      <c r="Y450" s="131"/>
      <c r="Z450" s="131"/>
      <c r="AA450" s="131"/>
    </row>
    <row r="451" spans="1:27" ht="20.100000000000001" customHeight="1">
      <c r="A451" s="259">
        <v>30400027</v>
      </c>
      <c r="B451" s="359" t="s">
        <v>404</v>
      </c>
      <c r="C451" s="183" t="s">
        <v>405</v>
      </c>
      <c r="D451" s="107">
        <v>5</v>
      </c>
      <c r="E451" s="107"/>
      <c r="F451" s="126"/>
      <c r="G451" s="127"/>
      <c r="H451" s="360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368"/>
      <c r="P451" s="368"/>
      <c r="Q451" s="368"/>
      <c r="R451" s="368"/>
      <c r="S451" s="368"/>
      <c r="T451" s="368"/>
      <c r="U451" s="368"/>
      <c r="V451" s="131"/>
      <c r="W451" s="132"/>
      <c r="X451" s="131"/>
      <c r="Y451" s="131"/>
      <c r="Z451" s="131"/>
      <c r="AA451" s="131"/>
    </row>
    <row r="452" spans="1:27" ht="20.100000000000001" customHeight="1">
      <c r="A452" s="259"/>
      <c r="B452" s="359" t="s">
        <v>342</v>
      </c>
      <c r="C452" s="183" t="s">
        <v>372</v>
      </c>
      <c r="D452" s="107">
        <v>5</v>
      </c>
      <c r="E452" s="107"/>
      <c r="F452" s="126"/>
      <c r="G452" s="127"/>
      <c r="H452" s="360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368"/>
      <c r="P452" s="368"/>
      <c r="Q452" s="368"/>
      <c r="R452" s="368"/>
      <c r="S452" s="368"/>
      <c r="T452" s="368"/>
      <c r="U452" s="368"/>
      <c r="V452" s="131"/>
      <c r="W452" s="132"/>
      <c r="X452" s="131"/>
      <c r="Y452" s="131"/>
      <c r="Z452" s="131"/>
      <c r="AA452" s="131"/>
    </row>
    <row r="453" spans="1:27" ht="20.100000000000001" customHeight="1">
      <c r="A453" s="259">
        <v>30600009</v>
      </c>
      <c r="B453" s="359" t="s">
        <v>343</v>
      </c>
      <c r="C453" s="125" t="s">
        <v>345</v>
      </c>
      <c r="D453" s="107">
        <v>5</v>
      </c>
      <c r="E453" s="107"/>
      <c r="F453" s="126"/>
      <c r="G453" s="127"/>
      <c r="H453" s="360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368"/>
      <c r="P453" s="368"/>
      <c r="Q453" s="368"/>
      <c r="R453" s="368"/>
      <c r="S453" s="368"/>
      <c r="T453" s="368"/>
      <c r="U453" s="368"/>
      <c r="V453" s="131"/>
      <c r="W453" s="132"/>
      <c r="X453" s="131"/>
      <c r="Y453" s="131"/>
      <c r="Z453" s="131"/>
      <c r="AA453" s="131"/>
    </row>
    <row r="454" spans="1:27" ht="20.100000000000001" customHeight="1">
      <c r="A454" s="259">
        <v>30600010</v>
      </c>
      <c r="B454" s="359" t="s">
        <v>343</v>
      </c>
      <c r="C454" s="125" t="s">
        <v>347</v>
      </c>
      <c r="D454" s="107">
        <v>5</v>
      </c>
      <c r="E454" s="107"/>
      <c r="F454" s="126"/>
      <c r="G454" s="127"/>
      <c r="H454" s="360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368"/>
      <c r="P454" s="368"/>
      <c r="Q454" s="368"/>
      <c r="R454" s="368"/>
      <c r="S454" s="368"/>
      <c r="T454" s="368"/>
      <c r="U454" s="368"/>
      <c r="V454" s="131"/>
      <c r="W454" s="132"/>
      <c r="X454" s="131"/>
      <c r="Y454" s="131"/>
      <c r="Z454" s="131"/>
      <c r="AA454" s="131"/>
    </row>
    <row r="455" spans="1:27" ht="20.100000000000001" customHeight="1">
      <c r="A455" s="259">
        <v>30400001</v>
      </c>
      <c r="B455" s="149" t="s">
        <v>508</v>
      </c>
      <c r="C455" s="125" t="s">
        <v>187</v>
      </c>
      <c r="D455" s="107">
        <v>5.0599999999999996</v>
      </c>
      <c r="E455" s="107"/>
      <c r="F455" s="126"/>
      <c r="G455" s="127"/>
      <c r="H455" s="360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368"/>
      <c r="P455" s="368"/>
      <c r="Q455" s="368"/>
      <c r="R455" s="368"/>
      <c r="S455" s="368"/>
      <c r="T455" s="368"/>
      <c r="U455" s="368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customHeight="1">
      <c r="A456" s="259">
        <v>30400002</v>
      </c>
      <c r="B456" s="149" t="s">
        <v>508</v>
      </c>
      <c r="C456" s="125" t="s">
        <v>203</v>
      </c>
      <c r="D456" s="107">
        <v>5.0599999999999996</v>
      </c>
      <c r="E456" s="107"/>
      <c r="F456" s="126"/>
      <c r="G456" s="127"/>
      <c r="H456" s="360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368"/>
      <c r="P456" s="368"/>
      <c r="Q456" s="368"/>
      <c r="R456" s="368"/>
      <c r="S456" s="368"/>
      <c r="T456" s="368"/>
      <c r="U456" s="368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customHeight="1">
      <c r="A457" s="259">
        <v>30400004</v>
      </c>
      <c r="B457" s="149" t="s">
        <v>419</v>
      </c>
      <c r="C457" s="183" t="s">
        <v>420</v>
      </c>
      <c r="D457" s="107"/>
      <c r="E457" s="107"/>
      <c r="F457" s="126"/>
      <c r="G457" s="127"/>
      <c r="H457" s="360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368"/>
      <c r="P457" s="368"/>
      <c r="Q457" s="368"/>
      <c r="R457" s="368"/>
      <c r="S457" s="368"/>
      <c r="T457" s="368"/>
      <c r="U457" s="368"/>
      <c r="V457" s="131"/>
      <c r="W457" s="132"/>
      <c r="X457" s="131"/>
      <c r="Y457" s="131"/>
      <c r="Z457" s="131"/>
      <c r="AA457" s="131"/>
    </row>
    <row r="458" spans="1:27" ht="20.100000000000001" customHeight="1">
      <c r="A458" s="259">
        <v>30400003</v>
      </c>
      <c r="B458" s="149" t="s">
        <v>419</v>
      </c>
      <c r="C458" s="183" t="s">
        <v>60</v>
      </c>
      <c r="D458" s="107"/>
      <c r="E458" s="107"/>
      <c r="F458" s="126"/>
      <c r="G458" s="127"/>
      <c r="H458" s="360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368"/>
      <c r="P458" s="368"/>
      <c r="Q458" s="368"/>
      <c r="R458" s="368"/>
      <c r="S458" s="368"/>
      <c r="T458" s="368"/>
      <c r="U458" s="368"/>
      <c r="V458" s="131"/>
      <c r="W458" s="132"/>
      <c r="X458" s="131"/>
      <c r="Y458" s="131"/>
      <c r="Z458" s="131"/>
      <c r="AA458" s="131"/>
    </row>
    <row r="459" spans="1:27" ht="20.100000000000001" customHeight="1">
      <c r="A459" s="259">
        <v>30400005</v>
      </c>
      <c r="B459" s="149" t="s">
        <v>419</v>
      </c>
      <c r="C459" s="183" t="s">
        <v>422</v>
      </c>
      <c r="D459" s="107"/>
      <c r="E459" s="107"/>
      <c r="F459" s="126"/>
      <c r="G459" s="127"/>
      <c r="H459" s="360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368"/>
      <c r="P459" s="368"/>
      <c r="Q459" s="368"/>
      <c r="R459" s="368"/>
      <c r="S459" s="368"/>
      <c r="T459" s="368"/>
      <c r="U459" s="368"/>
      <c r="V459" s="131"/>
      <c r="W459" s="132"/>
      <c r="X459" s="131"/>
      <c r="Y459" s="131"/>
      <c r="Z459" s="131"/>
      <c r="AA459" s="131"/>
    </row>
    <row r="460" spans="1:27" ht="20.100000000000001" customHeight="1">
      <c r="A460" s="259">
        <v>30400007</v>
      </c>
      <c r="B460" s="149" t="s">
        <v>223</v>
      </c>
      <c r="C460" s="125" t="s">
        <v>204</v>
      </c>
      <c r="D460" s="107">
        <v>5.07</v>
      </c>
      <c r="E460" s="107"/>
      <c r="F460" s="126"/>
      <c r="G460" s="127"/>
      <c r="H460" s="360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368"/>
      <c r="P460" s="368"/>
      <c r="Q460" s="368"/>
      <c r="R460" s="368"/>
      <c r="S460" s="368"/>
      <c r="T460" s="368"/>
      <c r="U460" s="368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customHeight="1">
      <c r="A461" s="259">
        <v>30400006</v>
      </c>
      <c r="B461" s="149" t="s">
        <v>223</v>
      </c>
      <c r="C461" s="125" t="s">
        <v>179</v>
      </c>
      <c r="D461" s="107">
        <v>5.07</v>
      </c>
      <c r="E461" s="107"/>
      <c r="F461" s="126"/>
      <c r="G461" s="127"/>
      <c r="H461" s="360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368"/>
      <c r="P461" s="368"/>
      <c r="Q461" s="368"/>
      <c r="R461" s="368"/>
      <c r="S461" s="368"/>
      <c r="T461" s="368"/>
      <c r="U461" s="368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customHeight="1">
      <c r="A462" s="259">
        <v>30400006</v>
      </c>
      <c r="B462" s="149" t="s">
        <v>223</v>
      </c>
      <c r="C462" s="125" t="s">
        <v>186</v>
      </c>
      <c r="D462" s="107">
        <v>5.0599999999999996</v>
      </c>
      <c r="E462" s="107"/>
      <c r="F462" s="151"/>
      <c r="G462" s="127"/>
      <c r="H462" s="360">
        <f>D462*G462</f>
        <v>0</v>
      </c>
      <c r="I462" s="128"/>
      <c r="J462" s="129" t="str">
        <f t="array" ref="J462">IF(ISERROR(G462/I462),"",G462/I462)</f>
        <v/>
      </c>
      <c r="K462" s="360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368"/>
      <c r="P462" s="368"/>
      <c r="Q462" s="368"/>
      <c r="R462" s="368"/>
      <c r="S462" s="368"/>
      <c r="T462" s="368"/>
      <c r="U462" s="368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customHeight="1">
      <c r="A463" s="424" t="s">
        <v>224</v>
      </c>
      <c r="B463" s="425"/>
      <c r="C463" s="369" t="s">
        <v>202</v>
      </c>
      <c r="D463" s="141"/>
      <c r="E463" s="141"/>
      <c r="F463" s="142"/>
      <c r="G463" s="143">
        <f>SUM(G429:G462)</f>
        <v>0</v>
      </c>
      <c r="H463" s="144">
        <f>SUM(H429:H462)</f>
        <v>0</v>
      </c>
      <c r="I463" s="144">
        <f>SUM(I429:I462)</f>
        <v>0</v>
      </c>
      <c r="J463" s="129" t="str">
        <f t="array" ref="J463">IF(ISERROR(G463/I463),"",G463/I463)</f>
        <v/>
      </c>
      <c r="K463" s="144">
        <f>SUM(K429:K462)</f>
        <v>0</v>
      </c>
      <c r="L463" s="145"/>
      <c r="M463" s="148">
        <f t="shared" ref="M463:V463" si="114">SUM(M429:M462)</f>
        <v>0</v>
      </c>
      <c r="N463" s="144">
        <f t="shared" si="114"/>
        <v>0</v>
      </c>
      <c r="O463" s="146">
        <f t="shared" si="114"/>
        <v>0</v>
      </c>
      <c r="P463" s="146">
        <f t="shared" si="114"/>
        <v>0</v>
      </c>
      <c r="Q463" s="146">
        <f t="shared" si="114"/>
        <v>0</v>
      </c>
      <c r="R463" s="146">
        <f t="shared" si="114"/>
        <v>0</v>
      </c>
      <c r="S463" s="146">
        <f t="shared" si="114"/>
        <v>0</v>
      </c>
      <c r="T463" s="146">
        <f t="shared" si="114"/>
        <v>0</v>
      </c>
      <c r="U463" s="146">
        <f t="shared" si="114"/>
        <v>0</v>
      </c>
      <c r="V463" s="147">
        <f t="shared" si="114"/>
        <v>0</v>
      </c>
      <c r="W463" s="132" t="str">
        <f t="shared" si="113"/>
        <v/>
      </c>
      <c r="X463" s="147">
        <f>SUM(X429:X462)</f>
        <v>0</v>
      </c>
      <c r="Y463" s="147">
        <f>SUM(Y429:Y462)</f>
        <v>0</v>
      </c>
      <c r="Z463" s="147">
        <f>SUM(Z429:Z462)</f>
        <v>0</v>
      </c>
      <c r="AA463" s="147">
        <f>SUM(AA429:AA462)</f>
        <v>0</v>
      </c>
    </row>
    <row r="464" spans="1:27" ht="20.100000000000001" customHeight="1">
      <c r="A464" s="259">
        <v>30100038</v>
      </c>
      <c r="B464" s="133" t="s">
        <v>225</v>
      </c>
      <c r="C464" s="125" t="s">
        <v>226</v>
      </c>
      <c r="D464" s="107">
        <v>5.03</v>
      </c>
      <c r="E464" s="107"/>
      <c r="F464" s="126"/>
      <c r="G464" s="127"/>
      <c r="H464" s="360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368"/>
      <c r="P464" s="368"/>
      <c r="Q464" s="368"/>
      <c r="R464" s="368"/>
      <c r="S464" s="368"/>
      <c r="T464" s="368"/>
      <c r="U464" s="368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customHeight="1">
      <c r="A465" s="259">
        <v>30100037</v>
      </c>
      <c r="B465" s="133" t="s">
        <v>225</v>
      </c>
      <c r="C465" s="125" t="s">
        <v>204</v>
      </c>
      <c r="D465" s="107">
        <v>5.03</v>
      </c>
      <c r="E465" s="107"/>
      <c r="F465" s="126"/>
      <c r="G465" s="127"/>
      <c r="H465" s="360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368"/>
      <c r="P465" s="368"/>
      <c r="Q465" s="368"/>
      <c r="R465" s="368"/>
      <c r="S465" s="368"/>
      <c r="T465" s="368"/>
      <c r="U465" s="368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customHeight="1">
      <c r="A466" s="259">
        <v>30100051</v>
      </c>
      <c r="B466" s="133" t="s">
        <v>184</v>
      </c>
      <c r="C466" s="125" t="s">
        <v>194</v>
      </c>
      <c r="D466" s="107">
        <v>5.04</v>
      </c>
      <c r="E466" s="107"/>
      <c r="F466" s="126"/>
      <c r="G466" s="127"/>
      <c r="H466" s="360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368"/>
      <c r="P466" s="368"/>
      <c r="Q466" s="368"/>
      <c r="R466" s="368"/>
      <c r="S466" s="368"/>
      <c r="T466" s="368"/>
      <c r="U466" s="368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customHeight="1">
      <c r="A467" s="259"/>
      <c r="B467" s="138" t="s">
        <v>227</v>
      </c>
      <c r="C467" s="125" t="s">
        <v>212</v>
      </c>
      <c r="D467" s="107">
        <v>5.03</v>
      </c>
      <c r="E467" s="107"/>
      <c r="F467" s="126"/>
      <c r="G467" s="127"/>
      <c r="H467" s="360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368"/>
      <c r="P467" s="368"/>
      <c r="Q467" s="368"/>
      <c r="R467" s="368"/>
      <c r="S467" s="368"/>
      <c r="T467" s="368"/>
      <c r="U467" s="368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customHeight="1">
      <c r="A468" s="259">
        <v>30100054</v>
      </c>
      <c r="B468" s="138" t="s">
        <v>227</v>
      </c>
      <c r="C468" s="365" t="s">
        <v>203</v>
      </c>
      <c r="D468" s="107">
        <v>5.03</v>
      </c>
      <c r="E468" s="107"/>
      <c r="F468" s="126"/>
      <c r="G468" s="127"/>
      <c r="H468" s="360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368"/>
      <c r="P468" s="368"/>
      <c r="Q468" s="368"/>
      <c r="R468" s="368"/>
      <c r="S468" s="368"/>
      <c r="T468" s="368"/>
      <c r="U468" s="368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customHeight="1">
      <c r="A469" s="259">
        <v>30100053</v>
      </c>
      <c r="B469" s="138" t="s">
        <v>227</v>
      </c>
      <c r="C469" s="125" t="s">
        <v>199</v>
      </c>
      <c r="D469" s="107">
        <v>5.03</v>
      </c>
      <c r="E469" s="107"/>
      <c r="F469" s="126"/>
      <c r="G469" s="127"/>
      <c r="H469" s="360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368"/>
      <c r="P469" s="368"/>
      <c r="Q469" s="368"/>
      <c r="R469" s="368"/>
      <c r="S469" s="368"/>
      <c r="T469" s="368"/>
      <c r="U469" s="368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customHeight="1">
      <c r="A470" s="259"/>
      <c r="B470" s="138" t="s">
        <v>227</v>
      </c>
      <c r="C470" s="125" t="s">
        <v>186</v>
      </c>
      <c r="D470" s="107">
        <v>5.03</v>
      </c>
      <c r="E470" s="107"/>
      <c r="F470" s="126"/>
      <c r="G470" s="127"/>
      <c r="H470" s="360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368"/>
      <c r="P470" s="368"/>
      <c r="Q470" s="368"/>
      <c r="R470" s="368"/>
      <c r="S470" s="368"/>
      <c r="T470" s="368"/>
      <c r="U470" s="368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customHeight="1">
      <c r="A471" s="259"/>
      <c r="B471" s="138" t="s">
        <v>227</v>
      </c>
      <c r="C471" s="365" t="s">
        <v>228</v>
      </c>
      <c r="D471" s="107">
        <v>5.03</v>
      </c>
      <c r="E471" s="107"/>
      <c r="F471" s="126"/>
      <c r="G471" s="127"/>
      <c r="H471" s="360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368"/>
      <c r="P471" s="368"/>
      <c r="Q471" s="368"/>
      <c r="R471" s="368"/>
      <c r="S471" s="368"/>
      <c r="T471" s="368"/>
      <c r="U471" s="368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customHeight="1">
      <c r="A472" s="259">
        <v>30101067</v>
      </c>
      <c r="B472" s="138" t="s">
        <v>229</v>
      </c>
      <c r="C472" s="365" t="s">
        <v>212</v>
      </c>
      <c r="D472" s="107">
        <v>5.03</v>
      </c>
      <c r="E472" s="107"/>
      <c r="F472" s="126"/>
      <c r="G472" s="127"/>
      <c r="H472" s="360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368"/>
      <c r="P472" s="368"/>
      <c r="Q472" s="368"/>
      <c r="R472" s="368"/>
      <c r="S472" s="368"/>
      <c r="T472" s="368"/>
      <c r="U472" s="368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customHeight="1">
      <c r="A473" s="259">
        <v>30101068</v>
      </c>
      <c r="B473" s="138" t="s">
        <v>229</v>
      </c>
      <c r="C473" s="365" t="s">
        <v>203</v>
      </c>
      <c r="D473" s="107">
        <v>5.03</v>
      </c>
      <c r="E473" s="107"/>
      <c r="F473" s="126"/>
      <c r="G473" s="127"/>
      <c r="H473" s="360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368"/>
      <c r="P473" s="368"/>
      <c r="Q473" s="368"/>
      <c r="R473" s="368"/>
      <c r="S473" s="368"/>
      <c r="T473" s="368"/>
      <c r="U473" s="368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customHeight="1">
      <c r="A474" s="259">
        <v>30101069</v>
      </c>
      <c r="B474" s="138" t="s">
        <v>229</v>
      </c>
      <c r="C474" s="365" t="s">
        <v>186</v>
      </c>
      <c r="D474" s="107">
        <v>5.03</v>
      </c>
      <c r="E474" s="107"/>
      <c r="F474" s="126"/>
      <c r="G474" s="127"/>
      <c r="H474" s="360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368"/>
      <c r="P474" s="368"/>
      <c r="Q474" s="368"/>
      <c r="R474" s="368"/>
      <c r="S474" s="368"/>
      <c r="T474" s="368"/>
      <c r="U474" s="368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customHeight="1">
      <c r="A475" s="259">
        <v>30101070</v>
      </c>
      <c r="B475" s="138" t="s">
        <v>229</v>
      </c>
      <c r="C475" s="365" t="s">
        <v>228</v>
      </c>
      <c r="D475" s="107">
        <v>5.03</v>
      </c>
      <c r="E475" s="107"/>
      <c r="F475" s="126"/>
      <c r="G475" s="127"/>
      <c r="H475" s="360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368"/>
      <c r="P475" s="368"/>
      <c r="Q475" s="368"/>
      <c r="R475" s="368"/>
      <c r="S475" s="368"/>
      <c r="T475" s="368"/>
      <c r="U475" s="368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customHeight="1">
      <c r="A476" s="259">
        <v>30101071</v>
      </c>
      <c r="B476" s="138" t="s">
        <v>229</v>
      </c>
      <c r="C476" s="365" t="s">
        <v>199</v>
      </c>
      <c r="D476" s="107">
        <v>5.03</v>
      </c>
      <c r="E476" s="107"/>
      <c r="F476" s="126"/>
      <c r="G476" s="127"/>
      <c r="H476" s="360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368"/>
      <c r="P476" s="368"/>
      <c r="Q476" s="368"/>
      <c r="R476" s="368"/>
      <c r="S476" s="368"/>
      <c r="T476" s="368"/>
      <c r="U476" s="368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customHeight="1">
      <c r="A477" s="260">
        <v>30100001</v>
      </c>
      <c r="B477" s="133" t="s">
        <v>230</v>
      </c>
      <c r="C477" s="125" t="s">
        <v>204</v>
      </c>
      <c r="D477" s="107">
        <v>5.0599999999999996</v>
      </c>
      <c r="E477" s="107"/>
      <c r="F477" s="126"/>
      <c r="G477" s="127"/>
      <c r="H477" s="360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368"/>
      <c r="P477" s="368"/>
      <c r="Q477" s="368"/>
      <c r="R477" s="368"/>
      <c r="S477" s="368"/>
      <c r="T477" s="368"/>
      <c r="U477" s="368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customHeight="1">
      <c r="A478" s="260">
        <v>30100002</v>
      </c>
      <c r="B478" s="133" t="s">
        <v>230</v>
      </c>
      <c r="C478" s="125" t="s">
        <v>226</v>
      </c>
      <c r="D478" s="107">
        <v>5.0599999999999996</v>
      </c>
      <c r="E478" s="107"/>
      <c r="F478" s="126"/>
      <c r="G478" s="127"/>
      <c r="H478" s="360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368"/>
      <c r="P478" s="368"/>
      <c r="Q478" s="368"/>
      <c r="R478" s="368"/>
      <c r="S478" s="368"/>
      <c r="T478" s="368"/>
      <c r="U478" s="368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customHeight="1">
      <c r="A479" s="424" t="s">
        <v>231</v>
      </c>
      <c r="B479" s="425"/>
      <c r="C479" s="369" t="s">
        <v>202</v>
      </c>
      <c r="D479" s="141"/>
      <c r="E479" s="141"/>
      <c r="F479" s="142"/>
      <c r="G479" s="143">
        <f>SUM(G464:G478)</f>
        <v>0</v>
      </c>
      <c r="H479" s="144">
        <f>SUM(H464:H478)</f>
        <v>0</v>
      </c>
      <c r="I479" s="144">
        <f>SUM(I464:I478)</f>
        <v>0</v>
      </c>
      <c r="J479" s="129" t="str">
        <f t="array" ref="J479">IF(ISERROR(G479/I479),"",G479/I479)</f>
        <v/>
      </c>
      <c r="K479" s="144">
        <f>SUM(K464:K478)</f>
        <v>0</v>
      </c>
      <c r="L479" s="145"/>
      <c r="M479" s="148">
        <f>SUM(M464:M478)</f>
        <v>0</v>
      </c>
      <c r="N479" s="144">
        <f>SUM(N464:N478)</f>
        <v>0</v>
      </c>
      <c r="O479" s="146">
        <f>SUM(O464:O478)</f>
        <v>0</v>
      </c>
      <c r="P479" s="146">
        <f>SUM(P464:P478)</f>
        <v>0</v>
      </c>
      <c r="Q479" s="146">
        <f>SUM(Q464:Q478)</f>
        <v>0</v>
      </c>
      <c r="R479" s="146"/>
      <c r="S479" s="146">
        <f>SUM(S464:S478)</f>
        <v>0</v>
      </c>
      <c r="T479" s="146">
        <f>SUM(T464:T478)</f>
        <v>0</v>
      </c>
      <c r="U479" s="146">
        <f>SUM(U464:U478)</f>
        <v>0</v>
      </c>
      <c r="V479" s="147">
        <f>SUM(V464:V478)</f>
        <v>0</v>
      </c>
      <c r="W479" s="132" t="str">
        <f t="shared" si="113"/>
        <v/>
      </c>
      <c r="X479" s="147">
        <f>SUM(X464:X478)</f>
        <v>0</v>
      </c>
      <c r="Y479" s="147">
        <f>SUM(Y464:Y478)</f>
        <v>0</v>
      </c>
      <c r="Z479" s="147">
        <f>SUM(Z464:Z478)</f>
        <v>0</v>
      </c>
      <c r="AA479" s="147">
        <f>SUM(AA464:AA478)</f>
        <v>0</v>
      </c>
    </row>
    <row r="480" spans="1:27" ht="20.100000000000001" customHeight="1">
      <c r="A480" s="260">
        <v>30400025</v>
      </c>
      <c r="B480" s="133" t="s">
        <v>232</v>
      </c>
      <c r="C480" s="125" t="s">
        <v>179</v>
      </c>
      <c r="D480" s="107">
        <v>5.04</v>
      </c>
      <c r="E480" s="107"/>
      <c r="F480" s="126"/>
      <c r="G480" s="127"/>
      <c r="H480" s="360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368"/>
      <c r="P480" s="368"/>
      <c r="Q480" s="368"/>
      <c r="R480" s="368"/>
      <c r="S480" s="368"/>
      <c r="T480" s="368"/>
      <c r="U480" s="368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customHeight="1">
      <c r="A481" s="260">
        <v>30400023</v>
      </c>
      <c r="B481" s="133" t="s">
        <v>232</v>
      </c>
      <c r="C481" s="125" t="s">
        <v>186</v>
      </c>
      <c r="D481" s="107">
        <v>5.04</v>
      </c>
      <c r="E481" s="107"/>
      <c r="F481" s="126"/>
      <c r="G481" s="127"/>
      <c r="H481" s="360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368"/>
      <c r="P481" s="368"/>
      <c r="Q481" s="368"/>
      <c r="R481" s="368"/>
      <c r="S481" s="368"/>
      <c r="T481" s="368"/>
      <c r="U481" s="368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customHeight="1">
      <c r="A482" s="260">
        <v>30400024</v>
      </c>
      <c r="B482" s="133" t="s">
        <v>232</v>
      </c>
      <c r="C482" s="125" t="s">
        <v>204</v>
      </c>
      <c r="D482" s="107">
        <v>5.04</v>
      </c>
      <c r="E482" s="107"/>
      <c r="F482" s="126"/>
      <c r="G482" s="127"/>
      <c r="H482" s="360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368"/>
      <c r="P482" s="368"/>
      <c r="Q482" s="368"/>
      <c r="R482" s="368"/>
      <c r="S482" s="368"/>
      <c r="T482" s="368"/>
      <c r="U482" s="368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customHeight="1">
      <c r="A483" s="260"/>
      <c r="B483" s="133" t="s">
        <v>232</v>
      </c>
      <c r="C483" s="125" t="s">
        <v>195</v>
      </c>
      <c r="D483" s="107">
        <v>5.04</v>
      </c>
      <c r="E483" s="107"/>
      <c r="F483" s="126"/>
      <c r="G483" s="127"/>
      <c r="H483" s="360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368"/>
      <c r="P483" s="368"/>
      <c r="Q483" s="368"/>
      <c r="R483" s="368"/>
      <c r="S483" s="368"/>
      <c r="T483" s="368"/>
      <c r="U483" s="368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customHeight="1">
      <c r="A484" s="260"/>
      <c r="B484" s="133" t="s">
        <v>232</v>
      </c>
      <c r="C484" s="125" t="s">
        <v>233</v>
      </c>
      <c r="D484" s="107">
        <v>5.04</v>
      </c>
      <c r="E484" s="107"/>
      <c r="F484" s="126"/>
      <c r="G484" s="127"/>
      <c r="H484" s="360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368"/>
      <c r="P484" s="368"/>
      <c r="Q484" s="368"/>
      <c r="R484" s="368"/>
      <c r="S484" s="368"/>
      <c r="T484" s="368"/>
      <c r="U484" s="368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customHeight="1">
      <c r="A485" s="260">
        <v>30400019</v>
      </c>
      <c r="B485" s="133" t="s">
        <v>436</v>
      </c>
      <c r="C485" s="183" t="s">
        <v>438</v>
      </c>
      <c r="D485" s="107">
        <v>5.04</v>
      </c>
      <c r="E485" s="107"/>
      <c r="F485" s="126"/>
      <c r="G485" s="127"/>
      <c r="H485" s="360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368"/>
      <c r="P485" s="368"/>
      <c r="Q485" s="368"/>
      <c r="R485" s="368"/>
      <c r="S485" s="368"/>
      <c r="T485" s="368"/>
      <c r="U485" s="368"/>
      <c r="V485" s="131"/>
      <c r="W485" s="132"/>
      <c r="X485" s="131"/>
      <c r="Y485" s="131"/>
      <c r="Z485" s="131"/>
      <c r="AA485" s="131"/>
    </row>
    <row r="486" spans="1:27" ht="20.100000000000001" customHeight="1">
      <c r="A486" s="260">
        <v>30400020</v>
      </c>
      <c r="B486" s="133" t="s">
        <v>436</v>
      </c>
      <c r="C486" s="183" t="s">
        <v>74</v>
      </c>
      <c r="D486" s="107">
        <v>5.04</v>
      </c>
      <c r="E486" s="107"/>
      <c r="F486" s="126"/>
      <c r="G486" s="127"/>
      <c r="H486" s="360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368"/>
      <c r="P486" s="368"/>
      <c r="Q486" s="368"/>
      <c r="R486" s="368"/>
      <c r="S486" s="368"/>
      <c r="T486" s="368"/>
      <c r="U486" s="368"/>
      <c r="V486" s="131"/>
      <c r="W486" s="132"/>
      <c r="X486" s="131"/>
      <c r="Y486" s="131"/>
      <c r="Z486" s="131"/>
      <c r="AA486" s="131"/>
    </row>
    <row r="487" spans="1:27" ht="20.100000000000001" customHeight="1">
      <c r="A487" s="260">
        <v>30400021</v>
      </c>
      <c r="B487" s="133" t="s">
        <v>436</v>
      </c>
      <c r="C487" s="183" t="s">
        <v>511</v>
      </c>
      <c r="D487" s="107">
        <v>5.04</v>
      </c>
      <c r="E487" s="107"/>
      <c r="F487" s="126"/>
      <c r="G487" s="127"/>
      <c r="H487" s="360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368"/>
      <c r="P487" s="368"/>
      <c r="Q487" s="368"/>
      <c r="R487" s="368"/>
      <c r="S487" s="368"/>
      <c r="T487" s="368"/>
      <c r="U487" s="368"/>
      <c r="V487" s="131"/>
      <c r="W487" s="132"/>
      <c r="X487" s="131"/>
      <c r="Y487" s="131"/>
      <c r="Z487" s="131"/>
      <c r="AA487" s="131"/>
    </row>
    <row r="488" spans="1:27" ht="20.100000000000001" customHeight="1">
      <c r="A488" s="260">
        <v>30400018</v>
      </c>
      <c r="B488" s="133" t="s">
        <v>436</v>
      </c>
      <c r="C488" s="125" t="s">
        <v>181</v>
      </c>
      <c r="D488" s="107">
        <v>5.04</v>
      </c>
      <c r="E488" s="107"/>
      <c r="F488" s="126"/>
      <c r="G488" s="127"/>
      <c r="H488" s="360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368"/>
      <c r="P488" s="368"/>
      <c r="Q488" s="368"/>
      <c r="R488" s="368"/>
      <c r="S488" s="368"/>
      <c r="T488" s="368"/>
      <c r="U488" s="368"/>
      <c r="V488" s="131"/>
      <c r="W488" s="132"/>
      <c r="X488" s="131"/>
      <c r="Y488" s="131"/>
      <c r="Z488" s="131"/>
      <c r="AA488" s="131"/>
    </row>
    <row r="489" spans="1:27" ht="20.100000000000001" customHeight="1">
      <c r="A489" s="260">
        <v>30400022</v>
      </c>
      <c r="B489" s="133" t="s">
        <v>232</v>
      </c>
      <c r="C489" s="125" t="s">
        <v>181</v>
      </c>
      <c r="D489" s="107">
        <v>5.04</v>
      </c>
      <c r="E489" s="107"/>
      <c r="F489" s="126"/>
      <c r="G489" s="127"/>
      <c r="H489" s="360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368"/>
      <c r="P489" s="368"/>
      <c r="Q489" s="368"/>
      <c r="R489" s="368"/>
      <c r="S489" s="368"/>
      <c r="T489" s="368"/>
      <c r="U489" s="368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customHeight="1">
      <c r="A490" s="424" t="s">
        <v>234</v>
      </c>
      <c r="B490" s="425"/>
      <c r="C490" s="369" t="s">
        <v>202</v>
      </c>
      <c r="D490" s="141"/>
      <c r="E490" s="141"/>
      <c r="F490" s="142"/>
      <c r="G490" s="143">
        <f>SUM(G480:G489)</f>
        <v>0</v>
      </c>
      <c r="H490" s="144">
        <f>SUM(H480:H489)</f>
        <v>0</v>
      </c>
      <c r="I490" s="144">
        <f>SUM(I480:I489)</f>
        <v>0</v>
      </c>
      <c r="J490" s="129" t="str">
        <f t="array" ref="J490">IF(ISERROR(G490/I490),"",G490/I490)</f>
        <v/>
      </c>
      <c r="K490" s="144">
        <f>SUM(K480:K489)</f>
        <v>0</v>
      </c>
      <c r="L490" s="145"/>
      <c r="M490" s="148">
        <f>SUM(M480:M489)</f>
        <v>0</v>
      </c>
      <c r="N490" s="144">
        <f>SUM(N480:N489)</f>
        <v>0</v>
      </c>
      <c r="O490" s="146">
        <f>SUM(O480:O489)</f>
        <v>0</v>
      </c>
      <c r="P490" s="146">
        <f>SUM(P480:P489)</f>
        <v>0</v>
      </c>
      <c r="Q490" s="146">
        <f>SUM(Q480:Q489)</f>
        <v>0</v>
      </c>
      <c r="R490" s="146"/>
      <c r="S490" s="146">
        <f>SUM(S480:S489)</f>
        <v>0</v>
      </c>
      <c r="T490" s="146">
        <f>SUM(T480:T489)</f>
        <v>0</v>
      </c>
      <c r="U490" s="146">
        <f>SUM(U480:U489)</f>
        <v>0</v>
      </c>
      <c r="V490" s="147">
        <f>SUM(V480:V489)</f>
        <v>0</v>
      </c>
      <c r="W490" s="132" t="str">
        <f t="shared" si="126"/>
        <v/>
      </c>
      <c r="X490" s="147">
        <f>SUM(X480:X489)</f>
        <v>0</v>
      </c>
      <c r="Y490" s="147">
        <f>SUM(Y480:Y489)</f>
        <v>0</v>
      </c>
      <c r="Z490" s="147">
        <f>SUM(Z480:Z489)</f>
        <v>0</v>
      </c>
      <c r="AA490" s="147">
        <f>SUM(AA480:AA489)</f>
        <v>0</v>
      </c>
    </row>
    <row r="491" spans="1:27" ht="20.100000000000001" customHeight="1">
      <c r="A491" s="259">
        <v>30700013</v>
      </c>
      <c r="B491" s="139" t="s">
        <v>235</v>
      </c>
      <c r="C491" s="366"/>
      <c r="D491" s="107">
        <v>3.65</v>
      </c>
      <c r="E491" s="107"/>
      <c r="F491" s="151"/>
      <c r="G491" s="127"/>
      <c r="H491" s="360">
        <f t="shared" ref="H491:H505" si="127">D491*G491</f>
        <v>0</v>
      </c>
      <c r="I491" s="128"/>
      <c r="J491" s="129" t="str">
        <f t="array" ref="J491">IF(ISERROR(G491/I491),"",G491/I491)</f>
        <v/>
      </c>
      <c r="K491" s="360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368"/>
      <c r="P491" s="368"/>
      <c r="Q491" s="368"/>
      <c r="R491" s="368"/>
      <c r="S491" s="368"/>
      <c r="T491" s="368"/>
      <c r="U491" s="368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customHeight="1">
      <c r="A492" s="259">
        <v>30700014</v>
      </c>
      <c r="B492" s="139" t="s">
        <v>236</v>
      </c>
      <c r="C492" s="366"/>
      <c r="D492" s="107">
        <v>6.58</v>
      </c>
      <c r="E492" s="107"/>
      <c r="F492" s="126"/>
      <c r="G492" s="127"/>
      <c r="H492" s="360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368"/>
      <c r="P492" s="368"/>
      <c r="Q492" s="368"/>
      <c r="R492" s="368"/>
      <c r="S492" s="368"/>
      <c r="T492" s="368"/>
      <c r="U492" s="368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ht="20.100000000000001" customHeight="1">
      <c r="A493" s="259">
        <v>30700016</v>
      </c>
      <c r="B493" s="139" t="s">
        <v>237</v>
      </c>
      <c r="C493" s="366"/>
      <c r="D493" s="107">
        <v>7.8</v>
      </c>
      <c r="E493" s="107"/>
      <c r="F493" s="126"/>
      <c r="G493" s="127"/>
      <c r="H493" s="360">
        <f t="shared" si="12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368"/>
      <c r="P493" s="368"/>
      <c r="Q493" s="368"/>
      <c r="R493" s="368"/>
      <c r="S493" s="368"/>
      <c r="T493" s="368"/>
      <c r="U493" s="368"/>
      <c r="V493" s="131">
        <f>SUM(X493:AA493)</f>
        <v>0</v>
      </c>
      <c r="W493" s="132" t="str">
        <f t="shared" si="126"/>
        <v/>
      </c>
      <c r="X493" s="131"/>
      <c r="Y493" s="131"/>
      <c r="Z493" s="131"/>
      <c r="AA493" s="131"/>
    </row>
    <row r="494" spans="1:27" ht="20.100000000000001" customHeight="1">
      <c r="A494" s="259">
        <v>30700017</v>
      </c>
      <c r="B494" s="139" t="s">
        <v>238</v>
      </c>
      <c r="C494" s="366"/>
      <c r="D494" s="107">
        <v>4.4000000000000004</v>
      </c>
      <c r="E494" s="107"/>
      <c r="F494" s="126"/>
      <c r="G494" s="127"/>
      <c r="H494" s="360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368"/>
      <c r="P494" s="368"/>
      <c r="Q494" s="368"/>
      <c r="R494" s="368"/>
      <c r="S494" s="368"/>
      <c r="T494" s="368"/>
      <c r="U494" s="368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customHeight="1">
      <c r="A495" s="259"/>
      <c r="B495" s="139" t="s">
        <v>348</v>
      </c>
      <c r="C495" s="184" t="s">
        <v>376</v>
      </c>
      <c r="D495" s="107"/>
      <c r="E495" s="107"/>
      <c r="F495" s="126"/>
      <c r="G495" s="127"/>
      <c r="H495" s="360">
        <f t="shared" si="127"/>
        <v>0</v>
      </c>
      <c r="I495" s="128"/>
      <c r="J495" s="129"/>
      <c r="K495" s="130"/>
      <c r="L495" s="128"/>
      <c r="M495" s="108"/>
      <c r="N495" s="129"/>
      <c r="O495" s="368"/>
      <c r="P495" s="368"/>
      <c r="Q495" s="368"/>
      <c r="R495" s="368"/>
      <c r="S495" s="368"/>
      <c r="T495" s="368"/>
      <c r="U495" s="368"/>
      <c r="V495" s="131"/>
      <c r="W495" s="132"/>
      <c r="X495" s="131"/>
      <c r="Y495" s="131"/>
      <c r="Z495" s="131"/>
      <c r="AA495" s="131"/>
    </row>
    <row r="496" spans="1:27" ht="20.100000000000001" customHeight="1">
      <c r="A496" s="259">
        <v>30700001</v>
      </c>
      <c r="B496" s="126" t="s">
        <v>359</v>
      </c>
      <c r="C496" s="366"/>
      <c r="D496" s="107"/>
      <c r="E496" s="107"/>
      <c r="F496" s="126"/>
      <c r="G496" s="127"/>
      <c r="H496" s="360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368"/>
      <c r="P496" s="368"/>
      <c r="Q496" s="368"/>
      <c r="R496" s="368"/>
      <c r="S496" s="368"/>
      <c r="T496" s="368"/>
      <c r="U496" s="368"/>
      <c r="V496" s="131"/>
      <c r="W496" s="132"/>
      <c r="X496" s="131"/>
      <c r="Y496" s="131"/>
      <c r="Z496" s="131"/>
      <c r="AA496" s="131"/>
    </row>
    <row r="497" spans="1:27" ht="20.100000000000001" customHeight="1">
      <c r="A497" s="265"/>
      <c r="B497" s="366" t="s">
        <v>239</v>
      </c>
      <c r="C497" s="366" t="s">
        <v>179</v>
      </c>
      <c r="D497" s="107">
        <v>6.04</v>
      </c>
      <c r="E497" s="107"/>
      <c r="F497" s="126"/>
      <c r="G497" s="127"/>
      <c r="H497" s="360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368"/>
      <c r="P497" s="368"/>
      <c r="Q497" s="368"/>
      <c r="R497" s="368"/>
      <c r="S497" s="368"/>
      <c r="T497" s="368"/>
      <c r="U497" s="368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customHeight="1">
      <c r="A498" s="265">
        <v>30700019</v>
      </c>
      <c r="B498" s="366" t="s">
        <v>239</v>
      </c>
      <c r="C498" s="366" t="s">
        <v>186</v>
      </c>
      <c r="D498" s="107">
        <v>6.04</v>
      </c>
      <c r="E498" s="107"/>
      <c r="F498" s="126"/>
      <c r="G498" s="127"/>
      <c r="H498" s="360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368"/>
      <c r="P498" s="368"/>
      <c r="Q498" s="368"/>
      <c r="R498" s="368"/>
      <c r="S498" s="368"/>
      <c r="T498" s="368"/>
      <c r="U498" s="368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customHeight="1">
      <c r="A499" s="265">
        <v>30601015</v>
      </c>
      <c r="B499" s="366" t="s">
        <v>440</v>
      </c>
      <c r="C499" s="366" t="s">
        <v>179</v>
      </c>
      <c r="D499" s="107"/>
      <c r="E499" s="107"/>
      <c r="F499" s="126"/>
      <c r="G499" s="127"/>
      <c r="H499" s="360">
        <f t="shared" si="127"/>
        <v>0</v>
      </c>
      <c r="I499" s="128"/>
      <c r="J499" s="129"/>
      <c r="K499" s="130"/>
      <c r="L499" s="128"/>
      <c r="M499" s="108"/>
      <c r="N499" s="129"/>
      <c r="O499" s="368"/>
      <c r="P499" s="368"/>
      <c r="Q499" s="368"/>
      <c r="R499" s="368"/>
      <c r="S499" s="368"/>
      <c r="T499" s="368"/>
      <c r="U499" s="368"/>
      <c r="V499" s="131"/>
      <c r="W499" s="132"/>
      <c r="X499" s="131"/>
      <c r="Y499" s="131"/>
      <c r="Z499" s="131"/>
      <c r="AA499" s="131"/>
    </row>
    <row r="500" spans="1:27" ht="20.100000000000001" customHeight="1">
      <c r="A500" s="265">
        <v>30101016</v>
      </c>
      <c r="B500" s="366" t="s">
        <v>440</v>
      </c>
      <c r="C500" s="366" t="s">
        <v>186</v>
      </c>
      <c r="D500" s="107"/>
      <c r="E500" s="107"/>
      <c r="F500" s="126"/>
      <c r="G500" s="127"/>
      <c r="H500" s="360">
        <f t="shared" si="127"/>
        <v>0</v>
      </c>
      <c r="I500" s="128"/>
      <c r="J500" s="129"/>
      <c r="K500" s="130"/>
      <c r="L500" s="128"/>
      <c r="M500" s="108"/>
      <c r="N500" s="129"/>
      <c r="O500" s="368"/>
      <c r="P500" s="368"/>
      <c r="Q500" s="368"/>
      <c r="R500" s="368"/>
      <c r="S500" s="368"/>
      <c r="T500" s="368"/>
      <c r="U500" s="368"/>
      <c r="V500" s="131"/>
      <c r="W500" s="132"/>
      <c r="X500" s="131"/>
      <c r="Y500" s="131"/>
      <c r="Z500" s="131"/>
      <c r="AA500" s="131"/>
    </row>
    <row r="501" spans="1:27" ht="20.100000000000001" customHeight="1">
      <c r="A501" s="259">
        <v>30700018</v>
      </c>
      <c r="B501" s="359" t="s">
        <v>240</v>
      </c>
      <c r="C501" s="125"/>
      <c r="D501" s="107">
        <v>7.3</v>
      </c>
      <c r="E501" s="107"/>
      <c r="F501" s="126"/>
      <c r="G501" s="127"/>
      <c r="H501" s="360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368"/>
      <c r="P501" s="368"/>
      <c r="Q501" s="368"/>
      <c r="R501" s="368"/>
      <c r="S501" s="368"/>
      <c r="T501" s="368"/>
      <c r="U501" s="368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customHeight="1">
      <c r="A502" s="259">
        <v>30700010</v>
      </c>
      <c r="B502" s="359" t="s">
        <v>241</v>
      </c>
      <c r="C502" s="125"/>
      <c r="D502" s="107">
        <f>78*120/1000</f>
        <v>9.36</v>
      </c>
      <c r="E502" s="107"/>
      <c r="F502" s="126"/>
      <c r="G502" s="127"/>
      <c r="H502" s="360">
        <f t="shared" si="127"/>
        <v>0</v>
      </c>
      <c r="I502" s="128"/>
      <c r="J502" s="129"/>
      <c r="K502" s="130"/>
      <c r="L502" s="128"/>
      <c r="M502" s="108"/>
      <c r="N502" s="129"/>
      <c r="O502" s="368"/>
      <c r="P502" s="368"/>
      <c r="Q502" s="368"/>
      <c r="R502" s="368"/>
      <c r="S502" s="368"/>
      <c r="T502" s="368"/>
      <c r="U502" s="368"/>
      <c r="V502" s="131"/>
      <c r="W502" s="132"/>
      <c r="X502" s="131"/>
      <c r="Y502" s="131"/>
      <c r="Z502" s="131"/>
      <c r="AA502" s="131"/>
    </row>
    <row r="503" spans="1:27" ht="20.100000000000001" customHeight="1">
      <c r="A503" s="259">
        <v>30700015</v>
      </c>
      <c r="B503" s="359" t="s">
        <v>242</v>
      </c>
      <c r="C503" s="125"/>
      <c r="D503" s="107">
        <v>4.5</v>
      </c>
      <c r="E503" s="107"/>
      <c r="F503" s="126"/>
      <c r="G503" s="127"/>
      <c r="H503" s="360">
        <f t="shared" si="127"/>
        <v>0</v>
      </c>
      <c r="I503" s="128"/>
      <c r="J503" s="129"/>
      <c r="K503" s="130"/>
      <c r="L503" s="128"/>
      <c r="M503" s="108"/>
      <c r="N503" s="129"/>
      <c r="O503" s="368"/>
      <c r="P503" s="368"/>
      <c r="Q503" s="368"/>
      <c r="R503" s="368"/>
      <c r="S503" s="368"/>
      <c r="T503" s="368"/>
      <c r="U503" s="368"/>
      <c r="V503" s="131"/>
      <c r="W503" s="132"/>
      <c r="X503" s="131"/>
      <c r="Y503" s="131"/>
      <c r="Z503" s="131"/>
      <c r="AA503" s="131"/>
    </row>
    <row r="504" spans="1:27" ht="20.100000000000001" customHeight="1">
      <c r="A504" s="259">
        <v>30700012</v>
      </c>
      <c r="B504" s="359" t="s">
        <v>243</v>
      </c>
      <c r="C504" s="125"/>
      <c r="D504" s="107">
        <v>4.5</v>
      </c>
      <c r="E504" s="107"/>
      <c r="F504" s="126"/>
      <c r="G504" s="127"/>
      <c r="H504" s="360">
        <f t="shared" si="127"/>
        <v>0</v>
      </c>
      <c r="I504" s="128"/>
      <c r="J504" s="129"/>
      <c r="K504" s="130"/>
      <c r="L504" s="128"/>
      <c r="M504" s="108"/>
      <c r="N504" s="129"/>
      <c r="O504" s="368"/>
      <c r="P504" s="368"/>
      <c r="Q504" s="368"/>
      <c r="R504" s="368"/>
      <c r="S504" s="368"/>
      <c r="T504" s="368"/>
      <c r="U504" s="368"/>
      <c r="V504" s="131"/>
      <c r="W504" s="132"/>
      <c r="X504" s="131"/>
      <c r="Y504" s="131"/>
      <c r="Z504" s="131"/>
      <c r="AA504" s="131"/>
    </row>
    <row r="505" spans="1:27" ht="20.100000000000001" customHeight="1">
      <c r="A505" s="259"/>
      <c r="B505" s="359"/>
      <c r="C505" s="125"/>
      <c r="D505" s="107"/>
      <c r="E505" s="107"/>
      <c r="F505" s="126"/>
      <c r="G505" s="127"/>
      <c r="H505" s="360">
        <f t="shared" si="127"/>
        <v>0</v>
      </c>
      <c r="I505" s="128"/>
      <c r="J505" s="129"/>
      <c r="K505" s="130"/>
      <c r="L505" s="128"/>
      <c r="M505" s="108"/>
      <c r="N505" s="129"/>
      <c r="O505" s="368"/>
      <c r="P505" s="368"/>
      <c r="Q505" s="368"/>
      <c r="R505" s="368"/>
      <c r="S505" s="368"/>
      <c r="T505" s="368"/>
      <c r="U505" s="368"/>
      <c r="V505" s="131"/>
      <c r="W505" s="132"/>
      <c r="X505" s="131"/>
      <c r="Y505" s="131"/>
      <c r="Z505" s="131"/>
      <c r="AA505" s="131"/>
    </row>
    <row r="506" spans="1:27" ht="20.100000000000001" customHeight="1">
      <c r="A506" s="424" t="s">
        <v>244</v>
      </c>
      <c r="B506" s="425"/>
      <c r="C506" s="369" t="s">
        <v>202</v>
      </c>
      <c r="D506" s="141"/>
      <c r="E506" s="141"/>
      <c r="F506" s="142"/>
      <c r="G506" s="143">
        <f>SUM(G491:G505)</f>
        <v>0</v>
      </c>
      <c r="H506" s="144">
        <f>SUM(H491:H501)</f>
        <v>0</v>
      </c>
      <c r="I506" s="144">
        <f>SUM(I491:I505)</f>
        <v>0</v>
      </c>
      <c r="J506" s="129" t="str">
        <f t="array" ref="J506">IF(ISERROR(G506/I506),"",G506/I506)</f>
        <v/>
      </c>
      <c r="K506" s="144">
        <f>SUM(K491:K501)</f>
        <v>0</v>
      </c>
      <c r="L506" s="145"/>
      <c r="M506" s="148">
        <f t="shared" ref="M506:AA506" si="128">SUM(M491:M501)</f>
        <v>0</v>
      </c>
      <c r="N506" s="144">
        <f t="shared" si="128"/>
        <v>0</v>
      </c>
      <c r="O506" s="146">
        <f t="shared" si="128"/>
        <v>0</v>
      </c>
      <c r="P506" s="146">
        <f t="shared" si="128"/>
        <v>0</v>
      </c>
      <c r="Q506" s="146">
        <f t="shared" si="128"/>
        <v>0</v>
      </c>
      <c r="R506" s="146">
        <f t="shared" si="128"/>
        <v>0</v>
      </c>
      <c r="S506" s="146">
        <f t="shared" si="128"/>
        <v>0</v>
      </c>
      <c r="T506" s="146">
        <f t="shared" si="128"/>
        <v>0</v>
      </c>
      <c r="U506" s="146">
        <f t="shared" si="128"/>
        <v>0</v>
      </c>
      <c r="V506" s="147">
        <f t="shared" si="128"/>
        <v>0</v>
      </c>
      <c r="W506" s="132">
        <f t="shared" si="128"/>
        <v>0</v>
      </c>
      <c r="X506" s="147">
        <f t="shared" si="128"/>
        <v>0</v>
      </c>
      <c r="Y506" s="147">
        <f t="shared" si="128"/>
        <v>0</v>
      </c>
      <c r="Z506" s="147">
        <f t="shared" si="128"/>
        <v>0</v>
      </c>
      <c r="AA506" s="147">
        <f t="shared" si="128"/>
        <v>0</v>
      </c>
    </row>
    <row r="507" spans="1:27" ht="20.100000000000001" customHeight="1">
      <c r="A507" s="426" t="s">
        <v>246</v>
      </c>
      <c r="B507" s="427"/>
      <c r="C507" s="427"/>
      <c r="D507" s="427"/>
      <c r="E507" s="427"/>
      <c r="F507" s="428"/>
      <c r="G507" s="152">
        <f>SUM(G370,G428,G463,G479,G490,G506)</f>
        <v>0</v>
      </c>
      <c r="H507" s="152">
        <f>SUM(H370,H428,H463,H479,H490,H506)</f>
        <v>0</v>
      </c>
      <c r="I507" s="152">
        <f>SUM(I370,I428,I463,I479,I490,I506)</f>
        <v>0</v>
      </c>
      <c r="J507" s="153" t="str">
        <f t="array" ref="J507">IF(ISERROR(G507/I507),"",G507/I507)</f>
        <v/>
      </c>
      <c r="K507" s="152">
        <f>SUM(K370,K428,K463,K479,K490,K506)</f>
        <v>0</v>
      </c>
      <c r="L507" s="153" t="str">
        <f>IF(ISERROR(G507/K507),"",G507/K507)</f>
        <v/>
      </c>
      <c r="M507" s="152">
        <f t="shared" ref="M507:V507" si="129">SUM(M370,M428,M463,M479,M490,M506)</f>
        <v>0</v>
      </c>
      <c r="N507" s="152">
        <f t="shared" si="129"/>
        <v>0</v>
      </c>
      <c r="O507" s="152">
        <f t="shared" si="129"/>
        <v>0</v>
      </c>
      <c r="P507" s="152">
        <f t="shared" si="129"/>
        <v>0</v>
      </c>
      <c r="Q507" s="152">
        <f t="shared" si="129"/>
        <v>0</v>
      </c>
      <c r="R507" s="152">
        <f t="shared" si="129"/>
        <v>0</v>
      </c>
      <c r="S507" s="152">
        <f t="shared" si="129"/>
        <v>0</v>
      </c>
      <c r="T507" s="152">
        <f t="shared" si="129"/>
        <v>0</v>
      </c>
      <c r="U507" s="152">
        <f t="shared" si="129"/>
        <v>0</v>
      </c>
      <c r="V507" s="152">
        <f t="shared" si="129"/>
        <v>0</v>
      </c>
      <c r="W507" s="154" t="str">
        <f>IF(ISERROR(V507/G507),"",V507/G507)</f>
        <v/>
      </c>
      <c r="X507" s="152">
        <f>SUM(X370,X428,X463,X479,X490,X506)</f>
        <v>0</v>
      </c>
      <c r="Y507" s="152">
        <f>SUM(Y370,Y428,Y463,Y479,Y490,Y506)</f>
        <v>0</v>
      </c>
      <c r="Z507" s="152">
        <f>SUM(Z370,Z428,Z463,Z479,Z490,Z506)</f>
        <v>0</v>
      </c>
      <c r="AA507" s="152">
        <f>SUM(AA370,AA428,AA463,AA479,AA490,AA506)</f>
        <v>0</v>
      </c>
    </row>
    <row r="508" spans="1:27" ht="20.100000000000001" customHeight="1">
      <c r="A508" s="429" t="s">
        <v>471</v>
      </c>
      <c r="B508" s="362" t="s">
        <v>247</v>
      </c>
      <c r="C508" s="432" t="s">
        <v>248</v>
      </c>
      <c r="D508" s="433"/>
      <c r="E508" s="434" t="s">
        <v>249</v>
      </c>
      <c r="F508" s="434"/>
      <c r="G508" s="437" t="s">
        <v>250</v>
      </c>
      <c r="H508" s="437"/>
      <c r="I508" s="434" t="s">
        <v>251</v>
      </c>
      <c r="J508" s="434"/>
      <c r="K508" s="434" t="s">
        <v>252</v>
      </c>
      <c r="L508" s="434"/>
      <c r="M508" s="434" t="s">
        <v>253</v>
      </c>
      <c r="N508" s="434"/>
      <c r="O508" s="434" t="s">
        <v>254</v>
      </c>
      <c r="P508" s="437" t="s">
        <v>255</v>
      </c>
      <c r="Q508" s="437"/>
      <c r="R508" s="437" t="s">
        <v>252</v>
      </c>
      <c r="S508" s="437"/>
      <c r="T508" s="437" t="s">
        <v>256</v>
      </c>
      <c r="U508" s="437"/>
      <c r="V508" s="437" t="s">
        <v>257</v>
      </c>
      <c r="W508" s="437"/>
      <c r="X508" s="437" t="s">
        <v>252</v>
      </c>
      <c r="Y508" s="437"/>
      <c r="Z508" s="437" t="s">
        <v>256</v>
      </c>
      <c r="AA508" s="437"/>
    </row>
    <row r="509" spans="1:27" ht="20.100000000000001" customHeight="1">
      <c r="A509" s="430"/>
      <c r="B509" s="362" t="s">
        <v>258</v>
      </c>
      <c r="C509" s="432">
        <v>0</v>
      </c>
      <c r="D509" s="433"/>
      <c r="E509" s="436">
        <f>C509*11</f>
        <v>0</v>
      </c>
      <c r="F509" s="436"/>
      <c r="G509" s="437">
        <v>0</v>
      </c>
      <c r="H509" s="437"/>
      <c r="I509" s="436">
        <f>G509*11</f>
        <v>0</v>
      </c>
      <c r="J509" s="436"/>
      <c r="K509" s="436">
        <f>E509-I509</f>
        <v>0</v>
      </c>
      <c r="L509" s="436"/>
      <c r="M509" s="438" t="str">
        <f>IF(ISERROR(K509/E509),"",K509/E509)</f>
        <v/>
      </c>
      <c r="N509" s="438"/>
      <c r="O509" s="434"/>
      <c r="P509" s="437" t="s">
        <v>201</v>
      </c>
      <c r="Q509" s="437"/>
      <c r="R509" s="439">
        <f>SUM(O370:U370)</f>
        <v>0</v>
      </c>
      <c r="S509" s="439"/>
      <c r="T509" s="440" t="str">
        <f t="array" ref="T509">IF(ISERROR(R509/R516),"",R509/R516)</f>
        <v/>
      </c>
      <c r="U509" s="440"/>
      <c r="V509" s="437" t="s">
        <v>259</v>
      </c>
      <c r="W509" s="437"/>
      <c r="X509" s="441">
        <f>SUM(O370,O428,O463,O479,O490,O506)</f>
        <v>0</v>
      </c>
      <c r="Y509" s="441"/>
      <c r="Z509" s="440" t="str">
        <f t="array" ref="Z509">IF(ISERROR(X509/X516),"",X509/X516)</f>
        <v/>
      </c>
      <c r="AA509" s="440"/>
    </row>
    <row r="510" spans="1:27" ht="20.100000000000001" customHeight="1">
      <c r="A510" s="430"/>
      <c r="B510" s="362" t="s">
        <v>260</v>
      </c>
      <c r="C510" s="432">
        <v>0</v>
      </c>
      <c r="D510" s="433"/>
      <c r="E510" s="436">
        <f>C510*11</f>
        <v>0</v>
      </c>
      <c r="F510" s="436"/>
      <c r="G510" s="437">
        <v>0</v>
      </c>
      <c r="H510" s="437"/>
      <c r="I510" s="436">
        <f>G510*11</f>
        <v>0</v>
      </c>
      <c r="J510" s="436"/>
      <c r="K510" s="436">
        <f>E510-I510</f>
        <v>0</v>
      </c>
      <c r="L510" s="436"/>
      <c r="M510" s="438" t="str">
        <f>IF(ISERROR(K510/E510),"",K510/E510)</f>
        <v/>
      </c>
      <c r="N510" s="438"/>
      <c r="O510" s="434"/>
      <c r="P510" s="437" t="s">
        <v>216</v>
      </c>
      <c r="Q510" s="437"/>
      <c r="R510" s="439">
        <f>SUM(O428:U428)</f>
        <v>0</v>
      </c>
      <c r="S510" s="439"/>
      <c r="T510" s="440" t="str">
        <f>IF(ISERROR(R510/R516),"",R510/R516)</f>
        <v/>
      </c>
      <c r="U510" s="440"/>
      <c r="V510" s="437" t="s">
        <v>261</v>
      </c>
      <c r="W510" s="437"/>
      <c r="X510" s="441">
        <f>SUM(O371,O429,O464,O480,O491,O507)</f>
        <v>0</v>
      </c>
      <c r="Y510" s="441"/>
      <c r="Z510" s="440" t="str">
        <f>IF(ISERROR(X510/X516),"",X510/X516)</f>
        <v/>
      </c>
      <c r="AA510" s="440"/>
    </row>
    <row r="511" spans="1:27" ht="20.100000000000001" customHeight="1">
      <c r="A511" s="430"/>
      <c r="B511" s="362" t="s">
        <v>262</v>
      </c>
      <c r="C511" s="432">
        <v>0</v>
      </c>
      <c r="D511" s="433"/>
      <c r="E511" s="436">
        <f>C511*11</f>
        <v>0</v>
      </c>
      <c r="F511" s="436"/>
      <c r="G511" s="437">
        <v>0</v>
      </c>
      <c r="H511" s="437"/>
      <c r="I511" s="436">
        <f>G511*11</f>
        <v>0</v>
      </c>
      <c r="J511" s="436"/>
      <c r="K511" s="436">
        <f>E511-I511</f>
        <v>0</v>
      </c>
      <c r="L511" s="436"/>
      <c r="M511" s="438" t="str">
        <f>IF(ISERROR(K511/E511),"",K511/E511)</f>
        <v/>
      </c>
      <c r="N511" s="438"/>
      <c r="O511" s="434"/>
      <c r="P511" s="437" t="s">
        <v>224</v>
      </c>
      <c r="Q511" s="437"/>
      <c r="R511" s="439">
        <f>SUM(O463:U463)</f>
        <v>0</v>
      </c>
      <c r="S511" s="439"/>
      <c r="T511" s="440" t="str">
        <f>IF(ISERROR(R511/R516),"",R511/R516)</f>
        <v/>
      </c>
      <c r="U511" s="440"/>
      <c r="V511" s="437" t="s">
        <v>263</v>
      </c>
      <c r="W511" s="437"/>
      <c r="X511" s="441">
        <f>SUM(O373,O430,O465,O481,O492,O508)</f>
        <v>0</v>
      </c>
      <c r="Y511" s="441"/>
      <c r="Z511" s="440" t="str">
        <f>IF(ISERROR(X511/X516),"",X511/X516)</f>
        <v/>
      </c>
      <c r="AA511" s="440"/>
    </row>
    <row r="512" spans="1:27" ht="20.100000000000001" customHeight="1">
      <c r="A512" s="430"/>
      <c r="B512" s="362" t="s">
        <v>264</v>
      </c>
      <c r="C512" s="432">
        <v>1</v>
      </c>
      <c r="D512" s="433"/>
      <c r="E512" s="436">
        <f>C512*11</f>
        <v>11</v>
      </c>
      <c r="F512" s="436"/>
      <c r="G512" s="437">
        <v>1</v>
      </c>
      <c r="H512" s="437"/>
      <c r="I512" s="436">
        <f>G512*11</f>
        <v>11</v>
      </c>
      <c r="J512" s="436"/>
      <c r="K512" s="436">
        <f>E512-I512</f>
        <v>0</v>
      </c>
      <c r="L512" s="436"/>
      <c r="M512" s="438">
        <f>IF(ISERROR(K512/E512),"",K512/E512)</f>
        <v>0</v>
      </c>
      <c r="N512" s="438"/>
      <c r="O512" s="434"/>
      <c r="P512" s="437" t="s">
        <v>231</v>
      </c>
      <c r="Q512" s="437"/>
      <c r="R512" s="439">
        <f>SUM(O479:U479)</f>
        <v>0</v>
      </c>
      <c r="S512" s="439"/>
      <c r="T512" s="440" t="str">
        <f>IF(ISERROR(R512/R516),"",R512/R516)</f>
        <v/>
      </c>
      <c r="U512" s="440"/>
      <c r="V512" s="437" t="s">
        <v>265</v>
      </c>
      <c r="W512" s="437"/>
      <c r="X512" s="441">
        <f>SUM(O374,O431,O466,O482,O493,O509)</f>
        <v>0</v>
      </c>
      <c r="Y512" s="441"/>
      <c r="Z512" s="440" t="str">
        <f>IF(ISERROR(X512/X516),"",X512/X516)</f>
        <v/>
      </c>
      <c r="AA512" s="440"/>
    </row>
    <row r="513" spans="1:27" ht="20.100000000000001" customHeight="1">
      <c r="A513" s="431"/>
      <c r="B513" s="362" t="s">
        <v>266</v>
      </c>
      <c r="C513" s="442">
        <f>SUM(C509:D512)</f>
        <v>1</v>
      </c>
      <c r="D513" s="443"/>
      <c r="E513" s="436">
        <f>SUM(E509:F512)</f>
        <v>11</v>
      </c>
      <c r="F513" s="436"/>
      <c r="G513" s="437">
        <f>SUM(G509:H512)</f>
        <v>1</v>
      </c>
      <c r="H513" s="437"/>
      <c r="I513" s="436">
        <f>SUM(I509:J512)</f>
        <v>11</v>
      </c>
      <c r="J513" s="436"/>
      <c r="K513" s="436">
        <f>SUM(K509:L512)</f>
        <v>0</v>
      </c>
      <c r="L513" s="436"/>
      <c r="M513" s="438">
        <f>IF(ISERROR(K513/E513),"",K513/E513)</f>
        <v>0</v>
      </c>
      <c r="N513" s="438"/>
      <c r="O513" s="434"/>
      <c r="P513" s="437" t="s">
        <v>234</v>
      </c>
      <c r="Q513" s="437"/>
      <c r="R513" s="439">
        <f>SUM(O490:U490)</f>
        <v>0</v>
      </c>
      <c r="S513" s="439"/>
      <c r="T513" s="440" t="str">
        <f>IF(ISERROR(R513/R516),"",R513/R516)</f>
        <v/>
      </c>
      <c r="U513" s="440"/>
      <c r="V513" s="437" t="s">
        <v>267</v>
      </c>
      <c r="W513" s="437"/>
      <c r="X513" s="441">
        <f>SUM(O375,O432,O467,O483,O494,O510)</f>
        <v>0</v>
      </c>
      <c r="Y513" s="441"/>
      <c r="Z513" s="440" t="str">
        <f>IF(ISERROR(X513/X516),"",X513/X516)</f>
        <v/>
      </c>
      <c r="AA513" s="440"/>
    </row>
    <row r="514" spans="1:27" ht="20.100000000000001" customHeight="1">
      <c r="A514" s="267" t="s">
        <v>472</v>
      </c>
      <c r="B514" s="362">
        <f>G507</f>
        <v>0</v>
      </c>
      <c r="C514" s="444" t="s">
        <v>269</v>
      </c>
      <c r="D514" s="445"/>
      <c r="E514" s="437">
        <f>H507</f>
        <v>0</v>
      </c>
      <c r="F514" s="437"/>
      <c r="G514" s="437" t="s">
        <v>270</v>
      </c>
      <c r="H514" s="437"/>
      <c r="I514" s="446" t="str">
        <f>L507</f>
        <v/>
      </c>
      <c r="J514" s="446"/>
      <c r="K514" s="434" t="s">
        <v>271</v>
      </c>
      <c r="L514" s="434"/>
      <c r="M514" s="446" t="str">
        <f>J507</f>
        <v/>
      </c>
      <c r="N514" s="446"/>
      <c r="O514" s="434"/>
      <c r="P514" s="437" t="s">
        <v>244</v>
      </c>
      <c r="Q514" s="437"/>
      <c r="R514" s="439">
        <f>SUM(O506:U506)</f>
        <v>0</v>
      </c>
      <c r="S514" s="439"/>
      <c r="T514" s="440" t="str">
        <f>IF(ISERROR(R514/R516),"",R514/R516)</f>
        <v/>
      </c>
      <c r="U514" s="440"/>
      <c r="V514" s="437" t="s">
        <v>272</v>
      </c>
      <c r="W514" s="437"/>
      <c r="X514" s="441">
        <f>SUM(O376,O433,O468,O484,O495,O511)</f>
        <v>0</v>
      </c>
      <c r="Y514" s="441"/>
      <c r="Z514" s="440" t="str">
        <f>IF(ISERROR(X514/X516),"",X514/X516)</f>
        <v/>
      </c>
      <c r="AA514" s="440"/>
    </row>
    <row r="515" spans="1:27" ht="20.100000000000001" customHeight="1">
      <c r="A515" s="268" t="s">
        <v>473</v>
      </c>
      <c r="B515" s="362">
        <f>I507+C513</f>
        <v>1</v>
      </c>
      <c r="C515" s="447" t="s">
        <v>251</v>
      </c>
      <c r="D515" s="448"/>
      <c r="E515" s="449">
        <f>K507+I513</f>
        <v>11</v>
      </c>
      <c r="F515" s="449"/>
      <c r="G515" s="437" t="s">
        <v>274</v>
      </c>
      <c r="H515" s="437"/>
      <c r="I515" s="446">
        <f>B515-E515</f>
        <v>-10</v>
      </c>
      <c r="J515" s="446"/>
      <c r="K515" s="434" t="s">
        <v>275</v>
      </c>
      <c r="L515" s="434"/>
      <c r="M515" s="438">
        <f>IF(ISERROR(I515/E515),"",I515/E515)</f>
        <v>-0.90909090909090906</v>
      </c>
      <c r="N515" s="438"/>
      <c r="O515" s="434"/>
      <c r="P515" s="437" t="s">
        <v>245</v>
      </c>
      <c r="Q515" s="437"/>
      <c r="R515" s="439"/>
      <c r="S515" s="439"/>
      <c r="T515" s="440" t="str">
        <f>IF(ISERROR(R515/R516),"",R515/R516)</f>
        <v/>
      </c>
      <c r="U515" s="440"/>
      <c r="V515" s="437" t="s">
        <v>264</v>
      </c>
      <c r="W515" s="437"/>
      <c r="X515" s="441">
        <f>SUM(O377,O434,O469,O489,O496,O512)</f>
        <v>0</v>
      </c>
      <c r="Y515" s="441"/>
      <c r="Z515" s="440" t="str">
        <f>IF(ISERROR(X515/X516),"",X515/X516)</f>
        <v/>
      </c>
      <c r="AA515" s="440"/>
    </row>
    <row r="516" spans="1:27" ht="20.100000000000001" customHeight="1">
      <c r="A516" s="268" t="s">
        <v>474</v>
      </c>
      <c r="B516" s="362">
        <f>N507</f>
        <v>0</v>
      </c>
      <c r="C516" s="447" t="s">
        <v>277</v>
      </c>
      <c r="D516" s="448"/>
      <c r="E516" s="440">
        <f>IF(ISERROR(B516/B515),"",B516/B515)</f>
        <v>0</v>
      </c>
      <c r="F516" s="440"/>
      <c r="G516" s="437" t="s">
        <v>278</v>
      </c>
      <c r="H516" s="437"/>
      <c r="I516" s="434">
        <f>V507</f>
        <v>0</v>
      </c>
      <c r="J516" s="434"/>
      <c r="K516" s="434" t="s">
        <v>279</v>
      </c>
      <c r="L516" s="434"/>
      <c r="M516" s="438" t="str">
        <f t="array" ref="M516">IF(ISERROR(I516/B514),"",I516/B514)</f>
        <v/>
      </c>
      <c r="N516" s="438"/>
      <c r="O516" s="434"/>
      <c r="P516" s="437" t="s">
        <v>266</v>
      </c>
      <c r="Q516" s="437"/>
      <c r="R516" s="439">
        <f>SUM(R509:S515)</f>
        <v>0</v>
      </c>
      <c r="S516" s="439"/>
      <c r="T516" s="440"/>
      <c r="U516" s="440"/>
      <c r="V516" s="437" t="s">
        <v>266</v>
      </c>
      <c r="W516" s="437"/>
      <c r="X516" s="441">
        <f>SUM(X509:Y515)</f>
        <v>0</v>
      </c>
      <c r="Y516" s="441"/>
      <c r="Z516" s="440"/>
      <c r="AA516" s="440"/>
    </row>
    <row r="517" spans="1:27" ht="34.5" customHeight="1">
      <c r="A517" s="181" t="s">
        <v>334</v>
      </c>
      <c r="B517" s="182"/>
      <c r="C517" s="121"/>
      <c r="D517" s="121"/>
      <c r="E517" s="156"/>
      <c r="F517" s="156"/>
      <c r="G517" s="476" t="str">
        <f>IF(ISERROR(#REF!/#REF!),"",#REF!/#REF!)</f>
        <v/>
      </c>
      <c r="H517" s="476"/>
      <c r="I517" s="476"/>
      <c r="J517" s="124"/>
      <c r="K517" s="157"/>
      <c r="L517" s="121"/>
      <c r="M517" s="121"/>
      <c r="N517" s="476" t="str">
        <f>IF(ISERROR(G517/#REF!),"",G517/#REF!)</f>
        <v/>
      </c>
      <c r="O517" s="476"/>
      <c r="P517" s="476"/>
      <c r="Q517" s="476"/>
      <c r="R517" s="476"/>
      <c r="S517" s="363"/>
      <c r="T517" s="156"/>
      <c r="U517" s="156"/>
      <c r="V517" s="124"/>
      <c r="W517" s="124"/>
      <c r="X517" s="158"/>
      <c r="Y517" s="158"/>
      <c r="Z517" s="158"/>
      <c r="AA517" s="159"/>
    </row>
    <row r="518" spans="1:27" ht="20.100000000000001" customHeight="1">
      <c r="A518" s="271" t="s">
        <v>476</v>
      </c>
      <c r="B518" s="122"/>
      <c r="C518" s="121"/>
      <c r="D518" s="121"/>
      <c r="E518" s="121"/>
      <c r="F518" s="121"/>
      <c r="G518" s="160"/>
      <c r="H518" s="121"/>
      <c r="I518" s="122"/>
      <c r="J518" s="124"/>
      <c r="K518" s="157"/>
      <c r="L518" s="121"/>
      <c r="M518" s="121"/>
      <c r="N518" s="121"/>
      <c r="O518" s="121"/>
      <c r="P518" s="121"/>
      <c r="Q518" s="121"/>
      <c r="R518" s="121"/>
      <c r="S518" s="121"/>
      <c r="T518" s="121"/>
      <c r="U518" s="161"/>
      <c r="V518" s="161"/>
      <c r="W518" s="161"/>
      <c r="X518" s="121"/>
      <c r="Y518" s="121"/>
      <c r="Z518" s="121"/>
      <c r="AA518" s="122"/>
    </row>
    <row r="519" spans="1:27" ht="20.100000000000001" customHeight="1">
      <c r="A519" s="479" t="s">
        <v>268</v>
      </c>
      <c r="B519" s="479"/>
      <c r="C519" s="432">
        <f>SUM(B171,B342,B514)</f>
        <v>0</v>
      </c>
      <c r="D519" s="433"/>
      <c r="E519" s="479" t="s">
        <v>269</v>
      </c>
      <c r="F519" s="479"/>
      <c r="G519" s="449">
        <f>SUM(E171,E342,E514)</f>
        <v>0</v>
      </c>
      <c r="H519" s="449"/>
      <c r="I519" s="437" t="s">
        <v>270</v>
      </c>
      <c r="J519" s="479"/>
      <c r="K519" s="432">
        <f>IF(ISERROR(C519/G520),"",C519/G520)</f>
        <v>0</v>
      </c>
      <c r="L519" s="433"/>
      <c r="M519" s="437" t="s">
        <v>271</v>
      </c>
      <c r="N519" s="437"/>
      <c r="O519" s="474">
        <f t="array" ref="O519">IF(ISERROR(C519/C520),"",C519/C520)</f>
        <v>0</v>
      </c>
      <c r="P519" s="475"/>
      <c r="Q519" s="121"/>
      <c r="R519" s="121"/>
      <c r="S519" s="121"/>
      <c r="T519" s="121"/>
      <c r="U519" s="161"/>
      <c r="V519" s="161"/>
      <c r="W519" s="161"/>
      <c r="X519" s="121"/>
      <c r="Y519" s="121"/>
      <c r="Z519" s="121"/>
      <c r="AA519" s="122"/>
    </row>
    <row r="520" spans="1:27" ht="20.100000000000001" customHeight="1">
      <c r="A520" s="437" t="s">
        <v>273</v>
      </c>
      <c r="B520" s="437"/>
      <c r="C520" s="432">
        <f>SUM(B172,B343,B515)</f>
        <v>7</v>
      </c>
      <c r="D520" s="433"/>
      <c r="E520" s="437" t="s">
        <v>251</v>
      </c>
      <c r="F520" s="437"/>
      <c r="G520" s="449">
        <f>SUM(E172,E343,E515)</f>
        <v>82</v>
      </c>
      <c r="H520" s="449"/>
      <c r="I520" s="447" t="s">
        <v>274</v>
      </c>
      <c r="J520" s="448"/>
      <c r="K520" s="444">
        <f>C520-G520</f>
        <v>-75</v>
      </c>
      <c r="L520" s="445"/>
      <c r="M520" s="444" t="s">
        <v>275</v>
      </c>
      <c r="N520" s="445"/>
      <c r="O520" s="477">
        <f>IF(ISERROR(K520/C520),"",K520/C520)</f>
        <v>-10.714285714285714</v>
      </c>
      <c r="P520" s="478"/>
      <c r="Q520" s="121"/>
      <c r="R520" s="121"/>
      <c r="S520" s="121"/>
      <c r="T520" s="121"/>
      <c r="U520" s="161"/>
      <c r="V520" s="161"/>
      <c r="W520" s="161"/>
      <c r="X520" s="121"/>
      <c r="Y520" s="121"/>
      <c r="Z520" s="121"/>
      <c r="AA520" s="122"/>
    </row>
    <row r="521" spans="1:27" ht="20.100000000000001" customHeight="1">
      <c r="A521" s="447" t="s">
        <v>276</v>
      </c>
      <c r="B521" s="448"/>
      <c r="C521" s="432">
        <f>SUM(B173,B344,B516)</f>
        <v>0</v>
      </c>
      <c r="D521" s="433"/>
      <c r="E521" s="447" t="s">
        <v>277</v>
      </c>
      <c r="F521" s="448"/>
      <c r="G521" s="440">
        <f>IF(ISERROR(C521/C520),"",C521/C520)</f>
        <v>0</v>
      </c>
      <c r="H521" s="440"/>
      <c r="I521" s="437" t="s">
        <v>278</v>
      </c>
      <c r="J521" s="479"/>
      <c r="K521" s="449">
        <f>SUM(I173,I344,I516)</f>
        <v>0</v>
      </c>
      <c r="L521" s="449"/>
      <c r="M521" s="479" t="s">
        <v>279</v>
      </c>
      <c r="N521" s="479"/>
      <c r="O521" s="477" t="str">
        <f t="array" ref="O521">IF(ISERROR(K521/C519),"",K521/C519)</f>
        <v/>
      </c>
      <c r="P521" s="478"/>
      <c r="Q521" s="121"/>
      <c r="R521" s="121"/>
      <c r="S521" s="121"/>
      <c r="T521" s="121"/>
      <c r="U521" s="161"/>
      <c r="V521" s="161"/>
      <c r="W521" s="161"/>
      <c r="X521" s="121"/>
      <c r="Y521" s="121"/>
      <c r="Z521" s="121"/>
      <c r="AA521" s="122"/>
    </row>
    <row r="522" spans="1:27" ht="20.100000000000001" customHeight="1">
      <c r="A522" s="271" t="s">
        <v>477</v>
      </c>
      <c r="B522" s="122"/>
      <c r="C522" s="162"/>
      <c r="D522" s="162"/>
      <c r="E522" s="163"/>
      <c r="F522" s="163"/>
      <c r="G522" s="307"/>
      <c r="H522" s="164"/>
      <c r="I522" s="363"/>
      <c r="J522" s="124"/>
      <c r="K522" s="165"/>
      <c r="L522" s="122"/>
      <c r="M522" s="122"/>
      <c r="N522" s="156"/>
      <c r="O522" s="156"/>
      <c r="P522" s="156"/>
      <c r="Q522" s="156"/>
      <c r="R522" s="156"/>
      <c r="S522" s="156"/>
      <c r="T522" s="122"/>
      <c r="U522" s="122"/>
      <c r="V522" s="163"/>
      <c r="W522" s="122"/>
      <c r="X522" s="121"/>
      <c r="Y522" s="121"/>
      <c r="Z522" s="121"/>
      <c r="AA522" s="117"/>
    </row>
    <row r="523" spans="1:27" ht="20.100000000000001" customHeight="1">
      <c r="A523" s="447" t="s">
        <v>298</v>
      </c>
      <c r="B523" s="448"/>
      <c r="C523" s="447" t="s">
        <v>299</v>
      </c>
      <c r="D523" s="448"/>
      <c r="E523" s="447" t="s">
        <v>256</v>
      </c>
      <c r="F523" s="448"/>
      <c r="G523" s="480" t="s">
        <v>254</v>
      </c>
      <c r="H523" s="481"/>
      <c r="I523" s="447" t="s">
        <v>255</v>
      </c>
      <c r="J523" s="445"/>
      <c r="K523" s="447" t="s">
        <v>300</v>
      </c>
      <c r="L523" s="448"/>
      <c r="M523" s="447" t="s">
        <v>256</v>
      </c>
      <c r="N523" s="448"/>
      <c r="O523" s="437" t="s">
        <v>257</v>
      </c>
      <c r="P523" s="437"/>
      <c r="Q523" s="447" t="s">
        <v>300</v>
      </c>
      <c r="R523" s="448"/>
      <c r="S523" s="447" t="s">
        <v>256</v>
      </c>
      <c r="T523" s="448"/>
      <c r="U523" s="115"/>
      <c r="V523" s="115"/>
      <c r="W523" s="121"/>
      <c r="X523" s="166"/>
      <c r="Y523" s="115"/>
      <c r="Z523" s="156"/>
      <c r="AA523" s="156"/>
    </row>
    <row r="524" spans="1:27" ht="20.100000000000001" customHeight="1">
      <c r="A524" s="486" t="s">
        <v>201</v>
      </c>
      <c r="B524" s="448"/>
      <c r="C524" s="447">
        <f>SUM(G28,G199,G370)</f>
        <v>0</v>
      </c>
      <c r="D524" s="448"/>
      <c r="E524" s="487" t="str">
        <f>IF(ISERROR(C524/C530),"",C524/C530)</f>
        <v/>
      </c>
      <c r="F524" s="488"/>
      <c r="G524" s="482"/>
      <c r="H524" s="483"/>
      <c r="I524" s="489" t="s">
        <v>301</v>
      </c>
      <c r="J524" s="490"/>
      <c r="K524" s="444">
        <f t="shared" ref="K524:K529" si="130">SUM(R166,U337,U509)</f>
        <v>0</v>
      </c>
      <c r="L524" s="445"/>
      <c r="M524" s="487" t="str">
        <f t="array" ref="M524">IF(ISERROR(K524/K530),"",K524/K530)</f>
        <v/>
      </c>
      <c r="N524" s="488"/>
      <c r="O524" s="437" t="s">
        <v>259</v>
      </c>
      <c r="P524" s="437"/>
      <c r="Q524" s="474">
        <f t="shared" ref="Q524:Q529" si="131">SUM(X166,AA337,AA509)</f>
        <v>0</v>
      </c>
      <c r="R524" s="475"/>
      <c r="S524" s="487" t="str">
        <f t="array" ref="S524">IF(ISERROR(Q524/Q530),"",Q524/Q530)</f>
        <v/>
      </c>
      <c r="T524" s="488"/>
      <c r="U524" s="115"/>
      <c r="V524" s="115"/>
      <c r="W524" s="164"/>
      <c r="X524" s="166"/>
      <c r="Y524" s="115"/>
      <c r="Z524" s="156"/>
      <c r="AA524" s="156"/>
    </row>
    <row r="525" spans="1:27" ht="20.100000000000001" customHeight="1">
      <c r="A525" s="486" t="s">
        <v>216</v>
      </c>
      <c r="B525" s="448"/>
      <c r="C525" s="447">
        <f>SUM(G86,G257,G428)</f>
        <v>0</v>
      </c>
      <c r="D525" s="448"/>
      <c r="E525" s="487" t="str">
        <f>IF(ISERROR(C525/C530),"",C525/C530)</f>
        <v/>
      </c>
      <c r="F525" s="488"/>
      <c r="G525" s="482"/>
      <c r="H525" s="483"/>
      <c r="I525" s="489" t="s">
        <v>302</v>
      </c>
      <c r="J525" s="490"/>
      <c r="K525" s="444">
        <f t="shared" si="130"/>
        <v>0</v>
      </c>
      <c r="L525" s="445"/>
      <c r="M525" s="487" t="str">
        <f>IF(ISERROR(K525/K530),"",K525/K530)</f>
        <v/>
      </c>
      <c r="N525" s="488"/>
      <c r="O525" s="437" t="s">
        <v>261</v>
      </c>
      <c r="P525" s="437"/>
      <c r="Q525" s="474">
        <f t="shared" si="131"/>
        <v>0</v>
      </c>
      <c r="R525" s="475"/>
      <c r="S525" s="487" t="str">
        <f>IF(ISERROR(Q525/Q530),"",Q525/Q530)</f>
        <v/>
      </c>
      <c r="T525" s="488"/>
      <c r="U525" s="115"/>
      <c r="V525" s="115"/>
      <c r="W525" s="164"/>
      <c r="X525" s="166"/>
      <c r="Y525" s="115"/>
      <c r="Z525" s="156"/>
      <c r="AA525" s="156"/>
    </row>
    <row r="526" spans="1:27" ht="20.100000000000001" customHeight="1">
      <c r="A526" s="486" t="s">
        <v>224</v>
      </c>
      <c r="B526" s="448"/>
      <c r="C526" s="447">
        <f>SUM(G121,G292,G463)</f>
        <v>0</v>
      </c>
      <c r="D526" s="448"/>
      <c r="E526" s="487" t="str">
        <f>IF(ISERROR(C526/C530),"",C526/C530)</f>
        <v/>
      </c>
      <c r="F526" s="488"/>
      <c r="G526" s="482"/>
      <c r="H526" s="483"/>
      <c r="I526" s="489" t="s">
        <v>303</v>
      </c>
      <c r="J526" s="490"/>
      <c r="K526" s="444">
        <f t="shared" si="130"/>
        <v>0</v>
      </c>
      <c r="L526" s="445"/>
      <c r="M526" s="487" t="str">
        <f>IF(ISERROR(K526/K530),"",K526/K530)</f>
        <v/>
      </c>
      <c r="N526" s="488"/>
      <c r="O526" s="437" t="s">
        <v>263</v>
      </c>
      <c r="P526" s="437"/>
      <c r="Q526" s="474">
        <f t="shared" si="131"/>
        <v>0</v>
      </c>
      <c r="R526" s="475"/>
      <c r="S526" s="487" t="str">
        <f>IF(ISERROR(Q526/Q530),"",Q526/Q530)</f>
        <v/>
      </c>
      <c r="T526" s="488"/>
      <c r="U526" s="115"/>
      <c r="V526" s="115"/>
      <c r="W526" s="164"/>
      <c r="X526" s="166"/>
      <c r="Y526" s="115"/>
      <c r="Z526" s="156"/>
      <c r="AA526" s="156"/>
    </row>
    <row r="527" spans="1:27" ht="20.100000000000001" customHeight="1">
      <c r="A527" s="486" t="s">
        <v>231</v>
      </c>
      <c r="B527" s="448"/>
      <c r="C527" s="447">
        <f>SUM(G137,G308,G479)</f>
        <v>0</v>
      </c>
      <c r="D527" s="448"/>
      <c r="E527" s="487" t="str">
        <f>IF(ISERROR(C527/C530),"",C527/C530)</f>
        <v/>
      </c>
      <c r="F527" s="488"/>
      <c r="G527" s="482"/>
      <c r="H527" s="483"/>
      <c r="I527" s="489" t="s">
        <v>304</v>
      </c>
      <c r="J527" s="490"/>
      <c r="K527" s="444">
        <f t="shared" si="130"/>
        <v>0</v>
      </c>
      <c r="L527" s="445"/>
      <c r="M527" s="487" t="str">
        <f>IF(ISERROR(K527/K530),"",K527/K530)</f>
        <v/>
      </c>
      <c r="N527" s="488"/>
      <c r="O527" s="437" t="s">
        <v>305</v>
      </c>
      <c r="P527" s="437"/>
      <c r="Q527" s="474">
        <f t="shared" si="131"/>
        <v>0</v>
      </c>
      <c r="R527" s="475"/>
      <c r="S527" s="487" t="str">
        <f>IF(ISERROR(Q527/Q530),"",Q527/Q530)</f>
        <v/>
      </c>
      <c r="T527" s="488"/>
      <c r="U527" s="115"/>
      <c r="V527" s="115"/>
      <c r="W527" s="164"/>
      <c r="X527" s="166"/>
      <c r="Y527" s="115"/>
      <c r="Z527" s="156"/>
      <c r="AA527" s="156"/>
    </row>
    <row r="528" spans="1:27" ht="20.100000000000001" customHeight="1">
      <c r="A528" s="486" t="s">
        <v>234</v>
      </c>
      <c r="B528" s="448"/>
      <c r="C528" s="447">
        <f>SUM(G148,G319,G490)</f>
        <v>0</v>
      </c>
      <c r="D528" s="448"/>
      <c r="E528" s="487" t="str">
        <f>IF(ISERROR(C528/C530),"",C528/C530)</f>
        <v/>
      </c>
      <c r="F528" s="488"/>
      <c r="G528" s="482"/>
      <c r="H528" s="483"/>
      <c r="I528" s="489" t="s">
        <v>306</v>
      </c>
      <c r="J528" s="490"/>
      <c r="K528" s="444">
        <f t="shared" si="130"/>
        <v>0</v>
      </c>
      <c r="L528" s="445"/>
      <c r="M528" s="487" t="str">
        <f>IF(ISERROR(K528/K530),"",K528/K530)</f>
        <v/>
      </c>
      <c r="N528" s="488"/>
      <c r="O528" s="437" t="s">
        <v>267</v>
      </c>
      <c r="P528" s="437"/>
      <c r="Q528" s="474">
        <f t="shared" si="131"/>
        <v>0</v>
      </c>
      <c r="R528" s="475"/>
      <c r="S528" s="487" t="str">
        <f>IF(ISERROR(Q528/Q530),"",Q528/Q530)</f>
        <v/>
      </c>
      <c r="T528" s="488"/>
      <c r="U528" s="115"/>
      <c r="V528" s="115"/>
      <c r="W528" s="164"/>
      <c r="X528" s="166"/>
      <c r="Y528" s="115"/>
      <c r="Z528" s="156"/>
      <c r="AA528" s="156"/>
    </row>
    <row r="529" spans="1:27" ht="20.100000000000001" customHeight="1">
      <c r="A529" s="486" t="s">
        <v>244</v>
      </c>
      <c r="B529" s="448"/>
      <c r="C529" s="447">
        <f>SUM(G163,G334,G506)</f>
        <v>0</v>
      </c>
      <c r="D529" s="448"/>
      <c r="E529" s="487" t="str">
        <f>IF(ISERROR(C529/C530),"",C529/C530)</f>
        <v/>
      </c>
      <c r="F529" s="488"/>
      <c r="G529" s="482"/>
      <c r="H529" s="483"/>
      <c r="I529" s="489" t="s">
        <v>307</v>
      </c>
      <c r="J529" s="490"/>
      <c r="K529" s="444">
        <f t="shared" si="130"/>
        <v>0</v>
      </c>
      <c r="L529" s="445"/>
      <c r="M529" s="487" t="str">
        <f>IF(ISERROR(K529/K530),"",K529/K530)</f>
        <v/>
      </c>
      <c r="N529" s="488"/>
      <c r="O529" s="437" t="s">
        <v>272</v>
      </c>
      <c r="P529" s="437"/>
      <c r="Q529" s="474">
        <f t="shared" si="131"/>
        <v>0</v>
      </c>
      <c r="R529" s="475"/>
      <c r="S529" s="487" t="str">
        <f>IF(ISERROR(Q529/Q530),"",Q529/Q530)</f>
        <v/>
      </c>
      <c r="T529" s="488"/>
      <c r="U529" s="115"/>
      <c r="V529" s="115"/>
      <c r="W529" s="164"/>
      <c r="X529" s="166"/>
      <c r="Y529" s="115"/>
      <c r="Z529" s="156"/>
      <c r="AA529" s="156"/>
    </row>
    <row r="530" spans="1:27" ht="20.100000000000001" customHeight="1">
      <c r="A530" s="447" t="s">
        <v>266</v>
      </c>
      <c r="B530" s="448"/>
      <c r="C530" s="447">
        <f>SUM(C524:C529)</f>
        <v>0</v>
      </c>
      <c r="D530" s="448"/>
      <c r="E530" s="487">
        <f>SUM(E524:F529)</f>
        <v>0</v>
      </c>
      <c r="F530" s="488"/>
      <c r="G530" s="484"/>
      <c r="H530" s="485"/>
      <c r="I530" s="447" t="s">
        <v>266</v>
      </c>
      <c r="J530" s="445"/>
      <c r="K530" s="444">
        <f>SUM(R173,U344,U516)</f>
        <v>0</v>
      </c>
      <c r="L530" s="445"/>
      <c r="M530" s="487"/>
      <c r="N530" s="488"/>
      <c r="O530" s="437" t="s">
        <v>266</v>
      </c>
      <c r="P530" s="437"/>
      <c r="Q530" s="474">
        <f>SUM(Q524:R529)</f>
        <v>0</v>
      </c>
      <c r="R530" s="475"/>
      <c r="S530" s="487">
        <f>SUM(S524:T529)</f>
        <v>0</v>
      </c>
      <c r="T530" s="488"/>
      <c r="U530" s="115"/>
      <c r="V530" s="115"/>
      <c r="W530" s="121"/>
      <c r="X530" s="166"/>
      <c r="Y530" s="115"/>
      <c r="Z530" s="156"/>
      <c r="AA530" s="156"/>
    </row>
    <row r="531" spans="1:27" ht="20.100000000000001" customHeight="1">
      <c r="A531" s="272" t="s">
        <v>478</v>
      </c>
      <c r="B531" s="167"/>
      <c r="C531" s="168"/>
      <c r="D531" s="168"/>
      <c r="E531" s="168"/>
      <c r="F531" s="168"/>
      <c r="G531" s="169"/>
      <c r="H531" s="170"/>
      <c r="I531" s="171"/>
      <c r="J531" s="170"/>
      <c r="K531" s="172"/>
      <c r="L531" s="170"/>
      <c r="M531" s="170"/>
      <c r="N531" s="170"/>
      <c r="O531" s="170"/>
      <c r="P531" s="170"/>
      <c r="Q531" s="170"/>
      <c r="R531" s="170"/>
      <c r="S531" s="170"/>
      <c r="T531" s="170"/>
      <c r="U531" s="173"/>
      <c r="V531" s="173"/>
      <c r="W531" s="173"/>
      <c r="X531" s="174"/>
      <c r="Y531" s="174"/>
      <c r="Z531" s="173"/>
      <c r="AA531" s="166"/>
    </row>
    <row r="532" spans="1:27" ht="20.100000000000001" customHeight="1">
      <c r="A532" s="489" t="s">
        <v>308</v>
      </c>
      <c r="B532" s="443"/>
      <c r="C532" s="366" t="s">
        <v>309</v>
      </c>
      <c r="D532" s="366" t="s">
        <v>310</v>
      </c>
      <c r="E532" s="366" t="s">
        <v>311</v>
      </c>
      <c r="F532" s="366" t="s">
        <v>312</v>
      </c>
      <c r="G532" s="308" t="s">
        <v>313</v>
      </c>
      <c r="H532" s="128" t="s">
        <v>314</v>
      </c>
      <c r="I532" s="128" t="s">
        <v>315</v>
      </c>
      <c r="J532" s="128" t="s">
        <v>316</v>
      </c>
      <c r="K532" s="368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360" t="s">
        <v>322</v>
      </c>
      <c r="Q532" s="128" t="s">
        <v>323</v>
      </c>
      <c r="R532" s="108" t="s">
        <v>324</v>
      </c>
      <c r="S532" s="366" t="s">
        <v>325</v>
      </c>
      <c r="T532" s="366" t="s">
        <v>326</v>
      </c>
      <c r="U532" s="175"/>
      <c r="V532" s="175"/>
      <c r="X532" s="115"/>
      <c r="Y532" s="115"/>
      <c r="Z532" s="156"/>
      <c r="AA532" s="156"/>
    </row>
    <row r="533" spans="1:27" ht="20.100000000000001" customHeight="1">
      <c r="A533" s="491" t="s">
        <v>327</v>
      </c>
      <c r="B533" s="492"/>
      <c r="C533" s="105">
        <f>D533+E533+F533-G533-O533-P533</f>
        <v>0</v>
      </c>
      <c r="D533" s="105"/>
      <c r="E533" s="105"/>
      <c r="F533" s="105"/>
      <c r="G533" s="106"/>
      <c r="H533" s="105"/>
      <c r="I533" s="105"/>
      <c r="J533" s="105">
        <f>C533-H533-I533</f>
        <v>0</v>
      </c>
      <c r="K533" s="105"/>
      <c r="L533" s="105"/>
      <c r="M533" s="105"/>
      <c r="N533" s="105"/>
      <c r="O533" s="105"/>
      <c r="P533" s="107"/>
      <c r="Q533" s="105">
        <f>J533-K533-L533</f>
        <v>0</v>
      </c>
      <c r="R533" s="108">
        <f>Q533*11-M533-N533</f>
        <v>0</v>
      </c>
      <c r="S533" s="367" t="str">
        <f t="array" ref="S533">IF(ISERROR(Q533/J533),"",Q533/J533)</f>
        <v/>
      </c>
      <c r="T533" s="367" t="str">
        <f t="array" ref="T533">IF(ISERROR((O533:P533)/C533),"",SUM(O533:P533)/C533)</f>
        <v/>
      </c>
      <c r="X533" s="115"/>
      <c r="Y533" s="115"/>
      <c r="Z533" s="156"/>
      <c r="AA533" s="156"/>
    </row>
    <row r="534" spans="1:27" ht="20.100000000000001" customHeight="1">
      <c r="A534" s="491" t="s">
        <v>328</v>
      </c>
      <c r="B534" s="492"/>
      <c r="C534" s="105">
        <f>D534+E534+F534-G534-O534-P534</f>
        <v>0</v>
      </c>
      <c r="D534" s="109"/>
      <c r="E534" s="109"/>
      <c r="F534" s="109"/>
      <c r="G534" s="106"/>
      <c r="H534" s="105"/>
      <c r="I534" s="105"/>
      <c r="J534" s="105">
        <f>C534-H534-I534</f>
        <v>0</v>
      </c>
      <c r="K534" s="105"/>
      <c r="L534" s="105"/>
      <c r="M534" s="105"/>
      <c r="N534" s="105"/>
      <c r="O534" s="109"/>
      <c r="P534" s="110"/>
      <c r="Q534" s="105">
        <f>J534-K534-L534</f>
        <v>0</v>
      </c>
      <c r="R534" s="108">
        <f>Q534*11-M534-N534</f>
        <v>0</v>
      </c>
      <c r="S534" s="367" t="str">
        <f t="array" ref="S534">IF(ISERROR(Q534/J534),"",Q534/J534)</f>
        <v/>
      </c>
      <c r="T534" s="367" t="str">
        <f t="array" ref="T534">IF(ISERROR((O534:P534)/C534),"",SUM(O534:P534)/C534)</f>
        <v/>
      </c>
      <c r="X534" s="115"/>
      <c r="Y534" s="115"/>
      <c r="Z534" s="156"/>
      <c r="AA534" s="156"/>
    </row>
    <row r="535" spans="1:27" ht="20.100000000000001" customHeight="1">
      <c r="A535" s="491" t="s">
        <v>329</v>
      </c>
      <c r="B535" s="492"/>
      <c r="C535" s="105">
        <f>D535+E535+F535-G535-O535-P535</f>
        <v>0</v>
      </c>
      <c r="D535" s="109"/>
      <c r="E535" s="109"/>
      <c r="F535" s="109"/>
      <c r="G535" s="106"/>
      <c r="H535" s="105"/>
      <c r="I535" s="105"/>
      <c r="J535" s="105">
        <f>C535-H535-I535</f>
        <v>0</v>
      </c>
      <c r="K535" s="105"/>
      <c r="L535" s="105"/>
      <c r="M535" s="105"/>
      <c r="N535" s="105"/>
      <c r="O535" s="109"/>
      <c r="P535" s="110"/>
      <c r="Q535" s="105">
        <f>J535-K535-L535</f>
        <v>0</v>
      </c>
      <c r="R535" s="108">
        <f>Q535*11-M535-N535</f>
        <v>0</v>
      </c>
      <c r="S535" s="367" t="str">
        <f t="array" ref="S535">IF(ISERROR(Q535/J535),"",Q535/J535)</f>
        <v/>
      </c>
      <c r="T535" s="367" t="str">
        <f t="array" ref="T535">IF(ISERROR((O535:P535)/C535),"",SUM(O535:P535)/C535)</f>
        <v/>
      </c>
      <c r="V535" s="175"/>
      <c r="X535" s="115"/>
      <c r="Y535" s="115"/>
      <c r="Z535" s="156"/>
      <c r="AA535" s="156"/>
    </row>
    <row r="536" spans="1:27" ht="20.100000000000001" customHeight="1">
      <c r="A536" s="493" t="s">
        <v>330</v>
      </c>
      <c r="B536" s="494"/>
      <c r="C536" s="111">
        <f>SUM(C533:C535)</f>
        <v>0</v>
      </c>
      <c r="D536" s="111">
        <f t="shared" ref="D536:N536" si="132">SUM(D533:D535)</f>
        <v>0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0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0</v>
      </c>
      <c r="R536" s="113">
        <f>SUM(R533:R535)</f>
        <v>0</v>
      </c>
      <c r="S536" s="114" t="str">
        <f t="array" ref="S536">IF(ISERROR(Q536/J536),"",Q536/J536)</f>
        <v/>
      </c>
      <c r="T536" s="114" t="str">
        <f t="array" ref="T536">IF(ISERROR((O536:P536)/C536),"",SUM(O536:P536)/C536)</f>
        <v/>
      </c>
      <c r="U536" s="176"/>
      <c r="V536" s="176"/>
      <c r="W536" s="176"/>
      <c r="X536" s="177"/>
      <c r="Y536" s="177"/>
      <c r="Z536" s="178"/>
      <c r="AA536" s="178"/>
    </row>
    <row r="537" spans="1:27">
      <c r="A537" s="273"/>
      <c r="B537" s="115"/>
      <c r="C537" s="115"/>
      <c r="D537" s="115"/>
      <c r="E537" s="115"/>
      <c r="F537" s="115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73"/>
      <c r="B538" s="115" t="s">
        <v>331</v>
      </c>
      <c r="C538" s="115"/>
      <c r="D538" s="115"/>
      <c r="E538" s="115"/>
      <c r="F538" s="115"/>
      <c r="G538" s="116"/>
      <c r="H538" s="115"/>
      <c r="I538" s="117" t="s">
        <v>332</v>
      </c>
      <c r="J538" s="194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7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B570"/>
  <sheetViews>
    <sheetView topLeftCell="A7" zoomScaleNormal="100" workbookViewId="0">
      <selection activeCell="G13" sqref="G13"/>
    </sheetView>
  </sheetViews>
  <sheetFormatPr defaultRowHeight="15.75"/>
  <cols>
    <col min="1" max="1" width="9.75" style="120" customWidth="1"/>
    <col min="2" max="2" width="26.75" style="69" customWidth="1"/>
    <col min="3" max="3" width="9.375" customWidth="1"/>
    <col min="5" max="5" width="13.25" customWidth="1"/>
    <col min="6" max="7" width="14" customWidth="1"/>
    <col min="8" max="8" width="12.125" customWidth="1"/>
    <col min="9" max="9" width="9.75" bestFit="1" customWidth="1"/>
    <col min="10" max="10" width="11.125" style="46" customWidth="1"/>
    <col min="11" max="11" width="10.5" style="50" bestFit="1" customWidth="1"/>
    <col min="12" max="12" width="9.125" bestFit="1" customWidth="1"/>
    <col min="13" max="13" width="9.5" bestFit="1" customWidth="1"/>
    <col min="14" max="14" width="11.125" customWidth="1"/>
    <col min="15" max="17" width="9.125" bestFit="1" customWidth="1"/>
    <col min="18" max="18" width="13.25" customWidth="1"/>
    <col min="19" max="19" width="10.5" customWidth="1"/>
    <col min="20" max="20" width="11.625" customWidth="1"/>
    <col min="21" max="21" width="9.125" bestFit="1" customWidth="1"/>
    <col min="22" max="22" width="9.875" style="210" bestFit="1" customWidth="1"/>
    <col min="23" max="27" width="9.125" bestFit="1" customWidth="1"/>
    <col min="30" max="30" width="9" style="59"/>
    <col min="35" max="53" width="9" style="59"/>
  </cols>
  <sheetData>
    <row r="1" spans="1:106" ht="17.25">
      <c r="A1" s="288" t="s">
        <v>494</v>
      </c>
      <c r="B1" s="60"/>
      <c r="C1" s="23"/>
      <c r="D1" s="23"/>
      <c r="E1" s="14"/>
      <c r="F1" s="14"/>
      <c r="G1" s="4"/>
      <c r="H1" s="14"/>
      <c r="I1" s="4"/>
      <c r="J1" s="43"/>
      <c r="K1" s="28"/>
      <c r="L1" s="14"/>
      <c r="M1" s="14"/>
      <c r="N1" s="14"/>
      <c r="O1" s="14"/>
      <c r="P1" s="14"/>
      <c r="Q1" s="14"/>
      <c r="R1" s="14"/>
      <c r="S1" s="14"/>
      <c r="T1" s="14"/>
      <c r="U1" s="14"/>
      <c r="V1" s="199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</row>
    <row r="2" spans="1:106" ht="19.5">
      <c r="A2" s="570" t="s">
        <v>23</v>
      </c>
      <c r="B2" s="570"/>
      <c r="C2" s="570"/>
      <c r="D2" s="570"/>
      <c r="E2" s="570"/>
      <c r="F2" s="570"/>
      <c r="G2" s="570"/>
      <c r="H2" s="570"/>
      <c r="I2" s="570"/>
      <c r="J2" s="570"/>
      <c r="K2" s="570"/>
      <c r="L2" s="570"/>
      <c r="M2" s="570"/>
      <c r="N2" s="570"/>
      <c r="O2" s="570"/>
      <c r="P2" s="570"/>
      <c r="Q2" s="570"/>
      <c r="R2" s="570"/>
      <c r="S2" s="570"/>
      <c r="T2" s="570"/>
      <c r="U2" s="570"/>
      <c r="V2" s="570"/>
      <c r="W2" s="570"/>
      <c r="X2" s="570"/>
      <c r="Y2" s="570"/>
      <c r="Z2" s="570"/>
      <c r="AA2" s="570"/>
      <c r="AB2" s="72"/>
      <c r="AC2" s="72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</row>
    <row r="3" spans="1:106" ht="17.25">
      <c r="A3" s="289" t="s">
        <v>495</v>
      </c>
      <c r="B3" s="7"/>
      <c r="C3" s="7"/>
      <c r="D3" s="7"/>
      <c r="E3" s="7"/>
      <c r="F3" s="7"/>
      <c r="G3" s="7"/>
      <c r="H3" s="7"/>
      <c r="I3" s="7"/>
      <c r="J3" s="44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200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</row>
    <row r="4" spans="1:106" ht="15.75" customHeight="1">
      <c r="A4" s="450" t="s">
        <v>496</v>
      </c>
      <c r="B4" s="550" t="s">
        <v>25</v>
      </c>
      <c r="C4" s="550" t="s">
        <v>26</v>
      </c>
      <c r="D4" s="550" t="s">
        <v>27</v>
      </c>
      <c r="E4" s="562" t="s">
        <v>28</v>
      </c>
      <c r="F4" s="565" t="s">
        <v>29</v>
      </c>
      <c r="G4" s="529" t="s">
        <v>30</v>
      </c>
      <c r="H4" s="529"/>
      <c r="I4" s="550" t="s">
        <v>31</v>
      </c>
      <c r="J4" s="553" t="s">
        <v>32</v>
      </c>
      <c r="K4" s="556" t="s">
        <v>33</v>
      </c>
      <c r="L4" s="550" t="s">
        <v>34</v>
      </c>
      <c r="M4" s="559" t="s">
        <v>35</v>
      </c>
      <c r="N4" s="547" t="s">
        <v>36</v>
      </c>
      <c r="O4" s="529" t="s">
        <v>37</v>
      </c>
      <c r="P4" s="529"/>
      <c r="Q4" s="529"/>
      <c r="R4" s="529"/>
      <c r="S4" s="529"/>
      <c r="T4" s="529"/>
      <c r="U4" s="529"/>
      <c r="V4" s="548" t="s">
        <v>38</v>
      </c>
      <c r="W4" s="547" t="s">
        <v>39</v>
      </c>
      <c r="X4" s="529" t="s">
        <v>40</v>
      </c>
      <c r="Y4" s="529"/>
      <c r="Z4" s="529"/>
      <c r="AA4" s="529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</row>
    <row r="5" spans="1:106" ht="15.75" customHeight="1">
      <c r="A5" s="451"/>
      <c r="B5" s="551"/>
      <c r="C5" s="551"/>
      <c r="D5" s="551"/>
      <c r="E5" s="563"/>
      <c r="F5" s="566"/>
      <c r="G5" s="529"/>
      <c r="H5" s="529"/>
      <c r="I5" s="551"/>
      <c r="J5" s="554"/>
      <c r="K5" s="557"/>
      <c r="L5" s="551"/>
      <c r="M5" s="560"/>
      <c r="N5" s="547"/>
      <c r="O5" s="529" t="s">
        <v>41</v>
      </c>
      <c r="P5" s="529" t="s">
        <v>42</v>
      </c>
      <c r="Q5" s="529" t="s">
        <v>43</v>
      </c>
      <c r="R5" s="546" t="s">
        <v>44</v>
      </c>
      <c r="S5" s="499" t="s">
        <v>45</v>
      </c>
      <c r="T5" s="529" t="s">
        <v>46</v>
      </c>
      <c r="U5" s="529" t="s">
        <v>47</v>
      </c>
      <c r="V5" s="548"/>
      <c r="W5" s="547"/>
      <c r="X5" s="529" t="s">
        <v>13</v>
      </c>
      <c r="Y5" s="529" t="s">
        <v>48</v>
      </c>
      <c r="Z5" s="529" t="s">
        <v>49</v>
      </c>
      <c r="AA5" s="529" t="s">
        <v>47</v>
      </c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</row>
    <row r="6" spans="1:106">
      <c r="A6" s="452"/>
      <c r="B6" s="552"/>
      <c r="C6" s="552"/>
      <c r="D6" s="552"/>
      <c r="E6" s="564"/>
      <c r="F6" s="567"/>
      <c r="G6" s="315" t="s">
        <v>50</v>
      </c>
      <c r="H6" s="315" t="s">
        <v>51</v>
      </c>
      <c r="I6" s="552"/>
      <c r="J6" s="555"/>
      <c r="K6" s="558"/>
      <c r="L6" s="552"/>
      <c r="M6" s="560"/>
      <c r="N6" s="547"/>
      <c r="O6" s="529"/>
      <c r="P6" s="529"/>
      <c r="Q6" s="529"/>
      <c r="R6" s="546"/>
      <c r="S6" s="499"/>
      <c r="T6" s="529"/>
      <c r="U6" s="529"/>
      <c r="V6" s="548"/>
      <c r="W6" s="547"/>
      <c r="X6" s="529"/>
      <c r="Y6" s="529"/>
      <c r="Z6" s="529"/>
      <c r="AA6" s="529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</row>
    <row r="7" spans="1:106" s="86" customFormat="1">
      <c r="A7" s="275">
        <v>30100030</v>
      </c>
      <c r="B7" s="82" t="s">
        <v>52</v>
      </c>
      <c r="C7" s="81" t="s">
        <v>53</v>
      </c>
      <c r="D7" s="80">
        <v>5.03</v>
      </c>
      <c r="E7" s="80"/>
      <c r="F7" s="83"/>
      <c r="G7" s="93">
        <v>0</v>
      </c>
      <c r="H7" s="95">
        <f t="shared" ref="H7:H24" si="0">D7*G7</f>
        <v>0</v>
      </c>
      <c r="I7" s="93">
        <f>SUM('1:3'!I7)</f>
        <v>0</v>
      </c>
      <c r="J7" s="31" t="str">
        <f>IF(ISERROR(G7/I7),"",G7/I7)</f>
        <v/>
      </c>
      <c r="K7" s="96">
        <f t="array" ref="K7">IF(ISERROR(G7/L7),"",G7/L7)</f>
        <v>0</v>
      </c>
      <c r="L7" s="84">
        <v>16</v>
      </c>
      <c r="M7" s="97">
        <f t="shared" ref="M7:M16" si="1">IF(ISERROR(I7-K7),"",I7-K7)</f>
        <v>0</v>
      </c>
      <c r="N7" s="93">
        <f>SUM('1:3'!N7)</f>
        <v>0</v>
      </c>
      <c r="O7" s="93">
        <f>SUM('1:3'!O7)</f>
        <v>0</v>
      </c>
      <c r="P7" s="93">
        <f>SUM('1:3'!P7)</f>
        <v>0</v>
      </c>
      <c r="Q7" s="93">
        <f>SUM('1:3'!Q7)</f>
        <v>0</v>
      </c>
      <c r="R7" s="93">
        <f>SUM('1:3'!R7)</f>
        <v>0</v>
      </c>
      <c r="S7" s="93">
        <f>SUM('1:3'!S7)</f>
        <v>0</v>
      </c>
      <c r="T7" s="93">
        <f>SUM('1:3'!T7)</f>
        <v>0</v>
      </c>
      <c r="U7" s="93">
        <f>SUM('1:3'!U7)</f>
        <v>0</v>
      </c>
      <c r="V7" s="201">
        <f t="shared" ref="V7:V27" si="2">SUM(X7:AA7)</f>
        <v>0</v>
      </c>
      <c r="W7" s="33" t="str">
        <f t="shared" ref="W7:W16" si="3">IF(ISERROR(V7/G7),"",V7/G7)</f>
        <v/>
      </c>
      <c r="X7" s="93">
        <f>SUM('1:3'!X7)</f>
        <v>0</v>
      </c>
      <c r="Y7" s="93">
        <f>SUM('1:3'!Y7)</f>
        <v>0</v>
      </c>
      <c r="Z7" s="93">
        <f>SUM('1:3'!Z7)</f>
        <v>0</v>
      </c>
      <c r="AA7" s="93">
        <f>SUM('1:3'!AA7)</f>
        <v>0</v>
      </c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85"/>
      <c r="BQ7" s="85"/>
      <c r="BR7" s="85"/>
      <c r="BS7" s="85"/>
      <c r="BT7" s="85"/>
      <c r="BU7" s="85"/>
      <c r="BV7" s="85"/>
      <c r="BW7" s="85"/>
      <c r="BX7" s="85"/>
      <c r="BY7" s="85"/>
      <c r="BZ7" s="85"/>
      <c r="CA7" s="85"/>
      <c r="CB7" s="85"/>
      <c r="CC7" s="85"/>
      <c r="CD7" s="85"/>
      <c r="CE7" s="85"/>
      <c r="CF7" s="85"/>
      <c r="CG7" s="85"/>
      <c r="CH7" s="85"/>
      <c r="CI7" s="85"/>
      <c r="CJ7" s="85"/>
      <c r="CK7" s="85"/>
      <c r="CL7" s="85"/>
      <c r="CM7" s="85"/>
      <c r="CN7" s="85"/>
      <c r="CO7" s="85"/>
      <c r="CP7" s="85"/>
      <c r="CQ7" s="85"/>
      <c r="CR7" s="85"/>
      <c r="CS7" s="85"/>
      <c r="CT7" s="85"/>
      <c r="CU7" s="85"/>
      <c r="CV7" s="85"/>
      <c r="CW7" s="85"/>
      <c r="CX7" s="85"/>
      <c r="CY7" s="85"/>
      <c r="CZ7" s="85"/>
      <c r="DA7" s="85"/>
      <c r="DB7" s="85"/>
    </row>
    <row r="8" spans="1:106">
      <c r="A8" s="260"/>
      <c r="B8" s="62" t="s">
        <v>54</v>
      </c>
      <c r="C8" s="16" t="s">
        <v>53</v>
      </c>
      <c r="D8" s="17">
        <v>5.03</v>
      </c>
      <c r="E8" s="17"/>
      <c r="F8" s="6"/>
      <c r="G8" s="93">
        <f>SUM('1:3'!G8)</f>
        <v>0</v>
      </c>
      <c r="H8" s="95">
        <f t="shared" si="0"/>
        <v>0</v>
      </c>
      <c r="I8" s="93">
        <f>SUM('1:3'!I8)</f>
        <v>0</v>
      </c>
      <c r="J8" s="31" t="str">
        <f t="array" ref="J8">IF(ISERROR(G8/I8),"",G8/I8)</f>
        <v/>
      </c>
      <c r="K8" s="35">
        <f t="array" ref="K8">IF(ISERROR(G8/L8),"",G8/L8)</f>
        <v>0</v>
      </c>
      <c r="L8" s="87">
        <v>19</v>
      </c>
      <c r="M8" s="36">
        <f t="shared" si="1"/>
        <v>0</v>
      </c>
      <c r="N8" s="93">
        <f>SUM('1:3'!N8)</f>
        <v>0</v>
      </c>
      <c r="O8" s="93">
        <f>SUM('1:3'!O8)</f>
        <v>0</v>
      </c>
      <c r="P8" s="93">
        <f>SUM('1:3'!P8)</f>
        <v>0</v>
      </c>
      <c r="Q8" s="93">
        <f>SUM('1:3'!Q8)</f>
        <v>0</v>
      </c>
      <c r="R8" s="93">
        <f>SUM('1:3'!R8)</f>
        <v>0</v>
      </c>
      <c r="S8" s="93">
        <f>SUM('1:3'!S8)</f>
        <v>0</v>
      </c>
      <c r="T8" s="93">
        <f>SUM('1:3'!T8)</f>
        <v>0</v>
      </c>
      <c r="U8" s="93">
        <f>SUM('1:3'!U8)</f>
        <v>0</v>
      </c>
      <c r="V8" s="201">
        <f t="shared" si="2"/>
        <v>0</v>
      </c>
      <c r="W8" s="33" t="str">
        <f t="shared" si="3"/>
        <v/>
      </c>
      <c r="X8" s="93">
        <f>SUM('1:3'!X8)</f>
        <v>0</v>
      </c>
      <c r="Y8" s="93">
        <f>SUM('1:3'!Y8)</f>
        <v>0</v>
      </c>
      <c r="Z8" s="93">
        <f>SUM('1:3'!Z8)</f>
        <v>0</v>
      </c>
      <c r="AA8" s="93">
        <f>SUM('1:3'!AA8)</f>
        <v>0</v>
      </c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</row>
    <row r="9" spans="1:106">
      <c r="A9" s="261"/>
      <c r="B9" s="62" t="s">
        <v>54</v>
      </c>
      <c r="C9" s="16" t="s">
        <v>55</v>
      </c>
      <c r="D9" s="17">
        <v>5.03</v>
      </c>
      <c r="E9" s="17"/>
      <c r="F9" s="6"/>
      <c r="G9" s="93">
        <f>SUM('1:3'!G9)</f>
        <v>0</v>
      </c>
      <c r="H9" s="95">
        <f t="shared" si="0"/>
        <v>0</v>
      </c>
      <c r="I9" s="93">
        <f>SUM('1:3'!I9)</f>
        <v>0</v>
      </c>
      <c r="J9" s="31" t="str">
        <f t="array" ref="J9">IF(ISERROR(G9/I9),"",G9/I9)</f>
        <v/>
      </c>
      <c r="K9" s="35">
        <f t="array" ref="K9">IF(ISERROR(G9/L9),"",G9/L9)</f>
        <v>0</v>
      </c>
      <c r="L9" s="87">
        <v>19</v>
      </c>
      <c r="M9" s="36">
        <f t="shared" si="1"/>
        <v>0</v>
      </c>
      <c r="N9" s="93">
        <f>SUM('1:3'!N9)</f>
        <v>0</v>
      </c>
      <c r="O9" s="93">
        <f>SUM('1:3'!O9)</f>
        <v>0</v>
      </c>
      <c r="P9" s="93">
        <f>SUM('1:3'!P9)</f>
        <v>0</v>
      </c>
      <c r="Q9" s="93">
        <f>SUM('1:3'!Q9)</f>
        <v>0</v>
      </c>
      <c r="R9" s="93">
        <f>SUM('1:3'!R9)</f>
        <v>0</v>
      </c>
      <c r="S9" s="93">
        <f>SUM('1:3'!S9)</f>
        <v>0</v>
      </c>
      <c r="T9" s="93">
        <f>SUM('1:3'!T9)</f>
        <v>0</v>
      </c>
      <c r="U9" s="93">
        <f>SUM('1:3'!U9)</f>
        <v>0</v>
      </c>
      <c r="V9" s="201">
        <f t="shared" si="2"/>
        <v>0</v>
      </c>
      <c r="W9" s="33" t="str">
        <f t="shared" si="3"/>
        <v/>
      </c>
      <c r="X9" s="93">
        <f>SUM('1:3'!X9)</f>
        <v>0</v>
      </c>
      <c r="Y9" s="93">
        <f>SUM('1:3'!Y9)</f>
        <v>0</v>
      </c>
      <c r="Z9" s="93">
        <f>SUM('1:3'!Z9)</f>
        <v>0</v>
      </c>
      <c r="AA9" s="93">
        <f>SUM('1:3'!AA9)</f>
        <v>0</v>
      </c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</row>
    <row r="10" spans="1:106">
      <c r="A10" s="275">
        <v>30100048</v>
      </c>
      <c r="B10" s="62" t="s">
        <v>56</v>
      </c>
      <c r="C10" s="16" t="s">
        <v>53</v>
      </c>
      <c r="D10" s="17">
        <v>5.03</v>
      </c>
      <c r="E10" s="17"/>
      <c r="F10" s="6"/>
      <c r="G10" s="93">
        <f>SUM('1:3'!G10)</f>
        <v>358</v>
      </c>
      <c r="H10" s="95">
        <f t="shared" si="0"/>
        <v>1800.74</v>
      </c>
      <c r="I10" s="93">
        <f>SUM('1:3'!I10)</f>
        <v>22</v>
      </c>
      <c r="J10" s="31">
        <f t="array" ref="J10">IF(ISERROR(G10/I10),"",G10/I10)</f>
        <v>16.272727272727273</v>
      </c>
      <c r="K10" s="35">
        <f t="array" ref="K10">IF(ISERROR(G10/L10),"",G10/L10)</f>
        <v>18.842105263157894</v>
      </c>
      <c r="L10" s="87">
        <v>19</v>
      </c>
      <c r="M10" s="36">
        <f t="shared" si="1"/>
        <v>3.1578947368421062</v>
      </c>
      <c r="N10" s="93">
        <f>SUM('1:3'!N10)</f>
        <v>0</v>
      </c>
      <c r="O10" s="93">
        <f>SUM('1:3'!O10)</f>
        <v>0</v>
      </c>
      <c r="P10" s="93">
        <f>SUM('1:3'!P10)</f>
        <v>0</v>
      </c>
      <c r="Q10" s="93">
        <f>SUM('1:3'!Q10)</f>
        <v>0</v>
      </c>
      <c r="R10" s="93">
        <f>SUM('1:3'!R10)</f>
        <v>0</v>
      </c>
      <c r="S10" s="93">
        <f>SUM('1:3'!S10)</f>
        <v>0</v>
      </c>
      <c r="T10" s="93">
        <f>SUM('1:3'!T10)</f>
        <v>0</v>
      </c>
      <c r="U10" s="93">
        <f>SUM('1:3'!U10)</f>
        <v>0</v>
      </c>
      <c r="V10" s="201">
        <f t="shared" si="2"/>
        <v>0</v>
      </c>
      <c r="W10" s="33">
        <f t="shared" si="3"/>
        <v>0</v>
      </c>
      <c r="X10" s="93">
        <f>SUM('1:3'!X10)</f>
        <v>0</v>
      </c>
      <c r="Y10" s="93">
        <f>SUM('1:3'!Y10)</f>
        <v>0</v>
      </c>
      <c r="Z10" s="93">
        <f>SUM('1:3'!Z10)</f>
        <v>0</v>
      </c>
      <c r="AA10" s="93">
        <f>SUM('1:3'!AA10)</f>
        <v>0</v>
      </c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</row>
    <row r="11" spans="1:106">
      <c r="A11" s="275">
        <v>30100047</v>
      </c>
      <c r="B11" s="62" t="s">
        <v>56</v>
      </c>
      <c r="C11" s="16" t="s">
        <v>57</v>
      </c>
      <c r="D11" s="17">
        <v>5.03</v>
      </c>
      <c r="E11" s="17"/>
      <c r="F11" s="6"/>
      <c r="G11" s="93">
        <f>SUM('1:3'!G11)</f>
        <v>305</v>
      </c>
      <c r="H11" s="95">
        <f t="shared" si="0"/>
        <v>1534.15</v>
      </c>
      <c r="I11" s="93">
        <f>SUM('1:3'!I11)</f>
        <v>16</v>
      </c>
      <c r="J11" s="31">
        <f t="array" ref="J11">IF(ISERROR(G11/I11),"",G11/I11)</f>
        <v>19.0625</v>
      </c>
      <c r="K11" s="35">
        <f t="array" ref="K11">IF(ISERROR(G11/L11),"",G11/L11)</f>
        <v>15.25</v>
      </c>
      <c r="L11" s="87">
        <v>20</v>
      </c>
      <c r="M11" s="36">
        <f t="shared" si="1"/>
        <v>0.75</v>
      </c>
      <c r="N11" s="93">
        <f>SUM('1:3'!N11)</f>
        <v>0</v>
      </c>
      <c r="O11" s="93">
        <f>SUM('1:3'!O11)</f>
        <v>0</v>
      </c>
      <c r="P11" s="93">
        <f>SUM('1:3'!P11)</f>
        <v>0</v>
      </c>
      <c r="Q11" s="93">
        <f>SUM('1:3'!Q11)</f>
        <v>0</v>
      </c>
      <c r="R11" s="93">
        <f>SUM('1:3'!R11)</f>
        <v>0</v>
      </c>
      <c r="S11" s="93">
        <f>SUM('1:3'!S11)</f>
        <v>0</v>
      </c>
      <c r="T11" s="93">
        <f>SUM('1:3'!T11)</f>
        <v>0</v>
      </c>
      <c r="U11" s="93">
        <f>SUM('1:3'!U11)</f>
        <v>0</v>
      </c>
      <c r="V11" s="201">
        <f t="shared" si="2"/>
        <v>0</v>
      </c>
      <c r="W11" s="33">
        <f t="shared" si="3"/>
        <v>0</v>
      </c>
      <c r="X11" s="93">
        <f>SUM('1:3'!X11)</f>
        <v>0</v>
      </c>
      <c r="Y11" s="93">
        <f>SUM('1:3'!Y11)</f>
        <v>0</v>
      </c>
      <c r="Z11" s="93">
        <f>SUM('1:3'!Z11)</f>
        <v>0</v>
      </c>
      <c r="AA11" s="93">
        <f>SUM('1:3'!AA11)</f>
        <v>0</v>
      </c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</row>
    <row r="12" spans="1:106">
      <c r="A12" s="275">
        <v>30100052</v>
      </c>
      <c r="B12" s="62" t="s">
        <v>58</v>
      </c>
      <c r="C12" s="16" t="s">
        <v>53</v>
      </c>
      <c r="D12" s="17">
        <v>5.04</v>
      </c>
      <c r="E12" s="17"/>
      <c r="F12" s="6"/>
      <c r="G12" s="93">
        <f>SUM('1:3'!G12)</f>
        <v>171</v>
      </c>
      <c r="H12" s="95">
        <f t="shared" si="0"/>
        <v>861.84</v>
      </c>
      <c r="I12" s="93">
        <f>SUM('1:3'!I12)</f>
        <v>7.5</v>
      </c>
      <c r="J12" s="31">
        <f t="array" ref="J12">IF(ISERROR(G12/I12),"",G12/I12)</f>
        <v>22.8</v>
      </c>
      <c r="K12" s="35">
        <f t="array" ref="K12">IF(ISERROR(G12/L12),"",G12/L12)</f>
        <v>9</v>
      </c>
      <c r="L12" s="87">
        <v>19</v>
      </c>
      <c r="M12" s="36">
        <f t="shared" si="1"/>
        <v>-1.5</v>
      </c>
      <c r="N12" s="93">
        <f>SUM('1:3'!N12)</f>
        <v>0</v>
      </c>
      <c r="O12" s="93">
        <f>SUM('1:3'!O12)</f>
        <v>0</v>
      </c>
      <c r="P12" s="93">
        <f>SUM('1:3'!P12)</f>
        <v>0</v>
      </c>
      <c r="Q12" s="93">
        <f>SUM('1:3'!Q12)</f>
        <v>0</v>
      </c>
      <c r="R12" s="93">
        <f>SUM('1:3'!R12)</f>
        <v>0</v>
      </c>
      <c r="S12" s="93">
        <f>SUM('1:3'!S12)</f>
        <v>0</v>
      </c>
      <c r="T12" s="93">
        <f>SUM('1:3'!T12)</f>
        <v>0</v>
      </c>
      <c r="U12" s="93">
        <f>SUM('1:3'!U12)</f>
        <v>0</v>
      </c>
      <c r="V12" s="201">
        <f t="shared" si="2"/>
        <v>0</v>
      </c>
      <c r="W12" s="33">
        <f t="shared" si="3"/>
        <v>0</v>
      </c>
      <c r="X12" s="93">
        <f>SUM('1:3'!X12)</f>
        <v>0</v>
      </c>
      <c r="Y12" s="93">
        <f>SUM('1:3'!Y12)</f>
        <v>0</v>
      </c>
      <c r="Z12" s="93">
        <f>SUM('1:3'!Z12)</f>
        <v>0</v>
      </c>
      <c r="AA12" s="93">
        <f>SUM('1:3'!AA12)</f>
        <v>0</v>
      </c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</row>
    <row r="13" spans="1:106">
      <c r="A13" s="292">
        <v>30100059</v>
      </c>
      <c r="B13" s="62" t="s">
        <v>59</v>
      </c>
      <c r="C13" s="16" t="s">
        <v>60</v>
      </c>
      <c r="D13" s="17">
        <v>5.03</v>
      </c>
      <c r="E13" s="17"/>
      <c r="F13" s="6"/>
      <c r="G13" s="93">
        <f>SUM('1:3'!G13)</f>
        <v>0</v>
      </c>
      <c r="H13" s="95">
        <f t="shared" si="0"/>
        <v>0</v>
      </c>
      <c r="I13" s="93">
        <f>SUM('1:3'!I13)</f>
        <v>0</v>
      </c>
      <c r="J13" s="31" t="str">
        <f t="array" ref="J13">IF(ISERROR(G13/I13),"",G13/I13)</f>
        <v/>
      </c>
      <c r="K13" s="35">
        <f t="array" ref="K13">IF(ISERROR(G13/L13),"",G13/L13)</f>
        <v>0</v>
      </c>
      <c r="L13" s="87">
        <v>3</v>
      </c>
      <c r="M13" s="36">
        <f t="shared" si="1"/>
        <v>0</v>
      </c>
      <c r="N13" s="93">
        <f>SUM('1:3'!N13)</f>
        <v>0</v>
      </c>
      <c r="O13" s="93">
        <f>SUM('1:3'!O13)</f>
        <v>0</v>
      </c>
      <c r="P13" s="93">
        <f>SUM('1:3'!P13)</f>
        <v>0</v>
      </c>
      <c r="Q13" s="93">
        <f>SUM('1:3'!Q13)</f>
        <v>0</v>
      </c>
      <c r="R13" s="93">
        <f>SUM('1:3'!R13)</f>
        <v>0</v>
      </c>
      <c r="S13" s="93">
        <f>SUM('1:3'!S13)</f>
        <v>0</v>
      </c>
      <c r="T13" s="93">
        <f>SUM('1:3'!T13)</f>
        <v>0</v>
      </c>
      <c r="U13" s="93">
        <f>SUM('1:3'!U13)</f>
        <v>0</v>
      </c>
      <c r="V13" s="201">
        <f t="shared" si="2"/>
        <v>0</v>
      </c>
      <c r="W13" s="33" t="str">
        <f t="shared" si="3"/>
        <v/>
      </c>
      <c r="X13" s="93">
        <f>SUM('1:3'!X13)</f>
        <v>0</v>
      </c>
      <c r="Y13" s="93">
        <f>SUM('1:3'!Y13)</f>
        <v>0</v>
      </c>
      <c r="Z13" s="93">
        <f>SUM('1:3'!Z13)</f>
        <v>0</v>
      </c>
      <c r="AA13" s="93">
        <f>SUM('1:3'!AA13)</f>
        <v>0</v>
      </c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</row>
    <row r="14" spans="1:106">
      <c r="A14" s="262">
        <v>30100060</v>
      </c>
      <c r="B14" s="62" t="s">
        <v>59</v>
      </c>
      <c r="C14" s="16" t="s">
        <v>61</v>
      </c>
      <c r="D14" s="17">
        <v>5.03</v>
      </c>
      <c r="E14" s="17"/>
      <c r="F14" s="6"/>
      <c r="G14" s="93">
        <f>SUM('1:3'!G14)</f>
        <v>0</v>
      </c>
      <c r="H14" s="95">
        <f t="shared" si="0"/>
        <v>0</v>
      </c>
      <c r="I14" s="93">
        <f>SUM('1:3'!I14)</f>
        <v>0</v>
      </c>
      <c r="J14" s="31" t="str">
        <f t="array" ref="J14">IF(ISERROR(G14/I14),"",G14/I14)</f>
        <v/>
      </c>
      <c r="K14" s="35">
        <f t="array" ref="K14">IF(ISERROR(G14/L14),"",G14/L14)</f>
        <v>0</v>
      </c>
      <c r="L14" s="87">
        <v>3</v>
      </c>
      <c r="M14" s="36">
        <f t="shared" si="1"/>
        <v>0</v>
      </c>
      <c r="N14" s="93">
        <f>SUM('1:3'!N14)</f>
        <v>0</v>
      </c>
      <c r="O14" s="93">
        <f>SUM('1:3'!O14)</f>
        <v>0</v>
      </c>
      <c r="P14" s="93">
        <f>SUM('1:3'!P14)</f>
        <v>0</v>
      </c>
      <c r="Q14" s="93">
        <f>SUM('1:3'!Q14)</f>
        <v>0</v>
      </c>
      <c r="R14" s="93">
        <f>SUM('1:3'!R14)</f>
        <v>0</v>
      </c>
      <c r="S14" s="93">
        <f>SUM('1:3'!S14)</f>
        <v>0</v>
      </c>
      <c r="T14" s="93">
        <f>SUM('1:3'!T14)</f>
        <v>0</v>
      </c>
      <c r="U14" s="93">
        <f>SUM('1:3'!U14)</f>
        <v>0</v>
      </c>
      <c r="V14" s="201">
        <f t="shared" si="2"/>
        <v>0</v>
      </c>
      <c r="W14" s="33" t="str">
        <f t="shared" si="3"/>
        <v/>
      </c>
      <c r="X14" s="93">
        <f>SUM('1:3'!X14)</f>
        <v>0</v>
      </c>
      <c r="Y14" s="93">
        <f>SUM('1:3'!Y14)</f>
        <v>0</v>
      </c>
      <c r="Z14" s="93">
        <f>SUM('1:3'!Z14)</f>
        <v>0</v>
      </c>
      <c r="AA14" s="93">
        <f>SUM('1:3'!AA14)</f>
        <v>0</v>
      </c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</row>
    <row r="15" spans="1:106">
      <c r="A15" s="260">
        <v>30200006</v>
      </c>
      <c r="B15" s="234" t="s">
        <v>62</v>
      </c>
      <c r="C15" s="16" t="s">
        <v>63</v>
      </c>
      <c r="D15" s="17">
        <v>5.04</v>
      </c>
      <c r="E15" s="17"/>
      <c r="F15" s="79"/>
      <c r="G15" s="93">
        <f>SUM('1:3'!G15)</f>
        <v>0</v>
      </c>
      <c r="H15" s="95">
        <f t="shared" si="0"/>
        <v>0</v>
      </c>
      <c r="I15" s="93">
        <f>SUM('1:3'!I15)</f>
        <v>0</v>
      </c>
      <c r="J15" s="31" t="str">
        <f t="array" ref="J15">IF(ISERROR(G15/I15),"",G15/I15)</f>
        <v/>
      </c>
      <c r="K15" s="35">
        <f t="array" ref="K15">IF(ISERROR(G15/L15),"",G15/L15)</f>
        <v>0</v>
      </c>
      <c r="L15" s="87">
        <v>17</v>
      </c>
      <c r="M15" s="36">
        <f t="shared" si="1"/>
        <v>0</v>
      </c>
      <c r="N15" s="93">
        <f>SUM('1:3'!N15)</f>
        <v>0</v>
      </c>
      <c r="O15" s="93">
        <f>SUM('1:3'!O15)</f>
        <v>0</v>
      </c>
      <c r="P15" s="93">
        <f>SUM('1:3'!P15)</f>
        <v>0</v>
      </c>
      <c r="Q15" s="93">
        <f>SUM('1:3'!Q15)</f>
        <v>0</v>
      </c>
      <c r="R15" s="93">
        <f>SUM('1:3'!R15)</f>
        <v>0</v>
      </c>
      <c r="S15" s="93">
        <f>SUM('1:3'!S15)</f>
        <v>0</v>
      </c>
      <c r="T15" s="93">
        <f>SUM('1:3'!T15)</f>
        <v>0</v>
      </c>
      <c r="U15" s="93">
        <f>SUM('1:3'!U15)</f>
        <v>0</v>
      </c>
      <c r="V15" s="201">
        <f t="shared" si="2"/>
        <v>0</v>
      </c>
      <c r="W15" s="33" t="str">
        <f t="shared" si="3"/>
        <v/>
      </c>
      <c r="X15" s="93">
        <f>SUM('1:3'!X15)</f>
        <v>0</v>
      </c>
      <c r="Y15" s="93">
        <f>SUM('1:3'!Y15)</f>
        <v>0</v>
      </c>
      <c r="Z15" s="93">
        <f>SUM('1:3'!Z15)</f>
        <v>0</v>
      </c>
      <c r="AA15" s="93">
        <f>SUM('1:3'!AA15)</f>
        <v>0</v>
      </c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</row>
    <row r="16" spans="1:106">
      <c r="A16" s="260">
        <v>30200005</v>
      </c>
      <c r="B16" s="62" t="s">
        <v>62</v>
      </c>
      <c r="C16" s="16" t="s">
        <v>64</v>
      </c>
      <c r="D16" s="17">
        <v>5.04</v>
      </c>
      <c r="E16" s="17"/>
      <c r="F16" s="79"/>
      <c r="G16" s="93">
        <f>SUM('1:3'!G16)</f>
        <v>0</v>
      </c>
      <c r="H16" s="95">
        <f t="shared" si="0"/>
        <v>0</v>
      </c>
      <c r="I16" s="93">
        <f>SUM('1:3'!I16)</f>
        <v>0</v>
      </c>
      <c r="J16" s="31" t="str">
        <f t="array" ref="J16">IF(ISERROR(G16/I16),"",G16/I16)</f>
        <v/>
      </c>
      <c r="K16" s="35">
        <f t="array" ref="K16">IF(ISERROR(G16/L16),"",G16/L16)</f>
        <v>0</v>
      </c>
      <c r="L16" s="87">
        <v>17</v>
      </c>
      <c r="M16" s="36">
        <f t="shared" si="1"/>
        <v>0</v>
      </c>
      <c r="N16" s="93">
        <f>SUM('1:3'!N16)</f>
        <v>0</v>
      </c>
      <c r="O16" s="93">
        <f>SUM('1:3'!O16)</f>
        <v>0</v>
      </c>
      <c r="P16" s="93">
        <f>SUM('1:3'!P16)</f>
        <v>0</v>
      </c>
      <c r="Q16" s="93">
        <f>SUM('1:3'!Q16)</f>
        <v>0</v>
      </c>
      <c r="R16" s="93">
        <f>SUM('1:3'!R16)</f>
        <v>0</v>
      </c>
      <c r="S16" s="93">
        <f>SUM('1:3'!S16)</f>
        <v>0</v>
      </c>
      <c r="T16" s="93">
        <f>SUM('1:3'!T16)</f>
        <v>0</v>
      </c>
      <c r="U16" s="93">
        <f>SUM('1:3'!U16)</f>
        <v>0</v>
      </c>
      <c r="V16" s="201">
        <f t="shared" si="2"/>
        <v>0</v>
      </c>
      <c r="W16" s="33" t="str">
        <f t="shared" si="3"/>
        <v/>
      </c>
      <c r="X16" s="93">
        <f>SUM('1:3'!X16)</f>
        <v>0</v>
      </c>
      <c r="Y16" s="93">
        <f>SUM('1:3'!Y16)</f>
        <v>0</v>
      </c>
      <c r="Z16" s="93">
        <f>SUM('1:3'!Z16)</f>
        <v>0</v>
      </c>
      <c r="AA16" s="93">
        <f>SUM('1:3'!AA16)</f>
        <v>0</v>
      </c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</row>
    <row r="17" spans="1:106">
      <c r="A17" s="262">
        <v>30100063</v>
      </c>
      <c r="B17" s="188" t="s">
        <v>191</v>
      </c>
      <c r="C17" s="16" t="s">
        <v>172</v>
      </c>
      <c r="D17" s="17"/>
      <c r="E17" s="17"/>
      <c r="F17" s="6"/>
      <c r="G17" s="93">
        <f>SUM('1:3'!G17)</f>
        <v>0</v>
      </c>
      <c r="H17" s="95">
        <f t="shared" si="0"/>
        <v>0</v>
      </c>
      <c r="I17" s="93">
        <f>SUM('1:3'!I17)</f>
        <v>0</v>
      </c>
      <c r="J17" s="31" t="str">
        <f t="array" ref="J17">IF(ISERROR(G17/I17),"",G17/I17)</f>
        <v/>
      </c>
      <c r="K17" s="35">
        <f t="array" ref="K17">IF(ISERROR(G17/L17),"",G17/L17)</f>
        <v>0</v>
      </c>
      <c r="L17" s="87">
        <v>17</v>
      </c>
      <c r="M17" s="36">
        <f t="shared" ref="M17:M27" si="4">IF(ISERROR(I17-K17),"",I17-K17)</f>
        <v>0</v>
      </c>
      <c r="N17" s="93">
        <f>SUM('1:3'!N17)</f>
        <v>0</v>
      </c>
      <c r="O17" s="93">
        <f>SUM('1:3'!O17)</f>
        <v>0</v>
      </c>
      <c r="P17" s="93">
        <f>SUM('1:3'!P17)</f>
        <v>0</v>
      </c>
      <c r="Q17" s="93">
        <f>SUM('1:3'!Q17)</f>
        <v>0</v>
      </c>
      <c r="R17" s="93">
        <f>SUM('1:3'!R17)</f>
        <v>0</v>
      </c>
      <c r="S17" s="93">
        <f>SUM('1:3'!S17)</f>
        <v>0</v>
      </c>
      <c r="T17" s="93">
        <f>SUM('1:3'!T17)</f>
        <v>0</v>
      </c>
      <c r="U17" s="93">
        <f>SUM('1:3'!U17)</f>
        <v>0</v>
      </c>
      <c r="V17" s="201">
        <f t="shared" si="2"/>
        <v>0</v>
      </c>
      <c r="W17" s="33" t="str">
        <f>IF(ISERROR(V17/G17),"",V17/G17)</f>
        <v/>
      </c>
      <c r="X17" s="93">
        <f>SUM('1:3'!X17)</f>
        <v>0</v>
      </c>
      <c r="Y17" s="93">
        <f>SUM('1:3'!Y17)</f>
        <v>0</v>
      </c>
      <c r="Z17" s="93">
        <f>SUM('1:3'!Z17)</f>
        <v>0</v>
      </c>
      <c r="AA17" s="93">
        <f>SUM('1:3'!AA17)</f>
        <v>0</v>
      </c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</row>
    <row r="18" spans="1:106">
      <c r="A18" s="262">
        <v>30100061</v>
      </c>
      <c r="B18" s="62" t="s">
        <v>171</v>
      </c>
      <c r="C18" s="16" t="s">
        <v>173</v>
      </c>
      <c r="D18" s="17"/>
      <c r="E18" s="17"/>
      <c r="F18" s="6"/>
      <c r="G18" s="93">
        <f>SUM('1:3'!G18)</f>
        <v>0</v>
      </c>
      <c r="H18" s="95">
        <f t="shared" si="0"/>
        <v>0</v>
      </c>
      <c r="I18" s="93">
        <f>SUM('1:3'!I18)</f>
        <v>0</v>
      </c>
      <c r="J18" s="31" t="str">
        <f t="array" ref="J18">IF(ISERROR(G18/I18),"",G18/I18)</f>
        <v/>
      </c>
      <c r="K18" s="35">
        <f t="array" ref="K18">IF(ISERROR(G18/L18),"",G18/L18)</f>
        <v>0</v>
      </c>
      <c r="L18" s="87">
        <v>17</v>
      </c>
      <c r="M18" s="36">
        <f t="shared" si="4"/>
        <v>0</v>
      </c>
      <c r="N18" s="93">
        <f>SUM('1:3'!N18)</f>
        <v>0</v>
      </c>
      <c r="O18" s="93">
        <f>SUM('1:3'!O18)</f>
        <v>0</v>
      </c>
      <c r="P18" s="93">
        <f>SUM('1:3'!P18)</f>
        <v>0</v>
      </c>
      <c r="Q18" s="93">
        <f>SUM('1:3'!Q18)</f>
        <v>0</v>
      </c>
      <c r="R18" s="93">
        <f>SUM('1:3'!R18)</f>
        <v>0</v>
      </c>
      <c r="S18" s="93">
        <f>SUM('1:3'!S18)</f>
        <v>0</v>
      </c>
      <c r="T18" s="93">
        <f>SUM('1:3'!T18)</f>
        <v>0</v>
      </c>
      <c r="U18" s="93">
        <f>SUM('1:3'!U18)</f>
        <v>0</v>
      </c>
      <c r="V18" s="201">
        <f t="shared" si="2"/>
        <v>0</v>
      </c>
      <c r="W18" s="33" t="str">
        <f>IF(ISERROR(V18/G18),"",V18/G18)</f>
        <v/>
      </c>
      <c r="X18" s="93">
        <f>SUM('1:3'!X18)</f>
        <v>0</v>
      </c>
      <c r="Y18" s="93">
        <f>SUM('1:3'!Y18)</f>
        <v>0</v>
      </c>
      <c r="Z18" s="93">
        <f>SUM('1:3'!Z18)</f>
        <v>0</v>
      </c>
      <c r="AA18" s="93">
        <f>SUM('1:3'!AA18)</f>
        <v>0</v>
      </c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</row>
    <row r="19" spans="1:106">
      <c r="A19" s="260">
        <v>30200001</v>
      </c>
      <c r="B19" s="62" t="s">
        <v>67</v>
      </c>
      <c r="C19" s="16" t="s">
        <v>63</v>
      </c>
      <c r="D19" s="17">
        <v>5.0599999999999996</v>
      </c>
      <c r="E19" s="17"/>
      <c r="F19" s="6"/>
      <c r="G19" s="93">
        <f>SUM('1:3'!G19)</f>
        <v>0</v>
      </c>
      <c r="H19" s="95">
        <f t="shared" si="0"/>
        <v>0</v>
      </c>
      <c r="I19" s="93">
        <f>SUM('1:3'!I19)</f>
        <v>0</v>
      </c>
      <c r="J19" s="31" t="str">
        <f t="array" ref="J19">IF(ISERROR(G19/I19),"",G19/I19)</f>
        <v/>
      </c>
      <c r="K19" s="35">
        <f t="array" ref="K19">IF(ISERROR(G19/L19),"",G19/L19)</f>
        <v>0</v>
      </c>
      <c r="L19" s="87">
        <v>19</v>
      </c>
      <c r="M19" s="36">
        <f t="shared" si="4"/>
        <v>0</v>
      </c>
      <c r="N19" s="93">
        <f>SUM('1:3'!N19)</f>
        <v>0</v>
      </c>
      <c r="O19" s="93">
        <f>SUM('1:3'!O19)</f>
        <v>0</v>
      </c>
      <c r="P19" s="93">
        <f>SUM('1:3'!P19)</f>
        <v>0</v>
      </c>
      <c r="Q19" s="93">
        <f>SUM('1:3'!Q19)</f>
        <v>0</v>
      </c>
      <c r="R19" s="93">
        <f>SUM('1:3'!R19)</f>
        <v>0</v>
      </c>
      <c r="S19" s="93">
        <f>SUM('1:3'!S19)</f>
        <v>0</v>
      </c>
      <c r="T19" s="93">
        <f>SUM('1:3'!T19)</f>
        <v>0</v>
      </c>
      <c r="U19" s="93">
        <f>SUM('1:3'!U19)</f>
        <v>0</v>
      </c>
      <c r="V19" s="201">
        <f t="shared" si="2"/>
        <v>0</v>
      </c>
      <c r="W19" s="33" t="str">
        <f>IF(ISERROR(V19/G19),"",V19/G19)</f>
        <v/>
      </c>
      <c r="X19" s="93">
        <f>SUM('1:3'!X19)</f>
        <v>0</v>
      </c>
      <c r="Y19" s="93">
        <f>SUM('1:3'!Y19)</f>
        <v>0</v>
      </c>
      <c r="Z19" s="93">
        <f>SUM('1:3'!Z19)</f>
        <v>0</v>
      </c>
      <c r="AA19" s="93">
        <f>SUM('1:3'!AA19)</f>
        <v>0</v>
      </c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</row>
    <row r="20" spans="1:106">
      <c r="A20" s="260">
        <v>30200002</v>
      </c>
      <c r="B20" s="62" t="s">
        <v>68</v>
      </c>
      <c r="C20" s="16" t="s">
        <v>63</v>
      </c>
      <c r="D20" s="17">
        <v>5.09</v>
      </c>
      <c r="E20" s="17"/>
      <c r="F20" s="6"/>
      <c r="G20" s="93">
        <f>SUM('1:3'!G20)</f>
        <v>0</v>
      </c>
      <c r="H20" s="95">
        <f t="shared" si="0"/>
        <v>0</v>
      </c>
      <c r="I20" s="93">
        <f>SUM('1:3'!I20)</f>
        <v>0</v>
      </c>
      <c r="J20" s="31" t="str">
        <f t="array" ref="J20">IF(ISERROR(G20/I20),"",G20/I20)</f>
        <v/>
      </c>
      <c r="K20" s="35">
        <f t="array" ref="K20">IF(ISERROR(G20/L20),"",G20/L20)</f>
        <v>0</v>
      </c>
      <c r="L20" s="87">
        <v>23</v>
      </c>
      <c r="M20" s="36">
        <f t="shared" si="4"/>
        <v>0</v>
      </c>
      <c r="N20" s="93">
        <f>SUM('1:3'!N20)</f>
        <v>0</v>
      </c>
      <c r="O20" s="93">
        <f>SUM('1:3'!O20)</f>
        <v>0</v>
      </c>
      <c r="P20" s="93">
        <f>SUM('1:3'!P20)</f>
        <v>0</v>
      </c>
      <c r="Q20" s="93">
        <f>SUM('1:3'!Q20)</f>
        <v>0</v>
      </c>
      <c r="R20" s="93">
        <f>SUM('1:3'!R20)</f>
        <v>0</v>
      </c>
      <c r="S20" s="93">
        <f>SUM('1:3'!S20)</f>
        <v>0</v>
      </c>
      <c r="T20" s="93">
        <f>SUM('1:3'!T20)</f>
        <v>0</v>
      </c>
      <c r="U20" s="93">
        <f>SUM('1:3'!U20)</f>
        <v>0</v>
      </c>
      <c r="V20" s="201">
        <f t="shared" si="2"/>
        <v>0</v>
      </c>
      <c r="W20" s="33" t="str">
        <f>IF(ISERROR(V20/G20),"",V20/G20)</f>
        <v/>
      </c>
      <c r="X20" s="93">
        <f>SUM('1:3'!X20)</f>
        <v>0</v>
      </c>
      <c r="Y20" s="93">
        <f>SUM('1:3'!Y20)</f>
        <v>0</v>
      </c>
      <c r="Z20" s="93">
        <f>SUM('1:3'!Z20)</f>
        <v>0</v>
      </c>
      <c r="AA20" s="93">
        <f>SUM('1:3'!AA20)</f>
        <v>0</v>
      </c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</row>
    <row r="21" spans="1:106">
      <c r="A21" s="260">
        <v>30200003</v>
      </c>
      <c r="B21" s="62" t="s">
        <v>68</v>
      </c>
      <c r="C21" s="16" t="s">
        <v>64</v>
      </c>
      <c r="D21" s="17">
        <v>5.09</v>
      </c>
      <c r="E21" s="17"/>
      <c r="F21" s="6"/>
      <c r="G21" s="93">
        <f>SUM('1:3'!G21)</f>
        <v>0</v>
      </c>
      <c r="H21" s="95">
        <f t="shared" si="0"/>
        <v>0</v>
      </c>
      <c r="I21" s="93">
        <f>SUM('1:3'!I21)</f>
        <v>0</v>
      </c>
      <c r="J21" s="31" t="str">
        <f t="array" ref="J21">IF(ISERROR(G21/I21),"",G21/I21)</f>
        <v/>
      </c>
      <c r="K21" s="35">
        <f t="array" ref="K21">IF(ISERROR(G21/L21),"",G21/L21)</f>
        <v>0</v>
      </c>
      <c r="L21" s="87">
        <v>23</v>
      </c>
      <c r="M21" s="36">
        <f t="shared" si="4"/>
        <v>0</v>
      </c>
      <c r="N21" s="93">
        <f>SUM('1:3'!N21)</f>
        <v>0</v>
      </c>
      <c r="O21" s="93">
        <f>SUM('1:3'!O21)</f>
        <v>0</v>
      </c>
      <c r="P21" s="93">
        <f>SUM('1:3'!P21)</f>
        <v>0</v>
      </c>
      <c r="Q21" s="93">
        <f>SUM('1:3'!Q21)</f>
        <v>0</v>
      </c>
      <c r="R21" s="93">
        <f>SUM('1:3'!R21)</f>
        <v>0</v>
      </c>
      <c r="S21" s="93">
        <f>SUM('1:3'!S21)</f>
        <v>0</v>
      </c>
      <c r="T21" s="93">
        <f>SUM('1:3'!T21)</f>
        <v>0</v>
      </c>
      <c r="U21" s="93">
        <f>SUM('1:3'!U21)</f>
        <v>0</v>
      </c>
      <c r="V21" s="201">
        <f t="shared" si="2"/>
        <v>0</v>
      </c>
      <c r="W21" s="33" t="str">
        <f>IF(ISERROR(V21/G21),"",V21/G21)</f>
        <v/>
      </c>
      <c r="X21" s="93">
        <f>SUM('1:3'!X21)</f>
        <v>0</v>
      </c>
      <c r="Y21" s="93">
        <f>SUM('1:3'!Y21)</f>
        <v>0</v>
      </c>
      <c r="Z21" s="93">
        <f>SUM('1:3'!Z21)</f>
        <v>0</v>
      </c>
      <c r="AA21" s="93">
        <f>SUM('1:3'!AA21)</f>
        <v>0</v>
      </c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</row>
    <row r="22" spans="1:106">
      <c r="A22" s="260">
        <v>30100003</v>
      </c>
      <c r="B22" s="64" t="s">
        <v>161</v>
      </c>
      <c r="C22" s="315" t="s">
        <v>64</v>
      </c>
      <c r="D22" s="17">
        <v>4.8</v>
      </c>
      <c r="E22" s="17"/>
      <c r="F22" s="6"/>
      <c r="G22" s="93">
        <f>SUM('1:3'!G22)</f>
        <v>0</v>
      </c>
      <c r="H22" s="95">
        <f t="shared" si="0"/>
        <v>0</v>
      </c>
      <c r="I22" s="93">
        <f>SUM('1:3'!I22)</f>
        <v>0</v>
      </c>
      <c r="J22" s="31"/>
      <c r="K22" s="35">
        <f t="array" ref="K22">IF(ISERROR(G22/L22),"",G22/L22)</f>
        <v>0</v>
      </c>
      <c r="L22" s="87">
        <v>4</v>
      </c>
      <c r="M22" s="36">
        <f t="shared" si="4"/>
        <v>0</v>
      </c>
      <c r="N22" s="93">
        <f>SUM('1:3'!N22)</f>
        <v>0</v>
      </c>
      <c r="O22" s="93">
        <f>SUM('1:3'!O22)</f>
        <v>0</v>
      </c>
      <c r="P22" s="93">
        <f>SUM('1:3'!P22)</f>
        <v>0</v>
      </c>
      <c r="Q22" s="93">
        <f>SUM('1:3'!Q22)</f>
        <v>0</v>
      </c>
      <c r="R22" s="93">
        <f>SUM('1:3'!R22)</f>
        <v>0</v>
      </c>
      <c r="S22" s="93">
        <f>SUM('1:3'!S22)</f>
        <v>0</v>
      </c>
      <c r="T22" s="93">
        <f>SUM('1:3'!T22)</f>
        <v>0</v>
      </c>
      <c r="U22" s="93">
        <f>SUM('1:3'!U22)</f>
        <v>0</v>
      </c>
      <c r="V22" s="201">
        <f t="shared" si="2"/>
        <v>0</v>
      </c>
      <c r="W22" s="33"/>
      <c r="X22" s="93">
        <f>SUM('1:3'!X22)</f>
        <v>0</v>
      </c>
      <c r="Y22" s="93">
        <f>SUM('1:3'!Y22)</f>
        <v>0</v>
      </c>
      <c r="Z22" s="93">
        <f>SUM('1:3'!Z22)</f>
        <v>0</v>
      </c>
      <c r="AA22" s="93">
        <f>SUM('1:3'!AA22)</f>
        <v>0</v>
      </c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</row>
    <row r="23" spans="1:106">
      <c r="A23" s="260">
        <v>30100004</v>
      </c>
      <c r="B23" s="64" t="s">
        <v>161</v>
      </c>
      <c r="C23" s="315" t="s">
        <v>61</v>
      </c>
      <c r="D23" s="17">
        <v>4.8</v>
      </c>
      <c r="E23" s="17"/>
      <c r="F23" s="6"/>
      <c r="G23" s="93">
        <f>SUM('1:3'!G23)</f>
        <v>0</v>
      </c>
      <c r="H23" s="95">
        <f t="shared" si="0"/>
        <v>0</v>
      </c>
      <c r="I23" s="93">
        <f>SUM('1:3'!I23)</f>
        <v>0</v>
      </c>
      <c r="J23" s="31"/>
      <c r="K23" s="35">
        <f t="array" ref="K23">IF(ISERROR(G23/L23),"",G23/L23)</f>
        <v>0</v>
      </c>
      <c r="L23" s="87">
        <v>4</v>
      </c>
      <c r="M23" s="36">
        <f t="shared" si="4"/>
        <v>0</v>
      </c>
      <c r="N23" s="93">
        <f>SUM('1:3'!N23)</f>
        <v>0</v>
      </c>
      <c r="O23" s="93">
        <f>SUM('1:3'!O23)</f>
        <v>0</v>
      </c>
      <c r="P23" s="93">
        <f>SUM('1:3'!P23)</f>
        <v>0</v>
      </c>
      <c r="Q23" s="93">
        <f>SUM('1:3'!Q23)</f>
        <v>0</v>
      </c>
      <c r="R23" s="93">
        <f>SUM('1:3'!R23)</f>
        <v>0</v>
      </c>
      <c r="S23" s="93">
        <f>SUM('1:3'!S23)</f>
        <v>0</v>
      </c>
      <c r="T23" s="93">
        <f>SUM('1:3'!T23)</f>
        <v>0</v>
      </c>
      <c r="U23" s="93">
        <f>SUM('1:3'!U23)</f>
        <v>0</v>
      </c>
      <c r="V23" s="201">
        <f t="shared" si="2"/>
        <v>0</v>
      </c>
      <c r="W23" s="33"/>
      <c r="X23" s="93">
        <f>SUM('1:3'!X23)</f>
        <v>0</v>
      </c>
      <c r="Y23" s="93">
        <f>SUM('1:3'!Y23)</f>
        <v>0</v>
      </c>
      <c r="Z23" s="93">
        <f>SUM('1:3'!Z23)</f>
        <v>0</v>
      </c>
      <c r="AA23" s="93">
        <f>SUM('1:3'!AA23)</f>
        <v>0</v>
      </c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</row>
    <row r="24" spans="1:106">
      <c r="A24" s="260">
        <v>30100006</v>
      </c>
      <c r="B24" s="64" t="s">
        <v>161</v>
      </c>
      <c r="C24" s="315" t="s">
        <v>53</v>
      </c>
      <c r="D24" s="17">
        <v>4.8</v>
      </c>
      <c r="E24" s="17"/>
      <c r="F24" s="6"/>
      <c r="G24" s="93">
        <f>SUM('1:3'!G24)</f>
        <v>0</v>
      </c>
      <c r="H24" s="95">
        <f t="shared" si="0"/>
        <v>0</v>
      </c>
      <c r="I24" s="93">
        <f>SUM('1:3'!I24)</f>
        <v>0</v>
      </c>
      <c r="J24" s="31"/>
      <c r="K24" s="35">
        <f t="array" ref="K24">IF(ISERROR(G24/L24),"",G24/L24)</f>
        <v>0</v>
      </c>
      <c r="L24" s="87">
        <v>4</v>
      </c>
      <c r="M24" s="36">
        <f t="shared" si="4"/>
        <v>0</v>
      </c>
      <c r="N24" s="93">
        <f>SUM('1:3'!N24)</f>
        <v>0</v>
      </c>
      <c r="O24" s="93">
        <f>SUM('1:3'!O24)</f>
        <v>0</v>
      </c>
      <c r="P24" s="93">
        <f>SUM('1:3'!P24)</f>
        <v>0</v>
      </c>
      <c r="Q24" s="93">
        <f>SUM('1:3'!Q24)</f>
        <v>0</v>
      </c>
      <c r="R24" s="93">
        <f>SUM('1:3'!R24)</f>
        <v>0</v>
      </c>
      <c r="S24" s="93">
        <f>SUM('1:3'!S24)</f>
        <v>0</v>
      </c>
      <c r="T24" s="93">
        <f>SUM('1:3'!T24)</f>
        <v>0</v>
      </c>
      <c r="U24" s="93">
        <f>SUM('1:3'!U24)</f>
        <v>0</v>
      </c>
      <c r="V24" s="201">
        <f t="shared" si="2"/>
        <v>0</v>
      </c>
      <c r="W24" s="33"/>
      <c r="X24" s="93">
        <f>SUM('1:3'!X24)</f>
        <v>0</v>
      </c>
      <c r="Y24" s="93">
        <f>SUM('1:3'!Y24)</f>
        <v>0</v>
      </c>
      <c r="Z24" s="93">
        <f>SUM('1:3'!Z24)</f>
        <v>0</v>
      </c>
      <c r="AA24" s="93">
        <f>SUM('1:3'!AA24)</f>
        <v>0</v>
      </c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</row>
    <row r="25" spans="1:106">
      <c r="A25" s="260">
        <v>30100005</v>
      </c>
      <c r="B25" s="64" t="s">
        <v>161</v>
      </c>
      <c r="C25" s="315" t="s">
        <v>73</v>
      </c>
      <c r="D25" s="17">
        <v>4.8</v>
      </c>
      <c r="E25" s="17"/>
      <c r="F25" s="6"/>
      <c r="G25" s="93">
        <f>SUM('1:3'!G25)</f>
        <v>0</v>
      </c>
      <c r="H25" s="95">
        <f>D25*G25</f>
        <v>0</v>
      </c>
      <c r="I25" s="93">
        <f>SUM('1:3'!I25)</f>
        <v>0</v>
      </c>
      <c r="J25" s="31"/>
      <c r="K25" s="35">
        <f t="array" ref="K25">IF(ISERROR(G25/L25),"",G25/L25)</f>
        <v>0</v>
      </c>
      <c r="L25" s="87">
        <v>4</v>
      </c>
      <c r="M25" s="36">
        <f t="shared" si="4"/>
        <v>0</v>
      </c>
      <c r="N25" s="93">
        <f>SUM('1:3'!N25)</f>
        <v>0</v>
      </c>
      <c r="O25" s="93">
        <f>SUM('1:3'!O25)</f>
        <v>0</v>
      </c>
      <c r="P25" s="93">
        <f>SUM('1:3'!P25)</f>
        <v>0</v>
      </c>
      <c r="Q25" s="93">
        <f>SUM('1:3'!Q25)</f>
        <v>0</v>
      </c>
      <c r="R25" s="93">
        <f>SUM('1:3'!R25)</f>
        <v>0</v>
      </c>
      <c r="S25" s="93">
        <f>SUM('1:3'!S25)</f>
        <v>0</v>
      </c>
      <c r="T25" s="93">
        <f>SUM('1:3'!T25)</f>
        <v>0</v>
      </c>
      <c r="U25" s="93">
        <f>SUM('1:3'!U25)</f>
        <v>0</v>
      </c>
      <c r="V25" s="201">
        <f t="shared" si="2"/>
        <v>0</v>
      </c>
      <c r="W25" s="33"/>
      <c r="X25" s="93">
        <f>SUM('1:3'!X25)</f>
        <v>0</v>
      </c>
      <c r="Y25" s="93">
        <f>SUM('1:3'!Y25)</f>
        <v>0</v>
      </c>
      <c r="Z25" s="93">
        <f>SUM('1:3'!Z25)</f>
        <v>0</v>
      </c>
      <c r="AA25" s="93">
        <f>SUM('1:3'!AA25)</f>
        <v>0</v>
      </c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</row>
    <row r="26" spans="1:106">
      <c r="A26" s="260">
        <v>30100009</v>
      </c>
      <c r="B26" s="64" t="s">
        <v>69</v>
      </c>
      <c r="C26" s="16" t="s">
        <v>64</v>
      </c>
      <c r="D26" s="17">
        <v>4.99</v>
      </c>
      <c r="E26" s="17"/>
      <c r="F26" s="6"/>
      <c r="G26" s="93">
        <f>SUM('1:3'!G26)</f>
        <v>0</v>
      </c>
      <c r="H26" s="95">
        <f>D26*G26</f>
        <v>0</v>
      </c>
      <c r="I26" s="93">
        <f>SUM('1:3'!I26)</f>
        <v>0</v>
      </c>
      <c r="J26" s="31" t="str">
        <f t="array" ref="J26">IF(ISERROR(G26/I26),"",G26/I26)</f>
        <v/>
      </c>
      <c r="K26" s="35">
        <f t="array" ref="K26">IF(ISERROR(G26/L26),"",G26/L26)</f>
        <v>0</v>
      </c>
      <c r="L26" s="87">
        <v>23.5</v>
      </c>
      <c r="M26" s="36">
        <f t="shared" si="4"/>
        <v>0</v>
      </c>
      <c r="N26" s="93">
        <f>SUM('1:3'!N26)</f>
        <v>0</v>
      </c>
      <c r="O26" s="93">
        <f>SUM('1:3'!O26)</f>
        <v>0</v>
      </c>
      <c r="P26" s="93">
        <f>SUM('1:3'!P26)</f>
        <v>0</v>
      </c>
      <c r="Q26" s="93">
        <f>SUM('1:3'!Q26)</f>
        <v>0</v>
      </c>
      <c r="R26" s="93">
        <f>SUM('1:3'!R26)</f>
        <v>0</v>
      </c>
      <c r="S26" s="93">
        <f>SUM('1:3'!S26)</f>
        <v>0</v>
      </c>
      <c r="T26" s="93">
        <f>SUM('1:3'!T26)</f>
        <v>0</v>
      </c>
      <c r="U26" s="93">
        <f>SUM('1:3'!U26)</f>
        <v>0</v>
      </c>
      <c r="V26" s="201">
        <f t="shared" si="2"/>
        <v>0</v>
      </c>
      <c r="W26" s="33" t="str">
        <f>IF(ISERROR(V26/G26),"",V26/G26)</f>
        <v/>
      </c>
      <c r="X26" s="93">
        <f>SUM('1:3'!X26)</f>
        <v>0</v>
      </c>
      <c r="Y26" s="93">
        <f>SUM('1:3'!Y26)</f>
        <v>0</v>
      </c>
      <c r="Z26" s="93">
        <f>SUM('1:3'!Z26)</f>
        <v>0</v>
      </c>
      <c r="AA26" s="93">
        <f>SUM('1:3'!AA26)</f>
        <v>0</v>
      </c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</row>
    <row r="27" spans="1:106">
      <c r="A27" s="259">
        <v>30200004</v>
      </c>
      <c r="B27" s="64" t="s">
        <v>69</v>
      </c>
      <c r="C27" s="16" t="s">
        <v>63</v>
      </c>
      <c r="D27" s="17">
        <v>4.99</v>
      </c>
      <c r="E27" s="17"/>
      <c r="F27" s="13"/>
      <c r="G27" s="93">
        <f>SUM('1:3'!G27)</f>
        <v>0</v>
      </c>
      <c r="H27" s="95">
        <f>D27*G27</f>
        <v>0</v>
      </c>
      <c r="I27" s="93">
        <f>SUM('1:3'!I27)</f>
        <v>0</v>
      </c>
      <c r="J27" s="31" t="str">
        <f t="array" ref="J27">IF(ISERROR(G27/I27),"",G27/I27)</f>
        <v/>
      </c>
      <c r="K27" s="35">
        <f t="array" ref="K27">IF(ISERROR(G27/L27),"",G27/L27)</f>
        <v>0</v>
      </c>
      <c r="L27" s="87">
        <v>23.5</v>
      </c>
      <c r="M27" s="36">
        <f t="shared" si="4"/>
        <v>0</v>
      </c>
      <c r="N27" s="93">
        <f>SUM('1:3'!N27)</f>
        <v>0</v>
      </c>
      <c r="O27" s="93">
        <f>SUM('1:3'!O27)</f>
        <v>0</v>
      </c>
      <c r="P27" s="93">
        <f>SUM('1:3'!P27)</f>
        <v>0</v>
      </c>
      <c r="Q27" s="93">
        <f>SUM('1:3'!Q27)</f>
        <v>0</v>
      </c>
      <c r="R27" s="93">
        <f>SUM('1:3'!R27)</f>
        <v>0</v>
      </c>
      <c r="S27" s="93">
        <f>SUM('1:3'!S27)</f>
        <v>0</v>
      </c>
      <c r="T27" s="93">
        <f>SUM('1:3'!T27)</f>
        <v>0</v>
      </c>
      <c r="U27" s="93">
        <f>SUM('1:3'!U27)</f>
        <v>0</v>
      </c>
      <c r="V27" s="201">
        <f t="shared" si="2"/>
        <v>0</v>
      </c>
      <c r="W27" s="33" t="str">
        <f>IF(ISERROR(V27/G27),"",V27/G27)</f>
        <v/>
      </c>
      <c r="X27" s="93">
        <f>SUM('1:3'!X27)</f>
        <v>0</v>
      </c>
      <c r="Y27" s="93">
        <f>SUM('1:3'!Y27)</f>
        <v>0</v>
      </c>
      <c r="Z27" s="93">
        <f>SUM('1:3'!Z27)</f>
        <v>0</v>
      </c>
      <c r="AA27" s="93">
        <f>SUM('1:3'!AA27)</f>
        <v>0</v>
      </c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</row>
    <row r="28" spans="1:106" s="46" customFormat="1">
      <c r="A28" s="542" t="s">
        <v>70</v>
      </c>
      <c r="B28" s="543"/>
      <c r="C28" s="31" t="s">
        <v>71</v>
      </c>
      <c r="D28" s="30"/>
      <c r="E28" s="30"/>
      <c r="F28" s="30"/>
      <c r="G28" s="94">
        <f>SUM(G7:G27)</f>
        <v>834</v>
      </c>
      <c r="H28" s="30">
        <f>SUM(H7:H27)</f>
        <v>4196.7300000000005</v>
      </c>
      <c r="I28" s="30">
        <f>SUM(I7:I27)</f>
        <v>45.5</v>
      </c>
      <c r="J28" s="31">
        <f t="array" ref="J28">IF(ISERROR(G28/I28),"",G28/I28)</f>
        <v>18.329670329670328</v>
      </c>
      <c r="K28" s="30">
        <f>SUM(K7:K27)</f>
        <v>43.09210526315789</v>
      </c>
      <c r="L28" s="98"/>
      <c r="M28" s="89">
        <f t="shared" ref="M28:AA28" si="5">SUM(M7:M27)</f>
        <v>2.4078947368421062</v>
      </c>
      <c r="N28" s="30">
        <f t="shared" si="5"/>
        <v>0</v>
      </c>
      <c r="O28" s="34">
        <f t="shared" si="5"/>
        <v>0</v>
      </c>
      <c r="P28" s="34">
        <f t="shared" si="5"/>
        <v>0</v>
      </c>
      <c r="Q28" s="34">
        <f t="shared" si="5"/>
        <v>0</v>
      </c>
      <c r="R28" s="34">
        <f t="shared" si="5"/>
        <v>0</v>
      </c>
      <c r="S28" s="34">
        <f t="shared" si="5"/>
        <v>0</v>
      </c>
      <c r="T28" s="34">
        <f t="shared" si="5"/>
        <v>0</v>
      </c>
      <c r="U28" s="34">
        <f t="shared" si="5"/>
        <v>0</v>
      </c>
      <c r="V28" s="202">
        <f t="shared" si="5"/>
        <v>0</v>
      </c>
      <c r="W28" s="33">
        <f t="shared" si="5"/>
        <v>0</v>
      </c>
      <c r="X28" s="92">
        <f t="shared" si="5"/>
        <v>0</v>
      </c>
      <c r="Y28" s="92">
        <f t="shared" si="5"/>
        <v>0</v>
      </c>
      <c r="Z28" s="92">
        <f t="shared" si="5"/>
        <v>0</v>
      </c>
      <c r="AA28" s="92">
        <f t="shared" si="5"/>
        <v>0</v>
      </c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  <c r="BA28" s="90"/>
      <c r="BB28" s="90"/>
      <c r="BC28" s="90"/>
      <c r="BD28" s="90"/>
      <c r="BE28" s="90"/>
      <c r="BF28" s="90"/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  <c r="CD28" s="90"/>
      <c r="CE28" s="90"/>
      <c r="CF28" s="90"/>
      <c r="CG28" s="90"/>
      <c r="CH28" s="90"/>
      <c r="CI28" s="90"/>
      <c r="CJ28" s="90"/>
      <c r="CK28" s="90"/>
      <c r="CL28" s="90"/>
      <c r="CM28" s="90"/>
      <c r="CN28" s="90"/>
      <c r="CO28" s="90"/>
      <c r="CP28" s="90"/>
      <c r="CQ28" s="90"/>
      <c r="CR28" s="90"/>
      <c r="CS28" s="90"/>
      <c r="CT28" s="90"/>
      <c r="CU28" s="90"/>
      <c r="CV28" s="90"/>
      <c r="CW28" s="90"/>
      <c r="CX28" s="90"/>
      <c r="CY28" s="90"/>
      <c r="CZ28" s="90"/>
      <c r="DA28" s="90"/>
      <c r="DB28" s="90"/>
    </row>
    <row r="29" spans="1:106" ht="17.25" customHeight="1">
      <c r="A29" s="260">
        <v>30100012</v>
      </c>
      <c r="B29" s="61" t="s">
        <v>76</v>
      </c>
      <c r="C29" s="16" t="s">
        <v>73</v>
      </c>
      <c r="D29" s="17">
        <v>5.03</v>
      </c>
      <c r="E29" s="17"/>
      <c r="F29" s="6"/>
      <c r="G29" s="93">
        <f>SUM('1:3'!G29)</f>
        <v>93</v>
      </c>
      <c r="H29" s="321">
        <f t="shared" ref="H29:H85" si="6">D29*G29</f>
        <v>467.79</v>
      </c>
      <c r="I29" s="93">
        <f>SUM('1:3'!I29)</f>
        <v>7.5</v>
      </c>
      <c r="J29" s="31">
        <f t="array" ref="J29">IF(ISERROR(G29/I29),"",G29/I29)</f>
        <v>12.4</v>
      </c>
      <c r="K29" s="35">
        <f t="array" ref="K29">IF(ISERROR(G29/L29),"",G29/L29)</f>
        <v>1.7884615384615385</v>
      </c>
      <c r="L29" s="87">
        <v>52</v>
      </c>
      <c r="M29" s="36">
        <f>IF(ISERROR(I29-K29),"",I29-K29)</f>
        <v>5.7115384615384617</v>
      </c>
      <c r="N29" s="93">
        <f>SUM('1:3'!N29)</f>
        <v>0</v>
      </c>
      <c r="O29" s="93">
        <f>SUM('1:3'!O29)</f>
        <v>0</v>
      </c>
      <c r="P29" s="93">
        <f>SUM('1:3'!P29)</f>
        <v>0</v>
      </c>
      <c r="Q29" s="93">
        <f>SUM('1:3'!Q29)</f>
        <v>0</v>
      </c>
      <c r="R29" s="93">
        <f>SUM('1:3'!R29)</f>
        <v>0</v>
      </c>
      <c r="S29" s="93">
        <f>SUM('1:3'!S29)</f>
        <v>0</v>
      </c>
      <c r="T29" s="93">
        <f>SUM('1:3'!T29)</f>
        <v>0</v>
      </c>
      <c r="U29" s="93">
        <f>SUM('1:3'!U29)</f>
        <v>0</v>
      </c>
      <c r="V29" s="202">
        <f>SUM(X29:AA29)</f>
        <v>0</v>
      </c>
      <c r="W29" s="33">
        <f>IF(ISERROR(V29/G29),"",V29/G29)</f>
        <v>0</v>
      </c>
      <c r="X29" s="93">
        <f>SUM('1:3'!X29)</f>
        <v>0</v>
      </c>
      <c r="Y29" s="93">
        <f>SUM('1:3'!Y29)</f>
        <v>0</v>
      </c>
      <c r="Z29" s="93">
        <f>SUM('1:3'!Z29)</f>
        <v>0</v>
      </c>
      <c r="AA29" s="93">
        <f>SUM('1:3'!AA29)</f>
        <v>0</v>
      </c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</row>
    <row r="30" spans="1:106" ht="17.25" customHeight="1">
      <c r="A30" s="260">
        <v>30100011</v>
      </c>
      <c r="B30" s="186" t="s">
        <v>425</v>
      </c>
      <c r="C30" s="183" t="s">
        <v>427</v>
      </c>
      <c r="D30" s="17">
        <v>5.03</v>
      </c>
      <c r="E30" s="17"/>
      <c r="F30" s="6"/>
      <c r="G30" s="93">
        <f>SUM('1:3'!G30)</f>
        <v>0</v>
      </c>
      <c r="H30" s="321">
        <f t="shared" si="6"/>
        <v>0</v>
      </c>
      <c r="I30" s="93">
        <f>SUM('1:3'!I30)</f>
        <v>0</v>
      </c>
      <c r="J30" s="31"/>
      <c r="K30" s="35">
        <f t="array" ref="K30">IF(ISERROR(G30/L30),"",G30/L30)</f>
        <v>0</v>
      </c>
      <c r="L30" s="87">
        <v>52</v>
      </c>
      <c r="M30" s="36"/>
      <c r="N30" s="93"/>
      <c r="O30" s="93"/>
      <c r="P30" s="93"/>
      <c r="Q30" s="93"/>
      <c r="R30" s="93"/>
      <c r="S30" s="93"/>
      <c r="T30" s="93"/>
      <c r="U30" s="93"/>
      <c r="V30" s="202"/>
      <c r="W30" s="33"/>
      <c r="X30" s="93"/>
      <c r="Y30" s="93"/>
      <c r="Z30" s="93"/>
      <c r="AA30" s="93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</row>
    <row r="31" spans="1:106">
      <c r="A31" s="260">
        <v>30100010</v>
      </c>
      <c r="B31" s="61" t="s">
        <v>76</v>
      </c>
      <c r="C31" s="16" t="s">
        <v>60</v>
      </c>
      <c r="D31" s="17">
        <v>5.03</v>
      </c>
      <c r="E31" s="17"/>
      <c r="F31" s="6"/>
      <c r="G31" s="93">
        <f>SUM('1:3'!G31)</f>
        <v>0</v>
      </c>
      <c r="H31" s="321">
        <f t="shared" si="6"/>
        <v>0</v>
      </c>
      <c r="I31" s="93">
        <f>SUM('1:3'!I31)</f>
        <v>0</v>
      </c>
      <c r="J31" s="31" t="str">
        <f t="array" ref="J31">IF(ISERROR(G31/I31),"",G31/I31)</f>
        <v/>
      </c>
      <c r="K31" s="35">
        <f t="array" ref="K31">IF(ISERROR(G31/L31),"",G31/L31)</f>
        <v>0</v>
      </c>
      <c r="L31" s="87">
        <v>52</v>
      </c>
      <c r="M31" s="36">
        <f>IF(ISERROR(I31-K31),"",I31-K31)</f>
        <v>0</v>
      </c>
      <c r="N31" s="93">
        <f>SUM('1:3'!N31)</f>
        <v>0</v>
      </c>
      <c r="O31" s="93">
        <f>SUM('1:3'!O31)</f>
        <v>0</v>
      </c>
      <c r="P31" s="93">
        <f>SUM('1:3'!P31)</f>
        <v>0</v>
      </c>
      <c r="Q31" s="93">
        <f>SUM('1:3'!Q31)</f>
        <v>0</v>
      </c>
      <c r="R31" s="93">
        <f>SUM('1:3'!R31)</f>
        <v>0</v>
      </c>
      <c r="S31" s="93">
        <f>SUM('1:3'!S31)</f>
        <v>0</v>
      </c>
      <c r="T31" s="93">
        <f>SUM('1:3'!T31)</f>
        <v>0</v>
      </c>
      <c r="U31" s="93">
        <f>SUM('1:3'!U31)</f>
        <v>0</v>
      </c>
      <c r="V31" s="202">
        <f>SUM(X31:AA31)</f>
        <v>0</v>
      </c>
      <c r="W31" s="33" t="str">
        <f>IF(ISERROR(V31/G31),"",V31/G31)</f>
        <v/>
      </c>
      <c r="X31" s="93">
        <f>SUM('1:3'!X31)</f>
        <v>0</v>
      </c>
      <c r="Y31" s="93">
        <f>SUM('1:3'!Y31)</f>
        <v>0</v>
      </c>
      <c r="Z31" s="93">
        <f>SUM('1:3'!Z31)</f>
        <v>0</v>
      </c>
      <c r="AA31" s="93">
        <f>SUM('1:3'!AA31)</f>
        <v>0</v>
      </c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</row>
    <row r="32" spans="1:106">
      <c r="A32" s="260">
        <v>30100014</v>
      </c>
      <c r="B32" s="61" t="s">
        <v>76</v>
      </c>
      <c r="C32" s="16" t="s">
        <v>72</v>
      </c>
      <c r="D32" s="17">
        <v>5.03</v>
      </c>
      <c r="E32" s="17"/>
      <c r="F32" s="6"/>
      <c r="G32" s="93">
        <f>SUM('1:3'!G32)</f>
        <v>0</v>
      </c>
      <c r="H32" s="321">
        <f t="shared" si="6"/>
        <v>0</v>
      </c>
      <c r="I32" s="93">
        <f>SUM('1:3'!I32)</f>
        <v>0</v>
      </c>
      <c r="J32" s="31" t="str">
        <f t="array" ref="J32">IF(ISERROR(G32/I32),"",G32/I32)</f>
        <v/>
      </c>
      <c r="K32" s="35">
        <f t="array" ref="K32">IF(ISERROR(G32/L32),"",G32/L32)</f>
        <v>0</v>
      </c>
      <c r="L32" s="87">
        <v>52</v>
      </c>
      <c r="M32" s="36">
        <f>IF(ISERROR(I32-K32),"",I32-K32)</f>
        <v>0</v>
      </c>
      <c r="N32" s="93">
        <f>SUM('1:3'!N32)</f>
        <v>0</v>
      </c>
      <c r="O32" s="93">
        <f>SUM('1:3'!O32)</f>
        <v>0</v>
      </c>
      <c r="P32" s="93">
        <f>SUM('1:3'!P32)</f>
        <v>0</v>
      </c>
      <c r="Q32" s="93">
        <f>SUM('1:3'!Q32)</f>
        <v>0</v>
      </c>
      <c r="R32" s="93">
        <f>SUM('1:3'!R32)</f>
        <v>0</v>
      </c>
      <c r="S32" s="93">
        <f>SUM('1:3'!S32)</f>
        <v>0</v>
      </c>
      <c r="T32" s="93">
        <f>SUM('1:3'!T32)</f>
        <v>0</v>
      </c>
      <c r="U32" s="93">
        <f>SUM('1:3'!U32)</f>
        <v>0</v>
      </c>
      <c r="V32" s="202">
        <f>SUM(X32:AA32)</f>
        <v>0</v>
      </c>
      <c r="W32" s="33" t="str">
        <f>IF(ISERROR(V32/G32),"",V32/G32)</f>
        <v/>
      </c>
      <c r="X32" s="93">
        <f>SUM('1:3'!X32)</f>
        <v>0</v>
      </c>
      <c r="Y32" s="93">
        <f>SUM('1:3'!Y32)</f>
        <v>0</v>
      </c>
      <c r="Z32" s="93">
        <f>SUM('1:3'!Z32)</f>
        <v>0</v>
      </c>
      <c r="AA32" s="93">
        <f>SUM('1:3'!AA32)</f>
        <v>0</v>
      </c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</row>
    <row r="33" spans="1:106">
      <c r="A33" s="260">
        <v>30100013</v>
      </c>
      <c r="B33" s="61" t="s">
        <v>76</v>
      </c>
      <c r="C33" s="16" t="s">
        <v>77</v>
      </c>
      <c r="D33" s="17">
        <v>5.03</v>
      </c>
      <c r="E33" s="17"/>
      <c r="F33" s="6"/>
      <c r="G33" s="93">
        <f>SUM('1:3'!G33)</f>
        <v>1054</v>
      </c>
      <c r="H33" s="321">
        <f t="shared" si="6"/>
        <v>5301.62</v>
      </c>
      <c r="I33" s="93">
        <f>SUM('1:3'!I33)</f>
        <v>4.5</v>
      </c>
      <c r="J33" s="31">
        <f t="array" ref="J33">IF(ISERROR(G33/I33),"",G33/I33)</f>
        <v>234.22222222222223</v>
      </c>
      <c r="K33" s="35">
        <f t="array" ref="K33">IF(ISERROR(G33/L33),"",G33/L33)</f>
        <v>20.26923076923077</v>
      </c>
      <c r="L33" s="87">
        <v>52</v>
      </c>
      <c r="M33" s="36">
        <f>IF(ISERROR(I33-K33),"",I33-K33)</f>
        <v>-15.76923076923077</v>
      </c>
      <c r="N33" s="93">
        <f>SUM('1:3'!N33)</f>
        <v>0</v>
      </c>
      <c r="O33" s="93">
        <f>SUM('1:3'!O33)</f>
        <v>0</v>
      </c>
      <c r="P33" s="93">
        <f>SUM('1:3'!P33)</f>
        <v>0</v>
      </c>
      <c r="Q33" s="93">
        <f>SUM('1:3'!Q33)</f>
        <v>0</v>
      </c>
      <c r="R33" s="93">
        <f>SUM('1:3'!R33)</f>
        <v>0</v>
      </c>
      <c r="S33" s="93">
        <f>SUM('1:3'!S33)</f>
        <v>0</v>
      </c>
      <c r="T33" s="93">
        <f>SUM('1:3'!T33)</f>
        <v>0</v>
      </c>
      <c r="U33" s="93">
        <f>SUM('1:3'!U33)</f>
        <v>0</v>
      </c>
      <c r="V33" s="202">
        <f>SUM(X33:AA33)</f>
        <v>0</v>
      </c>
      <c r="W33" s="33">
        <f>IF(ISERROR(V33/G33),"",V33/G33)</f>
        <v>0</v>
      </c>
      <c r="X33" s="93">
        <f>SUM('1:3'!X33)</f>
        <v>0</v>
      </c>
      <c r="Y33" s="93">
        <f>SUM('1:3'!Y33)</f>
        <v>0</v>
      </c>
      <c r="Z33" s="93">
        <f>SUM('1:3'!Z33)</f>
        <v>0</v>
      </c>
      <c r="AA33" s="93">
        <f>SUM('1:3'!AA33)</f>
        <v>0</v>
      </c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</row>
    <row r="34" spans="1:106">
      <c r="A34" s="260">
        <v>30100016</v>
      </c>
      <c r="B34" s="312" t="s">
        <v>414</v>
      </c>
      <c r="C34" s="183" t="s">
        <v>415</v>
      </c>
      <c r="D34" s="17"/>
      <c r="E34" s="17"/>
      <c r="F34" s="6"/>
      <c r="G34" s="93">
        <f>SUM('1:3'!G34)</f>
        <v>0</v>
      </c>
      <c r="H34" s="321">
        <f t="shared" si="6"/>
        <v>0</v>
      </c>
      <c r="I34" s="93">
        <f>SUM('1:3'!I34)</f>
        <v>0</v>
      </c>
      <c r="J34" s="31"/>
      <c r="K34" s="35"/>
      <c r="L34" s="87">
        <v>52</v>
      </c>
      <c r="M34" s="36"/>
      <c r="N34" s="93"/>
      <c r="O34" s="93"/>
      <c r="P34" s="93"/>
      <c r="Q34" s="93"/>
      <c r="R34" s="93"/>
      <c r="S34" s="93"/>
      <c r="T34" s="93"/>
      <c r="U34" s="93"/>
      <c r="V34" s="202"/>
      <c r="W34" s="33"/>
      <c r="X34" s="93"/>
      <c r="Y34" s="93"/>
      <c r="Z34" s="93"/>
      <c r="AA34" s="93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</row>
    <row r="35" spans="1:106">
      <c r="A35" s="260">
        <v>30100017</v>
      </c>
      <c r="B35" s="312" t="s">
        <v>414</v>
      </c>
      <c r="C35" s="183" t="s">
        <v>416</v>
      </c>
      <c r="D35" s="17"/>
      <c r="E35" s="17"/>
      <c r="F35" s="6"/>
      <c r="G35" s="93">
        <f>SUM('1:3'!G35)</f>
        <v>0</v>
      </c>
      <c r="H35" s="321">
        <f t="shared" si="6"/>
        <v>0</v>
      </c>
      <c r="I35" s="93">
        <f>SUM('1:3'!I35)</f>
        <v>0</v>
      </c>
      <c r="J35" s="31"/>
      <c r="K35" s="35"/>
      <c r="L35" s="87">
        <v>52</v>
      </c>
      <c r="M35" s="36"/>
      <c r="N35" s="93"/>
      <c r="O35" s="93"/>
      <c r="P35" s="93"/>
      <c r="Q35" s="93"/>
      <c r="R35" s="93"/>
      <c r="S35" s="93"/>
      <c r="T35" s="93"/>
      <c r="U35" s="93"/>
      <c r="V35" s="202"/>
      <c r="W35" s="33"/>
      <c r="X35" s="93"/>
      <c r="Y35" s="93"/>
      <c r="Z35" s="93"/>
      <c r="AA35" s="93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</row>
    <row r="36" spans="1:106">
      <c r="A36" s="260">
        <v>30100015</v>
      </c>
      <c r="B36" s="312" t="s">
        <v>414</v>
      </c>
      <c r="C36" s="183" t="s">
        <v>61</v>
      </c>
      <c r="D36" s="17"/>
      <c r="E36" s="17"/>
      <c r="F36" s="6"/>
      <c r="G36" s="93">
        <f>SUM('1:3'!G36)</f>
        <v>0</v>
      </c>
      <c r="H36" s="321">
        <f t="shared" si="6"/>
        <v>0</v>
      </c>
      <c r="I36" s="93">
        <f>SUM('1:3'!I36)</f>
        <v>0</v>
      </c>
      <c r="J36" s="31"/>
      <c r="K36" s="35"/>
      <c r="L36" s="87">
        <v>52</v>
      </c>
      <c r="M36" s="36"/>
      <c r="N36" s="93"/>
      <c r="O36" s="93"/>
      <c r="P36" s="93"/>
      <c r="Q36" s="93"/>
      <c r="R36" s="93"/>
      <c r="S36" s="93"/>
      <c r="T36" s="93"/>
      <c r="U36" s="93"/>
      <c r="V36" s="202"/>
      <c r="W36" s="33"/>
      <c r="X36" s="93"/>
      <c r="Y36" s="93"/>
      <c r="Z36" s="93"/>
      <c r="AA36" s="93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</row>
    <row r="37" spans="1:106">
      <c r="A37" s="260">
        <v>30100027</v>
      </c>
      <c r="B37" s="232" t="s">
        <v>78</v>
      </c>
      <c r="C37" s="16" t="s">
        <v>53</v>
      </c>
      <c r="D37" s="17">
        <v>5.08</v>
      </c>
      <c r="E37" s="17"/>
      <c r="F37" s="6"/>
      <c r="G37" s="93">
        <f>SUM('1:3'!G37)</f>
        <v>0</v>
      </c>
      <c r="H37" s="321">
        <f t="shared" si="6"/>
        <v>0</v>
      </c>
      <c r="I37" s="93">
        <f>SUM('1:3'!I37)</f>
        <v>0</v>
      </c>
      <c r="J37" s="31" t="str">
        <f t="array" ref="J37">IF(ISERROR(G37/I37),"",G37/I37)</f>
        <v/>
      </c>
      <c r="K37" s="35">
        <f t="array" ref="K37">IF(ISERROR(G37/L37),"",G37/L37)</f>
        <v>0</v>
      </c>
      <c r="L37" s="87">
        <v>21</v>
      </c>
      <c r="M37" s="36">
        <f t="shared" ref="M37:M66" si="7">IF(ISERROR(I37-K37),"",I37-K37)</f>
        <v>0</v>
      </c>
      <c r="N37" s="93">
        <f>SUM('1:3'!N37)</f>
        <v>0</v>
      </c>
      <c r="O37" s="93">
        <f>SUM('1:3'!O37)</f>
        <v>0</v>
      </c>
      <c r="P37" s="93">
        <f>SUM('1:3'!P37)</f>
        <v>0</v>
      </c>
      <c r="Q37" s="93">
        <f>SUM('1:3'!Q37)</f>
        <v>0</v>
      </c>
      <c r="R37" s="93">
        <f>SUM('1:3'!R37)</f>
        <v>0</v>
      </c>
      <c r="S37" s="93">
        <f>SUM('1:3'!S37)</f>
        <v>0</v>
      </c>
      <c r="T37" s="93">
        <f>SUM('1:3'!T37)</f>
        <v>0</v>
      </c>
      <c r="U37" s="93">
        <f>SUM('1:3'!U37)</f>
        <v>0</v>
      </c>
      <c r="V37" s="202">
        <f t="shared" ref="V37:V48" si="8">SUM(X37:AA37)</f>
        <v>0</v>
      </c>
      <c r="W37" s="33" t="str">
        <f t="shared" ref="W37:W48" si="9">IF(ISERROR(V37/G37),"",V37/G37)</f>
        <v/>
      </c>
      <c r="X37" s="93">
        <f>SUM('1:3'!X37)</f>
        <v>0</v>
      </c>
      <c r="Y37" s="93">
        <f>SUM('1:3'!Y37)</f>
        <v>0</v>
      </c>
      <c r="Z37" s="93">
        <f>SUM('1:3'!Z37)</f>
        <v>0</v>
      </c>
      <c r="AA37" s="93">
        <f>SUM('1:3'!AA37)</f>
        <v>0</v>
      </c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</row>
    <row r="38" spans="1:106">
      <c r="A38" s="260">
        <v>30100023</v>
      </c>
      <c r="B38" s="232" t="s">
        <v>78</v>
      </c>
      <c r="C38" s="16" t="s">
        <v>74</v>
      </c>
      <c r="D38" s="17">
        <v>5.08</v>
      </c>
      <c r="E38" s="17"/>
      <c r="F38" s="6"/>
      <c r="G38" s="93">
        <f>SUM('1:3'!G38)</f>
        <v>0</v>
      </c>
      <c r="H38" s="321">
        <f t="shared" si="6"/>
        <v>0</v>
      </c>
      <c r="I38" s="93">
        <f>SUM('1:3'!I38)</f>
        <v>0</v>
      </c>
      <c r="J38" s="31" t="str">
        <f t="array" ref="J38">IF(ISERROR(G38/I38),"",G38/I38)</f>
        <v/>
      </c>
      <c r="K38" s="35">
        <f t="array" ref="K38">IF(ISERROR(G38/L38),"",G38/L38)</f>
        <v>0</v>
      </c>
      <c r="L38" s="87">
        <v>21</v>
      </c>
      <c r="M38" s="36">
        <f t="shared" si="7"/>
        <v>0</v>
      </c>
      <c r="N38" s="93">
        <f>SUM('1:3'!N38)</f>
        <v>0</v>
      </c>
      <c r="O38" s="93">
        <f>SUM('1:3'!O38)</f>
        <v>0</v>
      </c>
      <c r="P38" s="93">
        <f>SUM('1:3'!P38)</f>
        <v>0</v>
      </c>
      <c r="Q38" s="93">
        <f>SUM('1:3'!Q38)</f>
        <v>0</v>
      </c>
      <c r="R38" s="93">
        <f>SUM('1:3'!R38)</f>
        <v>0</v>
      </c>
      <c r="S38" s="93">
        <f>SUM('1:3'!S38)</f>
        <v>0</v>
      </c>
      <c r="T38" s="93">
        <f>SUM('1:3'!T38)</f>
        <v>0</v>
      </c>
      <c r="U38" s="93">
        <f>SUM('1:3'!U38)</f>
        <v>0</v>
      </c>
      <c r="V38" s="202">
        <f t="shared" si="8"/>
        <v>0</v>
      </c>
      <c r="W38" s="33" t="str">
        <f t="shared" si="9"/>
        <v/>
      </c>
      <c r="X38" s="93">
        <f>SUM('1:3'!X38)</f>
        <v>0</v>
      </c>
      <c r="Y38" s="93">
        <f>SUM('1:3'!Y38)</f>
        <v>0</v>
      </c>
      <c r="Z38" s="93">
        <f>SUM('1:3'!Z38)</f>
        <v>0</v>
      </c>
      <c r="AA38" s="93">
        <f>SUM('1:3'!AA38)</f>
        <v>0</v>
      </c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</row>
    <row r="39" spans="1:106">
      <c r="A39" s="260">
        <v>30100024</v>
      </c>
      <c r="B39" s="61" t="s">
        <v>78</v>
      </c>
      <c r="C39" s="16" t="s">
        <v>75</v>
      </c>
      <c r="D39" s="17">
        <v>5.08</v>
      </c>
      <c r="E39" s="17"/>
      <c r="F39" s="6"/>
      <c r="G39" s="93">
        <f>SUM('1:3'!G39)</f>
        <v>0</v>
      </c>
      <c r="H39" s="321">
        <f t="shared" si="6"/>
        <v>0</v>
      </c>
      <c r="I39" s="93">
        <f>SUM('1:3'!I39)</f>
        <v>0</v>
      </c>
      <c r="J39" s="31" t="str">
        <f t="array" ref="J39">IF(ISERROR(G39/I39),"",G39/I39)</f>
        <v/>
      </c>
      <c r="K39" s="35">
        <f t="array" ref="K39">IF(ISERROR(G39/L39),"",G39/L39)</f>
        <v>0</v>
      </c>
      <c r="L39" s="87">
        <v>21</v>
      </c>
      <c r="M39" s="36">
        <f t="shared" si="7"/>
        <v>0</v>
      </c>
      <c r="N39" s="93">
        <f>SUM('1:3'!N39)</f>
        <v>0</v>
      </c>
      <c r="O39" s="93">
        <f>SUM('1:3'!O39)</f>
        <v>0</v>
      </c>
      <c r="P39" s="93">
        <f>SUM('1:3'!P39)</f>
        <v>0</v>
      </c>
      <c r="Q39" s="93">
        <f>SUM('1:3'!Q39)</f>
        <v>0</v>
      </c>
      <c r="R39" s="93">
        <f>SUM('1:3'!R39)</f>
        <v>0</v>
      </c>
      <c r="S39" s="93">
        <f>SUM('1:3'!S39)</f>
        <v>0</v>
      </c>
      <c r="T39" s="93">
        <f>SUM('1:3'!T39)</f>
        <v>0</v>
      </c>
      <c r="U39" s="93">
        <f>SUM('1:3'!U39)</f>
        <v>0</v>
      </c>
      <c r="V39" s="202">
        <f t="shared" si="8"/>
        <v>0</v>
      </c>
      <c r="W39" s="33" t="str">
        <f t="shared" si="9"/>
        <v/>
      </c>
      <c r="X39" s="93">
        <f>SUM('1:3'!X39)</f>
        <v>0</v>
      </c>
      <c r="Y39" s="93">
        <f>SUM('1:3'!Y39)</f>
        <v>0</v>
      </c>
      <c r="Z39" s="93">
        <f>SUM('1:3'!Z39)</f>
        <v>0</v>
      </c>
      <c r="AA39" s="93">
        <f>SUM('1:3'!AA39)</f>
        <v>0</v>
      </c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</row>
    <row r="40" spans="1:106">
      <c r="A40" s="260">
        <v>30100022</v>
      </c>
      <c r="B40" s="232" t="s">
        <v>78</v>
      </c>
      <c r="C40" s="16" t="s">
        <v>60</v>
      </c>
      <c r="D40" s="17">
        <v>5.08</v>
      </c>
      <c r="E40" s="17"/>
      <c r="F40" s="6"/>
      <c r="G40" s="93">
        <f>SUM('1:3'!G40)</f>
        <v>0</v>
      </c>
      <c r="H40" s="321">
        <f t="shared" si="6"/>
        <v>0</v>
      </c>
      <c r="I40" s="93">
        <f>SUM('1:3'!I40)</f>
        <v>0</v>
      </c>
      <c r="J40" s="31" t="str">
        <f t="array" ref="J40">IF(ISERROR(G40/I40),"",G40/I40)</f>
        <v/>
      </c>
      <c r="K40" s="35">
        <f t="array" ref="K40">IF(ISERROR(G40/L40),"",G40/L40)</f>
        <v>0</v>
      </c>
      <c r="L40" s="87">
        <v>21</v>
      </c>
      <c r="M40" s="36">
        <f t="shared" si="7"/>
        <v>0</v>
      </c>
      <c r="N40" s="93">
        <f>SUM('1:3'!N40)</f>
        <v>0</v>
      </c>
      <c r="O40" s="93">
        <f>SUM('1:3'!O40)</f>
        <v>0</v>
      </c>
      <c r="P40" s="93">
        <f>SUM('1:3'!P40)</f>
        <v>0</v>
      </c>
      <c r="Q40" s="93">
        <f>SUM('1:3'!Q40)</f>
        <v>0</v>
      </c>
      <c r="R40" s="93">
        <f>SUM('1:3'!R40)</f>
        <v>0</v>
      </c>
      <c r="S40" s="93">
        <f>SUM('1:3'!S40)</f>
        <v>0</v>
      </c>
      <c r="T40" s="93">
        <f>SUM('1:3'!T40)</f>
        <v>0</v>
      </c>
      <c r="U40" s="93">
        <f>SUM('1:3'!U40)</f>
        <v>0</v>
      </c>
      <c r="V40" s="202">
        <f t="shared" si="8"/>
        <v>0</v>
      </c>
      <c r="W40" s="33" t="str">
        <f t="shared" si="9"/>
        <v/>
      </c>
      <c r="X40" s="93">
        <f>SUM('1:3'!X40)</f>
        <v>0</v>
      </c>
      <c r="Y40" s="93">
        <f>SUM('1:3'!Y40)</f>
        <v>0</v>
      </c>
      <c r="Z40" s="93">
        <f>SUM('1:3'!Z40)</f>
        <v>0</v>
      </c>
      <c r="AA40" s="93">
        <f>SUM('1:3'!AA40)</f>
        <v>0</v>
      </c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</row>
    <row r="41" spans="1:106">
      <c r="A41" s="260">
        <v>30100029</v>
      </c>
      <c r="B41" s="61" t="s">
        <v>78</v>
      </c>
      <c r="C41" s="16" t="s">
        <v>72</v>
      </c>
      <c r="D41" s="17">
        <v>5.08</v>
      </c>
      <c r="E41" s="17"/>
      <c r="F41" s="6"/>
      <c r="G41" s="93">
        <f>SUM('1:3'!G41)</f>
        <v>0</v>
      </c>
      <c r="H41" s="321">
        <f t="shared" si="6"/>
        <v>0</v>
      </c>
      <c r="I41" s="93">
        <f>SUM('1:3'!I41)</f>
        <v>0</v>
      </c>
      <c r="J41" s="31" t="str">
        <f t="array" ref="J41">IF(ISERROR(G41/I41),"",G41/I41)</f>
        <v/>
      </c>
      <c r="K41" s="35">
        <f t="array" ref="K41">IF(ISERROR(G41/L41),"",G41/L41)</f>
        <v>0</v>
      </c>
      <c r="L41" s="87">
        <v>21</v>
      </c>
      <c r="M41" s="36">
        <f t="shared" si="7"/>
        <v>0</v>
      </c>
      <c r="N41" s="93">
        <f>SUM('1:3'!N41)</f>
        <v>0</v>
      </c>
      <c r="O41" s="93">
        <f>SUM('1:3'!O41)</f>
        <v>0</v>
      </c>
      <c r="P41" s="93">
        <f>SUM('1:3'!P41)</f>
        <v>0</v>
      </c>
      <c r="Q41" s="93">
        <f>SUM('1:3'!Q41)</f>
        <v>0</v>
      </c>
      <c r="R41" s="93">
        <f>SUM('1:3'!R41)</f>
        <v>0</v>
      </c>
      <c r="S41" s="93">
        <f>SUM('1:3'!S41)</f>
        <v>0</v>
      </c>
      <c r="T41" s="93">
        <f>SUM('1:3'!T41)</f>
        <v>0</v>
      </c>
      <c r="U41" s="93">
        <f>SUM('1:3'!U41)</f>
        <v>0</v>
      </c>
      <c r="V41" s="202">
        <f t="shared" si="8"/>
        <v>0</v>
      </c>
      <c r="W41" s="33" t="str">
        <f t="shared" si="9"/>
        <v/>
      </c>
      <c r="X41" s="93">
        <f>SUM('1:3'!X41)</f>
        <v>0</v>
      </c>
      <c r="Y41" s="93">
        <f>SUM('1:3'!Y41)</f>
        <v>0</v>
      </c>
      <c r="Z41" s="93">
        <f>SUM('1:3'!Z41)</f>
        <v>0</v>
      </c>
      <c r="AA41" s="93">
        <f>SUM('1:3'!AA41)</f>
        <v>0</v>
      </c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</row>
    <row r="42" spans="1:106">
      <c r="A42" s="260">
        <v>30100026</v>
      </c>
      <c r="B42" s="61" t="s">
        <v>78</v>
      </c>
      <c r="C42" s="16" t="s">
        <v>73</v>
      </c>
      <c r="D42" s="17">
        <v>5.08</v>
      </c>
      <c r="E42" s="17"/>
      <c r="F42" s="6"/>
      <c r="G42" s="93">
        <f>SUM('1:3'!G42)</f>
        <v>0</v>
      </c>
      <c r="H42" s="321">
        <f t="shared" si="6"/>
        <v>0</v>
      </c>
      <c r="I42" s="93">
        <f>SUM('1:3'!I42)</f>
        <v>0</v>
      </c>
      <c r="J42" s="31" t="str">
        <f t="array" ref="J42">IF(ISERROR(G42/I42),"",G42/I42)</f>
        <v/>
      </c>
      <c r="K42" s="35">
        <f t="array" ref="K42">IF(ISERROR(G42/L42),"",G42/L42)</f>
        <v>0</v>
      </c>
      <c r="L42" s="87">
        <v>21</v>
      </c>
      <c r="M42" s="36">
        <f t="shared" si="7"/>
        <v>0</v>
      </c>
      <c r="N42" s="93">
        <f>SUM('1:3'!N42)</f>
        <v>0</v>
      </c>
      <c r="O42" s="93">
        <f>SUM('1:3'!O42)</f>
        <v>0</v>
      </c>
      <c r="P42" s="93">
        <f>SUM('1:3'!P42)</f>
        <v>0</v>
      </c>
      <c r="Q42" s="93">
        <f>SUM('1:3'!Q42)</f>
        <v>0</v>
      </c>
      <c r="R42" s="93">
        <f>SUM('1:3'!R42)</f>
        <v>0</v>
      </c>
      <c r="S42" s="93">
        <f>SUM('1:3'!S42)</f>
        <v>0</v>
      </c>
      <c r="T42" s="93">
        <f>SUM('1:3'!T42)</f>
        <v>0</v>
      </c>
      <c r="U42" s="93">
        <f>SUM('1:3'!U42)</f>
        <v>0</v>
      </c>
      <c r="V42" s="202">
        <f t="shared" si="8"/>
        <v>0</v>
      </c>
      <c r="W42" s="33" t="str">
        <f t="shared" si="9"/>
        <v/>
      </c>
      <c r="X42" s="93">
        <f>SUM('1:3'!X42)</f>
        <v>0</v>
      </c>
      <c r="Y42" s="93">
        <f>SUM('1:3'!Y42)</f>
        <v>0</v>
      </c>
      <c r="Z42" s="93">
        <f>SUM('1:3'!Z42)</f>
        <v>0</v>
      </c>
      <c r="AA42" s="93">
        <f>SUM('1:3'!AA42)</f>
        <v>0</v>
      </c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</row>
    <row r="43" spans="1:106">
      <c r="A43" s="260">
        <v>30100025</v>
      </c>
      <c r="B43" s="61" t="s">
        <v>78</v>
      </c>
      <c r="C43" s="16" t="s">
        <v>61</v>
      </c>
      <c r="D43" s="17">
        <v>5.08</v>
      </c>
      <c r="E43" s="17"/>
      <c r="F43" s="6"/>
      <c r="G43" s="93">
        <f>SUM('1:3'!G43)</f>
        <v>0</v>
      </c>
      <c r="H43" s="321">
        <f t="shared" si="6"/>
        <v>0</v>
      </c>
      <c r="I43" s="93">
        <f>SUM('1:3'!I43)</f>
        <v>0</v>
      </c>
      <c r="J43" s="31" t="str">
        <f t="array" ref="J43">IF(ISERROR(G43/I43),"",G43/I43)</f>
        <v/>
      </c>
      <c r="K43" s="35">
        <f t="array" ref="K43">IF(ISERROR(G43/L43),"",G43/L43)</f>
        <v>0</v>
      </c>
      <c r="L43" s="87">
        <v>21</v>
      </c>
      <c r="M43" s="36">
        <f t="shared" si="7"/>
        <v>0</v>
      </c>
      <c r="N43" s="93">
        <f>SUM('1:3'!N43)</f>
        <v>0</v>
      </c>
      <c r="O43" s="93">
        <f>SUM('1:3'!O43)</f>
        <v>0</v>
      </c>
      <c r="P43" s="93">
        <f>SUM('1:3'!P43)</f>
        <v>0</v>
      </c>
      <c r="Q43" s="93">
        <f>SUM('1:3'!Q43)</f>
        <v>0</v>
      </c>
      <c r="R43" s="93">
        <f>SUM('1:3'!R43)</f>
        <v>0</v>
      </c>
      <c r="S43" s="93">
        <f>SUM('1:3'!S43)</f>
        <v>0</v>
      </c>
      <c r="T43" s="93">
        <f>SUM('1:3'!T43)</f>
        <v>0</v>
      </c>
      <c r="U43" s="93">
        <f>SUM('1:3'!U43)</f>
        <v>0</v>
      </c>
      <c r="V43" s="202">
        <f t="shared" si="8"/>
        <v>0</v>
      </c>
      <c r="W43" s="33" t="str">
        <f t="shared" si="9"/>
        <v/>
      </c>
      <c r="X43" s="93">
        <f>SUM('1:3'!X43)</f>
        <v>0</v>
      </c>
      <c r="Y43" s="93">
        <f>SUM('1:3'!Y43)</f>
        <v>0</v>
      </c>
      <c r="Z43" s="93">
        <f>SUM('1:3'!Z43)</f>
        <v>0</v>
      </c>
      <c r="AA43" s="93">
        <f>SUM('1:3'!AA43)</f>
        <v>0</v>
      </c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</row>
    <row r="44" spans="1:106">
      <c r="A44" s="260">
        <v>30100028</v>
      </c>
      <c r="B44" s="61" t="s">
        <v>78</v>
      </c>
      <c r="C44" s="16" t="s">
        <v>77</v>
      </c>
      <c r="D44" s="17">
        <v>5.08</v>
      </c>
      <c r="E44" s="17"/>
      <c r="F44" s="6"/>
      <c r="G44" s="93">
        <f>SUM('1:3'!G44)</f>
        <v>0</v>
      </c>
      <c r="H44" s="321">
        <f t="shared" si="6"/>
        <v>0</v>
      </c>
      <c r="I44" s="93">
        <f>SUM('1:3'!I44)</f>
        <v>0</v>
      </c>
      <c r="J44" s="31" t="str">
        <f t="array" ref="J44">IF(ISERROR(G44/I44),"",G44/I44)</f>
        <v/>
      </c>
      <c r="K44" s="35">
        <f t="array" ref="K44">IF(ISERROR(G44/L44),"",G44/L44)</f>
        <v>0</v>
      </c>
      <c r="L44" s="87">
        <v>21</v>
      </c>
      <c r="M44" s="36">
        <f t="shared" si="7"/>
        <v>0</v>
      </c>
      <c r="N44" s="93">
        <f>SUM('1:3'!N44)</f>
        <v>0</v>
      </c>
      <c r="O44" s="93">
        <f>SUM('1:3'!O44)</f>
        <v>0</v>
      </c>
      <c r="P44" s="93">
        <f>SUM('1:3'!P44)</f>
        <v>0</v>
      </c>
      <c r="Q44" s="93">
        <f>SUM('1:3'!Q44)</f>
        <v>0</v>
      </c>
      <c r="R44" s="93">
        <f>SUM('1:3'!R44)</f>
        <v>0</v>
      </c>
      <c r="S44" s="93">
        <f>SUM('1:3'!S44)</f>
        <v>0</v>
      </c>
      <c r="T44" s="93">
        <f>SUM('1:3'!T44)</f>
        <v>0</v>
      </c>
      <c r="U44" s="93">
        <f>SUM('1:3'!U44)</f>
        <v>0</v>
      </c>
      <c r="V44" s="202">
        <f t="shared" si="8"/>
        <v>0</v>
      </c>
      <c r="W44" s="33" t="str">
        <f t="shared" si="9"/>
        <v/>
      </c>
      <c r="X44" s="93">
        <f>SUM('1:3'!X44)</f>
        <v>0</v>
      </c>
      <c r="Y44" s="93">
        <f>SUM('1:3'!Y44)</f>
        <v>0</v>
      </c>
      <c r="Z44" s="93">
        <f>SUM('1:3'!Z44)</f>
        <v>0</v>
      </c>
      <c r="AA44" s="93">
        <f>SUM('1:3'!AA44)</f>
        <v>0</v>
      </c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</row>
    <row r="45" spans="1:106">
      <c r="A45" s="260">
        <v>30100032</v>
      </c>
      <c r="B45" s="61" t="s">
        <v>79</v>
      </c>
      <c r="C45" s="16" t="s">
        <v>65</v>
      </c>
      <c r="D45" s="17">
        <v>5.03</v>
      </c>
      <c r="E45" s="17"/>
      <c r="F45" s="6"/>
      <c r="G45" s="93">
        <f>SUM('1:3'!G45)</f>
        <v>0</v>
      </c>
      <c r="H45" s="321">
        <f t="shared" si="6"/>
        <v>0</v>
      </c>
      <c r="I45" s="93">
        <f>SUM('1:3'!I45)</f>
        <v>0</v>
      </c>
      <c r="J45" s="31" t="str">
        <f t="array" ref="J45">IF(ISERROR(G45/I45),"",G45/I45)</f>
        <v/>
      </c>
      <c r="K45" s="35">
        <f t="array" ref="K45">IF(ISERROR(G45/L45),"",G45/L45)</f>
        <v>0</v>
      </c>
      <c r="L45" s="87">
        <v>56</v>
      </c>
      <c r="M45" s="36">
        <f t="shared" si="7"/>
        <v>0</v>
      </c>
      <c r="N45" s="93">
        <f>SUM('1:3'!N45)</f>
        <v>0</v>
      </c>
      <c r="O45" s="93">
        <f>SUM('1:3'!O45)</f>
        <v>0</v>
      </c>
      <c r="P45" s="93">
        <f>SUM('1:3'!P45)</f>
        <v>0</v>
      </c>
      <c r="Q45" s="93">
        <f>SUM('1:3'!Q45)</f>
        <v>0</v>
      </c>
      <c r="R45" s="93">
        <f>SUM('1:3'!R45)</f>
        <v>0</v>
      </c>
      <c r="S45" s="93">
        <f>SUM('1:3'!S45)</f>
        <v>0</v>
      </c>
      <c r="T45" s="93">
        <f>SUM('1:3'!T45)</f>
        <v>0</v>
      </c>
      <c r="U45" s="93">
        <f>SUM('1:3'!U45)</f>
        <v>0</v>
      </c>
      <c r="V45" s="202">
        <f t="shared" si="8"/>
        <v>0</v>
      </c>
      <c r="W45" s="33" t="str">
        <f t="shared" si="9"/>
        <v/>
      </c>
      <c r="X45" s="93">
        <f>SUM('1:3'!X45)</f>
        <v>0</v>
      </c>
      <c r="Y45" s="93">
        <f>SUM('1:3'!Y45)</f>
        <v>0</v>
      </c>
      <c r="Z45" s="93">
        <f>SUM('1:3'!Z45)</f>
        <v>0</v>
      </c>
      <c r="AA45" s="93">
        <f>SUM('1:3'!AA45)</f>
        <v>0</v>
      </c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</row>
    <row r="46" spans="1:106">
      <c r="A46" s="260">
        <v>30100033</v>
      </c>
      <c r="B46" s="61" t="s">
        <v>79</v>
      </c>
      <c r="C46" s="16" t="s">
        <v>53</v>
      </c>
      <c r="D46" s="17">
        <v>5.03</v>
      </c>
      <c r="E46" s="17"/>
      <c r="F46" s="6"/>
      <c r="G46" s="93">
        <f>SUM('1:3'!G46)</f>
        <v>0</v>
      </c>
      <c r="H46" s="321">
        <f t="shared" si="6"/>
        <v>0</v>
      </c>
      <c r="I46" s="93">
        <f>SUM('1:3'!I46)</f>
        <v>0</v>
      </c>
      <c r="J46" s="31" t="str">
        <f t="array" ref="J46">IF(ISERROR(G46/I46),"",G46/I46)</f>
        <v/>
      </c>
      <c r="K46" s="35">
        <f t="array" ref="K46">IF(ISERROR(G46/L46),"",G46/L46)</f>
        <v>0</v>
      </c>
      <c r="L46" s="87">
        <v>56</v>
      </c>
      <c r="M46" s="36">
        <f t="shared" si="7"/>
        <v>0</v>
      </c>
      <c r="N46" s="93">
        <f>SUM('1:3'!N46)</f>
        <v>0</v>
      </c>
      <c r="O46" s="93">
        <f>SUM('1:3'!O46)</f>
        <v>0</v>
      </c>
      <c r="P46" s="93">
        <f>SUM('1:3'!P46)</f>
        <v>0</v>
      </c>
      <c r="Q46" s="93">
        <f>SUM('1:3'!Q46)</f>
        <v>0</v>
      </c>
      <c r="R46" s="93">
        <f>SUM('1:3'!R46)</f>
        <v>0</v>
      </c>
      <c r="S46" s="93">
        <f>SUM('1:3'!S46)</f>
        <v>0</v>
      </c>
      <c r="T46" s="93">
        <f>SUM('1:3'!T46)</f>
        <v>0</v>
      </c>
      <c r="U46" s="93">
        <f>SUM('1:3'!U46)</f>
        <v>0</v>
      </c>
      <c r="V46" s="202">
        <f t="shared" si="8"/>
        <v>0</v>
      </c>
      <c r="W46" s="33" t="str">
        <f t="shared" si="9"/>
        <v/>
      </c>
      <c r="X46" s="93">
        <f>SUM('1:3'!X46)</f>
        <v>0</v>
      </c>
      <c r="Y46" s="93">
        <f>SUM('1:3'!Y46)</f>
        <v>0</v>
      </c>
      <c r="Z46" s="93">
        <f>SUM('1:3'!Z46)</f>
        <v>0</v>
      </c>
      <c r="AA46" s="93">
        <f>SUM('1:3'!AA46)</f>
        <v>0</v>
      </c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</row>
    <row r="47" spans="1:106">
      <c r="A47" s="260">
        <v>30100062</v>
      </c>
      <c r="B47" s="61" t="s">
        <v>79</v>
      </c>
      <c r="C47" s="16" t="s">
        <v>66</v>
      </c>
      <c r="D47" s="17">
        <v>5.03</v>
      </c>
      <c r="E47" s="17"/>
      <c r="F47" s="6"/>
      <c r="G47" s="93">
        <f>SUM('1:3'!G47)</f>
        <v>0</v>
      </c>
      <c r="H47" s="321">
        <f t="shared" si="6"/>
        <v>0</v>
      </c>
      <c r="I47" s="93">
        <f>SUM('1:3'!I47)</f>
        <v>0</v>
      </c>
      <c r="J47" s="31" t="str">
        <f t="array" ref="J47">IF(ISERROR(G47/I47),"",G47/I47)</f>
        <v/>
      </c>
      <c r="K47" s="35">
        <f t="array" ref="K47">IF(ISERROR(G47/L47),"",G47/L47)</f>
        <v>0</v>
      </c>
      <c r="L47" s="87">
        <v>56</v>
      </c>
      <c r="M47" s="36">
        <f t="shared" si="7"/>
        <v>0</v>
      </c>
      <c r="N47" s="93">
        <f>SUM('1:3'!N47)</f>
        <v>0</v>
      </c>
      <c r="O47" s="93">
        <f>SUM('1:3'!O47)</f>
        <v>0</v>
      </c>
      <c r="P47" s="93">
        <f>SUM('1:3'!P47)</f>
        <v>0</v>
      </c>
      <c r="Q47" s="93">
        <f>SUM('1:3'!Q47)</f>
        <v>0</v>
      </c>
      <c r="R47" s="93">
        <f>SUM('1:3'!R47)</f>
        <v>0</v>
      </c>
      <c r="S47" s="93">
        <f>SUM('1:3'!S47)</f>
        <v>0</v>
      </c>
      <c r="T47" s="93">
        <f>SUM('1:3'!T47)</f>
        <v>0</v>
      </c>
      <c r="U47" s="93">
        <f>SUM('1:3'!U47)</f>
        <v>0</v>
      </c>
      <c r="V47" s="202">
        <f t="shared" si="8"/>
        <v>0</v>
      </c>
      <c r="W47" s="33" t="str">
        <f t="shared" si="9"/>
        <v/>
      </c>
      <c r="X47" s="93">
        <f>SUM('1:3'!X47)</f>
        <v>0</v>
      </c>
      <c r="Y47" s="93">
        <f>SUM('1:3'!Y47)</f>
        <v>0</v>
      </c>
      <c r="Z47" s="93">
        <f>SUM('1:3'!Z47)</f>
        <v>0</v>
      </c>
      <c r="AA47" s="93">
        <f>SUM('1:3'!AA47)</f>
        <v>0</v>
      </c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</row>
    <row r="48" spans="1:106">
      <c r="A48" s="260">
        <v>30100031</v>
      </c>
      <c r="B48" s="61" t="s">
        <v>79</v>
      </c>
      <c r="C48" s="16" t="s">
        <v>74</v>
      </c>
      <c r="D48" s="17">
        <v>5.03</v>
      </c>
      <c r="E48" s="17"/>
      <c r="F48" s="6"/>
      <c r="G48" s="93">
        <f>SUM('1:3'!G48)</f>
        <v>0</v>
      </c>
      <c r="H48" s="321">
        <f t="shared" si="6"/>
        <v>0</v>
      </c>
      <c r="I48" s="93">
        <f>SUM('1:3'!I48)</f>
        <v>0</v>
      </c>
      <c r="J48" s="31" t="str">
        <f t="array" ref="J48">IF(ISERROR(G48/I48),"",G48/I48)</f>
        <v/>
      </c>
      <c r="K48" s="35">
        <f t="array" ref="K48">IF(ISERROR(G48/L48),"",G48/L48)</f>
        <v>0</v>
      </c>
      <c r="L48" s="87">
        <v>56</v>
      </c>
      <c r="M48" s="36">
        <f t="shared" si="7"/>
        <v>0</v>
      </c>
      <c r="N48" s="93">
        <f>SUM('1:3'!N48)</f>
        <v>0</v>
      </c>
      <c r="O48" s="93">
        <f>SUM('1:3'!O48)</f>
        <v>0</v>
      </c>
      <c r="P48" s="93">
        <f>SUM('1:3'!P48)</f>
        <v>0</v>
      </c>
      <c r="Q48" s="93">
        <f>SUM('1:3'!Q48)</f>
        <v>0</v>
      </c>
      <c r="R48" s="93">
        <f>SUM('1:3'!R48)</f>
        <v>0</v>
      </c>
      <c r="S48" s="93">
        <f>SUM('1:3'!S48)</f>
        <v>0</v>
      </c>
      <c r="T48" s="93">
        <f>SUM('1:3'!T48)</f>
        <v>0</v>
      </c>
      <c r="U48" s="93">
        <f>SUM('1:3'!U48)</f>
        <v>0</v>
      </c>
      <c r="V48" s="202">
        <f t="shared" si="8"/>
        <v>0</v>
      </c>
      <c r="W48" s="33" t="str">
        <f t="shared" si="9"/>
        <v/>
      </c>
      <c r="X48" s="93">
        <f>SUM('1:3'!X48)</f>
        <v>0</v>
      </c>
      <c r="Y48" s="93">
        <f>SUM('1:3'!Y48)</f>
        <v>0</v>
      </c>
      <c r="Z48" s="93">
        <f>SUM('1:3'!Z48)</f>
        <v>0</v>
      </c>
      <c r="AA48" s="93">
        <f>SUM('1:3'!AA48)</f>
        <v>0</v>
      </c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</row>
    <row r="49" spans="1:106">
      <c r="A49" s="260">
        <v>30100019</v>
      </c>
      <c r="B49" s="61" t="s">
        <v>385</v>
      </c>
      <c r="C49" s="16" t="s">
        <v>386</v>
      </c>
      <c r="D49" s="17">
        <v>5.03</v>
      </c>
      <c r="E49" s="17"/>
      <c r="F49" s="6"/>
      <c r="G49" s="93">
        <f>SUM('1:3'!G49)</f>
        <v>0</v>
      </c>
      <c r="H49" s="321">
        <f t="shared" si="6"/>
        <v>0</v>
      </c>
      <c r="I49" s="93">
        <f>SUM('1:3'!I49)</f>
        <v>0</v>
      </c>
      <c r="J49" s="31"/>
      <c r="K49" s="35">
        <f t="array" ref="K49">IF(ISERROR(G49/L49),"",G49/L49)</f>
        <v>0</v>
      </c>
      <c r="L49" s="87">
        <v>54</v>
      </c>
      <c r="M49" s="36">
        <f t="shared" si="7"/>
        <v>0</v>
      </c>
      <c r="N49" s="93">
        <f>SUM('1:3'!N49)</f>
        <v>0</v>
      </c>
      <c r="O49" s="93">
        <f>SUM('1:3'!O49)</f>
        <v>0</v>
      </c>
      <c r="P49" s="93">
        <f>SUM('1:3'!P49)</f>
        <v>0</v>
      </c>
      <c r="Q49" s="93">
        <f>SUM('1:3'!Q49)</f>
        <v>0</v>
      </c>
      <c r="R49" s="93">
        <f>SUM('1:3'!R49)</f>
        <v>0</v>
      </c>
      <c r="S49" s="93">
        <f>SUM('1:3'!S49)</f>
        <v>0</v>
      </c>
      <c r="T49" s="93">
        <f>SUM('1:3'!T49)</f>
        <v>0</v>
      </c>
      <c r="U49" s="93">
        <f>SUM('1:3'!U49)</f>
        <v>0</v>
      </c>
      <c r="V49" s="202"/>
      <c r="W49" s="33"/>
      <c r="X49" s="93">
        <f>SUM('1:3'!X49)</f>
        <v>0</v>
      </c>
      <c r="Y49" s="93">
        <f>SUM('1:3'!Y49)</f>
        <v>0</v>
      </c>
      <c r="Z49" s="93">
        <f>SUM('1:3'!Z49)</f>
        <v>0</v>
      </c>
      <c r="AA49" s="93">
        <f>SUM('1:3'!AA49)</f>
        <v>0</v>
      </c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</row>
    <row r="50" spans="1:106">
      <c r="A50" s="260">
        <v>30100020</v>
      </c>
      <c r="B50" s="61" t="s">
        <v>385</v>
      </c>
      <c r="C50" s="16" t="s">
        <v>387</v>
      </c>
      <c r="D50" s="17">
        <v>5.03</v>
      </c>
      <c r="E50" s="17"/>
      <c r="F50" s="6"/>
      <c r="G50" s="93">
        <f>SUM('1:3'!G50)</f>
        <v>0</v>
      </c>
      <c r="H50" s="321">
        <f t="shared" si="6"/>
        <v>0</v>
      </c>
      <c r="I50" s="93">
        <f>SUM('1:3'!I50)</f>
        <v>0</v>
      </c>
      <c r="J50" s="31"/>
      <c r="K50" s="35">
        <f t="array" ref="K50">IF(ISERROR(G50/L50),"",G50/L50)</f>
        <v>0</v>
      </c>
      <c r="L50" s="87">
        <v>54</v>
      </c>
      <c r="M50" s="36">
        <f t="shared" si="7"/>
        <v>0</v>
      </c>
      <c r="N50" s="93">
        <f>SUM('1:3'!N50)</f>
        <v>0</v>
      </c>
      <c r="O50" s="93">
        <f>SUM('1:3'!O50)</f>
        <v>0</v>
      </c>
      <c r="P50" s="93">
        <f>SUM('1:3'!P50)</f>
        <v>0</v>
      </c>
      <c r="Q50" s="93">
        <f>SUM('1:3'!Q50)</f>
        <v>0</v>
      </c>
      <c r="R50" s="93">
        <f>SUM('1:3'!R50)</f>
        <v>0</v>
      </c>
      <c r="S50" s="93">
        <f>SUM('1:3'!S50)</f>
        <v>0</v>
      </c>
      <c r="T50" s="93">
        <f>SUM('1:3'!T50)</f>
        <v>0</v>
      </c>
      <c r="U50" s="93">
        <f>SUM('1:3'!U50)</f>
        <v>0</v>
      </c>
      <c r="V50" s="202"/>
      <c r="W50" s="33"/>
      <c r="X50" s="93">
        <f>SUM('1:3'!X50)</f>
        <v>0</v>
      </c>
      <c r="Y50" s="93">
        <f>SUM('1:3'!Y50)</f>
        <v>0</v>
      </c>
      <c r="Z50" s="93">
        <f>SUM('1:3'!Z50)</f>
        <v>0</v>
      </c>
      <c r="AA50" s="93">
        <f>SUM('1:3'!AA50)</f>
        <v>0</v>
      </c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</row>
    <row r="51" spans="1:106">
      <c r="A51" s="260">
        <v>30100021</v>
      </c>
      <c r="B51" s="186" t="s">
        <v>382</v>
      </c>
      <c r="C51" s="16" t="s">
        <v>389</v>
      </c>
      <c r="D51" s="17">
        <v>5.03</v>
      </c>
      <c r="E51" s="17"/>
      <c r="F51" s="6"/>
      <c r="G51" s="93">
        <f>SUM('1:3'!G51)</f>
        <v>0</v>
      </c>
      <c r="H51" s="321">
        <f t="shared" si="6"/>
        <v>0</v>
      </c>
      <c r="I51" s="93">
        <f>SUM('1:3'!I51)</f>
        <v>0</v>
      </c>
      <c r="J51" s="31"/>
      <c r="K51" s="35">
        <f t="array" ref="K51">IF(ISERROR(G51/L51),"",G51/L51)</f>
        <v>0</v>
      </c>
      <c r="L51" s="87">
        <v>54</v>
      </c>
      <c r="M51" s="36">
        <f t="shared" si="7"/>
        <v>0</v>
      </c>
      <c r="N51" s="93">
        <f>SUM('1:3'!N51)</f>
        <v>0</v>
      </c>
      <c r="O51" s="93">
        <f>SUM('1:3'!O51)</f>
        <v>0</v>
      </c>
      <c r="P51" s="93">
        <f>SUM('1:3'!P51)</f>
        <v>0</v>
      </c>
      <c r="Q51" s="93">
        <f>SUM('1:3'!Q51)</f>
        <v>0</v>
      </c>
      <c r="R51" s="93">
        <f>SUM('1:3'!R51)</f>
        <v>0</v>
      </c>
      <c r="S51" s="93">
        <f>SUM('1:3'!S51)</f>
        <v>0</v>
      </c>
      <c r="T51" s="93">
        <f>SUM('1:3'!T51)</f>
        <v>0</v>
      </c>
      <c r="U51" s="93">
        <f>SUM('1:3'!U51)</f>
        <v>0</v>
      </c>
      <c r="V51" s="202"/>
      <c r="W51" s="33"/>
      <c r="X51" s="93">
        <f>SUM('1:3'!X51)</f>
        <v>0</v>
      </c>
      <c r="Y51" s="93">
        <f>SUM('1:3'!Y51)</f>
        <v>0</v>
      </c>
      <c r="Z51" s="93">
        <f>SUM('1:3'!Z51)</f>
        <v>0</v>
      </c>
      <c r="AA51" s="93">
        <f>SUM('1:3'!AA51)</f>
        <v>0</v>
      </c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</row>
    <row r="52" spans="1:106">
      <c r="A52" s="260">
        <v>30100018</v>
      </c>
      <c r="B52" s="186" t="s">
        <v>382</v>
      </c>
      <c r="C52" s="16" t="s">
        <v>391</v>
      </c>
      <c r="D52" s="17">
        <v>5.03</v>
      </c>
      <c r="E52" s="17"/>
      <c r="F52" s="6"/>
      <c r="G52" s="93">
        <f>SUM('1:3'!G52)</f>
        <v>0</v>
      </c>
      <c r="H52" s="321">
        <f t="shared" si="6"/>
        <v>0</v>
      </c>
      <c r="I52" s="93">
        <f>SUM('1:3'!I52)</f>
        <v>0</v>
      </c>
      <c r="J52" s="31"/>
      <c r="K52" s="35">
        <f t="array" ref="K52">IF(ISERROR(G52/L52),"",G52/L52)</f>
        <v>0</v>
      </c>
      <c r="L52" s="87">
        <v>54</v>
      </c>
      <c r="M52" s="36">
        <f t="shared" si="7"/>
        <v>0</v>
      </c>
      <c r="N52" s="93">
        <f>SUM('1:3'!N52)</f>
        <v>0</v>
      </c>
      <c r="O52" s="93">
        <f>SUM('1:3'!O52)</f>
        <v>0</v>
      </c>
      <c r="P52" s="93">
        <f>SUM('1:3'!P52)</f>
        <v>0</v>
      </c>
      <c r="Q52" s="93">
        <f>SUM('1:3'!Q52)</f>
        <v>0</v>
      </c>
      <c r="R52" s="93">
        <f>SUM('1:3'!R52)</f>
        <v>0</v>
      </c>
      <c r="S52" s="93">
        <f>SUM('1:3'!S52)</f>
        <v>0</v>
      </c>
      <c r="T52" s="93">
        <f>SUM('1:3'!T52)</f>
        <v>0</v>
      </c>
      <c r="U52" s="93">
        <f>SUM('1:3'!U52)</f>
        <v>0</v>
      </c>
      <c r="V52" s="202"/>
      <c r="W52" s="33"/>
      <c r="X52" s="93">
        <f>SUM('1:3'!X52)</f>
        <v>0</v>
      </c>
      <c r="Y52" s="93">
        <f>SUM('1:3'!Y52)</f>
        <v>0</v>
      </c>
      <c r="Z52" s="93">
        <f>SUM('1:3'!Z52)</f>
        <v>0</v>
      </c>
      <c r="AA52" s="93">
        <f>SUM('1:3'!AA52)</f>
        <v>0</v>
      </c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</row>
    <row r="53" spans="1:106">
      <c r="A53" s="263">
        <v>30700007</v>
      </c>
      <c r="B53" s="186" t="s">
        <v>418</v>
      </c>
      <c r="C53" s="183" t="s">
        <v>364</v>
      </c>
      <c r="D53" s="17"/>
      <c r="E53" s="17"/>
      <c r="F53" s="6"/>
      <c r="G53" s="93">
        <f>SUM('1:3'!G53)</f>
        <v>0</v>
      </c>
      <c r="H53" s="321">
        <f t="shared" si="6"/>
        <v>0</v>
      </c>
      <c r="I53" s="93">
        <f>SUM('1:3'!I53)</f>
        <v>0</v>
      </c>
      <c r="J53" s="31"/>
      <c r="K53" s="35">
        <f t="array" ref="K53">IF(ISERROR(G53/L53),"",G53/L53)</f>
        <v>0</v>
      </c>
      <c r="L53" s="87">
        <v>3</v>
      </c>
      <c r="M53" s="36">
        <f t="shared" si="7"/>
        <v>0</v>
      </c>
      <c r="N53" s="93">
        <f>SUM('1:3'!N53)</f>
        <v>0</v>
      </c>
      <c r="O53" s="93">
        <f>SUM('1:3'!O53)</f>
        <v>0</v>
      </c>
      <c r="P53" s="93">
        <f>SUM('1:3'!P53)</f>
        <v>0</v>
      </c>
      <c r="Q53" s="93">
        <f>SUM('1:3'!Q53)</f>
        <v>0</v>
      </c>
      <c r="R53" s="93">
        <f>SUM('1:3'!R53)</f>
        <v>0</v>
      </c>
      <c r="S53" s="93">
        <f>SUM('1:3'!S53)</f>
        <v>0</v>
      </c>
      <c r="T53" s="93">
        <f>SUM('1:3'!T53)</f>
        <v>0</v>
      </c>
      <c r="U53" s="93">
        <f>SUM('1:3'!U53)</f>
        <v>0</v>
      </c>
      <c r="V53" s="202"/>
      <c r="W53" s="33"/>
      <c r="X53" s="93">
        <f>SUM('1:3'!X53)</f>
        <v>0</v>
      </c>
      <c r="Y53" s="93">
        <f>SUM('1:3'!Y53)</f>
        <v>0</v>
      </c>
      <c r="Z53" s="93">
        <f>SUM('1:3'!Z53)</f>
        <v>0</v>
      </c>
      <c r="AA53" s="93">
        <f>SUM('1:3'!AA53)</f>
        <v>0</v>
      </c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</row>
    <row r="54" spans="1:106">
      <c r="A54" s="263">
        <v>30700006</v>
      </c>
      <c r="B54" s="186" t="s">
        <v>418</v>
      </c>
      <c r="C54" s="183" t="s">
        <v>365</v>
      </c>
      <c r="D54" s="17"/>
      <c r="E54" s="17"/>
      <c r="F54" s="6"/>
      <c r="G54" s="93">
        <f>SUM('1:3'!G54)</f>
        <v>0</v>
      </c>
      <c r="H54" s="321">
        <f t="shared" si="6"/>
        <v>0</v>
      </c>
      <c r="I54" s="93">
        <f>SUM('1:3'!I54)</f>
        <v>0</v>
      </c>
      <c r="J54" s="31"/>
      <c r="K54" s="35">
        <f t="array" ref="K54">IF(ISERROR(G54/L54),"",G54/L54)</f>
        <v>0</v>
      </c>
      <c r="L54" s="87">
        <v>3</v>
      </c>
      <c r="M54" s="36">
        <f t="shared" si="7"/>
        <v>0</v>
      </c>
      <c r="N54" s="93">
        <f>SUM('1:3'!N54)</f>
        <v>0</v>
      </c>
      <c r="O54" s="93">
        <f>SUM('1:3'!O54)</f>
        <v>0</v>
      </c>
      <c r="P54" s="93">
        <f>SUM('1:3'!P54)</f>
        <v>0</v>
      </c>
      <c r="Q54" s="93">
        <f>SUM('1:3'!Q54)</f>
        <v>0</v>
      </c>
      <c r="R54" s="93">
        <f>SUM('1:3'!R54)</f>
        <v>0</v>
      </c>
      <c r="S54" s="93">
        <f>SUM('1:3'!S54)</f>
        <v>0</v>
      </c>
      <c r="T54" s="93">
        <f>SUM('1:3'!T54)</f>
        <v>0</v>
      </c>
      <c r="U54" s="93">
        <f>SUM('1:3'!U54)</f>
        <v>0</v>
      </c>
      <c r="V54" s="202"/>
      <c r="W54" s="33"/>
      <c r="X54" s="93">
        <f>SUM('1:3'!X54)</f>
        <v>0</v>
      </c>
      <c r="Y54" s="93">
        <f>SUM('1:3'!Y54)</f>
        <v>0</v>
      </c>
      <c r="Z54" s="93">
        <f>SUM('1:3'!Z54)</f>
        <v>0</v>
      </c>
      <c r="AA54" s="93">
        <f>SUM('1:3'!AA54)</f>
        <v>0</v>
      </c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</row>
    <row r="55" spans="1:106">
      <c r="A55" s="263">
        <v>30700008</v>
      </c>
      <c r="B55" s="186" t="s">
        <v>418</v>
      </c>
      <c r="C55" s="183" t="s">
        <v>366</v>
      </c>
      <c r="D55" s="17"/>
      <c r="E55" s="17"/>
      <c r="F55" s="6"/>
      <c r="G55" s="93">
        <f>SUM('1:3'!G55)</f>
        <v>0</v>
      </c>
      <c r="H55" s="321">
        <f t="shared" si="6"/>
        <v>0</v>
      </c>
      <c r="I55" s="93">
        <f>SUM('1:3'!I55)</f>
        <v>0</v>
      </c>
      <c r="J55" s="31"/>
      <c r="K55" s="35">
        <f t="array" ref="K55">IF(ISERROR(G55/L55),"",G55/L55)</f>
        <v>0</v>
      </c>
      <c r="L55" s="87">
        <v>3</v>
      </c>
      <c r="M55" s="36">
        <f t="shared" si="7"/>
        <v>0</v>
      </c>
      <c r="N55" s="93">
        <f>SUM('1:3'!N55)</f>
        <v>0</v>
      </c>
      <c r="O55" s="93">
        <f>SUM('1:3'!O55)</f>
        <v>0</v>
      </c>
      <c r="P55" s="93">
        <f>SUM('1:3'!P55)</f>
        <v>0</v>
      </c>
      <c r="Q55" s="93">
        <f>SUM('1:3'!Q55)</f>
        <v>0</v>
      </c>
      <c r="R55" s="93">
        <f>SUM('1:3'!R55)</f>
        <v>0</v>
      </c>
      <c r="S55" s="93">
        <f>SUM('1:3'!S55)</f>
        <v>0</v>
      </c>
      <c r="T55" s="93">
        <f>SUM('1:3'!T55)</f>
        <v>0</v>
      </c>
      <c r="U55" s="93">
        <f>SUM('1:3'!U55)</f>
        <v>0</v>
      </c>
      <c r="V55" s="202"/>
      <c r="W55" s="33"/>
      <c r="X55" s="93">
        <f>SUM('1:3'!X55)</f>
        <v>0</v>
      </c>
      <c r="Y55" s="93">
        <f>SUM('1:3'!Y55)</f>
        <v>0</v>
      </c>
      <c r="Z55" s="93">
        <f>SUM('1:3'!Z55)</f>
        <v>0</v>
      </c>
      <c r="AA55" s="93">
        <f>SUM('1:3'!AA55)</f>
        <v>0</v>
      </c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</row>
    <row r="56" spans="1:106">
      <c r="A56" s="263">
        <v>30700009</v>
      </c>
      <c r="B56" s="186" t="s">
        <v>418</v>
      </c>
      <c r="C56" s="183" t="s">
        <v>367</v>
      </c>
      <c r="D56" s="17"/>
      <c r="E56" s="17"/>
      <c r="F56" s="6"/>
      <c r="G56" s="93">
        <f>SUM('1:3'!G56)</f>
        <v>0</v>
      </c>
      <c r="H56" s="321">
        <f t="shared" si="6"/>
        <v>0</v>
      </c>
      <c r="I56" s="93">
        <f>SUM('1:3'!I56)</f>
        <v>0</v>
      </c>
      <c r="J56" s="31"/>
      <c r="K56" s="35">
        <f t="array" ref="K56">IF(ISERROR(G56/L56),"",G56/L56)</f>
        <v>0</v>
      </c>
      <c r="L56" s="87">
        <v>3</v>
      </c>
      <c r="M56" s="36">
        <f t="shared" si="7"/>
        <v>0</v>
      </c>
      <c r="N56" s="93">
        <f>SUM('1:3'!N56)</f>
        <v>0</v>
      </c>
      <c r="O56" s="93">
        <f>SUM('1:3'!O56)</f>
        <v>0</v>
      </c>
      <c r="P56" s="93">
        <f>SUM('1:3'!P56)</f>
        <v>0</v>
      </c>
      <c r="Q56" s="93">
        <f>SUM('1:3'!Q56)</f>
        <v>0</v>
      </c>
      <c r="R56" s="93">
        <f>SUM('1:3'!R56)</f>
        <v>0</v>
      </c>
      <c r="S56" s="93">
        <f>SUM('1:3'!S56)</f>
        <v>0</v>
      </c>
      <c r="T56" s="93">
        <f>SUM('1:3'!T56)</f>
        <v>0</v>
      </c>
      <c r="U56" s="93">
        <f>SUM('1:3'!U56)</f>
        <v>0</v>
      </c>
      <c r="V56" s="202"/>
      <c r="W56" s="33"/>
      <c r="X56" s="93">
        <f>SUM('1:3'!X56)</f>
        <v>0</v>
      </c>
      <c r="Y56" s="93">
        <f>SUM('1:3'!Y56)</f>
        <v>0</v>
      </c>
      <c r="Z56" s="93">
        <f>SUM('1:3'!Z56)</f>
        <v>0</v>
      </c>
      <c r="AA56" s="93">
        <f>SUM('1:3'!AA56)</f>
        <v>0</v>
      </c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</row>
    <row r="57" spans="1:106">
      <c r="A57" s="260">
        <v>30100036</v>
      </c>
      <c r="B57" s="62" t="s">
        <v>80</v>
      </c>
      <c r="C57" s="16" t="s">
        <v>61</v>
      </c>
      <c r="D57" s="17">
        <v>5.03</v>
      </c>
      <c r="E57" s="17"/>
      <c r="F57" s="6"/>
      <c r="G57" s="93">
        <f>SUM('1:3'!G57)</f>
        <v>0</v>
      </c>
      <c r="H57" s="321">
        <f t="shared" si="6"/>
        <v>0</v>
      </c>
      <c r="I57" s="93">
        <f>SUM('1:3'!I57)</f>
        <v>0</v>
      </c>
      <c r="J57" s="31" t="str">
        <f t="array" ref="J57">IF(ISERROR(G57/I57),"",G57/I57)</f>
        <v/>
      </c>
      <c r="K57" s="35">
        <f t="array" ref="K57">IF(ISERROR(G57/L57),"",G57/L57)</f>
        <v>0</v>
      </c>
      <c r="L57" s="87">
        <v>40</v>
      </c>
      <c r="M57" s="36">
        <f t="shared" si="7"/>
        <v>0</v>
      </c>
      <c r="N57" s="93">
        <f>SUM('1:3'!N57)</f>
        <v>0</v>
      </c>
      <c r="O57" s="93">
        <f>SUM('1:3'!O57)</f>
        <v>0</v>
      </c>
      <c r="P57" s="93">
        <f>SUM('1:3'!P57)</f>
        <v>0</v>
      </c>
      <c r="Q57" s="93">
        <f>SUM('1:3'!Q57)</f>
        <v>0</v>
      </c>
      <c r="R57" s="93">
        <f>SUM('1:3'!R57)</f>
        <v>0</v>
      </c>
      <c r="S57" s="93">
        <f>SUM('1:3'!S57)</f>
        <v>0</v>
      </c>
      <c r="T57" s="93">
        <f>SUM('1:3'!T57)</f>
        <v>0</v>
      </c>
      <c r="U57" s="93">
        <f>SUM('1:3'!U57)</f>
        <v>0</v>
      </c>
      <c r="V57" s="202">
        <f t="shared" ref="V57:V66" si="10">SUM(X57:AA57)</f>
        <v>0</v>
      </c>
      <c r="W57" s="33" t="str">
        <f t="shared" ref="W57:W66" si="11">IF(ISERROR(V57/G57),"",V57/G57)</f>
        <v/>
      </c>
      <c r="X57" s="93">
        <f>SUM('1:3'!X57)</f>
        <v>0</v>
      </c>
      <c r="Y57" s="93">
        <f>SUM('1:3'!Y57)</f>
        <v>0</v>
      </c>
      <c r="Z57" s="93">
        <f>SUM('1:3'!Z57)</f>
        <v>0</v>
      </c>
      <c r="AA57" s="93">
        <f>SUM('1:3'!AA57)</f>
        <v>0</v>
      </c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</row>
    <row r="58" spans="1:106">
      <c r="A58" s="260">
        <v>30100034</v>
      </c>
      <c r="B58" s="62" t="s">
        <v>80</v>
      </c>
      <c r="C58" s="16" t="s">
        <v>60</v>
      </c>
      <c r="D58" s="17">
        <v>5.03</v>
      </c>
      <c r="E58" s="17"/>
      <c r="F58" s="6"/>
      <c r="G58" s="93">
        <f>SUM('1:3'!G58)</f>
        <v>0</v>
      </c>
      <c r="H58" s="321">
        <f t="shared" si="6"/>
        <v>0</v>
      </c>
      <c r="I58" s="93">
        <f>SUM('1:3'!I58)</f>
        <v>0</v>
      </c>
      <c r="J58" s="31" t="str">
        <f t="array" ref="J58">IF(ISERROR(G58/I58),"",G58/I58)</f>
        <v/>
      </c>
      <c r="K58" s="35">
        <f t="array" ref="K58">IF(ISERROR(G58/L58),"",G58/L58)</f>
        <v>0</v>
      </c>
      <c r="L58" s="87">
        <v>40</v>
      </c>
      <c r="M58" s="36">
        <f t="shared" si="7"/>
        <v>0</v>
      </c>
      <c r="N58" s="93">
        <f>SUM('1:3'!N58)</f>
        <v>0</v>
      </c>
      <c r="O58" s="93">
        <f>SUM('1:3'!O58)</f>
        <v>0</v>
      </c>
      <c r="P58" s="93">
        <f>SUM('1:3'!P58)</f>
        <v>0</v>
      </c>
      <c r="Q58" s="93">
        <f>SUM('1:3'!Q58)</f>
        <v>0</v>
      </c>
      <c r="R58" s="93">
        <f>SUM('1:3'!R58)</f>
        <v>0</v>
      </c>
      <c r="S58" s="93">
        <f>SUM('1:3'!S58)</f>
        <v>0</v>
      </c>
      <c r="T58" s="93">
        <f>SUM('1:3'!T58)</f>
        <v>0</v>
      </c>
      <c r="U58" s="93">
        <f>SUM('1:3'!U58)</f>
        <v>0</v>
      </c>
      <c r="V58" s="202">
        <f t="shared" si="10"/>
        <v>0</v>
      </c>
      <c r="W58" s="33" t="str">
        <f t="shared" si="11"/>
        <v/>
      </c>
      <c r="X58" s="93">
        <f>SUM('1:3'!X58)</f>
        <v>0</v>
      </c>
      <c r="Y58" s="93">
        <f>SUM('1:3'!Y58)</f>
        <v>0</v>
      </c>
      <c r="Z58" s="93">
        <f>SUM('1:3'!Z58)</f>
        <v>0</v>
      </c>
      <c r="AA58" s="93">
        <f>SUM('1:3'!AA58)</f>
        <v>0</v>
      </c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</row>
    <row r="59" spans="1:106">
      <c r="A59" s="260">
        <v>30100035</v>
      </c>
      <c r="B59" s="62" t="s">
        <v>80</v>
      </c>
      <c r="C59" s="16" t="s">
        <v>65</v>
      </c>
      <c r="D59" s="17">
        <v>5.03</v>
      </c>
      <c r="E59" s="17"/>
      <c r="F59" s="6"/>
      <c r="G59" s="93">
        <f>SUM('1:3'!G59)</f>
        <v>0</v>
      </c>
      <c r="H59" s="321">
        <f t="shared" si="6"/>
        <v>0</v>
      </c>
      <c r="I59" s="93">
        <f>SUM('1:3'!I59)</f>
        <v>0</v>
      </c>
      <c r="J59" s="31" t="str">
        <f t="array" ref="J59">IF(ISERROR(G59/I59),"",G59/I59)</f>
        <v/>
      </c>
      <c r="K59" s="35">
        <f t="array" ref="K59">IF(ISERROR(G59/L59),"",G59/L59)</f>
        <v>0</v>
      </c>
      <c r="L59" s="87">
        <v>40</v>
      </c>
      <c r="M59" s="36">
        <f t="shared" si="7"/>
        <v>0</v>
      </c>
      <c r="N59" s="93">
        <f>SUM('1:3'!N59)</f>
        <v>0</v>
      </c>
      <c r="O59" s="93">
        <f>SUM('1:3'!O59)</f>
        <v>0</v>
      </c>
      <c r="P59" s="93">
        <f>SUM('1:3'!P59)</f>
        <v>0</v>
      </c>
      <c r="Q59" s="93">
        <f>SUM('1:3'!Q59)</f>
        <v>0</v>
      </c>
      <c r="R59" s="93">
        <f>SUM('1:3'!R59)</f>
        <v>0</v>
      </c>
      <c r="S59" s="93">
        <f>SUM('1:3'!S59)</f>
        <v>0</v>
      </c>
      <c r="T59" s="93">
        <f>SUM('1:3'!T59)</f>
        <v>0</v>
      </c>
      <c r="U59" s="93">
        <f>SUM('1:3'!U59)</f>
        <v>0</v>
      </c>
      <c r="V59" s="202">
        <f t="shared" si="10"/>
        <v>0</v>
      </c>
      <c r="W59" s="33" t="str">
        <f t="shared" si="11"/>
        <v/>
      </c>
      <c r="X59" s="93">
        <f>SUM('1:3'!X59)</f>
        <v>0</v>
      </c>
      <c r="Y59" s="93">
        <f>SUM('1:3'!Y59)</f>
        <v>0</v>
      </c>
      <c r="Z59" s="93">
        <f>SUM('1:3'!Z59)</f>
        <v>0</v>
      </c>
      <c r="AA59" s="93">
        <f>SUM('1:3'!AA59)</f>
        <v>0</v>
      </c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</row>
    <row r="60" spans="1:106">
      <c r="A60" s="260">
        <v>30100040</v>
      </c>
      <c r="B60" s="62" t="s">
        <v>81</v>
      </c>
      <c r="C60" s="16" t="s">
        <v>82</v>
      </c>
      <c r="D60" s="17">
        <v>5.03</v>
      </c>
      <c r="E60" s="17"/>
      <c r="F60" s="6"/>
      <c r="G60" s="93">
        <f>SUM('1:3'!G60)</f>
        <v>0</v>
      </c>
      <c r="H60" s="321">
        <f t="shared" si="6"/>
        <v>0</v>
      </c>
      <c r="I60" s="93">
        <f>SUM('1:3'!I60)</f>
        <v>0</v>
      </c>
      <c r="J60" s="31" t="str">
        <f t="array" ref="J60">IF(ISERROR(G60/I60),"",G60/I60)</f>
        <v/>
      </c>
      <c r="K60" s="35">
        <f t="array" ref="K60">IF(ISERROR(G60/L60),"",G60/L60)</f>
        <v>0</v>
      </c>
      <c r="L60" s="87">
        <v>50</v>
      </c>
      <c r="M60" s="36">
        <f t="shared" si="7"/>
        <v>0</v>
      </c>
      <c r="N60" s="93">
        <f>SUM('1:3'!N60)</f>
        <v>0</v>
      </c>
      <c r="O60" s="93">
        <f>SUM('1:3'!O60)</f>
        <v>0</v>
      </c>
      <c r="P60" s="93">
        <f>SUM('1:3'!P60)</f>
        <v>0</v>
      </c>
      <c r="Q60" s="93">
        <f>SUM('1:3'!Q60)</f>
        <v>0</v>
      </c>
      <c r="R60" s="93">
        <f>SUM('1:3'!R60)</f>
        <v>0</v>
      </c>
      <c r="S60" s="93">
        <f>SUM('1:3'!S60)</f>
        <v>0</v>
      </c>
      <c r="T60" s="93">
        <f>SUM('1:3'!T60)</f>
        <v>0</v>
      </c>
      <c r="U60" s="93">
        <f>SUM('1:3'!U60)</f>
        <v>0</v>
      </c>
      <c r="V60" s="202">
        <f t="shared" si="10"/>
        <v>0</v>
      </c>
      <c r="W60" s="33" t="str">
        <f t="shared" si="11"/>
        <v/>
      </c>
      <c r="X60" s="93">
        <f>SUM('1:3'!X60)</f>
        <v>0</v>
      </c>
      <c r="Y60" s="93">
        <f>SUM('1:3'!Y60)</f>
        <v>0</v>
      </c>
      <c r="Z60" s="93">
        <f>SUM('1:3'!Z60)</f>
        <v>0</v>
      </c>
      <c r="AA60" s="93">
        <f>SUM('1:3'!AA60)</f>
        <v>0</v>
      </c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</row>
    <row r="61" spans="1:106">
      <c r="A61" s="260">
        <v>30100039</v>
      </c>
      <c r="B61" s="62" t="s">
        <v>81</v>
      </c>
      <c r="C61" s="16" t="s">
        <v>60</v>
      </c>
      <c r="D61" s="17">
        <v>5.03</v>
      </c>
      <c r="E61" s="17"/>
      <c r="F61" s="6"/>
      <c r="G61" s="93">
        <f>SUM('1:3'!G61)</f>
        <v>0</v>
      </c>
      <c r="H61" s="321">
        <f t="shared" si="6"/>
        <v>0</v>
      </c>
      <c r="I61" s="93">
        <f>SUM('1:3'!I61)</f>
        <v>0</v>
      </c>
      <c r="J61" s="31" t="str">
        <f t="array" ref="J61">IF(ISERROR(G61/I61),"",G61/I61)</f>
        <v/>
      </c>
      <c r="K61" s="35">
        <f t="array" ref="K61">IF(ISERROR(G61/L61),"",G61/L61)</f>
        <v>0</v>
      </c>
      <c r="L61" s="87">
        <v>50</v>
      </c>
      <c r="M61" s="36">
        <f t="shared" si="7"/>
        <v>0</v>
      </c>
      <c r="N61" s="93">
        <f>SUM('1:3'!N61)</f>
        <v>0</v>
      </c>
      <c r="O61" s="93">
        <f>SUM('1:3'!O61)</f>
        <v>0</v>
      </c>
      <c r="P61" s="93">
        <f>SUM('1:3'!P61)</f>
        <v>0</v>
      </c>
      <c r="Q61" s="93">
        <f>SUM('1:3'!Q61)</f>
        <v>0</v>
      </c>
      <c r="R61" s="93">
        <f>SUM('1:3'!R61)</f>
        <v>0</v>
      </c>
      <c r="S61" s="93">
        <f>SUM('1:3'!S61)</f>
        <v>0</v>
      </c>
      <c r="T61" s="93">
        <f>SUM('1:3'!T61)</f>
        <v>0</v>
      </c>
      <c r="U61" s="93">
        <f>SUM('1:3'!U61)</f>
        <v>0</v>
      </c>
      <c r="V61" s="202">
        <f t="shared" si="10"/>
        <v>0</v>
      </c>
      <c r="W61" s="33" t="str">
        <f t="shared" si="11"/>
        <v/>
      </c>
      <c r="X61" s="93">
        <f>SUM('1:3'!X61)</f>
        <v>0</v>
      </c>
      <c r="Y61" s="93">
        <f>SUM('1:3'!Y61)</f>
        <v>0</v>
      </c>
      <c r="Z61" s="93">
        <f>SUM('1:3'!Z61)</f>
        <v>0</v>
      </c>
      <c r="AA61" s="93">
        <f>SUM('1:3'!AA61)</f>
        <v>0</v>
      </c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</row>
    <row r="62" spans="1:106">
      <c r="A62" s="260">
        <v>30100042</v>
      </c>
      <c r="B62" s="62" t="s">
        <v>81</v>
      </c>
      <c r="C62" s="16" t="s">
        <v>61</v>
      </c>
      <c r="D62" s="17">
        <v>5.03</v>
      </c>
      <c r="E62" s="17"/>
      <c r="F62" s="6"/>
      <c r="G62" s="93">
        <f>SUM('1:3'!G62)</f>
        <v>0</v>
      </c>
      <c r="H62" s="321">
        <f t="shared" si="6"/>
        <v>0</v>
      </c>
      <c r="I62" s="93">
        <f>SUM('1:3'!I62)</f>
        <v>0</v>
      </c>
      <c r="J62" s="31" t="str">
        <f t="array" ref="J62">IF(ISERROR(G62/I62),"",G62/I62)</f>
        <v/>
      </c>
      <c r="K62" s="35">
        <f t="array" ref="K62">IF(ISERROR(G62/L62),"",G62/L62)</f>
        <v>0</v>
      </c>
      <c r="L62" s="87">
        <v>50</v>
      </c>
      <c r="M62" s="36">
        <f t="shared" si="7"/>
        <v>0</v>
      </c>
      <c r="N62" s="93">
        <f>SUM('1:3'!N62)</f>
        <v>0</v>
      </c>
      <c r="O62" s="93">
        <f>SUM('1:3'!O62)</f>
        <v>0</v>
      </c>
      <c r="P62" s="93">
        <f>SUM('1:3'!P62)</f>
        <v>0</v>
      </c>
      <c r="Q62" s="93">
        <f>SUM('1:3'!Q62)</f>
        <v>0</v>
      </c>
      <c r="R62" s="93">
        <f>SUM('1:3'!R62)</f>
        <v>0</v>
      </c>
      <c r="S62" s="93">
        <f>SUM('1:3'!S62)</f>
        <v>0</v>
      </c>
      <c r="T62" s="93">
        <f>SUM('1:3'!T62)</f>
        <v>0</v>
      </c>
      <c r="U62" s="93">
        <f>SUM('1:3'!U62)</f>
        <v>0</v>
      </c>
      <c r="V62" s="202">
        <f t="shared" si="10"/>
        <v>0</v>
      </c>
      <c r="W62" s="33" t="str">
        <f t="shared" si="11"/>
        <v/>
      </c>
      <c r="X62" s="93">
        <f>SUM('1:3'!X62)</f>
        <v>0</v>
      </c>
      <c r="Y62" s="93">
        <f>SUM('1:3'!Y62)</f>
        <v>0</v>
      </c>
      <c r="Z62" s="93">
        <f>SUM('1:3'!Z62)</f>
        <v>0</v>
      </c>
      <c r="AA62" s="93">
        <f>SUM('1:3'!AA62)</f>
        <v>0</v>
      </c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</row>
    <row r="63" spans="1:106">
      <c r="A63" s="260">
        <v>30100041</v>
      </c>
      <c r="B63" s="62" t="s">
        <v>81</v>
      </c>
      <c r="C63" s="16" t="s">
        <v>65</v>
      </c>
      <c r="D63" s="17">
        <v>5.03</v>
      </c>
      <c r="E63" s="17"/>
      <c r="F63" s="6"/>
      <c r="G63" s="93">
        <f>SUM('1:3'!G63)</f>
        <v>0</v>
      </c>
      <c r="H63" s="321">
        <f t="shared" si="6"/>
        <v>0</v>
      </c>
      <c r="I63" s="93">
        <f>SUM('1:3'!I63)</f>
        <v>0</v>
      </c>
      <c r="J63" s="31" t="str">
        <f t="array" ref="J63">IF(ISERROR(G63/I63),"",G63/I63)</f>
        <v/>
      </c>
      <c r="K63" s="35">
        <f t="array" ref="K63">IF(ISERROR(G63/L63),"",G63/L63)</f>
        <v>0</v>
      </c>
      <c r="L63" s="87">
        <v>50</v>
      </c>
      <c r="M63" s="36">
        <f t="shared" si="7"/>
        <v>0</v>
      </c>
      <c r="N63" s="93">
        <f>SUM('1:3'!N63)</f>
        <v>0</v>
      </c>
      <c r="O63" s="93">
        <f>SUM('1:3'!O63)</f>
        <v>0</v>
      </c>
      <c r="P63" s="93">
        <f>SUM('1:3'!P63)</f>
        <v>0</v>
      </c>
      <c r="Q63" s="93">
        <f>SUM('1:3'!Q63)</f>
        <v>0</v>
      </c>
      <c r="R63" s="93">
        <f>SUM('1:3'!R63)</f>
        <v>0</v>
      </c>
      <c r="S63" s="93">
        <f>SUM('1:3'!S63)</f>
        <v>0</v>
      </c>
      <c r="T63" s="93">
        <f>SUM('1:3'!T63)</f>
        <v>0</v>
      </c>
      <c r="U63" s="93">
        <f>SUM('1:3'!U63)</f>
        <v>0</v>
      </c>
      <c r="V63" s="202">
        <f t="shared" si="10"/>
        <v>0</v>
      </c>
      <c r="W63" s="33" t="str">
        <f t="shared" si="11"/>
        <v/>
      </c>
      <c r="X63" s="93">
        <f>SUM('1:3'!X63)</f>
        <v>0</v>
      </c>
      <c r="Y63" s="93">
        <f>SUM('1:3'!Y63)</f>
        <v>0</v>
      </c>
      <c r="Z63" s="93">
        <f>SUM('1:3'!Z63)</f>
        <v>0</v>
      </c>
      <c r="AA63" s="93">
        <f>SUM('1:3'!AA63)</f>
        <v>0</v>
      </c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</row>
    <row r="64" spans="1:106">
      <c r="A64" s="260">
        <v>30100045</v>
      </c>
      <c r="B64" s="62" t="s">
        <v>83</v>
      </c>
      <c r="C64" s="16" t="s">
        <v>73</v>
      </c>
      <c r="D64" s="17">
        <v>5.03</v>
      </c>
      <c r="E64" s="17"/>
      <c r="F64" s="6"/>
      <c r="G64" s="93">
        <f>SUM('1:3'!G64)</f>
        <v>0</v>
      </c>
      <c r="H64" s="321">
        <f t="shared" si="6"/>
        <v>0</v>
      </c>
      <c r="I64" s="93">
        <f>SUM('1:3'!I64)</f>
        <v>0</v>
      </c>
      <c r="J64" s="31" t="str">
        <f t="array" ref="J64">IF(ISERROR(G64/I64),"",G64/I64)</f>
        <v/>
      </c>
      <c r="K64" s="35">
        <f t="array" ref="K64">IF(ISERROR(G64/L64),"",G64/L64)</f>
        <v>0</v>
      </c>
      <c r="L64" s="87">
        <v>50</v>
      </c>
      <c r="M64" s="36">
        <f t="shared" si="7"/>
        <v>0</v>
      </c>
      <c r="N64" s="93">
        <f>SUM('1:3'!N64)</f>
        <v>0</v>
      </c>
      <c r="O64" s="93">
        <f>SUM('1:3'!O64)</f>
        <v>0</v>
      </c>
      <c r="P64" s="93">
        <f>SUM('1:3'!P64)</f>
        <v>0</v>
      </c>
      <c r="Q64" s="93">
        <f>SUM('1:3'!Q64)</f>
        <v>0</v>
      </c>
      <c r="R64" s="93">
        <f>SUM('1:3'!R64)</f>
        <v>0</v>
      </c>
      <c r="S64" s="93">
        <f>SUM('1:3'!S64)</f>
        <v>0</v>
      </c>
      <c r="T64" s="93">
        <f>SUM('1:3'!T64)</f>
        <v>0</v>
      </c>
      <c r="U64" s="93">
        <f>SUM('1:3'!U64)</f>
        <v>0</v>
      </c>
      <c r="V64" s="202">
        <f t="shared" si="10"/>
        <v>0</v>
      </c>
      <c r="W64" s="33" t="str">
        <f t="shared" si="11"/>
        <v/>
      </c>
      <c r="X64" s="93">
        <f>SUM('1:3'!X64)</f>
        <v>0</v>
      </c>
      <c r="Y64" s="93">
        <f>SUM('1:3'!Y64)</f>
        <v>0</v>
      </c>
      <c r="Z64" s="93">
        <f>SUM('1:3'!Z64)</f>
        <v>0</v>
      </c>
      <c r="AA64" s="93">
        <f>SUM('1:3'!AA64)</f>
        <v>0</v>
      </c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</row>
    <row r="65" spans="1:106">
      <c r="A65" s="260">
        <v>30100044</v>
      </c>
      <c r="B65" s="62" t="s">
        <v>83</v>
      </c>
      <c r="C65" s="16" t="s">
        <v>61</v>
      </c>
      <c r="D65" s="17">
        <v>5.03</v>
      </c>
      <c r="E65" s="17"/>
      <c r="F65" s="6"/>
      <c r="G65" s="93">
        <f>SUM('1:3'!G65)</f>
        <v>0</v>
      </c>
      <c r="H65" s="321">
        <f t="shared" si="6"/>
        <v>0</v>
      </c>
      <c r="I65" s="93">
        <f>SUM('1:3'!I65)</f>
        <v>0</v>
      </c>
      <c r="J65" s="31" t="str">
        <f t="array" ref="J65">IF(ISERROR(G65/I65),"",G65/I65)</f>
        <v/>
      </c>
      <c r="K65" s="35">
        <f t="array" ref="K65">IF(ISERROR(G65/L65),"",G65/L65)</f>
        <v>0</v>
      </c>
      <c r="L65" s="87">
        <v>50</v>
      </c>
      <c r="M65" s="36">
        <f t="shared" si="7"/>
        <v>0</v>
      </c>
      <c r="N65" s="93">
        <f>SUM('1:3'!N65)</f>
        <v>0</v>
      </c>
      <c r="O65" s="93">
        <f>SUM('1:3'!O65)</f>
        <v>0</v>
      </c>
      <c r="P65" s="93">
        <f>SUM('1:3'!P65)</f>
        <v>0</v>
      </c>
      <c r="Q65" s="93">
        <f>SUM('1:3'!Q65)</f>
        <v>0</v>
      </c>
      <c r="R65" s="93">
        <f>SUM('1:3'!R65)</f>
        <v>0</v>
      </c>
      <c r="S65" s="93">
        <f>SUM('1:3'!S65)</f>
        <v>0</v>
      </c>
      <c r="T65" s="93">
        <f>SUM('1:3'!T65)</f>
        <v>0</v>
      </c>
      <c r="U65" s="93">
        <f>SUM('1:3'!U65)</f>
        <v>0</v>
      </c>
      <c r="V65" s="202">
        <f t="shared" si="10"/>
        <v>0</v>
      </c>
      <c r="W65" s="33" t="str">
        <f t="shared" si="11"/>
        <v/>
      </c>
      <c r="X65" s="93">
        <f>SUM('1:3'!X65)</f>
        <v>0</v>
      </c>
      <c r="Y65" s="93">
        <f>SUM('1:3'!Y65)</f>
        <v>0</v>
      </c>
      <c r="Z65" s="93">
        <f>SUM('1:3'!Z65)</f>
        <v>0</v>
      </c>
      <c r="AA65" s="93">
        <f>SUM('1:3'!AA65)</f>
        <v>0</v>
      </c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</row>
    <row r="66" spans="1:106">
      <c r="A66" s="260">
        <v>30100046</v>
      </c>
      <c r="B66" s="62" t="s">
        <v>83</v>
      </c>
      <c r="C66" s="16" t="s">
        <v>77</v>
      </c>
      <c r="D66" s="17">
        <v>5.03</v>
      </c>
      <c r="E66" s="17"/>
      <c r="F66" s="6"/>
      <c r="G66" s="93">
        <f>SUM('1:3'!G66)</f>
        <v>0</v>
      </c>
      <c r="H66" s="321">
        <f t="shared" si="6"/>
        <v>0</v>
      </c>
      <c r="I66" s="93">
        <f>SUM('1:3'!I66)</f>
        <v>0</v>
      </c>
      <c r="J66" s="31" t="str">
        <f t="array" ref="J66">IF(ISERROR(G66/I66),"",G66/I66)</f>
        <v/>
      </c>
      <c r="K66" s="35">
        <f t="array" ref="K66">IF(ISERROR(G66/L66),"",G66/L66)</f>
        <v>0</v>
      </c>
      <c r="L66" s="87">
        <v>50</v>
      </c>
      <c r="M66" s="36">
        <f t="shared" si="7"/>
        <v>0</v>
      </c>
      <c r="N66" s="93">
        <f>SUM('1:3'!N66)</f>
        <v>0</v>
      </c>
      <c r="O66" s="93">
        <f>SUM('1:3'!O66)</f>
        <v>0</v>
      </c>
      <c r="P66" s="93">
        <f>SUM('1:3'!P66)</f>
        <v>0</v>
      </c>
      <c r="Q66" s="93">
        <f>SUM('1:3'!Q66)</f>
        <v>0</v>
      </c>
      <c r="R66" s="93">
        <f>SUM('1:3'!R66)</f>
        <v>0</v>
      </c>
      <c r="S66" s="93">
        <f>SUM('1:3'!S66)</f>
        <v>0</v>
      </c>
      <c r="T66" s="93">
        <f>SUM('1:3'!T66)</f>
        <v>0</v>
      </c>
      <c r="U66" s="93">
        <f>SUM('1:3'!U66)</f>
        <v>0</v>
      </c>
      <c r="V66" s="202">
        <f t="shared" si="10"/>
        <v>0</v>
      </c>
      <c r="W66" s="33" t="str">
        <f t="shared" si="11"/>
        <v/>
      </c>
      <c r="X66" s="93">
        <f>SUM('1:3'!X66)</f>
        <v>0</v>
      </c>
      <c r="Y66" s="93">
        <f>SUM('1:3'!Y66)</f>
        <v>0</v>
      </c>
      <c r="Z66" s="93">
        <f>SUM('1:3'!Z66)</f>
        <v>0</v>
      </c>
      <c r="AA66" s="93">
        <f>SUM('1:3'!AA66)</f>
        <v>0</v>
      </c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</row>
    <row r="67" spans="1:106">
      <c r="A67" s="260">
        <v>30100043</v>
      </c>
      <c r="B67" s="62" t="s">
        <v>429</v>
      </c>
      <c r="C67" s="257" t="s">
        <v>447</v>
      </c>
      <c r="D67" s="17">
        <v>5.03</v>
      </c>
      <c r="E67" s="17"/>
      <c r="F67" s="6"/>
      <c r="G67" s="93">
        <f>SUM('1:3'!G67)</f>
        <v>0</v>
      </c>
      <c r="H67" s="321">
        <f t="shared" si="6"/>
        <v>0</v>
      </c>
      <c r="I67" s="93">
        <f>SUM('1:3'!I67)</f>
        <v>0</v>
      </c>
      <c r="J67" s="31"/>
      <c r="K67" s="35">
        <f t="array" ref="K67">IF(ISERROR(G67/L67),"",G67/L67)</f>
        <v>0</v>
      </c>
      <c r="L67" s="87">
        <v>50</v>
      </c>
      <c r="M67" s="36"/>
      <c r="N67" s="93"/>
      <c r="O67" s="93"/>
      <c r="P67" s="93"/>
      <c r="Q67" s="93"/>
      <c r="R67" s="93"/>
      <c r="S67" s="93"/>
      <c r="T67" s="93"/>
      <c r="U67" s="93"/>
      <c r="V67" s="202"/>
      <c r="W67" s="33"/>
      <c r="X67" s="93"/>
      <c r="Y67" s="93"/>
      <c r="Z67" s="93"/>
      <c r="AA67" s="93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</row>
    <row r="68" spans="1:106">
      <c r="A68" s="260">
        <v>30100064</v>
      </c>
      <c r="B68" s="188" t="s">
        <v>397</v>
      </c>
      <c r="C68" s="183" t="s">
        <v>398</v>
      </c>
      <c r="D68" s="17">
        <v>5</v>
      </c>
      <c r="E68" s="17"/>
      <c r="F68" s="6"/>
      <c r="G68" s="93">
        <f>SUM('1:3'!G68)</f>
        <v>0</v>
      </c>
      <c r="H68" s="321">
        <f t="shared" si="6"/>
        <v>0</v>
      </c>
      <c r="I68" s="93">
        <f>SUM('1:3'!I68)</f>
        <v>0</v>
      </c>
      <c r="J68" s="31"/>
      <c r="K68" s="35">
        <f t="array" ref="K68">IF(ISERROR(G68/L68),"",G68/L68)</f>
        <v>0</v>
      </c>
      <c r="L68" s="87">
        <v>50</v>
      </c>
      <c r="M68" s="36"/>
      <c r="N68" s="93">
        <f>SUM('1:3'!N68)</f>
        <v>0</v>
      </c>
      <c r="O68" s="93">
        <f>SUM('1:3'!O68)</f>
        <v>0</v>
      </c>
      <c r="P68" s="93">
        <f>SUM('1:3'!P68)</f>
        <v>0</v>
      </c>
      <c r="Q68" s="93">
        <f>SUM('1:3'!Q68)</f>
        <v>0</v>
      </c>
      <c r="R68" s="93">
        <f>SUM('1:3'!R68)</f>
        <v>0</v>
      </c>
      <c r="S68" s="93">
        <f>SUM('1:3'!S68)</f>
        <v>0</v>
      </c>
      <c r="T68" s="93">
        <f>SUM('1:3'!T68)</f>
        <v>0</v>
      </c>
      <c r="U68" s="93">
        <f>SUM('1:3'!U68)</f>
        <v>0</v>
      </c>
      <c r="V68" s="202"/>
      <c r="W68" s="33"/>
      <c r="X68" s="93">
        <f>SUM('1:3'!X68)</f>
        <v>0</v>
      </c>
      <c r="Y68" s="93">
        <f>SUM('1:3'!Y68)</f>
        <v>0</v>
      </c>
      <c r="Z68" s="93">
        <f>SUM('1:3'!Z68)</f>
        <v>0</v>
      </c>
      <c r="AA68" s="93">
        <f>SUM('1:3'!AA68)</f>
        <v>0</v>
      </c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</row>
    <row r="69" spans="1:106">
      <c r="A69" s="260">
        <v>30100049</v>
      </c>
      <c r="B69" s="62" t="s">
        <v>84</v>
      </c>
      <c r="C69" s="16" t="s">
        <v>64</v>
      </c>
      <c r="D69" s="17">
        <v>5.03</v>
      </c>
      <c r="E69" s="17"/>
      <c r="F69" s="6"/>
      <c r="G69" s="93">
        <f>SUM('1:3'!G69)</f>
        <v>0</v>
      </c>
      <c r="H69" s="321">
        <f t="shared" si="6"/>
        <v>0</v>
      </c>
      <c r="I69" s="93">
        <f>SUM('1:3'!I69)</f>
        <v>0</v>
      </c>
      <c r="J69" s="31" t="str">
        <f t="array" ref="J69">IF(ISERROR(G69/I69),"",G69/I69)</f>
        <v/>
      </c>
      <c r="K69" s="35">
        <f t="array" ref="K69">IF(ISERROR(G69/L69),"",G69/L69)</f>
        <v>0</v>
      </c>
      <c r="L69" s="87">
        <v>21.5</v>
      </c>
      <c r="M69" s="36">
        <f>IF(ISERROR(I69-K69),"",I69-K69)</f>
        <v>0</v>
      </c>
      <c r="N69" s="93">
        <f>SUM('1:3'!N69)</f>
        <v>0</v>
      </c>
      <c r="O69" s="93">
        <f>SUM('1:3'!O69)</f>
        <v>0</v>
      </c>
      <c r="P69" s="93">
        <f>SUM('1:3'!P69)</f>
        <v>0</v>
      </c>
      <c r="Q69" s="93">
        <f>SUM('1:3'!Q69)</f>
        <v>0</v>
      </c>
      <c r="R69" s="93">
        <f>SUM('1:3'!R69)</f>
        <v>0</v>
      </c>
      <c r="S69" s="93">
        <f>SUM('1:3'!S69)</f>
        <v>0</v>
      </c>
      <c r="T69" s="93">
        <f>SUM('1:3'!T69)</f>
        <v>0</v>
      </c>
      <c r="U69" s="93">
        <f>SUM('1:3'!U69)</f>
        <v>0</v>
      </c>
      <c r="V69" s="202">
        <f>SUM(X69:AA69)</f>
        <v>0</v>
      </c>
      <c r="W69" s="33" t="str">
        <f>IF(ISERROR(V69/G69),"",V69/G69)</f>
        <v/>
      </c>
      <c r="X69" s="93">
        <f>SUM('1:3'!X69)</f>
        <v>0</v>
      </c>
      <c r="Y69" s="93">
        <f>SUM('1:3'!Y69)</f>
        <v>0</v>
      </c>
      <c r="Z69" s="93">
        <f>SUM('1:3'!Z69)</f>
        <v>0</v>
      </c>
      <c r="AA69" s="93">
        <f>SUM('1:3'!AA69)</f>
        <v>0</v>
      </c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</row>
    <row r="70" spans="1:106">
      <c r="A70" s="260">
        <v>30100050</v>
      </c>
      <c r="B70" s="62" t="s">
        <v>84</v>
      </c>
      <c r="C70" s="16" t="s">
        <v>65</v>
      </c>
      <c r="D70" s="17">
        <v>5.03</v>
      </c>
      <c r="E70" s="17"/>
      <c r="F70" s="6"/>
      <c r="G70" s="93">
        <f>SUM('1:3'!G70)</f>
        <v>0</v>
      </c>
      <c r="H70" s="321">
        <f t="shared" si="6"/>
        <v>0</v>
      </c>
      <c r="I70" s="93">
        <f>SUM('1:3'!I70)</f>
        <v>0</v>
      </c>
      <c r="J70" s="31" t="str">
        <f t="array" ref="J70">IF(ISERROR(G70/I70),"",G70/I70)</f>
        <v/>
      </c>
      <c r="K70" s="35">
        <f t="array" ref="K70">IF(ISERROR(G70/L70),"",G70/L70)</f>
        <v>0</v>
      </c>
      <c r="L70" s="87">
        <v>21.5</v>
      </c>
      <c r="M70" s="36">
        <f>IF(ISERROR(I70-K70),"",I70-K70)</f>
        <v>0</v>
      </c>
      <c r="N70" s="93">
        <f>SUM('1:3'!N70)</f>
        <v>0</v>
      </c>
      <c r="O70" s="93">
        <f>SUM('1:3'!O70)</f>
        <v>0</v>
      </c>
      <c r="P70" s="93">
        <f>SUM('1:3'!P70)</f>
        <v>0</v>
      </c>
      <c r="Q70" s="93">
        <f>SUM('1:3'!Q70)</f>
        <v>0</v>
      </c>
      <c r="R70" s="93">
        <f>SUM('1:3'!R70)</f>
        <v>0</v>
      </c>
      <c r="S70" s="93">
        <f>SUM('1:3'!S70)</f>
        <v>0</v>
      </c>
      <c r="T70" s="93">
        <f>SUM('1:3'!T70)</f>
        <v>0</v>
      </c>
      <c r="U70" s="93">
        <f>SUM('1:3'!U70)</f>
        <v>0</v>
      </c>
      <c r="V70" s="202">
        <f>SUM(X70:AA70)</f>
        <v>0</v>
      </c>
      <c r="W70" s="33" t="str">
        <f>IF(ISERROR(V70/G70),"",V70/G70)</f>
        <v/>
      </c>
      <c r="X70" s="93">
        <f>SUM('1:3'!X70)</f>
        <v>0</v>
      </c>
      <c r="Y70" s="93">
        <f>SUM('1:3'!Y70)</f>
        <v>0</v>
      </c>
      <c r="Z70" s="93">
        <f>SUM('1:3'!Z70)</f>
        <v>0</v>
      </c>
      <c r="AA70" s="93">
        <f>SUM('1:3'!AA70)</f>
        <v>0</v>
      </c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</row>
    <row r="71" spans="1:106">
      <c r="A71" s="260"/>
      <c r="B71" s="188" t="s">
        <v>360</v>
      </c>
      <c r="C71" s="183" t="s">
        <v>361</v>
      </c>
      <c r="D71" s="17"/>
      <c r="E71" s="17"/>
      <c r="F71" s="6"/>
      <c r="G71" s="93">
        <f>SUM('1:3'!G71)</f>
        <v>0</v>
      </c>
      <c r="H71" s="321">
        <f t="shared" si="6"/>
        <v>0</v>
      </c>
      <c r="I71" s="93">
        <f>SUM('1:3'!I71)</f>
        <v>0</v>
      </c>
      <c r="J71" s="31"/>
      <c r="K71" s="35"/>
      <c r="L71" s="87"/>
      <c r="M71" s="36"/>
      <c r="N71" s="93">
        <f>SUM('1:3'!N71)</f>
        <v>0</v>
      </c>
      <c r="O71" s="93">
        <f>SUM('1:3'!O71)</f>
        <v>0</v>
      </c>
      <c r="P71" s="93">
        <f>SUM('1:3'!P71)</f>
        <v>0</v>
      </c>
      <c r="Q71" s="93">
        <f>SUM('1:3'!Q71)</f>
        <v>0</v>
      </c>
      <c r="R71" s="93">
        <f>SUM('1:3'!R71)</f>
        <v>0</v>
      </c>
      <c r="S71" s="93">
        <f>SUM('1:3'!S71)</f>
        <v>0</v>
      </c>
      <c r="T71" s="93">
        <f>SUM('1:3'!T71)</f>
        <v>0</v>
      </c>
      <c r="U71" s="93">
        <f>SUM('1:3'!U71)</f>
        <v>0</v>
      </c>
      <c r="V71" s="202"/>
      <c r="W71" s="33"/>
      <c r="X71" s="93">
        <f>SUM('1:3'!X71)</f>
        <v>0</v>
      </c>
      <c r="Y71" s="93">
        <f>SUM('1:3'!Y71)</f>
        <v>0</v>
      </c>
      <c r="Z71" s="93">
        <f>SUM('1:3'!Z71)</f>
        <v>0</v>
      </c>
      <c r="AA71" s="93">
        <f>SUM('1:3'!AA71)</f>
        <v>0</v>
      </c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</row>
    <row r="72" spans="1:106">
      <c r="A72" s="260">
        <v>30100055</v>
      </c>
      <c r="B72" s="63" t="s">
        <v>85</v>
      </c>
      <c r="C72" s="16" t="s">
        <v>60</v>
      </c>
      <c r="D72" s="17">
        <v>5.0599999999999996</v>
      </c>
      <c r="E72" s="17"/>
      <c r="F72" s="6"/>
      <c r="G72" s="93">
        <f>SUM('1:3'!G72)</f>
        <v>0</v>
      </c>
      <c r="H72" s="321">
        <f t="shared" si="6"/>
        <v>0</v>
      </c>
      <c r="I72" s="93">
        <f>SUM('1:3'!I72)</f>
        <v>0</v>
      </c>
      <c r="J72" s="31" t="str">
        <f t="array" ref="J72">IF(ISERROR(G72/I72),"",G72/I72)</f>
        <v/>
      </c>
      <c r="K72" s="35" t="str">
        <f t="array" ref="K72">IF(ISERROR(G72/L72),"",G72/L72)</f>
        <v/>
      </c>
      <c r="L72" s="87"/>
      <c r="M72" s="36" t="str">
        <f t="shared" ref="M72:M79" si="12">IF(ISERROR(I72-K72),"",I72-K72)</f>
        <v/>
      </c>
      <c r="N72" s="93">
        <f>SUM('1:3'!N72)</f>
        <v>0</v>
      </c>
      <c r="O72" s="93">
        <f>SUM('1:3'!O72)</f>
        <v>0</v>
      </c>
      <c r="P72" s="93">
        <f>SUM('1:3'!P72)</f>
        <v>0</v>
      </c>
      <c r="Q72" s="93">
        <f>SUM('1:3'!Q72)</f>
        <v>0</v>
      </c>
      <c r="R72" s="93">
        <f>SUM('1:3'!R72)</f>
        <v>0</v>
      </c>
      <c r="S72" s="93">
        <f>SUM('1:3'!S72)</f>
        <v>0</v>
      </c>
      <c r="T72" s="93">
        <f>SUM('1:3'!T72)</f>
        <v>0</v>
      </c>
      <c r="U72" s="93">
        <f>SUM('1:3'!U72)</f>
        <v>0</v>
      </c>
      <c r="V72" s="202">
        <f>SUM(X72:AA72)</f>
        <v>0</v>
      </c>
      <c r="W72" s="33" t="str">
        <f>IF(ISERROR(V72/G72),"",V72/G72)</f>
        <v/>
      </c>
      <c r="X72" s="93">
        <f>SUM('1:3'!X72)</f>
        <v>0</v>
      </c>
      <c r="Y72" s="93">
        <f>SUM('1:3'!Y72)</f>
        <v>0</v>
      </c>
      <c r="Z72" s="93">
        <f>SUM('1:3'!Z72)</f>
        <v>0</v>
      </c>
      <c r="AA72" s="93">
        <f>SUM('1:3'!AA72)</f>
        <v>0</v>
      </c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</row>
    <row r="73" spans="1:106">
      <c r="A73" s="260">
        <v>30100056</v>
      </c>
      <c r="B73" s="63" t="s">
        <v>85</v>
      </c>
      <c r="C73" s="16" t="s">
        <v>74</v>
      </c>
      <c r="D73" s="17">
        <v>5.0599999999999996</v>
      </c>
      <c r="E73" s="17"/>
      <c r="F73" s="6"/>
      <c r="G73" s="93">
        <f>SUM('1:3'!G73)</f>
        <v>0</v>
      </c>
      <c r="H73" s="321">
        <f t="shared" si="6"/>
        <v>0</v>
      </c>
      <c r="I73" s="93">
        <f>SUM('1:3'!I73)</f>
        <v>0</v>
      </c>
      <c r="J73" s="31" t="str">
        <f t="array" ref="J73">IF(ISERROR(G73/I73),"",G73/I73)</f>
        <v/>
      </c>
      <c r="K73" s="35" t="str">
        <f t="array" ref="K73">IF(ISERROR(G73/L73),"",G73/L73)</f>
        <v/>
      </c>
      <c r="L73" s="87"/>
      <c r="M73" s="36" t="str">
        <f t="shared" si="12"/>
        <v/>
      </c>
      <c r="N73" s="93">
        <f>SUM('1:3'!N73)</f>
        <v>0</v>
      </c>
      <c r="O73" s="93">
        <f>SUM('1:3'!O73)</f>
        <v>0</v>
      </c>
      <c r="P73" s="93">
        <f>SUM('1:3'!P73)</f>
        <v>0</v>
      </c>
      <c r="Q73" s="93">
        <f>SUM('1:3'!Q73)</f>
        <v>0</v>
      </c>
      <c r="R73" s="93">
        <f>SUM('1:3'!R73)</f>
        <v>0</v>
      </c>
      <c r="S73" s="93">
        <f>SUM('1:3'!S73)</f>
        <v>0</v>
      </c>
      <c r="T73" s="93">
        <f>SUM('1:3'!T73)</f>
        <v>0</v>
      </c>
      <c r="U73" s="93">
        <f>SUM('1:3'!U73)</f>
        <v>0</v>
      </c>
      <c r="V73" s="202">
        <f>SUM(X73:AA73)</f>
        <v>0</v>
      </c>
      <c r="W73" s="33" t="str">
        <f>IF(ISERROR(V73/G73),"",V73/G73)</f>
        <v/>
      </c>
      <c r="X73" s="93">
        <f>SUM('1:3'!X73)</f>
        <v>0</v>
      </c>
      <c r="Y73" s="93">
        <f>SUM('1:3'!Y73)</f>
        <v>0</v>
      </c>
      <c r="Z73" s="93">
        <f>SUM('1:3'!Z73)</f>
        <v>0</v>
      </c>
      <c r="AA73" s="93">
        <f>SUM('1:3'!AA73)</f>
        <v>0</v>
      </c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</row>
    <row r="74" spans="1:106" ht="15" customHeight="1">
      <c r="A74" s="260">
        <v>30100057</v>
      </c>
      <c r="B74" s="63" t="s">
        <v>85</v>
      </c>
      <c r="C74" s="16" t="s">
        <v>65</v>
      </c>
      <c r="D74" s="17">
        <v>5.0599999999999996</v>
      </c>
      <c r="E74" s="17"/>
      <c r="F74" s="6"/>
      <c r="G74" s="93">
        <f>SUM('1:3'!G74)</f>
        <v>0</v>
      </c>
      <c r="H74" s="321">
        <f t="shared" si="6"/>
        <v>0</v>
      </c>
      <c r="I74" s="93">
        <f>SUM('1:3'!I74)</f>
        <v>0</v>
      </c>
      <c r="J74" s="31" t="str">
        <f t="array" ref="J74">IF(ISERROR(G74/I74),"",G74/I74)</f>
        <v/>
      </c>
      <c r="K74" s="35" t="str">
        <f t="array" ref="K74">IF(ISERROR(G74/L74),"",G74/L74)</f>
        <v/>
      </c>
      <c r="L74" s="87"/>
      <c r="M74" s="36" t="str">
        <f t="shared" si="12"/>
        <v/>
      </c>
      <c r="N74" s="93">
        <f>SUM('1:3'!N74)</f>
        <v>0</v>
      </c>
      <c r="O74" s="93">
        <f>SUM('1:3'!O74)</f>
        <v>0</v>
      </c>
      <c r="P74" s="93">
        <f>SUM('1:3'!P74)</f>
        <v>0</v>
      </c>
      <c r="Q74" s="93">
        <f>SUM('1:3'!Q74)</f>
        <v>0</v>
      </c>
      <c r="R74" s="93">
        <f>SUM('1:3'!R74)</f>
        <v>0</v>
      </c>
      <c r="S74" s="93">
        <f>SUM('1:3'!S74)</f>
        <v>0</v>
      </c>
      <c r="T74" s="93">
        <f>SUM('1:3'!T74)</f>
        <v>0</v>
      </c>
      <c r="U74" s="93">
        <f>SUM('1:3'!U74)</f>
        <v>0</v>
      </c>
      <c r="V74" s="202">
        <f>SUM(X74:AA74)</f>
        <v>0</v>
      </c>
      <c r="W74" s="33" t="str">
        <f>IF(ISERROR(V74/G74),"",V74/G74)</f>
        <v/>
      </c>
      <c r="X74" s="93">
        <f>SUM('1:3'!X74)</f>
        <v>0</v>
      </c>
      <c r="Y74" s="93">
        <f>SUM('1:3'!Y74)</f>
        <v>0</v>
      </c>
      <c r="Z74" s="93">
        <f>SUM('1:3'!Z74)</f>
        <v>0</v>
      </c>
      <c r="AA74" s="93">
        <f>SUM('1:3'!AA74)</f>
        <v>0</v>
      </c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</row>
    <row r="75" spans="1:106">
      <c r="A75" s="260">
        <v>30100058</v>
      </c>
      <c r="B75" s="185" t="s">
        <v>215</v>
      </c>
      <c r="C75" s="16" t="s">
        <v>61</v>
      </c>
      <c r="D75" s="17">
        <v>5.0599999999999996</v>
      </c>
      <c r="E75" s="17"/>
      <c r="F75" s="6"/>
      <c r="G75" s="93">
        <f>SUM('1:3'!G75)</f>
        <v>0</v>
      </c>
      <c r="H75" s="321">
        <f t="shared" si="6"/>
        <v>0</v>
      </c>
      <c r="I75" s="93">
        <f>SUM('1:3'!I75)</f>
        <v>0</v>
      </c>
      <c r="J75" s="31" t="str">
        <f t="array" ref="J75">IF(ISERROR(G75/I75),"",G75/I75)</f>
        <v/>
      </c>
      <c r="K75" s="35" t="str">
        <f t="array" ref="K75">IF(ISERROR(G75/L75),"",G75/L75)</f>
        <v/>
      </c>
      <c r="L75" s="87"/>
      <c r="M75" s="36" t="str">
        <f t="shared" si="12"/>
        <v/>
      </c>
      <c r="N75" s="93">
        <f>SUM('1:3'!N75)</f>
        <v>0</v>
      </c>
      <c r="O75" s="93">
        <f>SUM('1:3'!O75)</f>
        <v>0</v>
      </c>
      <c r="P75" s="93">
        <f>SUM('1:3'!P75)</f>
        <v>0</v>
      </c>
      <c r="Q75" s="93">
        <f>SUM('1:3'!Q75)</f>
        <v>0</v>
      </c>
      <c r="R75" s="93">
        <f>SUM('1:3'!R75)</f>
        <v>0</v>
      </c>
      <c r="S75" s="93">
        <f>SUM('1:3'!S75)</f>
        <v>0</v>
      </c>
      <c r="T75" s="93">
        <f>SUM('1:3'!T75)</f>
        <v>0</v>
      </c>
      <c r="U75" s="93">
        <f>SUM('1:3'!U75)</f>
        <v>0</v>
      </c>
      <c r="V75" s="202">
        <f>SUM(X75:AA75)</f>
        <v>0</v>
      </c>
      <c r="W75" s="33" t="str">
        <f>IF(ISERROR(V75/G75),"",V75/G75)</f>
        <v/>
      </c>
      <c r="X75" s="93">
        <f>SUM('1:3'!X75)</f>
        <v>0</v>
      </c>
      <c r="Y75" s="93">
        <f>SUM('1:3'!Y75)</f>
        <v>0</v>
      </c>
      <c r="Z75" s="93">
        <f>SUM('1:3'!Z75)</f>
        <v>0</v>
      </c>
      <c r="AA75" s="93">
        <f>SUM('1:3'!AA75)</f>
        <v>0</v>
      </c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</row>
    <row r="76" spans="1:106">
      <c r="A76" s="262">
        <v>30600013</v>
      </c>
      <c r="B76" s="233" t="s">
        <v>377</v>
      </c>
      <c r="C76" s="183" t="s">
        <v>374</v>
      </c>
      <c r="D76" s="17"/>
      <c r="E76" s="17"/>
      <c r="F76" s="6"/>
      <c r="G76" s="93">
        <f>SUM('1:3'!G76)</f>
        <v>0</v>
      </c>
      <c r="H76" s="321">
        <f t="shared" si="6"/>
        <v>0</v>
      </c>
      <c r="I76" s="93">
        <f>SUM('1:3'!I76)</f>
        <v>0</v>
      </c>
      <c r="J76" s="31"/>
      <c r="K76" s="35">
        <f t="array" ref="K76">IF(ISERROR(G76/L76),"",G76/L76)</f>
        <v>0</v>
      </c>
      <c r="L76" s="87">
        <v>24</v>
      </c>
      <c r="M76" s="36">
        <f t="shared" si="12"/>
        <v>0</v>
      </c>
      <c r="N76" s="93">
        <f>SUM('1:3'!N76)</f>
        <v>0</v>
      </c>
      <c r="O76" s="93">
        <f>SUM('1:3'!O76)</f>
        <v>0</v>
      </c>
      <c r="P76" s="93">
        <f>SUM('1:3'!P76)</f>
        <v>0</v>
      </c>
      <c r="Q76" s="93">
        <f>SUM('1:3'!Q76)</f>
        <v>0</v>
      </c>
      <c r="R76" s="93">
        <f>SUM('1:3'!R76)</f>
        <v>0</v>
      </c>
      <c r="S76" s="93">
        <f>SUM('1:3'!S76)</f>
        <v>0</v>
      </c>
      <c r="T76" s="93">
        <f>SUM('1:3'!T76)</f>
        <v>0</v>
      </c>
      <c r="U76" s="93">
        <f>SUM('1:3'!U76)</f>
        <v>0</v>
      </c>
      <c r="V76" s="202"/>
      <c r="W76" s="33"/>
      <c r="X76" s="93">
        <f>SUM('1:3'!X76)</f>
        <v>0</v>
      </c>
      <c r="Y76" s="93">
        <f>SUM('1:3'!Y76)</f>
        <v>0</v>
      </c>
      <c r="Z76" s="93">
        <f>SUM('1:3'!Z76)</f>
        <v>0</v>
      </c>
      <c r="AA76" s="93">
        <f>SUM('1:3'!AA76)</f>
        <v>0</v>
      </c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</row>
    <row r="77" spans="1:106">
      <c r="A77" s="262">
        <v>30600014</v>
      </c>
      <c r="B77" s="233" t="s">
        <v>377</v>
      </c>
      <c r="C77" s="183" t="s">
        <v>369</v>
      </c>
      <c r="D77" s="17"/>
      <c r="E77" s="17"/>
      <c r="F77" s="6"/>
      <c r="G77" s="93">
        <f>SUM('1:3'!G77)</f>
        <v>0</v>
      </c>
      <c r="H77" s="321">
        <f t="shared" si="6"/>
        <v>0</v>
      </c>
      <c r="I77" s="93">
        <f>SUM('1:3'!I77)</f>
        <v>0</v>
      </c>
      <c r="J77" s="31"/>
      <c r="K77" s="35">
        <f t="array" ref="K77">IF(ISERROR(G77/L77),"",G77/L77)</f>
        <v>0</v>
      </c>
      <c r="L77" s="87">
        <v>24</v>
      </c>
      <c r="M77" s="36">
        <f t="shared" si="12"/>
        <v>0</v>
      </c>
      <c r="N77" s="93">
        <f>SUM('1:3'!N77)</f>
        <v>0</v>
      </c>
      <c r="O77" s="93">
        <f>SUM('1:3'!O77)</f>
        <v>0</v>
      </c>
      <c r="P77" s="93">
        <f>SUM('1:3'!P77)</f>
        <v>0</v>
      </c>
      <c r="Q77" s="93">
        <f>SUM('1:3'!Q77)</f>
        <v>0</v>
      </c>
      <c r="R77" s="93">
        <f>SUM('1:3'!R77)</f>
        <v>0</v>
      </c>
      <c r="S77" s="93">
        <f>SUM('1:3'!S77)</f>
        <v>0</v>
      </c>
      <c r="T77" s="93">
        <f>SUM('1:3'!T77)</f>
        <v>0</v>
      </c>
      <c r="U77" s="93">
        <f>SUM('1:3'!U77)</f>
        <v>0</v>
      </c>
      <c r="V77" s="202"/>
      <c r="W77" s="33"/>
      <c r="X77" s="93">
        <f>SUM('1:3'!X77)</f>
        <v>0</v>
      </c>
      <c r="Y77" s="93">
        <f>SUM('1:3'!Y77)</f>
        <v>0</v>
      </c>
      <c r="Z77" s="93">
        <f>SUM('1:3'!Z77)</f>
        <v>0</v>
      </c>
      <c r="AA77" s="93">
        <f>SUM('1:3'!AA77)</f>
        <v>0</v>
      </c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</row>
    <row r="78" spans="1:106">
      <c r="A78" s="262">
        <v>30600012</v>
      </c>
      <c r="B78" s="193" t="s">
        <v>377</v>
      </c>
      <c r="C78" s="183" t="s">
        <v>370</v>
      </c>
      <c r="D78" s="17"/>
      <c r="E78" s="17"/>
      <c r="F78" s="6"/>
      <c r="G78" s="93">
        <f>SUM('1:3'!G78)</f>
        <v>0</v>
      </c>
      <c r="H78" s="321">
        <f t="shared" si="6"/>
        <v>0</v>
      </c>
      <c r="I78" s="93">
        <f>SUM('1:3'!I78)</f>
        <v>0</v>
      </c>
      <c r="J78" s="31"/>
      <c r="K78" s="35">
        <f t="array" ref="K78">IF(ISERROR(G78/L78),"",G78/L78)</f>
        <v>0</v>
      </c>
      <c r="L78" s="87">
        <v>24</v>
      </c>
      <c r="M78" s="36">
        <f t="shared" si="12"/>
        <v>0</v>
      </c>
      <c r="N78" s="93">
        <f>SUM('1:3'!N78)</f>
        <v>0</v>
      </c>
      <c r="O78" s="93">
        <f>SUM('1:3'!O78)</f>
        <v>0</v>
      </c>
      <c r="P78" s="93">
        <f>SUM('1:3'!P78)</f>
        <v>0</v>
      </c>
      <c r="Q78" s="93">
        <f>SUM('1:3'!Q78)</f>
        <v>0</v>
      </c>
      <c r="R78" s="93">
        <f>SUM('1:3'!R78)</f>
        <v>0</v>
      </c>
      <c r="S78" s="93">
        <f>SUM('1:3'!S78)</f>
        <v>0</v>
      </c>
      <c r="T78" s="93">
        <f>SUM('1:3'!T78)</f>
        <v>0</v>
      </c>
      <c r="U78" s="93">
        <f>SUM('1:3'!U78)</f>
        <v>0</v>
      </c>
      <c r="V78" s="202"/>
      <c r="W78" s="33"/>
      <c r="X78" s="93">
        <f>SUM('1:3'!X78)</f>
        <v>0</v>
      </c>
      <c r="Y78" s="93">
        <f>SUM('1:3'!Y78)</f>
        <v>0</v>
      </c>
      <c r="Z78" s="93">
        <f>SUM('1:3'!Z78)</f>
        <v>0</v>
      </c>
      <c r="AA78" s="93">
        <f>SUM('1:3'!AA78)</f>
        <v>0</v>
      </c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</row>
    <row r="79" spans="1:106">
      <c r="A79" s="262">
        <v>30600011</v>
      </c>
      <c r="B79" s="193" t="s">
        <v>377</v>
      </c>
      <c r="C79" s="183" t="s">
        <v>371</v>
      </c>
      <c r="D79" s="17"/>
      <c r="E79" s="17"/>
      <c r="F79" s="6"/>
      <c r="G79" s="93">
        <f>SUM('1:3'!G79)</f>
        <v>0</v>
      </c>
      <c r="H79" s="321">
        <f t="shared" si="6"/>
        <v>0</v>
      </c>
      <c r="I79" s="93">
        <f>SUM('1:3'!I79)</f>
        <v>0</v>
      </c>
      <c r="J79" s="31"/>
      <c r="K79" s="35">
        <f t="array" ref="K79">IF(ISERROR(G79/L79),"",G79/L79)</f>
        <v>0</v>
      </c>
      <c r="L79" s="87">
        <v>24</v>
      </c>
      <c r="M79" s="36">
        <f t="shared" si="12"/>
        <v>0</v>
      </c>
      <c r="N79" s="93">
        <f>SUM('1:3'!N79)</f>
        <v>0</v>
      </c>
      <c r="O79" s="93">
        <f>SUM('1:3'!O79)</f>
        <v>0</v>
      </c>
      <c r="P79" s="93">
        <f>SUM('1:3'!P79)</f>
        <v>0</v>
      </c>
      <c r="Q79" s="93">
        <f>SUM('1:3'!Q79)</f>
        <v>0</v>
      </c>
      <c r="R79" s="93">
        <f>SUM('1:3'!R79)</f>
        <v>0</v>
      </c>
      <c r="S79" s="93">
        <f>SUM('1:3'!S79)</f>
        <v>0</v>
      </c>
      <c r="T79" s="93">
        <f>SUM('1:3'!T79)</f>
        <v>0</v>
      </c>
      <c r="U79" s="93">
        <f>SUM('1:3'!U79)</f>
        <v>0</v>
      </c>
      <c r="V79" s="202"/>
      <c r="W79" s="33"/>
      <c r="X79" s="93">
        <f>SUM('1:3'!X79)</f>
        <v>0</v>
      </c>
      <c r="Y79" s="93">
        <f>SUM('1:3'!Y79)</f>
        <v>0</v>
      </c>
      <c r="Z79" s="93">
        <f>SUM('1:3'!Z79)</f>
        <v>0</v>
      </c>
      <c r="AA79" s="93">
        <f>SUM('1:3'!AA79)</f>
        <v>0</v>
      </c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</row>
    <row r="80" spans="1:106">
      <c r="A80" s="262">
        <v>30300002</v>
      </c>
      <c r="B80" s="193" t="s">
        <v>407</v>
      </c>
      <c r="C80" s="183" t="s">
        <v>408</v>
      </c>
      <c r="D80" s="17"/>
      <c r="E80" s="17"/>
      <c r="F80" s="6"/>
      <c r="G80" s="93">
        <f>SUM('1:3'!G80)</f>
        <v>0</v>
      </c>
      <c r="H80" s="321">
        <f t="shared" si="6"/>
        <v>0</v>
      </c>
      <c r="I80" s="93">
        <f>SUM('1:3'!I80)</f>
        <v>0</v>
      </c>
      <c r="J80" s="31"/>
      <c r="K80" s="35"/>
      <c r="L80" s="87">
        <v>4</v>
      </c>
      <c r="M80" s="36"/>
      <c r="N80" s="93">
        <f>SUM('1:3'!N80)</f>
        <v>0</v>
      </c>
      <c r="O80" s="93"/>
      <c r="P80" s="93"/>
      <c r="Q80" s="93"/>
      <c r="R80" s="93"/>
      <c r="S80" s="93"/>
      <c r="T80" s="93"/>
      <c r="U80" s="93"/>
      <c r="V80" s="202"/>
      <c r="W80" s="33"/>
      <c r="X80" s="93"/>
      <c r="Y80" s="93"/>
      <c r="Z80" s="93"/>
      <c r="AA80" s="93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</row>
    <row r="81" spans="1:106">
      <c r="A81" s="262">
        <v>30300001</v>
      </c>
      <c r="B81" s="193" t="s">
        <v>407</v>
      </c>
      <c r="C81" s="183" t="s">
        <v>409</v>
      </c>
      <c r="D81" s="17"/>
      <c r="E81" s="17"/>
      <c r="F81" s="6"/>
      <c r="G81" s="93">
        <f>SUM('1:3'!G81)</f>
        <v>0</v>
      </c>
      <c r="H81" s="321">
        <f t="shared" si="6"/>
        <v>0</v>
      </c>
      <c r="I81" s="93">
        <f>SUM('1:3'!I81)</f>
        <v>0</v>
      </c>
      <c r="J81" s="31"/>
      <c r="K81" s="35"/>
      <c r="L81" s="87">
        <v>4</v>
      </c>
      <c r="M81" s="36"/>
      <c r="N81" s="93">
        <f>SUM('1:3'!N81)</f>
        <v>0</v>
      </c>
      <c r="O81" s="93"/>
      <c r="P81" s="93"/>
      <c r="Q81" s="93"/>
      <c r="R81" s="93"/>
      <c r="S81" s="93"/>
      <c r="T81" s="93"/>
      <c r="U81" s="93"/>
      <c r="V81" s="202"/>
      <c r="W81" s="33"/>
      <c r="X81" s="93"/>
      <c r="Y81" s="93"/>
      <c r="Z81" s="93"/>
      <c r="AA81" s="93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</row>
    <row r="82" spans="1:106">
      <c r="A82" s="262">
        <v>30300003</v>
      </c>
      <c r="B82" s="193" t="s">
        <v>407</v>
      </c>
      <c r="C82" s="183" t="s">
        <v>410</v>
      </c>
      <c r="D82" s="17"/>
      <c r="E82" s="17"/>
      <c r="F82" s="6"/>
      <c r="G82" s="93">
        <f>SUM('1:3'!G82)</f>
        <v>0</v>
      </c>
      <c r="H82" s="321">
        <f t="shared" si="6"/>
        <v>0</v>
      </c>
      <c r="I82" s="93">
        <f>SUM('1:3'!I82)</f>
        <v>0</v>
      </c>
      <c r="J82" s="31"/>
      <c r="K82" s="35"/>
      <c r="L82" s="87">
        <v>4</v>
      </c>
      <c r="M82" s="36"/>
      <c r="N82" s="93">
        <f>SUM('1:3'!N82)</f>
        <v>0</v>
      </c>
      <c r="O82" s="93"/>
      <c r="P82" s="93"/>
      <c r="Q82" s="93"/>
      <c r="R82" s="93"/>
      <c r="S82" s="93"/>
      <c r="T82" s="93"/>
      <c r="U82" s="93"/>
      <c r="V82" s="202"/>
      <c r="W82" s="33"/>
      <c r="X82" s="93"/>
      <c r="Y82" s="93"/>
      <c r="Z82" s="93"/>
      <c r="AA82" s="93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</row>
    <row r="83" spans="1:106">
      <c r="A83" s="262">
        <v>30300005</v>
      </c>
      <c r="B83" s="63" t="s">
        <v>362</v>
      </c>
      <c r="C83" s="16" t="s">
        <v>337</v>
      </c>
      <c r="D83" s="17"/>
      <c r="E83" s="17"/>
      <c r="F83" s="6"/>
      <c r="G83" s="93">
        <f>SUM('1:3'!G83)</f>
        <v>0</v>
      </c>
      <c r="H83" s="321">
        <f t="shared" si="6"/>
        <v>0</v>
      </c>
      <c r="I83" s="93">
        <f>SUM('1:3'!I83)</f>
        <v>0</v>
      </c>
      <c r="J83" s="31"/>
      <c r="K83" s="35"/>
      <c r="L83" s="87">
        <v>4</v>
      </c>
      <c r="M83" s="36"/>
      <c r="N83" s="93">
        <f>SUM('1:3'!N83)</f>
        <v>0</v>
      </c>
      <c r="O83" s="93">
        <f>SUM('1:3'!O83)</f>
        <v>0</v>
      </c>
      <c r="P83" s="93">
        <f>SUM('1:3'!P83)</f>
        <v>0</v>
      </c>
      <c r="Q83" s="93">
        <f>SUM('1:3'!Q83)</f>
        <v>0</v>
      </c>
      <c r="R83" s="93">
        <f>SUM('1:3'!R83)</f>
        <v>0</v>
      </c>
      <c r="S83" s="93">
        <f>SUM('1:3'!S83)</f>
        <v>0</v>
      </c>
      <c r="T83" s="93">
        <f>SUM('1:3'!T83)</f>
        <v>0</v>
      </c>
      <c r="U83" s="93">
        <f>SUM('1:3'!U83)</f>
        <v>0</v>
      </c>
      <c r="V83" s="202"/>
      <c r="W83" s="33"/>
      <c r="X83" s="93">
        <f>SUM('1:3'!X83)</f>
        <v>0</v>
      </c>
      <c r="Y83" s="93">
        <f>SUM('1:3'!Y83)</f>
        <v>0</v>
      </c>
      <c r="Z83" s="93">
        <f>SUM('1:3'!Z83)</f>
        <v>0</v>
      </c>
      <c r="AA83" s="93">
        <f>SUM('1:3'!AA83)</f>
        <v>0</v>
      </c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</row>
    <row r="84" spans="1:106">
      <c r="A84" s="262">
        <v>30300004</v>
      </c>
      <c r="B84" s="63" t="s">
        <v>362</v>
      </c>
      <c r="C84" s="16" t="s">
        <v>339</v>
      </c>
      <c r="D84" s="17"/>
      <c r="E84" s="17"/>
      <c r="F84" s="6"/>
      <c r="G84" s="93">
        <f>SUM('1:3'!G84)</f>
        <v>0</v>
      </c>
      <c r="H84" s="321">
        <f t="shared" si="6"/>
        <v>0</v>
      </c>
      <c r="I84" s="93">
        <f>SUM('1:3'!I84)</f>
        <v>0</v>
      </c>
      <c r="J84" s="31"/>
      <c r="K84" s="35"/>
      <c r="L84" s="87">
        <v>4</v>
      </c>
      <c r="M84" s="36"/>
      <c r="N84" s="93">
        <f>SUM('1:3'!N84)</f>
        <v>0</v>
      </c>
      <c r="O84" s="93">
        <f>SUM('1:3'!O84)</f>
        <v>0</v>
      </c>
      <c r="P84" s="93">
        <f>SUM('1:3'!P84)</f>
        <v>0</v>
      </c>
      <c r="Q84" s="93">
        <f>SUM('1:3'!Q84)</f>
        <v>0</v>
      </c>
      <c r="R84" s="93">
        <f>SUM('1:3'!R84)</f>
        <v>0</v>
      </c>
      <c r="S84" s="93">
        <f>SUM('1:3'!S84)</f>
        <v>0</v>
      </c>
      <c r="T84" s="93">
        <f>SUM('1:3'!T84)</f>
        <v>0</v>
      </c>
      <c r="U84" s="93">
        <f>SUM('1:3'!U84)</f>
        <v>0</v>
      </c>
      <c r="V84" s="202"/>
      <c r="W84" s="33"/>
      <c r="X84" s="93">
        <f>SUM('1:3'!X84)</f>
        <v>0</v>
      </c>
      <c r="Y84" s="93">
        <f>SUM('1:3'!Y84)</f>
        <v>0</v>
      </c>
      <c r="Z84" s="93">
        <f>SUM('1:3'!Z84)</f>
        <v>0</v>
      </c>
      <c r="AA84" s="93">
        <f>SUM('1:3'!AA84)</f>
        <v>0</v>
      </c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</row>
    <row r="85" spans="1:106">
      <c r="A85" s="262">
        <v>30300006</v>
      </c>
      <c r="B85" s="63" t="s">
        <v>362</v>
      </c>
      <c r="C85" s="16" t="s">
        <v>341</v>
      </c>
      <c r="D85" s="17"/>
      <c r="E85" s="17"/>
      <c r="F85" s="6"/>
      <c r="G85" s="93">
        <f>SUM('1:3'!G85)</f>
        <v>0</v>
      </c>
      <c r="H85" s="321">
        <f t="shared" si="6"/>
        <v>0</v>
      </c>
      <c r="I85" s="93">
        <f>SUM('1:3'!I85)</f>
        <v>0</v>
      </c>
      <c r="J85" s="31"/>
      <c r="K85" s="35"/>
      <c r="L85" s="87">
        <v>4</v>
      </c>
      <c r="M85" s="36"/>
      <c r="N85" s="93">
        <f>SUM('1:3'!N85)</f>
        <v>0</v>
      </c>
      <c r="O85" s="93">
        <f>SUM('1:3'!O85)</f>
        <v>0</v>
      </c>
      <c r="P85" s="93">
        <f>SUM('1:3'!P85)</f>
        <v>0</v>
      </c>
      <c r="Q85" s="93">
        <f>SUM('1:3'!Q85)</f>
        <v>0</v>
      </c>
      <c r="R85" s="93">
        <f>SUM('1:3'!R85)</f>
        <v>0</v>
      </c>
      <c r="S85" s="93">
        <f>SUM('1:3'!S85)</f>
        <v>0</v>
      </c>
      <c r="T85" s="93">
        <f>SUM('1:3'!T85)</f>
        <v>0</v>
      </c>
      <c r="U85" s="93">
        <f>SUM('1:3'!U85)</f>
        <v>0</v>
      </c>
      <c r="V85" s="202"/>
      <c r="W85" s="33"/>
      <c r="X85" s="93">
        <f>SUM('1:3'!X85)</f>
        <v>0</v>
      </c>
      <c r="Y85" s="93">
        <f>SUM('1:3'!Y85)</f>
        <v>0</v>
      </c>
      <c r="Z85" s="93">
        <f>SUM('1:3'!Z85)</f>
        <v>0</v>
      </c>
      <c r="AA85" s="93">
        <f>SUM('1:3'!AA85)</f>
        <v>0</v>
      </c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</row>
    <row r="86" spans="1:106">
      <c r="A86" s="544" t="s">
        <v>86</v>
      </c>
      <c r="B86" s="544"/>
      <c r="C86" s="316" t="s">
        <v>71</v>
      </c>
      <c r="D86" s="20"/>
      <c r="E86" s="20"/>
      <c r="F86" s="32"/>
      <c r="G86" s="94">
        <f>SUM(G29:G85)</f>
        <v>1147</v>
      </c>
      <c r="H86" s="30">
        <f>SUM(H29:H85)</f>
        <v>5769.41</v>
      </c>
      <c r="I86" s="30">
        <f>SUM(I29:I85)</f>
        <v>12</v>
      </c>
      <c r="J86" s="31">
        <f t="array" ref="J86">IF(ISERROR(G86/I86),"",G86/I86)</f>
        <v>95.583333333333329</v>
      </c>
      <c r="K86" s="30">
        <f>SUM(K29:K85)</f>
        <v>22.05769230769231</v>
      </c>
      <c r="L86" s="98"/>
      <c r="M86" s="89">
        <f t="shared" ref="M86:V86" si="13">SUM(M29:M85)</f>
        <v>-10.057692307692308</v>
      </c>
      <c r="N86" s="30">
        <f t="shared" si="13"/>
        <v>0</v>
      </c>
      <c r="O86" s="91">
        <f t="shared" si="13"/>
        <v>0</v>
      </c>
      <c r="P86" s="91">
        <f t="shared" si="13"/>
        <v>0</v>
      </c>
      <c r="Q86" s="91">
        <f t="shared" si="13"/>
        <v>0</v>
      </c>
      <c r="R86" s="91">
        <f t="shared" si="13"/>
        <v>0</v>
      </c>
      <c r="S86" s="92">
        <f t="shared" si="13"/>
        <v>0</v>
      </c>
      <c r="T86" s="91">
        <f t="shared" si="13"/>
        <v>0</v>
      </c>
      <c r="U86" s="91">
        <f t="shared" si="13"/>
        <v>0</v>
      </c>
      <c r="V86" s="202">
        <f t="shared" si="13"/>
        <v>0</v>
      </c>
      <c r="W86" s="33">
        <f t="shared" ref="W86:W93" si="14">IF(ISERROR(V86/G86),"",V86/G86)</f>
        <v>0</v>
      </c>
      <c r="X86" s="92">
        <f>SUM(X29:X85)</f>
        <v>0</v>
      </c>
      <c r="Y86" s="92">
        <f>SUM(Y29:Y85)</f>
        <v>0</v>
      </c>
      <c r="Z86" s="92">
        <f>SUM(Z29:Z85)</f>
        <v>0</v>
      </c>
      <c r="AA86" s="92">
        <f>SUM(AA29:AA85)</f>
        <v>0</v>
      </c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</row>
    <row r="87" spans="1:106">
      <c r="A87" s="259">
        <v>30400012</v>
      </c>
      <c r="B87" s="61" t="s">
        <v>87</v>
      </c>
      <c r="C87" s="16" t="s">
        <v>53</v>
      </c>
      <c r="D87" s="17">
        <v>5.03</v>
      </c>
      <c r="E87" s="17"/>
      <c r="F87" s="6"/>
      <c r="G87" s="93">
        <f>SUM('1:3'!G87)</f>
        <v>0</v>
      </c>
      <c r="H87" s="93">
        <f>SUM('1:3'!H87)</f>
        <v>0</v>
      </c>
      <c r="I87" s="93">
        <f>SUM('1:3'!I87)</f>
        <v>0</v>
      </c>
      <c r="J87" s="31" t="str">
        <f>IF(ISERROR(G87/I87),"",G87/I87)</f>
        <v/>
      </c>
      <c r="K87" s="35">
        <f t="array" ref="K87">IF(ISERROR(G87/L87),"",G87/L87)</f>
        <v>0</v>
      </c>
      <c r="L87" s="87">
        <v>8.8000000000000007</v>
      </c>
      <c r="M87" s="36">
        <f t="shared" ref="M87:M94" si="15">IF(ISERROR(I87-K87),"",I87-K87)</f>
        <v>0</v>
      </c>
      <c r="N87" s="93">
        <f>SUM('1:3'!N87)</f>
        <v>0</v>
      </c>
      <c r="O87" s="93">
        <f>SUM('1:3'!O87)</f>
        <v>0</v>
      </c>
      <c r="P87" s="93">
        <f>SUM('1:3'!P87)</f>
        <v>0</v>
      </c>
      <c r="Q87" s="93">
        <f>SUM('1:3'!Q87)</f>
        <v>0</v>
      </c>
      <c r="R87" s="93">
        <f>SUM('1:3'!R87)</f>
        <v>0</v>
      </c>
      <c r="S87" s="93">
        <f>SUM('1:3'!S87)</f>
        <v>0</v>
      </c>
      <c r="T87" s="93">
        <f>SUM('1:3'!T87)</f>
        <v>0</v>
      </c>
      <c r="U87" s="93">
        <f>SUM('1:3'!U87)</f>
        <v>0</v>
      </c>
      <c r="V87" s="202">
        <f t="shared" ref="V87:V93" si="16">SUM(X87:AA87)</f>
        <v>0</v>
      </c>
      <c r="W87" s="33" t="str">
        <f t="shared" si="14"/>
        <v/>
      </c>
      <c r="X87" s="93">
        <f>SUM('1:3'!X87)</f>
        <v>0</v>
      </c>
      <c r="Y87" s="93">
        <f>SUM('1:3'!Y87)</f>
        <v>0</v>
      </c>
      <c r="Z87" s="93">
        <f>SUM('1:3'!Z87)</f>
        <v>0</v>
      </c>
      <c r="AA87" s="93">
        <f>SUM('1:3'!AA87)</f>
        <v>0</v>
      </c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</row>
    <row r="88" spans="1:106">
      <c r="A88" s="259">
        <v>30400010</v>
      </c>
      <c r="B88" s="61" t="s">
        <v>87</v>
      </c>
      <c r="C88" s="16" t="s">
        <v>60</v>
      </c>
      <c r="D88" s="17">
        <v>5.03</v>
      </c>
      <c r="E88" s="17"/>
      <c r="F88" s="6"/>
      <c r="G88" s="93">
        <f>SUM('1:3'!G88)</f>
        <v>0</v>
      </c>
      <c r="H88" s="93">
        <f>SUM('1:3'!H88)</f>
        <v>0</v>
      </c>
      <c r="I88" s="93">
        <f>SUM('1:3'!I88)</f>
        <v>0</v>
      </c>
      <c r="J88" s="31" t="str">
        <f t="array" ref="J88">IF(ISERROR(G88/I88),"",G88/I88)</f>
        <v/>
      </c>
      <c r="K88" s="35">
        <f t="array" ref="K88">IF(ISERROR(G88/L88),"",G88/L88)</f>
        <v>0</v>
      </c>
      <c r="L88" s="87">
        <v>8.8000000000000007</v>
      </c>
      <c r="M88" s="36">
        <f t="shared" si="15"/>
        <v>0</v>
      </c>
      <c r="N88" s="93">
        <f>SUM('1:3'!N88)</f>
        <v>0</v>
      </c>
      <c r="O88" s="93">
        <f>SUM('1:3'!O88)</f>
        <v>0</v>
      </c>
      <c r="P88" s="93">
        <f>SUM('1:3'!P88)</f>
        <v>0</v>
      </c>
      <c r="Q88" s="93">
        <f>SUM('1:3'!Q88)</f>
        <v>0</v>
      </c>
      <c r="R88" s="93">
        <f>SUM('1:3'!R88)</f>
        <v>0</v>
      </c>
      <c r="S88" s="93">
        <f>SUM('1:3'!S88)</f>
        <v>0</v>
      </c>
      <c r="T88" s="93">
        <f>SUM('1:3'!T88)</f>
        <v>0</v>
      </c>
      <c r="U88" s="93">
        <f>SUM('1:3'!U88)</f>
        <v>0</v>
      </c>
      <c r="V88" s="202">
        <f t="shared" si="16"/>
        <v>0</v>
      </c>
      <c r="W88" s="33" t="str">
        <f t="shared" si="14"/>
        <v/>
      </c>
      <c r="X88" s="93">
        <f>SUM('1:3'!X88)</f>
        <v>0</v>
      </c>
      <c r="Y88" s="93">
        <f>SUM('1:3'!Y88)</f>
        <v>0</v>
      </c>
      <c r="Z88" s="93">
        <f>SUM('1:3'!Z88)</f>
        <v>0</v>
      </c>
      <c r="AA88" s="93">
        <f>SUM('1:3'!AA88)</f>
        <v>0</v>
      </c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</row>
    <row r="89" spans="1:106">
      <c r="A89" s="259">
        <v>30400011</v>
      </c>
      <c r="B89" s="61" t="s">
        <v>87</v>
      </c>
      <c r="C89" s="16" t="s">
        <v>74</v>
      </c>
      <c r="D89" s="17">
        <v>5.03</v>
      </c>
      <c r="E89" s="17"/>
      <c r="F89" s="6"/>
      <c r="G89" s="93">
        <f>SUM('1:3'!G89)</f>
        <v>0</v>
      </c>
      <c r="H89" s="93">
        <f>SUM('1:3'!H89)</f>
        <v>0</v>
      </c>
      <c r="I89" s="93">
        <f>SUM('1:3'!I89)</f>
        <v>0</v>
      </c>
      <c r="J89" s="31" t="str">
        <f t="array" ref="J89">IF(ISERROR(G89/I89),"",G89/I89)</f>
        <v/>
      </c>
      <c r="K89" s="35">
        <f t="array" ref="K89">IF(ISERROR(G89/L89),"",G89/L89)</f>
        <v>0</v>
      </c>
      <c r="L89" s="87">
        <v>8.8000000000000007</v>
      </c>
      <c r="M89" s="36">
        <f t="shared" si="15"/>
        <v>0</v>
      </c>
      <c r="N89" s="93">
        <f>SUM('1:3'!N89)</f>
        <v>0</v>
      </c>
      <c r="O89" s="93">
        <f>SUM('1:3'!O89)</f>
        <v>0</v>
      </c>
      <c r="P89" s="93">
        <f>SUM('1:3'!P89)</f>
        <v>0</v>
      </c>
      <c r="Q89" s="93">
        <f>SUM('1:3'!Q89)</f>
        <v>0</v>
      </c>
      <c r="R89" s="93">
        <f>SUM('1:3'!R89)</f>
        <v>0</v>
      </c>
      <c r="S89" s="93">
        <f>SUM('1:3'!S89)</f>
        <v>0</v>
      </c>
      <c r="T89" s="93">
        <f>SUM('1:3'!T89)</f>
        <v>0</v>
      </c>
      <c r="U89" s="93">
        <f>SUM('1:3'!U89)</f>
        <v>0</v>
      </c>
      <c r="V89" s="202">
        <f t="shared" si="16"/>
        <v>0</v>
      </c>
      <c r="W89" s="33" t="str">
        <f t="shared" si="14"/>
        <v/>
      </c>
      <c r="X89" s="93">
        <f>SUM('1:3'!X89)</f>
        <v>0</v>
      </c>
      <c r="Y89" s="93">
        <f>SUM('1:3'!Y89)</f>
        <v>0</v>
      </c>
      <c r="Z89" s="93">
        <f>SUM('1:3'!Z89)</f>
        <v>0</v>
      </c>
      <c r="AA89" s="93">
        <f>SUM('1:3'!AA89)</f>
        <v>0</v>
      </c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</row>
    <row r="90" spans="1:106">
      <c r="A90" s="259">
        <v>30400014</v>
      </c>
      <c r="B90" s="211" t="s">
        <v>507</v>
      </c>
      <c r="C90" s="16" t="s">
        <v>53</v>
      </c>
      <c r="D90" s="17">
        <v>5.03</v>
      </c>
      <c r="E90" s="17"/>
      <c r="F90" s="6"/>
      <c r="G90" s="93">
        <f>SUM('1:3'!G90)</f>
        <v>0</v>
      </c>
      <c r="H90" s="93">
        <f>SUM('1:3'!H90)</f>
        <v>0</v>
      </c>
      <c r="I90" s="93">
        <f>SUM('1:3'!I90)</f>
        <v>0</v>
      </c>
      <c r="J90" s="31" t="str">
        <f t="array" ref="J90">IF(ISERROR(G90/I90),"",G90/I90)</f>
        <v/>
      </c>
      <c r="K90" s="35">
        <f t="array" ref="K90">IF(ISERROR(G90/L90),"",G90/L90)</f>
        <v>0</v>
      </c>
      <c r="L90" s="87">
        <v>9.3000000000000007</v>
      </c>
      <c r="M90" s="36">
        <f t="shared" si="15"/>
        <v>0</v>
      </c>
      <c r="N90" s="93">
        <f>SUM('1:3'!N90)</f>
        <v>0</v>
      </c>
      <c r="O90" s="93">
        <f>SUM('1:3'!O90)</f>
        <v>0</v>
      </c>
      <c r="P90" s="93">
        <f>SUM('1:3'!P90)</f>
        <v>0</v>
      </c>
      <c r="Q90" s="93">
        <f>SUM('1:3'!Q90)</f>
        <v>0</v>
      </c>
      <c r="R90" s="93">
        <f>SUM('1:3'!R90)</f>
        <v>0</v>
      </c>
      <c r="S90" s="93">
        <f>SUM('1:3'!S90)</f>
        <v>0</v>
      </c>
      <c r="T90" s="93">
        <f>SUM('1:3'!T90)</f>
        <v>0</v>
      </c>
      <c r="U90" s="93">
        <f>SUM('1:3'!U90)</f>
        <v>0</v>
      </c>
      <c r="V90" s="202">
        <f t="shared" si="16"/>
        <v>0</v>
      </c>
      <c r="W90" s="33" t="str">
        <f t="shared" si="14"/>
        <v/>
      </c>
      <c r="X90" s="93">
        <f>SUM('1:3'!X90)</f>
        <v>0</v>
      </c>
      <c r="Y90" s="93">
        <f>SUM('1:3'!Y90)</f>
        <v>0</v>
      </c>
      <c r="Z90" s="93">
        <f>SUM('1:3'!Z90)</f>
        <v>0</v>
      </c>
      <c r="AA90" s="93">
        <f>SUM('1:3'!AA90)</f>
        <v>0</v>
      </c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</row>
    <row r="91" spans="1:106">
      <c r="A91" s="259">
        <v>30400013</v>
      </c>
      <c r="B91" s="211" t="s">
        <v>468</v>
      </c>
      <c r="C91" s="16" t="s">
        <v>72</v>
      </c>
      <c r="D91" s="17">
        <v>5.03</v>
      </c>
      <c r="E91" s="17"/>
      <c r="F91" s="6"/>
      <c r="G91" s="93">
        <f>SUM('1:3'!G91)</f>
        <v>0</v>
      </c>
      <c r="H91" s="93">
        <f>SUM('1:3'!H91)</f>
        <v>0</v>
      </c>
      <c r="I91" s="93">
        <f>SUM('1:3'!I91)</f>
        <v>0</v>
      </c>
      <c r="J91" s="31" t="str">
        <f t="array" ref="J91">IF(ISERROR(G91/I91),"",G91/I91)</f>
        <v/>
      </c>
      <c r="K91" s="35">
        <f t="array" ref="K91">IF(ISERROR(G91/L91),"",G91/L91)</f>
        <v>0</v>
      </c>
      <c r="L91" s="87">
        <v>9.3000000000000007</v>
      </c>
      <c r="M91" s="36">
        <f t="shared" si="15"/>
        <v>0</v>
      </c>
      <c r="N91" s="93">
        <f>SUM('1:3'!N91)</f>
        <v>0</v>
      </c>
      <c r="O91" s="93">
        <f>SUM('1:3'!O91)</f>
        <v>0</v>
      </c>
      <c r="P91" s="93">
        <f>SUM('1:3'!P91)</f>
        <v>0</v>
      </c>
      <c r="Q91" s="93">
        <f>SUM('1:3'!Q91)</f>
        <v>0</v>
      </c>
      <c r="R91" s="93">
        <f>SUM('1:3'!R91)</f>
        <v>0</v>
      </c>
      <c r="S91" s="93">
        <f>SUM('1:3'!S91)</f>
        <v>0</v>
      </c>
      <c r="T91" s="93">
        <f>SUM('1:3'!T91)</f>
        <v>0</v>
      </c>
      <c r="U91" s="93">
        <f>SUM('1:3'!U91)</f>
        <v>0</v>
      </c>
      <c r="V91" s="202">
        <f t="shared" si="16"/>
        <v>0</v>
      </c>
      <c r="W91" s="33" t="str">
        <f t="shared" si="14"/>
        <v/>
      </c>
      <c r="X91" s="93">
        <f>SUM('1:3'!X91)</f>
        <v>0</v>
      </c>
      <c r="Y91" s="93">
        <f>SUM('1:3'!Y91)</f>
        <v>0</v>
      </c>
      <c r="Z91" s="93">
        <f>SUM('1:3'!Z91)</f>
        <v>0</v>
      </c>
      <c r="AA91" s="93">
        <f>SUM('1:3'!AA91)</f>
        <v>0</v>
      </c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</row>
    <row r="92" spans="1:106">
      <c r="A92" s="259">
        <v>30400016</v>
      </c>
      <c r="B92" s="211" t="s">
        <v>507</v>
      </c>
      <c r="C92" s="16" t="s">
        <v>60</v>
      </c>
      <c r="D92" s="17">
        <v>5.03</v>
      </c>
      <c r="E92" s="17"/>
      <c r="F92" s="6"/>
      <c r="G92" s="93">
        <f>SUM('1:3'!G92)</f>
        <v>0</v>
      </c>
      <c r="H92" s="93">
        <f>SUM('1:3'!H92)</f>
        <v>0</v>
      </c>
      <c r="I92" s="93">
        <f>SUM('1:3'!I92)</f>
        <v>0</v>
      </c>
      <c r="J92" s="31" t="str">
        <f t="array" ref="J92">IF(ISERROR(G92/I92),"",G92/I92)</f>
        <v/>
      </c>
      <c r="K92" s="35">
        <f t="array" ref="K92">IF(ISERROR(G92/L92),"",G92/L92)</f>
        <v>0</v>
      </c>
      <c r="L92" s="87">
        <v>9.3000000000000007</v>
      </c>
      <c r="M92" s="36">
        <f t="shared" si="15"/>
        <v>0</v>
      </c>
      <c r="N92" s="93">
        <f>SUM('1:3'!N92)</f>
        <v>0</v>
      </c>
      <c r="O92" s="93">
        <f>SUM('1:3'!O92)</f>
        <v>0</v>
      </c>
      <c r="P92" s="93">
        <f>SUM('1:3'!P92)</f>
        <v>0</v>
      </c>
      <c r="Q92" s="93">
        <f>SUM('1:3'!Q92)</f>
        <v>0</v>
      </c>
      <c r="R92" s="93">
        <f>SUM('1:3'!R92)</f>
        <v>0</v>
      </c>
      <c r="S92" s="93">
        <f>SUM('1:3'!S92)</f>
        <v>0</v>
      </c>
      <c r="T92" s="93">
        <f>SUM('1:3'!T92)</f>
        <v>0</v>
      </c>
      <c r="U92" s="93">
        <f>SUM('1:3'!U92)</f>
        <v>0</v>
      </c>
      <c r="V92" s="202">
        <f t="shared" si="16"/>
        <v>0</v>
      </c>
      <c r="W92" s="33" t="str">
        <f t="shared" si="14"/>
        <v/>
      </c>
      <c r="X92" s="93">
        <f>SUM('1:3'!X92)</f>
        <v>0</v>
      </c>
      <c r="Y92" s="93">
        <f>SUM('1:3'!Y92)</f>
        <v>0</v>
      </c>
      <c r="Z92" s="93">
        <f>SUM('1:3'!Z92)</f>
        <v>0</v>
      </c>
      <c r="AA92" s="93">
        <f>SUM('1:3'!AA92)</f>
        <v>0</v>
      </c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</row>
    <row r="93" spans="1:106">
      <c r="A93" s="259">
        <v>30400017</v>
      </c>
      <c r="B93" s="211" t="s">
        <v>507</v>
      </c>
      <c r="C93" s="16" t="s">
        <v>66</v>
      </c>
      <c r="D93" s="17">
        <v>5.03</v>
      </c>
      <c r="E93" s="17"/>
      <c r="F93" s="6"/>
      <c r="G93" s="93">
        <f>SUM('1:3'!G93)</f>
        <v>0</v>
      </c>
      <c r="H93" s="93">
        <f>SUM('1:3'!H93)</f>
        <v>0</v>
      </c>
      <c r="I93" s="93">
        <f>SUM('1:3'!I93)</f>
        <v>0</v>
      </c>
      <c r="J93" s="31" t="str">
        <f t="array" ref="J93">IF(ISERROR(G93/I93),"",G93/I93)</f>
        <v/>
      </c>
      <c r="K93" s="35">
        <f t="array" ref="K93">IF(ISERROR(G93/L93),"",G93/L93)</f>
        <v>0</v>
      </c>
      <c r="L93" s="87">
        <v>9.3000000000000007</v>
      </c>
      <c r="M93" s="36">
        <f t="shared" si="15"/>
        <v>0</v>
      </c>
      <c r="N93" s="93">
        <f>SUM('1:3'!N93)</f>
        <v>0</v>
      </c>
      <c r="O93" s="93">
        <f>SUM('1:3'!O93)</f>
        <v>0</v>
      </c>
      <c r="P93" s="93">
        <f>SUM('1:3'!P93)</f>
        <v>0</v>
      </c>
      <c r="Q93" s="93">
        <f>SUM('1:3'!Q93)</f>
        <v>0</v>
      </c>
      <c r="R93" s="93">
        <f>SUM('1:3'!R93)</f>
        <v>0</v>
      </c>
      <c r="S93" s="93">
        <f>SUM('1:3'!S93)</f>
        <v>0</v>
      </c>
      <c r="T93" s="93">
        <f>SUM('1:3'!T93)</f>
        <v>0</v>
      </c>
      <c r="U93" s="93">
        <f>SUM('1:3'!U93)</f>
        <v>0</v>
      </c>
      <c r="V93" s="202">
        <f t="shared" si="16"/>
        <v>0</v>
      </c>
      <c r="W93" s="33" t="str">
        <f t="shared" si="14"/>
        <v/>
      </c>
      <c r="X93" s="93">
        <f>SUM('1:3'!X93)</f>
        <v>0</v>
      </c>
      <c r="Y93" s="93">
        <f>SUM('1:3'!Y93)</f>
        <v>0</v>
      </c>
      <c r="Z93" s="93">
        <f>SUM('1:3'!Z93)</f>
        <v>0</v>
      </c>
      <c r="AA93" s="93">
        <f>SUM('1:3'!AA93)</f>
        <v>0</v>
      </c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</row>
    <row r="94" spans="1:106">
      <c r="A94" s="259">
        <v>30400015</v>
      </c>
      <c r="B94" s="65" t="s">
        <v>506</v>
      </c>
      <c r="C94" s="16" t="s">
        <v>177</v>
      </c>
      <c r="D94" s="17">
        <v>5.03</v>
      </c>
      <c r="E94" s="17"/>
      <c r="F94" s="6"/>
      <c r="G94" s="93">
        <f>SUM('1:3'!G94)</f>
        <v>0</v>
      </c>
      <c r="H94" s="93">
        <f>SUM('1:3'!H94)</f>
        <v>0</v>
      </c>
      <c r="I94" s="93">
        <f>SUM('1:3'!I94)</f>
        <v>0</v>
      </c>
      <c r="J94" s="31"/>
      <c r="K94" s="35">
        <f t="array" ref="K94">IF(ISERROR(G94/L94),"",G94/L94)</f>
        <v>0</v>
      </c>
      <c r="L94" s="87">
        <v>9.3000000000000007</v>
      </c>
      <c r="M94" s="36">
        <f t="shared" si="15"/>
        <v>0</v>
      </c>
      <c r="N94" s="93">
        <f>SUM('1:3'!N94)</f>
        <v>0</v>
      </c>
      <c r="O94" s="93">
        <f>SUM('1:3'!O94)</f>
        <v>0</v>
      </c>
      <c r="P94" s="93">
        <f>SUM('1:3'!P94)</f>
        <v>0</v>
      </c>
      <c r="Q94" s="93">
        <f>SUM('1:3'!Q94)</f>
        <v>0</v>
      </c>
      <c r="R94" s="93">
        <f>SUM('1:3'!R94)</f>
        <v>0</v>
      </c>
      <c r="S94" s="93">
        <f>SUM('1:3'!S94)</f>
        <v>0</v>
      </c>
      <c r="T94" s="93">
        <f>SUM('1:3'!T94)</f>
        <v>0</v>
      </c>
      <c r="U94" s="93">
        <f>SUM('1:3'!U94)</f>
        <v>0</v>
      </c>
      <c r="V94" s="203"/>
      <c r="W94" s="33"/>
      <c r="X94" s="93">
        <f>SUM('1:3'!X94)</f>
        <v>0</v>
      </c>
      <c r="Y94" s="93">
        <f>SUM('1:3'!Y94)</f>
        <v>0</v>
      </c>
      <c r="Z94" s="93">
        <f>SUM('1:3'!Z94)</f>
        <v>0</v>
      </c>
      <c r="AA94" s="93">
        <f>SUM('1:3'!AA94)</f>
        <v>0</v>
      </c>
      <c r="AD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</row>
    <row r="95" spans="1:106">
      <c r="A95" s="264">
        <v>30600004</v>
      </c>
      <c r="B95" s="65" t="s">
        <v>162</v>
      </c>
      <c r="C95" s="16" t="s">
        <v>53</v>
      </c>
      <c r="D95" s="17">
        <v>5.03</v>
      </c>
      <c r="E95" s="17"/>
      <c r="F95" s="6"/>
      <c r="G95" s="93">
        <f>SUM('1:3'!G95)</f>
        <v>0</v>
      </c>
      <c r="H95" s="93">
        <f>SUM('1:3'!H95)</f>
        <v>0</v>
      </c>
      <c r="I95" s="93">
        <f>SUM('1:3'!I95)</f>
        <v>0</v>
      </c>
      <c r="J95" s="31" t="str">
        <f t="array" ref="J95">IF(ISERROR(G95/I95),"",G95/I95)</f>
        <v/>
      </c>
      <c r="K95" s="35">
        <f t="array" ref="K95">IF(ISERROR(G95/L95),"",G95/L95)</f>
        <v>0</v>
      </c>
      <c r="L95" s="87">
        <v>8</v>
      </c>
      <c r="M95" s="36">
        <f>IF(ISERROR(I95-K95),"",I95-K95)</f>
        <v>0</v>
      </c>
      <c r="N95" s="93">
        <f>SUM('1:3'!N95)</f>
        <v>0</v>
      </c>
      <c r="O95" s="93">
        <f>SUM('1:3'!O95)</f>
        <v>0</v>
      </c>
      <c r="P95" s="93">
        <f>SUM('1:3'!P95)</f>
        <v>0</v>
      </c>
      <c r="Q95" s="93">
        <f>SUM('1:3'!Q95)</f>
        <v>0</v>
      </c>
      <c r="R95" s="93">
        <f>SUM('1:3'!R95)</f>
        <v>0</v>
      </c>
      <c r="S95" s="93">
        <f>SUM('1:3'!S95)</f>
        <v>0</v>
      </c>
      <c r="T95" s="93">
        <f>SUM('1:3'!T95)</f>
        <v>0</v>
      </c>
      <c r="U95" s="93">
        <f>SUM('1:3'!U95)</f>
        <v>0</v>
      </c>
      <c r="V95" s="203">
        <f>SUM(X95:AA95)</f>
        <v>0</v>
      </c>
      <c r="W95" s="33" t="str">
        <f>IF(ISERROR(V95/G95),"",V95/G95)</f>
        <v/>
      </c>
      <c r="X95" s="93">
        <f>SUM('1:3'!X95)</f>
        <v>0</v>
      </c>
      <c r="Y95" s="93">
        <f>SUM('1:3'!Y95)</f>
        <v>0</v>
      </c>
      <c r="Z95" s="93">
        <f>SUM('1:3'!Z95)</f>
        <v>0</v>
      </c>
      <c r="AA95" s="93">
        <f>SUM('1:3'!AA95)</f>
        <v>0</v>
      </c>
      <c r="AD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</row>
    <row r="96" spans="1:106">
      <c r="A96" s="264">
        <v>30600001</v>
      </c>
      <c r="B96" s="65" t="s">
        <v>162</v>
      </c>
      <c r="C96" s="16" t="s">
        <v>55</v>
      </c>
      <c r="D96" s="17">
        <v>5.03</v>
      </c>
      <c r="E96" s="17"/>
      <c r="F96" s="6"/>
      <c r="G96" s="93">
        <f>SUM('1:3'!G96)</f>
        <v>0</v>
      </c>
      <c r="H96" s="93">
        <f>SUM('1:3'!H96)</f>
        <v>0</v>
      </c>
      <c r="I96" s="93">
        <f>SUM('1:3'!I96)</f>
        <v>0</v>
      </c>
      <c r="J96" s="31" t="str">
        <f t="array" ref="J96">IF(ISERROR(G96/I96),"",G96/I96)</f>
        <v/>
      </c>
      <c r="K96" s="35">
        <f t="array" ref="K96">IF(ISERROR(G96/L96),"",G96/L96)</f>
        <v>0</v>
      </c>
      <c r="L96" s="87">
        <v>8</v>
      </c>
      <c r="M96" s="36">
        <f>IF(ISERROR(I96-K96),"",I96-K96)</f>
        <v>0</v>
      </c>
      <c r="N96" s="93">
        <f>SUM('1:3'!N96)</f>
        <v>0</v>
      </c>
      <c r="O96" s="93">
        <f>SUM('1:3'!O96)</f>
        <v>0</v>
      </c>
      <c r="P96" s="93">
        <f>SUM('1:3'!P96)</f>
        <v>0</v>
      </c>
      <c r="Q96" s="93">
        <f>SUM('1:3'!Q96)</f>
        <v>0</v>
      </c>
      <c r="R96" s="93">
        <f>SUM('1:3'!R96)</f>
        <v>0</v>
      </c>
      <c r="S96" s="93">
        <f>SUM('1:3'!S96)</f>
        <v>0</v>
      </c>
      <c r="T96" s="93">
        <f>SUM('1:3'!T96)</f>
        <v>0</v>
      </c>
      <c r="U96" s="93">
        <f>SUM('1:3'!U96)</f>
        <v>0</v>
      </c>
      <c r="V96" s="203">
        <f>SUM(X96:AA96)</f>
        <v>0</v>
      </c>
      <c r="W96" s="33" t="str">
        <f>IF(ISERROR(V96/G96),"",V96/G96)</f>
        <v/>
      </c>
      <c r="X96" s="93">
        <f>SUM('1:3'!X96)</f>
        <v>0</v>
      </c>
      <c r="Y96" s="93">
        <f>SUM('1:3'!Y96)</f>
        <v>0</v>
      </c>
      <c r="Z96" s="93">
        <f>SUM('1:3'!Z96)</f>
        <v>0</v>
      </c>
      <c r="AA96" s="93">
        <f>SUM('1:3'!AA96)</f>
        <v>0</v>
      </c>
      <c r="AD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</row>
    <row r="97" spans="1:106">
      <c r="A97" s="264">
        <v>30600002</v>
      </c>
      <c r="B97" s="65" t="s">
        <v>162</v>
      </c>
      <c r="C97" s="16" t="s">
        <v>60</v>
      </c>
      <c r="D97" s="17">
        <v>5.03</v>
      </c>
      <c r="E97" s="17"/>
      <c r="F97" s="6"/>
      <c r="G97" s="93">
        <f>SUM('1:3'!G97)</f>
        <v>0</v>
      </c>
      <c r="H97" s="93">
        <f>SUM('1:3'!H97)</f>
        <v>0</v>
      </c>
      <c r="I97" s="93">
        <f>SUM('1:3'!I97)</f>
        <v>0</v>
      </c>
      <c r="J97" s="31" t="str">
        <f t="array" ref="J97">IF(ISERROR(G97/I97),"",G97/I97)</f>
        <v/>
      </c>
      <c r="K97" s="35">
        <f t="array" ref="K97">IF(ISERROR(G97/L97),"",G97/L97)</f>
        <v>0</v>
      </c>
      <c r="L97" s="87">
        <v>8</v>
      </c>
      <c r="M97" s="36">
        <f>IF(ISERROR(I97-K97),"",I97-K97)</f>
        <v>0</v>
      </c>
      <c r="N97" s="93">
        <f>SUM('1:3'!N97)</f>
        <v>0</v>
      </c>
      <c r="O97" s="93">
        <f>SUM('1:3'!O97)</f>
        <v>0</v>
      </c>
      <c r="P97" s="93">
        <f>SUM('1:3'!P97)</f>
        <v>0</v>
      </c>
      <c r="Q97" s="93">
        <f>SUM('1:3'!Q97)</f>
        <v>0</v>
      </c>
      <c r="R97" s="93">
        <f>SUM('1:3'!R97)</f>
        <v>0</v>
      </c>
      <c r="S97" s="93">
        <f>SUM('1:3'!S97)</f>
        <v>0</v>
      </c>
      <c r="T97" s="93">
        <f>SUM('1:3'!T97)</f>
        <v>0</v>
      </c>
      <c r="U97" s="93">
        <f>SUM('1:3'!U97)</f>
        <v>0</v>
      </c>
      <c r="V97" s="203">
        <f>SUM(X97:AA97)</f>
        <v>0</v>
      </c>
      <c r="W97" s="33" t="str">
        <f>IF(ISERROR(V97/G97),"",V97/G97)</f>
        <v/>
      </c>
      <c r="X97" s="93">
        <f>SUM('1:3'!X97)</f>
        <v>0</v>
      </c>
      <c r="Y97" s="93">
        <f>SUM('1:3'!Y97)</f>
        <v>0</v>
      </c>
      <c r="Z97" s="93">
        <f>SUM('1:3'!Z97)</f>
        <v>0</v>
      </c>
      <c r="AA97" s="93">
        <f>SUM('1:3'!AA97)</f>
        <v>0</v>
      </c>
      <c r="AD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</row>
    <row r="98" spans="1:106">
      <c r="A98" s="264">
        <v>30600003</v>
      </c>
      <c r="B98" s="65" t="s">
        <v>162</v>
      </c>
      <c r="C98" s="191" t="s">
        <v>89</v>
      </c>
      <c r="D98" s="17">
        <v>5.03</v>
      </c>
      <c r="E98" s="17"/>
      <c r="F98" s="6"/>
      <c r="G98" s="93">
        <f>SUM('1:3'!G98)</f>
        <v>0</v>
      </c>
      <c r="H98" s="93">
        <f>SUM('1:3'!H98)</f>
        <v>0</v>
      </c>
      <c r="I98" s="93">
        <f>SUM('1:3'!I98)</f>
        <v>0</v>
      </c>
      <c r="J98" s="31" t="str">
        <f t="array" ref="J98">IF(ISERROR(G98/I98),"",G98/I98)</f>
        <v/>
      </c>
      <c r="K98" s="35">
        <f t="array" ref="K98">IF(ISERROR(G98/L98),"",G98/L98)</f>
        <v>0</v>
      </c>
      <c r="L98" s="87">
        <v>8</v>
      </c>
      <c r="M98" s="36">
        <f>IF(ISERROR(I98-K98),"",I98-K98)</f>
        <v>0</v>
      </c>
      <c r="N98" s="93">
        <f>SUM('1:3'!N98)</f>
        <v>0</v>
      </c>
      <c r="O98" s="93">
        <f>SUM('1:3'!O98)</f>
        <v>0</v>
      </c>
      <c r="P98" s="93">
        <f>SUM('1:3'!P98)</f>
        <v>0</v>
      </c>
      <c r="Q98" s="93">
        <f>SUM('1:3'!Q98)</f>
        <v>0</v>
      </c>
      <c r="R98" s="93">
        <f>SUM('1:3'!R98)</f>
        <v>0</v>
      </c>
      <c r="S98" s="93">
        <f>SUM('1:3'!S98)</f>
        <v>0</v>
      </c>
      <c r="T98" s="93">
        <f>SUM('1:3'!T98)</f>
        <v>0</v>
      </c>
      <c r="U98" s="93">
        <f>SUM('1:3'!U98)</f>
        <v>0</v>
      </c>
      <c r="V98" s="203">
        <f>SUM(X98:AA98)</f>
        <v>0</v>
      </c>
      <c r="W98" s="33" t="str">
        <f>IF(ISERROR(V98/G98),"",V98/G98)</f>
        <v/>
      </c>
      <c r="X98" s="93">
        <f>SUM('1:3'!X98)</f>
        <v>0</v>
      </c>
      <c r="Y98" s="93">
        <f>SUM('1:3'!Y98)</f>
        <v>0</v>
      </c>
      <c r="Z98" s="93">
        <f>SUM('1:3'!Z98)</f>
        <v>0</v>
      </c>
      <c r="AA98" s="93">
        <f>SUM('1:3'!AA98)</f>
        <v>0</v>
      </c>
      <c r="AD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</row>
    <row r="99" spans="1:106">
      <c r="A99" s="264">
        <v>30400030</v>
      </c>
      <c r="B99" s="211" t="s">
        <v>220</v>
      </c>
      <c r="C99" s="16" t="s">
        <v>53</v>
      </c>
      <c r="D99" s="17">
        <v>5.03</v>
      </c>
      <c r="E99" s="17"/>
      <c r="F99" s="6"/>
      <c r="G99" s="93">
        <f>SUM('1:3'!G99)</f>
        <v>0</v>
      </c>
      <c r="H99" s="93">
        <f>SUM('1:3'!H99)</f>
        <v>0</v>
      </c>
      <c r="I99" s="93">
        <f>SUM('1:3'!I99)</f>
        <v>0</v>
      </c>
      <c r="J99" s="31" t="str">
        <f t="array" ref="J99">IF(ISERROR(G99/I99),"",G99/I99)</f>
        <v/>
      </c>
      <c r="K99" s="35">
        <f t="array" ref="K99">IF(ISERROR(G99/L99),"",G99/L99)</f>
        <v>0</v>
      </c>
      <c r="L99" s="87">
        <v>10</v>
      </c>
      <c r="M99" s="36">
        <f t="shared" ref="M99:M114" si="17">IF(ISERROR(I99-K99),"",I99-K99)</f>
        <v>0</v>
      </c>
      <c r="N99" s="93">
        <f>SUM('1:3'!N99)</f>
        <v>0</v>
      </c>
      <c r="O99" s="93">
        <f>SUM('1:3'!O99)</f>
        <v>0</v>
      </c>
      <c r="P99" s="93">
        <f>SUM('1:3'!P99)</f>
        <v>0</v>
      </c>
      <c r="Q99" s="93">
        <f>SUM('1:3'!Q99)</f>
        <v>0</v>
      </c>
      <c r="R99" s="93">
        <f>SUM('1:3'!R99)</f>
        <v>0</v>
      </c>
      <c r="S99" s="93">
        <f>SUM('1:3'!S99)</f>
        <v>0</v>
      </c>
      <c r="T99" s="93">
        <f>SUM('1:3'!T99)</f>
        <v>0</v>
      </c>
      <c r="U99" s="93">
        <f>SUM('1:3'!U99)</f>
        <v>0</v>
      </c>
      <c r="V99" s="202">
        <f t="shared" ref="V99:V106" si="18">SUM(X99:AA99)</f>
        <v>0</v>
      </c>
      <c r="W99" s="33" t="str">
        <f t="shared" ref="W99:W106" si="19">IF(ISERROR(V99/G99),"",V99/G99)</f>
        <v/>
      </c>
      <c r="X99" s="93">
        <f>SUM('1:3'!X99)</f>
        <v>0</v>
      </c>
      <c r="Y99" s="93">
        <f>SUM('1:3'!Y99)</f>
        <v>0</v>
      </c>
      <c r="Z99" s="93">
        <f>SUM('1:3'!Z99)</f>
        <v>0</v>
      </c>
      <c r="AA99" s="93">
        <f>SUM('1:3'!AA99)</f>
        <v>0</v>
      </c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</row>
    <row r="100" spans="1:106">
      <c r="A100" s="264"/>
      <c r="B100" s="65" t="s">
        <v>88</v>
      </c>
      <c r="C100" s="16" t="s">
        <v>72</v>
      </c>
      <c r="D100" s="17">
        <v>5.03</v>
      </c>
      <c r="E100" s="17"/>
      <c r="F100" s="6"/>
      <c r="G100" s="93">
        <f>SUM('1:3'!G100)</f>
        <v>0</v>
      </c>
      <c r="H100" s="93">
        <f>SUM('1:3'!H100)</f>
        <v>0</v>
      </c>
      <c r="I100" s="93">
        <f>SUM('1:3'!I100)</f>
        <v>0</v>
      </c>
      <c r="J100" s="31" t="str">
        <f t="array" ref="J100">IF(ISERROR(G100/I100),"",G100/I100)</f>
        <v/>
      </c>
      <c r="K100" s="35" t="str">
        <f t="array" ref="K100">IF(ISERROR(G100/L100),"",G100/L100)</f>
        <v/>
      </c>
      <c r="L100" s="87"/>
      <c r="M100" s="36" t="str">
        <f t="shared" si="17"/>
        <v/>
      </c>
      <c r="N100" s="93">
        <f>SUM('1:3'!N100)</f>
        <v>0</v>
      </c>
      <c r="O100" s="93">
        <f>SUM('1:3'!O100)</f>
        <v>0</v>
      </c>
      <c r="P100" s="93">
        <f>SUM('1:3'!P100)</f>
        <v>0</v>
      </c>
      <c r="Q100" s="93">
        <f>SUM('1:3'!Q100)</f>
        <v>0</v>
      </c>
      <c r="R100" s="93">
        <f>SUM('1:3'!R100)</f>
        <v>0</v>
      </c>
      <c r="S100" s="93">
        <f>SUM('1:3'!S100)</f>
        <v>0</v>
      </c>
      <c r="T100" s="93">
        <f>SUM('1:3'!T100)</f>
        <v>0</v>
      </c>
      <c r="U100" s="93">
        <f>SUM('1:3'!U100)</f>
        <v>0</v>
      </c>
      <c r="V100" s="202">
        <f t="shared" si="18"/>
        <v>0</v>
      </c>
      <c r="W100" s="33" t="str">
        <f t="shared" si="19"/>
        <v/>
      </c>
      <c r="X100" s="93">
        <f>SUM('1:3'!X100)</f>
        <v>0</v>
      </c>
      <c r="Y100" s="93">
        <f>SUM('1:3'!Y100)</f>
        <v>0</v>
      </c>
      <c r="Z100" s="93">
        <f>SUM('1:3'!Z100)</f>
        <v>0</v>
      </c>
      <c r="AA100" s="93">
        <f>SUM('1:3'!AA100)</f>
        <v>0</v>
      </c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</row>
    <row r="101" spans="1:106">
      <c r="A101" s="264"/>
      <c r="B101" s="65" t="s">
        <v>88</v>
      </c>
      <c r="C101" s="16" t="s">
        <v>60</v>
      </c>
      <c r="D101" s="17">
        <v>5.03</v>
      </c>
      <c r="E101" s="17"/>
      <c r="F101" s="6"/>
      <c r="G101" s="93">
        <f>SUM('1:3'!G101)</f>
        <v>0</v>
      </c>
      <c r="H101" s="93">
        <f>SUM('1:3'!H101)</f>
        <v>0</v>
      </c>
      <c r="I101" s="93">
        <f>SUM('1:3'!I101)</f>
        <v>0</v>
      </c>
      <c r="J101" s="31" t="str">
        <f t="array" ref="J101">IF(ISERROR(G101/I101),"",G101/I101)</f>
        <v/>
      </c>
      <c r="K101" s="35" t="str">
        <f t="array" ref="K101">IF(ISERROR(G101/L101),"",G101/L101)</f>
        <v/>
      </c>
      <c r="L101" s="87"/>
      <c r="M101" s="36" t="str">
        <f t="shared" si="17"/>
        <v/>
      </c>
      <c r="N101" s="93">
        <f>SUM('1:3'!N101)</f>
        <v>0</v>
      </c>
      <c r="O101" s="93">
        <f>SUM('1:3'!O101)</f>
        <v>0</v>
      </c>
      <c r="P101" s="93">
        <f>SUM('1:3'!P101)</f>
        <v>0</v>
      </c>
      <c r="Q101" s="93">
        <f>SUM('1:3'!Q101)</f>
        <v>0</v>
      </c>
      <c r="R101" s="93">
        <f>SUM('1:3'!R101)</f>
        <v>0</v>
      </c>
      <c r="S101" s="93">
        <f>SUM('1:3'!S101)</f>
        <v>0</v>
      </c>
      <c r="T101" s="93">
        <f>SUM('1:3'!T101)</f>
        <v>0</v>
      </c>
      <c r="U101" s="93">
        <f>SUM('1:3'!U101)</f>
        <v>0</v>
      </c>
      <c r="V101" s="202">
        <f t="shared" si="18"/>
        <v>0</v>
      </c>
      <c r="W101" s="33" t="str">
        <f t="shared" si="19"/>
        <v/>
      </c>
      <c r="X101" s="93">
        <f>SUM('1:3'!X101)</f>
        <v>0</v>
      </c>
      <c r="Y101" s="93">
        <f>SUM('1:3'!Y101)</f>
        <v>0</v>
      </c>
      <c r="Z101" s="93">
        <f>SUM('1:3'!Z101)</f>
        <v>0</v>
      </c>
      <c r="AA101" s="93">
        <f>SUM('1:3'!AA101)</f>
        <v>0</v>
      </c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</row>
    <row r="102" spans="1:106">
      <c r="A102" s="264">
        <v>30401031</v>
      </c>
      <c r="B102" s="65" t="s">
        <v>88</v>
      </c>
      <c r="C102" s="16" t="s">
        <v>66</v>
      </c>
      <c r="D102" s="17">
        <v>5.03</v>
      </c>
      <c r="E102" s="17"/>
      <c r="F102" s="6"/>
      <c r="G102" s="93">
        <f>SUM('1:3'!G102)</f>
        <v>0</v>
      </c>
      <c r="H102" s="93">
        <f>SUM('1:3'!H102)</f>
        <v>0</v>
      </c>
      <c r="I102" s="93">
        <f>SUM('1:3'!I102)</f>
        <v>0</v>
      </c>
      <c r="J102" s="31" t="str">
        <f t="array" ref="J102">IF(ISERROR(G102/I102),"",G102/I102)</f>
        <v/>
      </c>
      <c r="K102" s="35" t="str">
        <f t="array" ref="K102">IF(ISERROR(G102/L102),"",G102/L102)</f>
        <v/>
      </c>
      <c r="L102" s="87"/>
      <c r="M102" s="36" t="str">
        <f t="shared" si="17"/>
        <v/>
      </c>
      <c r="N102" s="93">
        <f>SUM('1:3'!N102)</f>
        <v>0</v>
      </c>
      <c r="O102" s="93">
        <f>SUM('1:3'!O102)</f>
        <v>0</v>
      </c>
      <c r="P102" s="93">
        <f>SUM('1:3'!P102)</f>
        <v>0</v>
      </c>
      <c r="Q102" s="93">
        <f>SUM('1:3'!Q102)</f>
        <v>0</v>
      </c>
      <c r="R102" s="93">
        <f>SUM('1:3'!R102)</f>
        <v>0</v>
      </c>
      <c r="S102" s="93">
        <f>SUM('1:3'!S102)</f>
        <v>0</v>
      </c>
      <c r="T102" s="93">
        <f>SUM('1:3'!T102)</f>
        <v>0</v>
      </c>
      <c r="U102" s="93">
        <f>SUM('1:3'!U102)</f>
        <v>0</v>
      </c>
      <c r="V102" s="202">
        <f t="shared" si="18"/>
        <v>0</v>
      </c>
      <c r="W102" s="33" t="str">
        <f t="shared" si="19"/>
        <v/>
      </c>
      <c r="X102" s="93">
        <f>SUM('1:3'!X102)</f>
        <v>0</v>
      </c>
      <c r="Y102" s="93">
        <f>SUM('1:3'!Y102)</f>
        <v>0</v>
      </c>
      <c r="Z102" s="93">
        <f>SUM('1:3'!Z102)</f>
        <v>0</v>
      </c>
      <c r="AA102" s="93">
        <f>SUM('1:3'!AA102)</f>
        <v>0</v>
      </c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</row>
    <row r="103" spans="1:106">
      <c r="A103" s="264">
        <v>30600005</v>
      </c>
      <c r="B103" s="61" t="s">
        <v>90</v>
      </c>
      <c r="C103" s="16" t="s">
        <v>55</v>
      </c>
      <c r="D103" s="17">
        <v>9.36</v>
      </c>
      <c r="E103" s="17"/>
      <c r="F103" s="6"/>
      <c r="G103" s="93">
        <f>SUM('1:3'!G103)</f>
        <v>0</v>
      </c>
      <c r="H103" s="93">
        <f>SUM('1:3'!H103)</f>
        <v>0</v>
      </c>
      <c r="I103" s="93">
        <f>SUM('1:3'!I103)</f>
        <v>0</v>
      </c>
      <c r="J103" s="31" t="str">
        <f t="array" ref="J103">IF(ISERROR(G103/I103),"",G103/I103)</f>
        <v/>
      </c>
      <c r="K103" s="35">
        <f t="array" ref="K103">IF(ISERROR(G103/L103),"",G103/L103)</f>
        <v>0</v>
      </c>
      <c r="L103" s="87">
        <v>6</v>
      </c>
      <c r="M103" s="36">
        <f t="shared" si="17"/>
        <v>0</v>
      </c>
      <c r="N103" s="93">
        <f>SUM('1:3'!N103)</f>
        <v>0</v>
      </c>
      <c r="O103" s="93">
        <f>SUM('1:3'!O103)</f>
        <v>0</v>
      </c>
      <c r="P103" s="93">
        <f>SUM('1:3'!P103)</f>
        <v>0</v>
      </c>
      <c r="Q103" s="93">
        <f>SUM('1:3'!Q103)</f>
        <v>0</v>
      </c>
      <c r="R103" s="93">
        <f>SUM('1:3'!R103)</f>
        <v>0</v>
      </c>
      <c r="S103" s="93">
        <f>SUM('1:3'!S103)</f>
        <v>0</v>
      </c>
      <c r="T103" s="93">
        <f>SUM('1:3'!T103)</f>
        <v>0</v>
      </c>
      <c r="U103" s="93">
        <f>SUM('1:3'!U103)</f>
        <v>0</v>
      </c>
      <c r="V103" s="202">
        <f t="shared" si="18"/>
        <v>0</v>
      </c>
      <c r="W103" s="33" t="str">
        <f t="shared" si="19"/>
        <v/>
      </c>
      <c r="X103" s="93">
        <f>SUM('1:3'!X103)</f>
        <v>0</v>
      </c>
      <c r="Y103" s="93">
        <f>SUM('1:3'!Y103)</f>
        <v>0</v>
      </c>
      <c r="Z103" s="93">
        <f>SUM('1:3'!Z103)</f>
        <v>0</v>
      </c>
      <c r="AA103" s="93">
        <f>SUM('1:3'!AA103)</f>
        <v>0</v>
      </c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</row>
    <row r="104" spans="1:106">
      <c r="A104" s="264">
        <v>30600008</v>
      </c>
      <c r="B104" s="61" t="s">
        <v>90</v>
      </c>
      <c r="C104" s="16" t="s">
        <v>53</v>
      </c>
      <c r="D104" s="17">
        <v>9.36</v>
      </c>
      <c r="E104" s="17"/>
      <c r="F104" s="6"/>
      <c r="G104" s="93">
        <f>SUM('1:3'!G104)</f>
        <v>0</v>
      </c>
      <c r="H104" s="93">
        <f>SUM('1:3'!H104)</f>
        <v>0</v>
      </c>
      <c r="I104" s="93">
        <f>SUM('1:3'!I104)</f>
        <v>0</v>
      </c>
      <c r="J104" s="31" t="str">
        <f t="array" ref="J104">IF(ISERROR(G104/I104),"",G104/I104)</f>
        <v/>
      </c>
      <c r="K104" s="35">
        <f t="array" ref="K104">IF(ISERROR(G104/L104),"",G104/L104)</f>
        <v>0</v>
      </c>
      <c r="L104" s="87">
        <v>6</v>
      </c>
      <c r="M104" s="36">
        <f t="shared" si="17"/>
        <v>0</v>
      </c>
      <c r="N104" s="93">
        <f>SUM('1:3'!N104)</f>
        <v>0</v>
      </c>
      <c r="O104" s="93">
        <f>SUM('1:3'!O104)</f>
        <v>0</v>
      </c>
      <c r="P104" s="93">
        <f>SUM('1:3'!P104)</f>
        <v>0</v>
      </c>
      <c r="Q104" s="93">
        <f>SUM('1:3'!Q104)</f>
        <v>0</v>
      </c>
      <c r="R104" s="93">
        <f>SUM('1:3'!R104)</f>
        <v>0</v>
      </c>
      <c r="S104" s="93">
        <f>SUM('1:3'!S104)</f>
        <v>0</v>
      </c>
      <c r="T104" s="93">
        <f>SUM('1:3'!T104)</f>
        <v>0</v>
      </c>
      <c r="U104" s="93">
        <f>SUM('1:3'!U104)</f>
        <v>0</v>
      </c>
      <c r="V104" s="202">
        <f t="shared" si="18"/>
        <v>0</v>
      </c>
      <c r="W104" s="33" t="str">
        <f t="shared" si="19"/>
        <v/>
      </c>
      <c r="X104" s="93">
        <f>SUM('1:3'!X104)</f>
        <v>0</v>
      </c>
      <c r="Y104" s="93">
        <f>SUM('1:3'!Y104)</f>
        <v>0</v>
      </c>
      <c r="Z104" s="93">
        <f>SUM('1:3'!Z104)</f>
        <v>0</v>
      </c>
      <c r="AA104" s="93">
        <f>SUM('1:3'!AA104)</f>
        <v>0</v>
      </c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</row>
    <row r="105" spans="1:106">
      <c r="A105" s="264">
        <v>30600007</v>
      </c>
      <c r="B105" s="61" t="s">
        <v>90</v>
      </c>
      <c r="C105" s="16" t="s">
        <v>89</v>
      </c>
      <c r="D105" s="17">
        <v>9.36</v>
      </c>
      <c r="E105" s="17"/>
      <c r="F105" s="6"/>
      <c r="G105" s="93">
        <f>SUM('1:3'!G105)</f>
        <v>0</v>
      </c>
      <c r="H105" s="93">
        <f>SUM('1:3'!H105)</f>
        <v>0</v>
      </c>
      <c r="I105" s="93">
        <f>SUM('1:3'!I105)</f>
        <v>0</v>
      </c>
      <c r="J105" s="31" t="str">
        <f t="array" ref="J105">IF(ISERROR(G105/I105),"",G105/I105)</f>
        <v/>
      </c>
      <c r="K105" s="35">
        <f t="array" ref="K105">IF(ISERROR(G105/L105),"",G105/L105)</f>
        <v>0</v>
      </c>
      <c r="L105" s="87">
        <v>6</v>
      </c>
      <c r="M105" s="36">
        <f t="shared" si="17"/>
        <v>0</v>
      </c>
      <c r="N105" s="93">
        <f>SUM('1:3'!N105)</f>
        <v>0</v>
      </c>
      <c r="O105" s="93">
        <f>SUM('1:3'!O105)</f>
        <v>0</v>
      </c>
      <c r="P105" s="93">
        <f>SUM('1:3'!P105)</f>
        <v>0</v>
      </c>
      <c r="Q105" s="93">
        <f>SUM('1:3'!Q105)</f>
        <v>0</v>
      </c>
      <c r="R105" s="93">
        <f>SUM('1:3'!R105)</f>
        <v>0</v>
      </c>
      <c r="S105" s="93">
        <f>SUM('1:3'!S105)</f>
        <v>0</v>
      </c>
      <c r="T105" s="93">
        <f>SUM('1:3'!T105)</f>
        <v>0</v>
      </c>
      <c r="U105" s="93">
        <f>SUM('1:3'!U105)</f>
        <v>0</v>
      </c>
      <c r="V105" s="202">
        <f t="shared" si="18"/>
        <v>0</v>
      </c>
      <c r="W105" s="33" t="str">
        <f t="shared" si="19"/>
        <v/>
      </c>
      <c r="X105" s="93">
        <f>SUM('1:3'!X105)</f>
        <v>0</v>
      </c>
      <c r="Y105" s="93">
        <f>SUM('1:3'!Y105)</f>
        <v>0</v>
      </c>
      <c r="Z105" s="93">
        <f>SUM('1:3'!Z105)</f>
        <v>0</v>
      </c>
      <c r="AA105" s="93">
        <f>SUM('1:3'!AA105)</f>
        <v>0</v>
      </c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</row>
    <row r="106" spans="1:106">
      <c r="A106" s="264">
        <v>30600006</v>
      </c>
      <c r="B106" s="61" t="s">
        <v>90</v>
      </c>
      <c r="C106" s="16" t="s">
        <v>60</v>
      </c>
      <c r="D106" s="17">
        <v>9.36</v>
      </c>
      <c r="E106" s="17"/>
      <c r="F106" s="6"/>
      <c r="G106" s="93">
        <f>SUM('1:3'!G106)</f>
        <v>0</v>
      </c>
      <c r="H106" s="93">
        <f>SUM('1:3'!H106)</f>
        <v>0</v>
      </c>
      <c r="I106" s="93">
        <f>SUM('1:3'!I106)</f>
        <v>0</v>
      </c>
      <c r="J106" s="31" t="str">
        <f t="array" ref="J106">IF(ISERROR(G106/I106),"",G106/I106)</f>
        <v/>
      </c>
      <c r="K106" s="35">
        <f t="array" ref="K106">IF(ISERROR(G106/L106),"",G106/L106)</f>
        <v>0</v>
      </c>
      <c r="L106" s="87">
        <v>6</v>
      </c>
      <c r="M106" s="36">
        <f t="shared" si="17"/>
        <v>0</v>
      </c>
      <c r="N106" s="93">
        <f>SUM('1:3'!N106)</f>
        <v>0</v>
      </c>
      <c r="O106" s="93">
        <f>SUM('1:3'!O106)</f>
        <v>0</v>
      </c>
      <c r="P106" s="93">
        <f>SUM('1:3'!P106)</f>
        <v>0</v>
      </c>
      <c r="Q106" s="93">
        <f>SUM('1:3'!Q106)</f>
        <v>0</v>
      </c>
      <c r="R106" s="93">
        <f>SUM('1:3'!R106)</f>
        <v>0</v>
      </c>
      <c r="S106" s="93">
        <f>SUM('1:3'!S106)</f>
        <v>0</v>
      </c>
      <c r="T106" s="93">
        <f>SUM('1:3'!T106)</f>
        <v>0</v>
      </c>
      <c r="U106" s="93">
        <f>SUM('1:3'!U106)</f>
        <v>0</v>
      </c>
      <c r="V106" s="202">
        <f t="shared" si="18"/>
        <v>0</v>
      </c>
      <c r="W106" s="33" t="str">
        <f t="shared" si="19"/>
        <v/>
      </c>
      <c r="X106" s="93">
        <f>SUM('1:3'!X106)</f>
        <v>0</v>
      </c>
      <c r="Y106" s="93">
        <f>SUM('1:3'!Y106)</f>
        <v>0</v>
      </c>
      <c r="Z106" s="93">
        <f>SUM('1:3'!Z106)</f>
        <v>0</v>
      </c>
      <c r="AA106" s="93">
        <f>SUM('1:3'!AA106)</f>
        <v>0</v>
      </c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</row>
    <row r="107" spans="1:106">
      <c r="A107" s="259">
        <v>30400026</v>
      </c>
      <c r="B107" s="186" t="s">
        <v>393</v>
      </c>
      <c r="C107" s="183" t="s">
        <v>395</v>
      </c>
      <c r="D107" s="17">
        <v>5</v>
      </c>
      <c r="E107" s="17"/>
      <c r="F107" s="6"/>
      <c r="G107" s="93">
        <f>SUM('1:3'!G107)</f>
        <v>0</v>
      </c>
      <c r="H107" s="93">
        <f>SUM('1:3'!H107)</f>
        <v>0</v>
      </c>
      <c r="I107" s="93">
        <f>SUM('1:3'!I107)</f>
        <v>0</v>
      </c>
      <c r="J107" s="31"/>
      <c r="K107" s="35">
        <f t="array" ref="K107">IF(ISERROR(G107/L107),"",G107/L107)</f>
        <v>0</v>
      </c>
      <c r="L107" s="87">
        <v>5</v>
      </c>
      <c r="M107" s="36">
        <f t="shared" si="17"/>
        <v>0</v>
      </c>
      <c r="N107" s="93">
        <f>SUM('1:3'!N107)</f>
        <v>0</v>
      </c>
      <c r="O107" s="93">
        <f>SUM('1:3'!O107)</f>
        <v>0</v>
      </c>
      <c r="P107" s="93">
        <f>SUM('1:3'!P107)</f>
        <v>0</v>
      </c>
      <c r="Q107" s="93">
        <f>SUM('1:3'!Q107)</f>
        <v>0</v>
      </c>
      <c r="R107" s="93">
        <f>SUM('1:3'!R107)</f>
        <v>0</v>
      </c>
      <c r="S107" s="93">
        <f>SUM('1:3'!S107)</f>
        <v>0</v>
      </c>
      <c r="T107" s="93">
        <f>SUM('1:3'!T107)</f>
        <v>0</v>
      </c>
      <c r="U107" s="93">
        <f>SUM('1:3'!U107)</f>
        <v>0</v>
      </c>
      <c r="V107" s="202"/>
      <c r="W107" s="33"/>
      <c r="X107" s="93">
        <f>SUM('1:3'!X107)</f>
        <v>0</v>
      </c>
      <c r="Y107" s="93">
        <f>SUM('1:3'!Y107)</f>
        <v>0</v>
      </c>
      <c r="Z107" s="93">
        <f>SUM('1:3'!Z107)</f>
        <v>0</v>
      </c>
      <c r="AA107" s="93">
        <f>SUM('1:3'!AA107)</f>
        <v>0</v>
      </c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</row>
    <row r="108" spans="1:106">
      <c r="A108" s="259">
        <v>30400028</v>
      </c>
      <c r="B108" s="186" t="s">
        <v>393</v>
      </c>
      <c r="C108" s="183" t="s">
        <v>402</v>
      </c>
      <c r="D108" s="17">
        <v>5</v>
      </c>
      <c r="E108" s="17"/>
      <c r="F108" s="6"/>
      <c r="G108" s="93">
        <f>SUM('1:3'!G108)</f>
        <v>151</v>
      </c>
      <c r="H108" s="93">
        <f>SUM('1:3'!H108)</f>
        <v>755</v>
      </c>
      <c r="I108" s="93">
        <f>SUM('1:3'!I108)</f>
        <v>3.5</v>
      </c>
      <c r="J108" s="31"/>
      <c r="K108" s="35">
        <f t="array" ref="K108">IF(ISERROR(G108/L108),"",G108/L108)</f>
        <v>30.2</v>
      </c>
      <c r="L108" s="87">
        <v>5</v>
      </c>
      <c r="M108" s="36">
        <f t="shared" si="17"/>
        <v>-26.7</v>
      </c>
      <c r="N108" s="93">
        <f>SUM('1:3'!N108)</f>
        <v>0</v>
      </c>
      <c r="O108" s="93">
        <f>SUM('1:3'!O108)</f>
        <v>0</v>
      </c>
      <c r="P108" s="93">
        <f>SUM('1:3'!P108)</f>
        <v>0</v>
      </c>
      <c r="Q108" s="93">
        <f>SUM('1:3'!Q108)</f>
        <v>0</v>
      </c>
      <c r="R108" s="93">
        <f>SUM('1:3'!R108)</f>
        <v>0</v>
      </c>
      <c r="S108" s="93">
        <f>SUM('1:3'!S108)</f>
        <v>0</v>
      </c>
      <c r="T108" s="93">
        <f>SUM('1:3'!T108)</f>
        <v>0</v>
      </c>
      <c r="U108" s="93">
        <f>SUM('1:3'!U108)</f>
        <v>0</v>
      </c>
      <c r="V108" s="202"/>
      <c r="W108" s="33"/>
      <c r="X108" s="93">
        <f>SUM('1:3'!X108)</f>
        <v>0</v>
      </c>
      <c r="Y108" s="93">
        <f>SUM('1:3'!Y108)</f>
        <v>0</v>
      </c>
      <c r="Z108" s="93">
        <f>SUM('1:3'!Z108)</f>
        <v>0</v>
      </c>
      <c r="AA108" s="93">
        <f>SUM('1:3'!AA108)</f>
        <v>0</v>
      </c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</row>
    <row r="109" spans="1:106">
      <c r="A109" s="259">
        <v>30400027</v>
      </c>
      <c r="B109" s="186" t="s">
        <v>404</v>
      </c>
      <c r="C109" s="183" t="s">
        <v>405</v>
      </c>
      <c r="D109" s="17">
        <v>5</v>
      </c>
      <c r="E109" s="17"/>
      <c r="F109" s="6"/>
      <c r="G109" s="93">
        <f>SUM('1:3'!G109)</f>
        <v>0</v>
      </c>
      <c r="H109" s="93">
        <f>SUM('1:3'!H109)</f>
        <v>0</v>
      </c>
      <c r="I109" s="93">
        <f>SUM('1:3'!I109)</f>
        <v>0</v>
      </c>
      <c r="J109" s="31"/>
      <c r="K109" s="35">
        <f t="array" ref="K109">IF(ISERROR(G109/L109),"",G109/L109)</f>
        <v>0</v>
      </c>
      <c r="L109" s="87">
        <v>5</v>
      </c>
      <c r="M109" s="36">
        <f t="shared" si="17"/>
        <v>0</v>
      </c>
      <c r="N109" s="93">
        <f>SUM('1:3'!N109)</f>
        <v>0</v>
      </c>
      <c r="O109" s="93">
        <f>SUM('1:3'!O109)</f>
        <v>0</v>
      </c>
      <c r="P109" s="93">
        <f>SUM('1:3'!P109)</f>
        <v>0</v>
      </c>
      <c r="Q109" s="93">
        <f>SUM('1:3'!Q109)</f>
        <v>0</v>
      </c>
      <c r="R109" s="93">
        <f>SUM('1:3'!R109)</f>
        <v>0</v>
      </c>
      <c r="S109" s="93">
        <f>SUM('1:3'!S109)</f>
        <v>0</v>
      </c>
      <c r="T109" s="93">
        <f>SUM('1:3'!T109)</f>
        <v>0</v>
      </c>
      <c r="U109" s="93">
        <f>SUM('1:3'!U109)</f>
        <v>0</v>
      </c>
      <c r="V109" s="202"/>
      <c r="W109" s="33"/>
      <c r="X109" s="93">
        <f>SUM('1:3'!X109)</f>
        <v>0</v>
      </c>
      <c r="Y109" s="93">
        <f>SUM('1:3'!Y109)</f>
        <v>0</v>
      </c>
      <c r="Z109" s="93">
        <f>SUM('1:3'!Z109)</f>
        <v>0</v>
      </c>
      <c r="AA109" s="93">
        <f>SUM('1:3'!AA109)</f>
        <v>0</v>
      </c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</row>
    <row r="110" spans="1:106">
      <c r="A110" s="259"/>
      <c r="B110" s="186" t="s">
        <v>486</v>
      </c>
      <c r="C110" s="183" t="s">
        <v>372</v>
      </c>
      <c r="D110" s="17">
        <v>5</v>
      </c>
      <c r="E110" s="17"/>
      <c r="F110" s="6"/>
      <c r="G110" s="93">
        <f>SUM('1:3'!G110)</f>
        <v>0</v>
      </c>
      <c r="H110" s="93">
        <f>SUM('1:3'!H110)</f>
        <v>0</v>
      </c>
      <c r="I110" s="93">
        <f>SUM('1:3'!I110)</f>
        <v>0</v>
      </c>
      <c r="J110" s="31"/>
      <c r="K110" s="35">
        <f t="array" ref="K110">IF(ISERROR(G110/L110),"",G110/L110)</f>
        <v>0</v>
      </c>
      <c r="L110" s="87">
        <v>5</v>
      </c>
      <c r="M110" s="36">
        <f t="shared" si="17"/>
        <v>0</v>
      </c>
      <c r="N110" s="93">
        <f>SUM('1:3'!N110)</f>
        <v>0</v>
      </c>
      <c r="O110" s="93">
        <f>SUM('1:3'!O110)</f>
        <v>0</v>
      </c>
      <c r="P110" s="93">
        <f>SUM('1:3'!P110)</f>
        <v>0</v>
      </c>
      <c r="Q110" s="93">
        <f>SUM('1:3'!Q110)</f>
        <v>0</v>
      </c>
      <c r="R110" s="93">
        <f>SUM('1:3'!R110)</f>
        <v>0</v>
      </c>
      <c r="S110" s="93">
        <f>SUM('1:3'!S110)</f>
        <v>0</v>
      </c>
      <c r="T110" s="93">
        <f>SUM('1:3'!T110)</f>
        <v>0</v>
      </c>
      <c r="U110" s="93">
        <f>SUM('1:3'!U110)</f>
        <v>0</v>
      </c>
      <c r="V110" s="202"/>
      <c r="W110" s="33"/>
      <c r="X110" s="93">
        <f>SUM('1:3'!X110)</f>
        <v>0</v>
      </c>
      <c r="Y110" s="93">
        <f>SUM('1:3'!Y110)</f>
        <v>0</v>
      </c>
      <c r="Z110" s="93">
        <f>SUM('1:3'!Z110)</f>
        <v>0</v>
      </c>
      <c r="AA110" s="93">
        <f>SUM('1:3'!AA110)</f>
        <v>0</v>
      </c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</row>
    <row r="111" spans="1:106">
      <c r="A111" s="259">
        <v>30600009</v>
      </c>
      <c r="B111" s="61" t="s">
        <v>343</v>
      </c>
      <c r="C111" s="16" t="s">
        <v>345</v>
      </c>
      <c r="D111" s="17">
        <v>5</v>
      </c>
      <c r="E111" s="17"/>
      <c r="F111" s="6"/>
      <c r="G111" s="93">
        <f>SUM('1:3'!G111)</f>
        <v>0</v>
      </c>
      <c r="H111" s="93">
        <f>SUM('1:3'!H111)</f>
        <v>0</v>
      </c>
      <c r="I111" s="93">
        <f>SUM('1:3'!I111)</f>
        <v>0</v>
      </c>
      <c r="J111" s="31"/>
      <c r="K111" s="35">
        <f t="array" ref="K111">IF(ISERROR(G111/L111),"",G111/L111)</f>
        <v>0</v>
      </c>
      <c r="L111" s="87">
        <v>5</v>
      </c>
      <c r="M111" s="36">
        <f t="shared" si="17"/>
        <v>0</v>
      </c>
      <c r="N111" s="93">
        <f>SUM('1:3'!N111)</f>
        <v>0</v>
      </c>
      <c r="O111" s="93">
        <f>SUM('1:3'!O111)</f>
        <v>0</v>
      </c>
      <c r="P111" s="93">
        <f>SUM('1:3'!P111)</f>
        <v>0</v>
      </c>
      <c r="Q111" s="93">
        <f>SUM('1:3'!Q111)</f>
        <v>0</v>
      </c>
      <c r="R111" s="93">
        <f>SUM('1:3'!R111)</f>
        <v>0</v>
      </c>
      <c r="S111" s="93">
        <f>SUM('1:3'!S111)</f>
        <v>0</v>
      </c>
      <c r="T111" s="93">
        <f>SUM('1:3'!T111)</f>
        <v>0</v>
      </c>
      <c r="U111" s="93">
        <f>SUM('1:3'!U111)</f>
        <v>0</v>
      </c>
      <c r="V111" s="202"/>
      <c r="W111" s="33"/>
      <c r="X111" s="93">
        <f>SUM('1:3'!X111)</f>
        <v>0</v>
      </c>
      <c r="Y111" s="93">
        <f>SUM('1:3'!Y111)</f>
        <v>0</v>
      </c>
      <c r="Z111" s="93">
        <f>SUM('1:3'!Z111)</f>
        <v>0</v>
      </c>
      <c r="AA111" s="93">
        <f>SUM('1:3'!AA111)</f>
        <v>0</v>
      </c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</row>
    <row r="112" spans="1:106">
      <c r="A112" s="259">
        <v>30600010</v>
      </c>
      <c r="B112" s="61" t="s">
        <v>343</v>
      </c>
      <c r="C112" s="16" t="s">
        <v>347</v>
      </c>
      <c r="D112" s="17">
        <v>5</v>
      </c>
      <c r="E112" s="17"/>
      <c r="F112" s="6"/>
      <c r="G112" s="93">
        <f>SUM('1:3'!G112)</f>
        <v>0</v>
      </c>
      <c r="H112" s="93">
        <f>SUM('1:3'!H112)</f>
        <v>0</v>
      </c>
      <c r="I112" s="93">
        <f>SUM('1:3'!I112)</f>
        <v>0</v>
      </c>
      <c r="J112" s="31"/>
      <c r="K112" s="35">
        <f t="array" ref="K112">IF(ISERROR(G112/L112),"",G112/L112)</f>
        <v>0</v>
      </c>
      <c r="L112" s="87">
        <v>5</v>
      </c>
      <c r="M112" s="36">
        <f t="shared" si="17"/>
        <v>0</v>
      </c>
      <c r="N112" s="93">
        <f>SUM('1:3'!N112)</f>
        <v>0</v>
      </c>
      <c r="O112" s="93">
        <f>SUM('1:3'!O112)</f>
        <v>0</v>
      </c>
      <c r="P112" s="93">
        <f>SUM('1:3'!P112)</f>
        <v>0</v>
      </c>
      <c r="Q112" s="93">
        <f>SUM('1:3'!Q112)</f>
        <v>0</v>
      </c>
      <c r="R112" s="93">
        <f>SUM('1:3'!R112)</f>
        <v>0</v>
      </c>
      <c r="S112" s="93">
        <f>SUM('1:3'!S112)</f>
        <v>0</v>
      </c>
      <c r="T112" s="93">
        <f>SUM('1:3'!T112)</f>
        <v>0</v>
      </c>
      <c r="U112" s="93">
        <f>SUM('1:3'!U112)</f>
        <v>0</v>
      </c>
      <c r="V112" s="202"/>
      <c r="W112" s="33"/>
      <c r="X112" s="93">
        <f>SUM('1:3'!X112)</f>
        <v>0</v>
      </c>
      <c r="Y112" s="93">
        <f>SUM('1:3'!Y112)</f>
        <v>0</v>
      </c>
      <c r="Z112" s="93">
        <f>SUM('1:3'!Z112)</f>
        <v>0</v>
      </c>
      <c r="AA112" s="93">
        <f>SUM('1:3'!AA112)</f>
        <v>0</v>
      </c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</row>
    <row r="113" spans="1:106">
      <c r="A113" s="259">
        <v>30400001</v>
      </c>
      <c r="B113" s="65" t="s">
        <v>508</v>
      </c>
      <c r="C113" s="16" t="s">
        <v>61</v>
      </c>
      <c r="D113" s="17">
        <v>5.0599999999999996</v>
      </c>
      <c r="E113" s="17"/>
      <c r="F113" s="6"/>
      <c r="G113" s="93">
        <f>SUM('1:3'!G113)</f>
        <v>0</v>
      </c>
      <c r="H113" s="93">
        <f>SUM('1:3'!H113)</f>
        <v>0</v>
      </c>
      <c r="I113" s="93">
        <f>SUM('1:3'!I113)</f>
        <v>0</v>
      </c>
      <c r="J113" s="31" t="str">
        <f t="array" ref="J113">IF(ISERROR(G113/I113),"",G113/I113)</f>
        <v/>
      </c>
      <c r="K113" s="35">
        <f t="array" ref="K113">IF(ISERROR(G113/L113),"",G113/L113)</f>
        <v>0</v>
      </c>
      <c r="L113" s="87">
        <v>15.5</v>
      </c>
      <c r="M113" s="36">
        <f t="shared" si="17"/>
        <v>0</v>
      </c>
      <c r="N113" s="93">
        <f>SUM('1:3'!N113)</f>
        <v>0</v>
      </c>
      <c r="O113" s="93">
        <f>SUM('1:3'!O113)</f>
        <v>0</v>
      </c>
      <c r="P113" s="93">
        <f>SUM('1:3'!P113)</f>
        <v>0</v>
      </c>
      <c r="Q113" s="93">
        <f>SUM('1:3'!Q113)</f>
        <v>0</v>
      </c>
      <c r="R113" s="93">
        <f>SUM('1:3'!R113)</f>
        <v>0</v>
      </c>
      <c r="S113" s="93">
        <f>SUM('1:3'!S113)</f>
        <v>0</v>
      </c>
      <c r="T113" s="93">
        <f>SUM('1:3'!T113)</f>
        <v>0</v>
      </c>
      <c r="U113" s="93">
        <f>SUM('1:3'!U113)</f>
        <v>0</v>
      </c>
      <c r="V113" s="202">
        <f>SUM(X113:AA113)</f>
        <v>0</v>
      </c>
      <c r="W113" s="33" t="str">
        <f>IF(ISERROR(V113/G113),"",V113/G113)</f>
        <v/>
      </c>
      <c r="X113" s="93">
        <f>SUM('1:3'!X113)</f>
        <v>0</v>
      </c>
      <c r="Y113" s="93">
        <f>SUM('1:3'!Y113)</f>
        <v>0</v>
      </c>
      <c r="Z113" s="93">
        <f>SUM('1:3'!Z113)</f>
        <v>0</v>
      </c>
      <c r="AA113" s="93">
        <f>SUM('1:3'!AA113)</f>
        <v>0</v>
      </c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</row>
    <row r="114" spans="1:106">
      <c r="A114" s="259">
        <v>30400002</v>
      </c>
      <c r="B114" s="65" t="s">
        <v>508</v>
      </c>
      <c r="C114" s="16" t="s">
        <v>72</v>
      </c>
      <c r="D114" s="17">
        <v>5.0599999999999996</v>
      </c>
      <c r="E114" s="17"/>
      <c r="F114" s="6"/>
      <c r="G114" s="93">
        <f>SUM('1:3'!G114)</f>
        <v>0</v>
      </c>
      <c r="H114" s="93">
        <f>SUM('1:3'!H114)</f>
        <v>0</v>
      </c>
      <c r="I114" s="93">
        <f>SUM('1:3'!I114)</f>
        <v>0</v>
      </c>
      <c r="J114" s="31" t="str">
        <f t="array" ref="J114">IF(ISERROR(G114/I114),"",G114/I114)</f>
        <v/>
      </c>
      <c r="K114" s="35">
        <f t="array" ref="K114">IF(ISERROR(G114/L114),"",G114/L114)</f>
        <v>0</v>
      </c>
      <c r="L114" s="87">
        <v>15.5</v>
      </c>
      <c r="M114" s="36">
        <f t="shared" si="17"/>
        <v>0</v>
      </c>
      <c r="N114" s="93">
        <f>SUM('1:3'!N114)</f>
        <v>0</v>
      </c>
      <c r="O114" s="93">
        <f>SUM('1:3'!O114)</f>
        <v>0</v>
      </c>
      <c r="P114" s="93">
        <f>SUM('1:3'!P114)</f>
        <v>0</v>
      </c>
      <c r="Q114" s="93">
        <f>SUM('1:3'!Q114)</f>
        <v>0</v>
      </c>
      <c r="R114" s="93">
        <f>SUM('1:3'!R114)</f>
        <v>0</v>
      </c>
      <c r="S114" s="93">
        <f>SUM('1:3'!S114)</f>
        <v>0</v>
      </c>
      <c r="T114" s="93">
        <f>SUM('1:3'!T114)</f>
        <v>0</v>
      </c>
      <c r="U114" s="93">
        <f>SUM('1:3'!U114)</f>
        <v>0</v>
      </c>
      <c r="V114" s="202">
        <f>SUM(X114:AA114)</f>
        <v>0</v>
      </c>
      <c r="W114" s="33" t="str">
        <f>IF(ISERROR(V114/G114),"",V114/G114)</f>
        <v/>
      </c>
      <c r="X114" s="93">
        <f>SUM('1:3'!X114)</f>
        <v>0</v>
      </c>
      <c r="Y114" s="93">
        <f>SUM('1:3'!Y114)</f>
        <v>0</v>
      </c>
      <c r="Z114" s="93">
        <f>SUM('1:3'!Z114)</f>
        <v>0</v>
      </c>
      <c r="AA114" s="93">
        <f>SUM('1:3'!AA114)</f>
        <v>0</v>
      </c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</row>
    <row r="115" spans="1:106">
      <c r="A115" s="259">
        <v>30400004</v>
      </c>
      <c r="B115" s="211" t="s">
        <v>419</v>
      </c>
      <c r="C115" s="183" t="s">
        <v>73</v>
      </c>
      <c r="D115" s="17"/>
      <c r="E115" s="17"/>
      <c r="F115" s="6"/>
      <c r="G115" s="93">
        <f>SUM('1:3'!G115)</f>
        <v>73</v>
      </c>
      <c r="H115" s="93">
        <f>SUM('1:3'!H115)</f>
        <v>365</v>
      </c>
      <c r="I115" s="93">
        <f>SUM('1:3'!I115)</f>
        <v>1.5</v>
      </c>
      <c r="J115" s="31"/>
      <c r="K115" s="35">
        <f t="array" ref="K115">IF(ISERROR(G115/L115),"",G115/L115)</f>
        <v>3.0416666666666665</v>
      </c>
      <c r="L115" s="87">
        <v>24</v>
      </c>
      <c r="M115" s="36"/>
      <c r="N115" s="93"/>
      <c r="O115" s="93"/>
      <c r="P115" s="93"/>
      <c r="Q115" s="93"/>
      <c r="R115" s="93"/>
      <c r="S115" s="93"/>
      <c r="T115" s="93"/>
      <c r="U115" s="93"/>
      <c r="V115" s="202"/>
      <c r="W115" s="33"/>
      <c r="X115" s="93"/>
      <c r="Y115" s="93"/>
      <c r="Z115" s="93"/>
      <c r="AA115" s="93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</row>
    <row r="116" spans="1:106">
      <c r="A116" s="259">
        <v>30400003</v>
      </c>
      <c r="B116" s="211" t="s">
        <v>419</v>
      </c>
      <c r="C116" s="183" t="s">
        <v>60</v>
      </c>
      <c r="D116" s="17"/>
      <c r="E116" s="17"/>
      <c r="F116" s="6"/>
      <c r="G116" s="93">
        <f>SUM('1:3'!G116)</f>
        <v>0</v>
      </c>
      <c r="H116" s="93">
        <f>SUM('1:3'!H116)</f>
        <v>0</v>
      </c>
      <c r="I116" s="93">
        <f>SUM('1:3'!I116)</f>
        <v>0</v>
      </c>
      <c r="J116" s="31"/>
      <c r="K116" s="35">
        <f t="array" ref="K116">IF(ISERROR(G116/L116),"",G116/L116)</f>
        <v>0</v>
      </c>
      <c r="L116" s="87">
        <v>24</v>
      </c>
      <c r="M116" s="36"/>
      <c r="N116" s="93"/>
      <c r="O116" s="93"/>
      <c r="P116" s="93"/>
      <c r="Q116" s="93"/>
      <c r="R116" s="93"/>
      <c r="S116" s="93"/>
      <c r="T116" s="93"/>
      <c r="U116" s="93"/>
      <c r="V116" s="202"/>
      <c r="W116" s="33"/>
      <c r="X116" s="93"/>
      <c r="Y116" s="93"/>
      <c r="Z116" s="93"/>
      <c r="AA116" s="93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</row>
    <row r="117" spans="1:106">
      <c r="A117" s="259">
        <v>30400005</v>
      </c>
      <c r="B117" s="211" t="s">
        <v>419</v>
      </c>
      <c r="C117" s="183" t="s">
        <v>422</v>
      </c>
      <c r="D117" s="17"/>
      <c r="E117" s="17"/>
      <c r="F117" s="6"/>
      <c r="G117" s="93">
        <f>SUM('1:3'!G117)</f>
        <v>0</v>
      </c>
      <c r="H117" s="93">
        <f>SUM('1:3'!H117)</f>
        <v>0</v>
      </c>
      <c r="I117" s="93">
        <f>SUM('1:3'!I117)</f>
        <v>0</v>
      </c>
      <c r="J117" s="31"/>
      <c r="K117" s="35">
        <f t="array" ref="K117">IF(ISERROR(G117/L117),"",G117/L117)</f>
        <v>0</v>
      </c>
      <c r="L117" s="87">
        <v>24</v>
      </c>
      <c r="M117" s="36"/>
      <c r="N117" s="93"/>
      <c r="O117" s="93"/>
      <c r="P117" s="93"/>
      <c r="Q117" s="93"/>
      <c r="R117" s="93"/>
      <c r="S117" s="93"/>
      <c r="T117" s="93"/>
      <c r="U117" s="93"/>
      <c r="V117" s="202"/>
      <c r="W117" s="33"/>
      <c r="X117" s="93"/>
      <c r="Y117" s="93"/>
      <c r="Z117" s="93"/>
      <c r="AA117" s="93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</row>
    <row r="118" spans="1:106">
      <c r="A118" s="259">
        <v>30400007</v>
      </c>
      <c r="B118" s="65" t="s">
        <v>91</v>
      </c>
      <c r="C118" s="16" t="s">
        <v>74</v>
      </c>
      <c r="D118" s="17">
        <v>5.07</v>
      </c>
      <c r="E118" s="17"/>
      <c r="F118" s="6"/>
      <c r="G118" s="93">
        <f>SUM('1:3'!G118)</f>
        <v>0</v>
      </c>
      <c r="H118" s="93">
        <f>SUM('1:3'!H118)</f>
        <v>0</v>
      </c>
      <c r="I118" s="93">
        <f>SUM('1:3'!I118)</f>
        <v>0</v>
      </c>
      <c r="J118" s="31" t="str">
        <f t="array" ref="J118">IF(ISERROR(G118/I118),"",G118/I118)</f>
        <v/>
      </c>
      <c r="K118" s="35">
        <f t="array" ref="K118">IF(ISERROR(G118/L118),"",G118/L118)</f>
        <v>0</v>
      </c>
      <c r="L118" s="87">
        <v>9</v>
      </c>
      <c r="M118" s="36">
        <f>IF(ISERROR(I118-K118),"",I118-K118)</f>
        <v>0</v>
      </c>
      <c r="N118" s="93">
        <f>SUM('1:3'!N118)</f>
        <v>0</v>
      </c>
      <c r="O118" s="93">
        <f>SUM('1:3'!O118)</f>
        <v>0</v>
      </c>
      <c r="P118" s="93">
        <f>SUM('1:3'!P118)</f>
        <v>0</v>
      </c>
      <c r="Q118" s="93">
        <f>SUM('1:3'!Q118)</f>
        <v>0</v>
      </c>
      <c r="R118" s="93">
        <f>SUM('1:3'!R118)</f>
        <v>0</v>
      </c>
      <c r="S118" s="93">
        <f>SUM('1:3'!S118)</f>
        <v>0</v>
      </c>
      <c r="T118" s="93">
        <f>SUM('1:3'!T118)</f>
        <v>0</v>
      </c>
      <c r="U118" s="93">
        <f>SUM('1:3'!U118)</f>
        <v>0</v>
      </c>
      <c r="V118" s="202">
        <f>SUM(X118:AA118)</f>
        <v>0</v>
      </c>
      <c r="W118" s="33" t="str">
        <f>IF(ISERROR(V118/G118),"",V118/G118)</f>
        <v/>
      </c>
      <c r="X118" s="93">
        <f>SUM('1:3'!X118)</f>
        <v>0</v>
      </c>
      <c r="Y118" s="93">
        <f>SUM('1:3'!Y118)</f>
        <v>0</v>
      </c>
      <c r="Z118" s="93">
        <f>SUM('1:3'!Z118)</f>
        <v>0</v>
      </c>
      <c r="AA118" s="93">
        <f>SUM('1:3'!AA118)</f>
        <v>0</v>
      </c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</row>
    <row r="119" spans="1:106">
      <c r="A119" s="259">
        <v>30400006</v>
      </c>
      <c r="B119" s="65" t="s">
        <v>91</v>
      </c>
      <c r="C119" s="16" t="s">
        <v>53</v>
      </c>
      <c r="D119" s="17">
        <v>5.07</v>
      </c>
      <c r="E119" s="17"/>
      <c r="F119" s="6"/>
      <c r="G119" s="93">
        <f>SUM('1:3'!G119)</f>
        <v>0</v>
      </c>
      <c r="H119" s="93">
        <f>SUM('1:3'!H119)</f>
        <v>0</v>
      </c>
      <c r="I119" s="93">
        <f>SUM('1:3'!I119)</f>
        <v>0</v>
      </c>
      <c r="J119" s="31" t="str">
        <f t="array" ref="J119">IF(ISERROR(G119/I119),"",G119/I119)</f>
        <v/>
      </c>
      <c r="K119" s="35">
        <f t="array" ref="K119">IF(ISERROR(G119/L119),"",G119/L119)</f>
        <v>0</v>
      </c>
      <c r="L119" s="87">
        <v>9</v>
      </c>
      <c r="M119" s="36">
        <f>IF(ISERROR(I119-K119),"",I119-K119)</f>
        <v>0</v>
      </c>
      <c r="N119" s="93">
        <f>SUM('1:3'!N119)</f>
        <v>0</v>
      </c>
      <c r="O119" s="93">
        <f>SUM('1:3'!O119)</f>
        <v>0</v>
      </c>
      <c r="P119" s="93">
        <f>SUM('1:3'!P119)</f>
        <v>0</v>
      </c>
      <c r="Q119" s="93">
        <f>SUM('1:3'!Q119)</f>
        <v>0</v>
      </c>
      <c r="R119" s="93">
        <f>SUM('1:3'!R119)</f>
        <v>0</v>
      </c>
      <c r="S119" s="93">
        <f>SUM('1:3'!S119)</f>
        <v>0</v>
      </c>
      <c r="T119" s="93">
        <f>SUM('1:3'!T119)</f>
        <v>0</v>
      </c>
      <c r="U119" s="93">
        <f>SUM('1:3'!U119)</f>
        <v>0</v>
      </c>
      <c r="V119" s="202">
        <f>SUM(X119:AA119)</f>
        <v>0</v>
      </c>
      <c r="W119" s="33" t="str">
        <f>IF(ISERROR(V119/G119),"",V119/G119)</f>
        <v/>
      </c>
      <c r="X119" s="93">
        <f>SUM('1:3'!X119)</f>
        <v>0</v>
      </c>
      <c r="Y119" s="93">
        <f>SUM('1:3'!Y119)</f>
        <v>0</v>
      </c>
      <c r="Z119" s="93">
        <f>SUM('1:3'!Z119)</f>
        <v>0</v>
      </c>
      <c r="AA119" s="93">
        <f>SUM('1:3'!AA119)</f>
        <v>0</v>
      </c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</row>
    <row r="120" spans="1:106">
      <c r="A120" s="259">
        <v>30400006</v>
      </c>
      <c r="B120" s="65" t="s">
        <v>91</v>
      </c>
      <c r="C120" s="16" t="s">
        <v>60</v>
      </c>
      <c r="D120" s="17">
        <v>5.0599999999999996</v>
      </c>
      <c r="E120" s="17"/>
      <c r="F120" s="53"/>
      <c r="G120" s="93">
        <f>SUM('1:3'!G120)</f>
        <v>0</v>
      </c>
      <c r="H120" s="93">
        <f>SUM('1:3'!H120)</f>
        <v>0</v>
      </c>
      <c r="I120" s="93">
        <f>SUM('1:3'!I120)</f>
        <v>0</v>
      </c>
      <c r="J120" s="31" t="str">
        <f t="array" ref="J120">IF(ISERROR(G120/I120),"",G120/I120)</f>
        <v/>
      </c>
      <c r="K120" s="321">
        <f t="array" ref="K120">IF(ISERROR(G120/L120),"",G120/L120)</f>
        <v>0</v>
      </c>
      <c r="L120" s="87">
        <v>9</v>
      </c>
      <c r="M120" s="36">
        <f>IF(ISERROR(I120-K120),"",I120-K120)</f>
        <v>0</v>
      </c>
      <c r="N120" s="93">
        <f>SUM('1:3'!N120)</f>
        <v>0</v>
      </c>
      <c r="O120" s="93">
        <f>SUM('1:3'!O120)</f>
        <v>0</v>
      </c>
      <c r="P120" s="93">
        <f>SUM('1:3'!P120)</f>
        <v>0</v>
      </c>
      <c r="Q120" s="93">
        <f>SUM('1:3'!Q120)</f>
        <v>0</v>
      </c>
      <c r="R120" s="93">
        <f>SUM('1:3'!R120)</f>
        <v>0</v>
      </c>
      <c r="S120" s="93">
        <f>SUM('1:3'!S120)</f>
        <v>0</v>
      </c>
      <c r="T120" s="93">
        <f>SUM('1:3'!T120)</f>
        <v>0</v>
      </c>
      <c r="U120" s="93">
        <f>SUM('1:3'!U120)</f>
        <v>0</v>
      </c>
      <c r="V120" s="202">
        <f>SUM(X120:AA120)</f>
        <v>0</v>
      </c>
      <c r="W120" s="33" t="str">
        <f>IF(ISERROR(V120/G120),"",V120/G120)</f>
        <v/>
      </c>
      <c r="X120" s="93">
        <f>SUM('1:3'!X120)</f>
        <v>0</v>
      </c>
      <c r="Y120" s="93">
        <f>SUM('1:3'!Y120)</f>
        <v>0</v>
      </c>
      <c r="Z120" s="93">
        <f>SUM('1:3'!Z120)</f>
        <v>0</v>
      </c>
      <c r="AA120" s="93">
        <f>SUM('1:3'!AA120)</f>
        <v>0</v>
      </c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</row>
    <row r="121" spans="1:106">
      <c r="A121" s="536" t="s">
        <v>92</v>
      </c>
      <c r="B121" s="537"/>
      <c r="C121" s="316" t="s">
        <v>71</v>
      </c>
      <c r="D121" s="20"/>
      <c r="E121" s="20"/>
      <c r="F121" s="32"/>
      <c r="G121" s="99">
        <f>SUM(G87:G120)</f>
        <v>224</v>
      </c>
      <c r="H121" s="30">
        <f>SUM(H87:H120)</f>
        <v>1120</v>
      </c>
      <c r="I121" s="30">
        <f>SUM(I87:I120)</f>
        <v>5</v>
      </c>
      <c r="J121" s="31">
        <f t="array" ref="J121">IF(ISERROR(G121/I121),"",G121/I121)</f>
        <v>44.8</v>
      </c>
      <c r="K121" s="30">
        <f>SUM(K87:K120)</f>
        <v>33.241666666666667</v>
      </c>
      <c r="L121" s="98"/>
      <c r="M121" s="89">
        <f t="shared" ref="M121:V121" si="20">SUM(M87:M120)</f>
        <v>-26.7</v>
      </c>
      <c r="N121" s="30">
        <f t="shared" si="20"/>
        <v>0</v>
      </c>
      <c r="O121" s="91">
        <f t="shared" si="20"/>
        <v>0</v>
      </c>
      <c r="P121" s="91">
        <f t="shared" si="20"/>
        <v>0</v>
      </c>
      <c r="Q121" s="91">
        <f t="shared" si="20"/>
        <v>0</v>
      </c>
      <c r="R121" s="91">
        <f t="shared" si="20"/>
        <v>0</v>
      </c>
      <c r="S121" s="92">
        <f t="shared" si="20"/>
        <v>0</v>
      </c>
      <c r="T121" s="91">
        <f t="shared" si="20"/>
        <v>0</v>
      </c>
      <c r="U121" s="91">
        <f t="shared" si="20"/>
        <v>0</v>
      </c>
      <c r="V121" s="202">
        <f t="shared" si="20"/>
        <v>0</v>
      </c>
      <c r="W121" s="33">
        <f t="shared" ref="W121:W142" si="21">IF(ISERROR(V121/G121),"",V121/G121)</f>
        <v>0</v>
      </c>
      <c r="X121" s="92">
        <f>SUM(X87:X120)</f>
        <v>0</v>
      </c>
      <c r="Y121" s="92">
        <f>SUM(Y87:Y120)</f>
        <v>0</v>
      </c>
      <c r="Z121" s="92">
        <f>SUM(Z87:Z120)</f>
        <v>0</v>
      </c>
      <c r="AA121" s="92">
        <f>SUM(AA87:AA120)</f>
        <v>0</v>
      </c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</row>
    <row r="122" spans="1:106">
      <c r="A122" s="259">
        <v>30100038</v>
      </c>
      <c r="B122" s="62" t="s">
        <v>93</v>
      </c>
      <c r="C122" s="16" t="s">
        <v>94</v>
      </c>
      <c r="D122" s="17">
        <v>5.03</v>
      </c>
      <c r="E122" s="17"/>
      <c r="F122" s="6"/>
      <c r="G122" s="93">
        <f>SUM('1:3'!G122)</f>
        <v>248</v>
      </c>
      <c r="H122" s="93">
        <f>SUM('1:3'!H122)</f>
        <v>1247.44</v>
      </c>
      <c r="I122" s="93">
        <f>SUM('1:3'!I122)</f>
        <v>9</v>
      </c>
      <c r="J122" s="31">
        <f t="array" ref="J122">IF(ISERROR(G122/I122),"",G122/I122)</f>
        <v>27.555555555555557</v>
      </c>
      <c r="K122" s="35">
        <f t="array" ref="K122">IF(ISERROR(G122/L122),"",G122/L122)</f>
        <v>9.92</v>
      </c>
      <c r="L122" s="87">
        <v>25</v>
      </c>
      <c r="M122" s="36">
        <f t="shared" ref="M122:M136" si="22">IF(ISERROR(I122-K122),"",I122-K122)</f>
        <v>-0.91999999999999993</v>
      </c>
      <c r="N122" s="93">
        <f>SUM('1:3'!N122)</f>
        <v>0</v>
      </c>
      <c r="O122" s="93">
        <f>SUM('1:3'!O122)</f>
        <v>0</v>
      </c>
      <c r="P122" s="93">
        <f>SUM('1:3'!P122)</f>
        <v>0</v>
      </c>
      <c r="Q122" s="93">
        <f>SUM('1:3'!Q122)</f>
        <v>0</v>
      </c>
      <c r="R122" s="93">
        <f>SUM('1:3'!R122)</f>
        <v>0</v>
      </c>
      <c r="S122" s="93">
        <f>SUM('1:3'!S122)</f>
        <v>0</v>
      </c>
      <c r="T122" s="93">
        <f>SUM('1:3'!T122)</f>
        <v>0</v>
      </c>
      <c r="U122" s="93">
        <f>SUM('1:3'!U122)</f>
        <v>0</v>
      </c>
      <c r="V122" s="202">
        <f t="shared" ref="V122:V136" si="23">SUM(X122:AA122)</f>
        <v>0</v>
      </c>
      <c r="W122" s="33">
        <f t="shared" si="21"/>
        <v>0</v>
      </c>
      <c r="X122" s="93">
        <f>SUM('1:3'!X122)</f>
        <v>0</v>
      </c>
      <c r="Y122" s="93">
        <f>SUM('1:3'!Y122)</f>
        <v>0</v>
      </c>
      <c r="Z122" s="93">
        <f>SUM('1:3'!Z122)</f>
        <v>0</v>
      </c>
      <c r="AA122" s="93">
        <f>SUM('1:3'!AA122)</f>
        <v>0</v>
      </c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</row>
    <row r="123" spans="1:106">
      <c r="A123" s="259">
        <v>30100037</v>
      </c>
      <c r="B123" s="62" t="s">
        <v>93</v>
      </c>
      <c r="C123" s="16" t="s">
        <v>74</v>
      </c>
      <c r="D123" s="17">
        <v>5.03</v>
      </c>
      <c r="E123" s="17"/>
      <c r="F123" s="6"/>
      <c r="G123" s="93">
        <f>SUM('1:3'!G123)</f>
        <v>251</v>
      </c>
      <c r="H123" s="93">
        <f>SUM('1:3'!H123)</f>
        <v>1262.53</v>
      </c>
      <c r="I123" s="93">
        <f>SUM('1:3'!I123)</f>
        <v>7</v>
      </c>
      <c r="J123" s="31">
        <f t="array" ref="J123">IF(ISERROR(G123/I123),"",G123/I123)</f>
        <v>35.857142857142854</v>
      </c>
      <c r="K123" s="35">
        <f t="array" ref="K123">IF(ISERROR(G123/L123),"",G123/L123)</f>
        <v>10.039999999999999</v>
      </c>
      <c r="L123" s="87">
        <v>25</v>
      </c>
      <c r="M123" s="36">
        <f t="shared" si="22"/>
        <v>-3.0399999999999991</v>
      </c>
      <c r="N123" s="93">
        <f>SUM('1:3'!N123)</f>
        <v>0</v>
      </c>
      <c r="O123" s="93">
        <f>SUM('1:3'!O123)</f>
        <v>0</v>
      </c>
      <c r="P123" s="93">
        <f>SUM('1:3'!P123)</f>
        <v>0</v>
      </c>
      <c r="Q123" s="93">
        <f>SUM('1:3'!Q123)</f>
        <v>0</v>
      </c>
      <c r="R123" s="93">
        <f>SUM('1:3'!R123)</f>
        <v>0</v>
      </c>
      <c r="S123" s="93">
        <f>SUM('1:3'!S123)</f>
        <v>0</v>
      </c>
      <c r="T123" s="93">
        <f>SUM('1:3'!T123)</f>
        <v>0</v>
      </c>
      <c r="U123" s="93">
        <f>SUM('1:3'!U123)</f>
        <v>0</v>
      </c>
      <c r="V123" s="202">
        <f t="shared" si="23"/>
        <v>0</v>
      </c>
      <c r="W123" s="33">
        <f t="shared" si="21"/>
        <v>0</v>
      </c>
      <c r="X123" s="93">
        <f>SUM('1:3'!X123)</f>
        <v>0</v>
      </c>
      <c r="Y123" s="93">
        <f>SUM('1:3'!Y123)</f>
        <v>0</v>
      </c>
      <c r="Z123" s="93">
        <f>SUM('1:3'!Z123)</f>
        <v>0</v>
      </c>
      <c r="AA123" s="93">
        <f>SUM('1:3'!AA123)</f>
        <v>0</v>
      </c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</row>
    <row r="124" spans="1:106">
      <c r="A124" s="259">
        <v>30100051</v>
      </c>
      <c r="B124" s="62" t="s">
        <v>58</v>
      </c>
      <c r="C124" s="16" t="s">
        <v>65</v>
      </c>
      <c r="D124" s="17">
        <v>5.04</v>
      </c>
      <c r="E124" s="17"/>
      <c r="F124" s="6"/>
      <c r="G124" s="93">
        <f>SUM('1:3'!G124)</f>
        <v>431</v>
      </c>
      <c r="H124" s="93">
        <f>SUM('1:3'!H124)</f>
        <v>2172.2400000000002</v>
      </c>
      <c r="I124" s="93">
        <f>SUM('1:3'!I124)</f>
        <v>22.5</v>
      </c>
      <c r="J124" s="31">
        <f t="array" ref="J124">IF(ISERROR(G124/I124),"",G124/I124)</f>
        <v>19.155555555555555</v>
      </c>
      <c r="K124" s="35">
        <f t="array" ref="K124">IF(ISERROR(G124/L124),"",G124/L124)</f>
        <v>21.55</v>
      </c>
      <c r="L124" s="87">
        <v>20</v>
      </c>
      <c r="M124" s="36">
        <f t="shared" si="22"/>
        <v>0.94999999999999929</v>
      </c>
      <c r="N124" s="93">
        <f>SUM('1:3'!N124)</f>
        <v>0</v>
      </c>
      <c r="O124" s="93">
        <f>SUM('1:3'!O124)</f>
        <v>0</v>
      </c>
      <c r="P124" s="93">
        <f>SUM('1:3'!P124)</f>
        <v>0</v>
      </c>
      <c r="Q124" s="93">
        <f>SUM('1:3'!Q124)</f>
        <v>0</v>
      </c>
      <c r="R124" s="93">
        <f>SUM('1:3'!R124)</f>
        <v>0</v>
      </c>
      <c r="S124" s="93">
        <f>SUM('1:3'!S124)</f>
        <v>0</v>
      </c>
      <c r="T124" s="93">
        <f>SUM('1:3'!T124)</f>
        <v>0</v>
      </c>
      <c r="U124" s="93">
        <f>SUM('1:3'!U124)</f>
        <v>0</v>
      </c>
      <c r="V124" s="202">
        <f t="shared" si="23"/>
        <v>0</v>
      </c>
      <c r="W124" s="33">
        <f t="shared" si="21"/>
        <v>0</v>
      </c>
      <c r="X124" s="93">
        <f>SUM('1:3'!X124)</f>
        <v>0</v>
      </c>
      <c r="Y124" s="93">
        <f>SUM('1:3'!Y124)</f>
        <v>0</v>
      </c>
      <c r="Z124" s="93">
        <f>SUM('1:3'!Z124)</f>
        <v>0</v>
      </c>
      <c r="AA124" s="93">
        <f>SUM('1:3'!AA124)</f>
        <v>0</v>
      </c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</row>
    <row r="125" spans="1:106">
      <c r="A125" s="259"/>
      <c r="B125" s="185" t="s">
        <v>227</v>
      </c>
      <c r="C125" s="16" t="s">
        <v>82</v>
      </c>
      <c r="D125" s="17">
        <v>5.03</v>
      </c>
      <c r="E125" s="17"/>
      <c r="F125" s="6"/>
      <c r="G125" s="93">
        <f>SUM('1:3'!G125)</f>
        <v>0</v>
      </c>
      <c r="H125" s="93">
        <f>SUM('1:3'!H125)</f>
        <v>0</v>
      </c>
      <c r="I125" s="93">
        <f>SUM('1:3'!I125)</f>
        <v>0</v>
      </c>
      <c r="J125" s="31" t="str">
        <f t="array" ref="J125">IF(ISERROR(G125/I125),"",G125/I125)</f>
        <v/>
      </c>
      <c r="K125" s="35">
        <f t="array" ref="K125">IF(ISERROR(G125/L125),"",G125/L125)</f>
        <v>0</v>
      </c>
      <c r="L125" s="87">
        <v>4</v>
      </c>
      <c r="M125" s="36">
        <f t="shared" si="22"/>
        <v>0</v>
      </c>
      <c r="N125" s="93">
        <f>SUM('1:3'!N125)</f>
        <v>0</v>
      </c>
      <c r="O125" s="93">
        <f>SUM('1:3'!O125)</f>
        <v>0</v>
      </c>
      <c r="P125" s="93">
        <f>SUM('1:3'!P125)</f>
        <v>0</v>
      </c>
      <c r="Q125" s="93">
        <f>SUM('1:3'!Q125)</f>
        <v>0</v>
      </c>
      <c r="R125" s="93">
        <f>SUM('1:3'!R125)</f>
        <v>0</v>
      </c>
      <c r="S125" s="93">
        <f>SUM('1:3'!S125)</f>
        <v>0</v>
      </c>
      <c r="T125" s="93">
        <f>SUM('1:3'!T125)</f>
        <v>0</v>
      </c>
      <c r="U125" s="93">
        <f>SUM('1:3'!U125)</f>
        <v>0</v>
      </c>
      <c r="V125" s="202">
        <f t="shared" si="23"/>
        <v>0</v>
      </c>
      <c r="W125" s="33" t="str">
        <f t="shared" si="21"/>
        <v/>
      </c>
      <c r="X125" s="93">
        <f>SUM('1:3'!X125)</f>
        <v>0</v>
      </c>
      <c r="Y125" s="93">
        <f>SUM('1:3'!Y125)</f>
        <v>0</v>
      </c>
      <c r="Z125" s="93">
        <f>SUM('1:3'!Z125)</f>
        <v>0</v>
      </c>
      <c r="AA125" s="93">
        <f>SUM('1:3'!AA125)</f>
        <v>0</v>
      </c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</row>
    <row r="126" spans="1:106">
      <c r="A126" s="259">
        <v>30100054</v>
      </c>
      <c r="B126" s="63" t="s">
        <v>95</v>
      </c>
      <c r="C126" s="322" t="s">
        <v>72</v>
      </c>
      <c r="D126" s="17">
        <v>5.03</v>
      </c>
      <c r="E126" s="17"/>
      <c r="F126" s="6"/>
      <c r="G126" s="93">
        <f>SUM('1:3'!G126)</f>
        <v>0</v>
      </c>
      <c r="H126" s="93">
        <f>SUM('1:3'!H126)</f>
        <v>0</v>
      </c>
      <c r="I126" s="93">
        <f>SUM('1:3'!I126)</f>
        <v>0</v>
      </c>
      <c r="J126" s="31" t="str">
        <f t="array" ref="J126">IF(ISERROR(G126/I126),"",G126/I126)</f>
        <v/>
      </c>
      <c r="K126" s="35">
        <f t="array" ref="K126">IF(ISERROR(G126/L126),"",G126/L126)</f>
        <v>0</v>
      </c>
      <c r="L126" s="87">
        <v>4</v>
      </c>
      <c r="M126" s="36">
        <f t="shared" si="22"/>
        <v>0</v>
      </c>
      <c r="N126" s="93">
        <f>SUM('1:3'!N126)</f>
        <v>0</v>
      </c>
      <c r="O126" s="93">
        <f>SUM('1:3'!O126)</f>
        <v>0</v>
      </c>
      <c r="P126" s="93">
        <f>SUM('1:3'!P126)</f>
        <v>0</v>
      </c>
      <c r="Q126" s="93">
        <f>SUM('1:3'!Q126)</f>
        <v>0</v>
      </c>
      <c r="R126" s="93">
        <f>SUM('1:3'!R126)</f>
        <v>0</v>
      </c>
      <c r="S126" s="93">
        <f>SUM('1:3'!S126)</f>
        <v>0</v>
      </c>
      <c r="T126" s="93">
        <f>SUM('1:3'!T126)</f>
        <v>0</v>
      </c>
      <c r="U126" s="93">
        <f>SUM('1:3'!U126)</f>
        <v>0</v>
      </c>
      <c r="V126" s="202">
        <f t="shared" si="23"/>
        <v>0</v>
      </c>
      <c r="W126" s="33" t="str">
        <f t="shared" si="21"/>
        <v/>
      </c>
      <c r="X126" s="93">
        <f>SUM('1:3'!X126)</f>
        <v>0</v>
      </c>
      <c r="Y126" s="93">
        <f>SUM('1:3'!Y126)</f>
        <v>0</v>
      </c>
      <c r="Z126" s="93">
        <f>SUM('1:3'!Z126)</f>
        <v>0</v>
      </c>
      <c r="AA126" s="93">
        <f>SUM('1:3'!AA126)</f>
        <v>0</v>
      </c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</row>
    <row r="127" spans="1:106">
      <c r="A127" s="259">
        <v>30100053</v>
      </c>
      <c r="B127" s="63" t="s">
        <v>95</v>
      </c>
      <c r="C127" s="16" t="s">
        <v>73</v>
      </c>
      <c r="D127" s="17">
        <v>5.03</v>
      </c>
      <c r="E127" s="17"/>
      <c r="F127" s="6"/>
      <c r="G127" s="93">
        <f>SUM('1:3'!G127)</f>
        <v>0</v>
      </c>
      <c r="H127" s="93">
        <f>SUM('1:3'!H127)</f>
        <v>0</v>
      </c>
      <c r="I127" s="93">
        <f>SUM('1:3'!I127)</f>
        <v>0</v>
      </c>
      <c r="J127" s="31" t="str">
        <f t="array" ref="J127">IF(ISERROR(G127/I127),"",G127/I127)</f>
        <v/>
      </c>
      <c r="K127" s="35">
        <f t="array" ref="K127">IF(ISERROR(G127/L127),"",G127/L127)</f>
        <v>0</v>
      </c>
      <c r="L127" s="87">
        <v>4</v>
      </c>
      <c r="M127" s="36">
        <f t="shared" si="22"/>
        <v>0</v>
      </c>
      <c r="N127" s="93">
        <f>SUM('1:3'!N127)</f>
        <v>0</v>
      </c>
      <c r="O127" s="93">
        <f>SUM('1:3'!O127)</f>
        <v>0</v>
      </c>
      <c r="P127" s="93">
        <f>SUM('1:3'!P127)</f>
        <v>0</v>
      </c>
      <c r="Q127" s="93">
        <f>SUM('1:3'!Q127)</f>
        <v>0</v>
      </c>
      <c r="R127" s="93">
        <f>SUM('1:3'!R127)</f>
        <v>0</v>
      </c>
      <c r="S127" s="93">
        <f>SUM('1:3'!S127)</f>
        <v>0</v>
      </c>
      <c r="T127" s="93">
        <f>SUM('1:3'!T127)</f>
        <v>0</v>
      </c>
      <c r="U127" s="93">
        <f>SUM('1:3'!U127)</f>
        <v>0</v>
      </c>
      <c r="V127" s="202">
        <f t="shared" si="23"/>
        <v>0</v>
      </c>
      <c r="W127" s="33" t="str">
        <f t="shared" si="21"/>
        <v/>
      </c>
      <c r="X127" s="93">
        <f>SUM('1:3'!X127)</f>
        <v>0</v>
      </c>
      <c r="Y127" s="93">
        <f>SUM('1:3'!Y127)</f>
        <v>0</v>
      </c>
      <c r="Z127" s="93">
        <f>SUM('1:3'!Z127)</f>
        <v>0</v>
      </c>
      <c r="AA127" s="93">
        <f>SUM('1:3'!AA127)</f>
        <v>0</v>
      </c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</row>
    <row r="128" spans="1:106">
      <c r="A128" s="259"/>
      <c r="B128" s="63" t="s">
        <v>95</v>
      </c>
      <c r="C128" s="16" t="s">
        <v>60</v>
      </c>
      <c r="D128" s="17">
        <v>5.03</v>
      </c>
      <c r="E128" s="17"/>
      <c r="F128" s="6"/>
      <c r="G128" s="93">
        <f>SUM('1:3'!G128)</f>
        <v>0</v>
      </c>
      <c r="H128" s="93">
        <f>SUM('1:3'!H128)</f>
        <v>0</v>
      </c>
      <c r="I128" s="93">
        <f>SUM('1:3'!I128)</f>
        <v>0</v>
      </c>
      <c r="J128" s="31" t="str">
        <f t="array" ref="J128">IF(ISERROR(G128/I128),"",G128/I128)</f>
        <v/>
      </c>
      <c r="K128" s="35">
        <f t="array" ref="K128">IF(ISERROR(G128/L128),"",G128/L128)</f>
        <v>0</v>
      </c>
      <c r="L128" s="87">
        <v>4</v>
      </c>
      <c r="M128" s="36">
        <f t="shared" si="22"/>
        <v>0</v>
      </c>
      <c r="N128" s="93">
        <f>SUM('1:3'!N128)</f>
        <v>0</v>
      </c>
      <c r="O128" s="93">
        <f>SUM('1:3'!O128)</f>
        <v>0</v>
      </c>
      <c r="P128" s="93">
        <f>SUM('1:3'!P128)</f>
        <v>0</v>
      </c>
      <c r="Q128" s="93">
        <f>SUM('1:3'!Q128)</f>
        <v>0</v>
      </c>
      <c r="R128" s="93">
        <f>SUM('1:3'!R128)</f>
        <v>0</v>
      </c>
      <c r="S128" s="93">
        <f>SUM('1:3'!S128)</f>
        <v>0</v>
      </c>
      <c r="T128" s="93">
        <f>SUM('1:3'!T128)</f>
        <v>0</v>
      </c>
      <c r="U128" s="93">
        <f>SUM('1:3'!U128)</f>
        <v>0</v>
      </c>
      <c r="V128" s="202">
        <f t="shared" si="23"/>
        <v>0</v>
      </c>
      <c r="W128" s="33" t="str">
        <f t="shared" si="21"/>
        <v/>
      </c>
      <c r="X128" s="93">
        <f>SUM('1:3'!X128)</f>
        <v>0</v>
      </c>
      <c r="Y128" s="93">
        <f>SUM('1:3'!Y128)</f>
        <v>0</v>
      </c>
      <c r="Z128" s="93">
        <f>SUM('1:3'!Z128)</f>
        <v>0</v>
      </c>
      <c r="AA128" s="93">
        <f>SUM('1:3'!AA128)</f>
        <v>0</v>
      </c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</row>
    <row r="129" spans="1:106">
      <c r="A129" s="259"/>
      <c r="B129" s="63" t="s">
        <v>95</v>
      </c>
      <c r="C129" s="322" t="s">
        <v>96</v>
      </c>
      <c r="D129" s="17">
        <v>5.03</v>
      </c>
      <c r="E129" s="17"/>
      <c r="F129" s="6"/>
      <c r="G129" s="93">
        <f>SUM('1:3'!G129)</f>
        <v>0</v>
      </c>
      <c r="H129" s="93">
        <f>SUM('1:3'!H129)</f>
        <v>0</v>
      </c>
      <c r="I129" s="93">
        <f>SUM('1:3'!I129)</f>
        <v>0</v>
      </c>
      <c r="J129" s="31" t="str">
        <f t="array" ref="J129">IF(ISERROR(G129/I129),"",G129/I129)</f>
        <v/>
      </c>
      <c r="K129" s="35">
        <f t="array" ref="K129">IF(ISERROR(G129/L129),"",G129/L129)</f>
        <v>0</v>
      </c>
      <c r="L129" s="87">
        <v>4</v>
      </c>
      <c r="M129" s="36">
        <f t="shared" si="22"/>
        <v>0</v>
      </c>
      <c r="N129" s="93">
        <f>SUM('1:3'!N129)</f>
        <v>0</v>
      </c>
      <c r="O129" s="93">
        <f>SUM('1:3'!O129)</f>
        <v>0</v>
      </c>
      <c r="P129" s="93">
        <f>SUM('1:3'!P129)</f>
        <v>0</v>
      </c>
      <c r="Q129" s="93">
        <f>SUM('1:3'!Q129)</f>
        <v>0</v>
      </c>
      <c r="R129" s="93">
        <f>SUM('1:3'!R129)</f>
        <v>0</v>
      </c>
      <c r="S129" s="93">
        <f>SUM('1:3'!S129)</f>
        <v>0</v>
      </c>
      <c r="T129" s="93">
        <f>SUM('1:3'!T129)</f>
        <v>0</v>
      </c>
      <c r="U129" s="93">
        <f>SUM('1:3'!U129)</f>
        <v>0</v>
      </c>
      <c r="V129" s="202">
        <f t="shared" si="23"/>
        <v>0</v>
      </c>
      <c r="W129" s="33" t="str">
        <f t="shared" si="21"/>
        <v/>
      </c>
      <c r="X129" s="93">
        <f>SUM('1:3'!X129)</f>
        <v>0</v>
      </c>
      <c r="Y129" s="93">
        <f>SUM('1:3'!Y129)</f>
        <v>0</v>
      </c>
      <c r="Z129" s="93">
        <f>SUM('1:3'!Z129)</f>
        <v>0</v>
      </c>
      <c r="AA129" s="93">
        <f>SUM('1:3'!AA129)</f>
        <v>0</v>
      </c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</row>
    <row r="130" spans="1:106">
      <c r="A130" s="259">
        <v>30101067</v>
      </c>
      <c r="B130" s="185" t="s">
        <v>229</v>
      </c>
      <c r="C130" s="322" t="s">
        <v>82</v>
      </c>
      <c r="D130" s="17">
        <v>5.03</v>
      </c>
      <c r="E130" s="17"/>
      <c r="F130" s="6"/>
      <c r="G130" s="93">
        <f>SUM('1:3'!G130)</f>
        <v>0</v>
      </c>
      <c r="H130" s="93">
        <f>SUM('1:3'!H130)</f>
        <v>0</v>
      </c>
      <c r="I130" s="93">
        <f>SUM('1:3'!I130)</f>
        <v>0</v>
      </c>
      <c r="J130" s="31" t="str">
        <f t="array" ref="J130">IF(ISERROR(G130/I130),"",G130/I130)</f>
        <v/>
      </c>
      <c r="K130" s="35" t="str">
        <f t="array" ref="K130">IF(ISERROR(G130/L130),"",G130/L130)</f>
        <v/>
      </c>
      <c r="L130" s="87"/>
      <c r="M130" s="36" t="str">
        <f t="shared" si="22"/>
        <v/>
      </c>
      <c r="N130" s="93">
        <f>SUM('1:3'!N130)</f>
        <v>0</v>
      </c>
      <c r="O130" s="93">
        <f>SUM('1:3'!O130)</f>
        <v>0</v>
      </c>
      <c r="P130" s="93">
        <f>SUM('1:3'!P130)</f>
        <v>0</v>
      </c>
      <c r="Q130" s="93">
        <f>SUM('1:3'!Q130)</f>
        <v>0</v>
      </c>
      <c r="R130" s="93">
        <f>SUM('1:3'!R130)</f>
        <v>0</v>
      </c>
      <c r="S130" s="93">
        <f>SUM('1:3'!S130)</f>
        <v>0</v>
      </c>
      <c r="T130" s="93">
        <f>SUM('1:3'!T130)</f>
        <v>0</v>
      </c>
      <c r="U130" s="93">
        <f>SUM('1:3'!U130)</f>
        <v>0</v>
      </c>
      <c r="V130" s="202">
        <f t="shared" si="23"/>
        <v>0</v>
      </c>
      <c r="W130" s="33" t="str">
        <f t="shared" si="21"/>
        <v/>
      </c>
      <c r="X130" s="93">
        <f>SUM('1:3'!X130)</f>
        <v>0</v>
      </c>
      <c r="Y130" s="93">
        <f>SUM('1:3'!Y130)</f>
        <v>0</v>
      </c>
      <c r="Z130" s="93">
        <f>SUM('1:3'!Z130)</f>
        <v>0</v>
      </c>
      <c r="AA130" s="93">
        <f>SUM('1:3'!AA130)</f>
        <v>0</v>
      </c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</row>
    <row r="131" spans="1:106">
      <c r="A131" s="259">
        <v>30101068</v>
      </c>
      <c r="B131" s="63" t="s">
        <v>97</v>
      </c>
      <c r="C131" s="322" t="s">
        <v>72</v>
      </c>
      <c r="D131" s="17">
        <v>5.03</v>
      </c>
      <c r="E131" s="17"/>
      <c r="F131" s="6"/>
      <c r="G131" s="93">
        <f>SUM('1:3'!G131)</f>
        <v>0</v>
      </c>
      <c r="H131" s="93">
        <f>SUM('1:3'!H131)</f>
        <v>0</v>
      </c>
      <c r="I131" s="93">
        <f>SUM('1:3'!I131)</f>
        <v>0</v>
      </c>
      <c r="J131" s="31" t="str">
        <f t="array" ref="J131">IF(ISERROR(G131/I131),"",G131/I131)</f>
        <v/>
      </c>
      <c r="K131" s="35" t="str">
        <f t="array" ref="K131">IF(ISERROR(G131/L131),"",G131/L131)</f>
        <v/>
      </c>
      <c r="L131" s="87"/>
      <c r="M131" s="36" t="str">
        <f t="shared" si="22"/>
        <v/>
      </c>
      <c r="N131" s="93">
        <f>SUM('1:3'!N131)</f>
        <v>0</v>
      </c>
      <c r="O131" s="93">
        <f>SUM('1:3'!O131)</f>
        <v>0</v>
      </c>
      <c r="P131" s="93">
        <f>SUM('1:3'!P131)</f>
        <v>0</v>
      </c>
      <c r="Q131" s="93">
        <f>SUM('1:3'!Q131)</f>
        <v>0</v>
      </c>
      <c r="R131" s="93">
        <f>SUM('1:3'!R131)</f>
        <v>0</v>
      </c>
      <c r="S131" s="93">
        <f>SUM('1:3'!S131)</f>
        <v>0</v>
      </c>
      <c r="T131" s="93">
        <f>SUM('1:3'!T131)</f>
        <v>0</v>
      </c>
      <c r="U131" s="93">
        <f>SUM('1:3'!U131)</f>
        <v>0</v>
      </c>
      <c r="V131" s="202">
        <f t="shared" si="23"/>
        <v>0</v>
      </c>
      <c r="W131" s="33" t="str">
        <f t="shared" si="21"/>
        <v/>
      </c>
      <c r="X131" s="93">
        <f>SUM('1:3'!X131)</f>
        <v>0</v>
      </c>
      <c r="Y131" s="93">
        <f>SUM('1:3'!Y131)</f>
        <v>0</v>
      </c>
      <c r="Z131" s="93">
        <f>SUM('1:3'!Z131)</f>
        <v>0</v>
      </c>
      <c r="AA131" s="93">
        <f>SUM('1:3'!AA131)</f>
        <v>0</v>
      </c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</row>
    <row r="132" spans="1:106">
      <c r="A132" s="259">
        <v>30101069</v>
      </c>
      <c r="B132" s="63" t="s">
        <v>97</v>
      </c>
      <c r="C132" s="322" t="s">
        <v>60</v>
      </c>
      <c r="D132" s="17">
        <v>5.03</v>
      </c>
      <c r="E132" s="17"/>
      <c r="F132" s="6"/>
      <c r="G132" s="93">
        <f>SUM('1:3'!G132)</f>
        <v>0</v>
      </c>
      <c r="H132" s="93">
        <f>SUM('1:3'!H132)</f>
        <v>0</v>
      </c>
      <c r="I132" s="93">
        <f>SUM('1:3'!I132)</f>
        <v>0</v>
      </c>
      <c r="J132" s="31" t="str">
        <f t="array" ref="J132">IF(ISERROR(G132/I132),"",G132/I132)</f>
        <v/>
      </c>
      <c r="K132" s="35" t="str">
        <f t="array" ref="K132">IF(ISERROR(G132/L132),"",G132/L132)</f>
        <v/>
      </c>
      <c r="L132" s="87"/>
      <c r="M132" s="36" t="str">
        <f t="shared" si="22"/>
        <v/>
      </c>
      <c r="N132" s="93">
        <f>SUM('1:3'!N132)</f>
        <v>0</v>
      </c>
      <c r="O132" s="93">
        <f>SUM('1:3'!O132)</f>
        <v>0</v>
      </c>
      <c r="P132" s="93">
        <f>SUM('1:3'!P132)</f>
        <v>0</v>
      </c>
      <c r="Q132" s="93">
        <f>SUM('1:3'!Q132)</f>
        <v>0</v>
      </c>
      <c r="R132" s="93">
        <f>SUM('1:3'!R132)</f>
        <v>0</v>
      </c>
      <c r="S132" s="93">
        <f>SUM('1:3'!S132)</f>
        <v>0</v>
      </c>
      <c r="T132" s="93">
        <f>SUM('1:3'!T132)</f>
        <v>0</v>
      </c>
      <c r="U132" s="93">
        <f>SUM('1:3'!U132)</f>
        <v>0</v>
      </c>
      <c r="V132" s="202">
        <f t="shared" si="23"/>
        <v>0</v>
      </c>
      <c r="W132" s="33" t="str">
        <f t="shared" si="21"/>
        <v/>
      </c>
      <c r="X132" s="93">
        <f>SUM('1:3'!X132)</f>
        <v>0</v>
      </c>
      <c r="Y132" s="93">
        <f>SUM('1:3'!Y132)</f>
        <v>0</v>
      </c>
      <c r="Z132" s="93">
        <f>SUM('1:3'!Z132)</f>
        <v>0</v>
      </c>
      <c r="AA132" s="93">
        <f>SUM('1:3'!AA132)</f>
        <v>0</v>
      </c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</row>
    <row r="133" spans="1:106">
      <c r="A133" s="259">
        <v>30101070</v>
      </c>
      <c r="B133" s="63" t="s">
        <v>97</v>
      </c>
      <c r="C133" s="322" t="s">
        <v>96</v>
      </c>
      <c r="D133" s="17">
        <v>5.03</v>
      </c>
      <c r="E133" s="17"/>
      <c r="F133" s="6"/>
      <c r="G133" s="93">
        <f>SUM('1:3'!G133)</f>
        <v>0</v>
      </c>
      <c r="H133" s="93">
        <f>SUM('1:3'!H133)</f>
        <v>0</v>
      </c>
      <c r="I133" s="93">
        <f>SUM('1:3'!I133)</f>
        <v>0</v>
      </c>
      <c r="J133" s="31" t="str">
        <f t="array" ref="J133">IF(ISERROR(G133/I133),"",G133/I133)</f>
        <v/>
      </c>
      <c r="K133" s="35" t="str">
        <f t="array" ref="K133">IF(ISERROR(G133/L133),"",G133/L133)</f>
        <v/>
      </c>
      <c r="L133" s="87"/>
      <c r="M133" s="36" t="str">
        <f t="shared" si="22"/>
        <v/>
      </c>
      <c r="N133" s="93">
        <f>SUM('1:3'!N133)</f>
        <v>0</v>
      </c>
      <c r="O133" s="93">
        <f>SUM('1:3'!O133)</f>
        <v>0</v>
      </c>
      <c r="P133" s="93">
        <f>SUM('1:3'!P133)</f>
        <v>0</v>
      </c>
      <c r="Q133" s="93">
        <f>SUM('1:3'!Q133)</f>
        <v>0</v>
      </c>
      <c r="R133" s="93">
        <f>SUM('1:3'!R133)</f>
        <v>0</v>
      </c>
      <c r="S133" s="93">
        <f>SUM('1:3'!S133)</f>
        <v>0</v>
      </c>
      <c r="T133" s="93">
        <f>SUM('1:3'!T133)</f>
        <v>0</v>
      </c>
      <c r="U133" s="93">
        <f>SUM('1:3'!U133)</f>
        <v>0</v>
      </c>
      <c r="V133" s="202">
        <f t="shared" si="23"/>
        <v>0</v>
      </c>
      <c r="W133" s="33" t="str">
        <f t="shared" si="21"/>
        <v/>
      </c>
      <c r="X133" s="93">
        <f>SUM('1:3'!X133)</f>
        <v>0</v>
      </c>
      <c r="Y133" s="93">
        <f>SUM('1:3'!Y133)</f>
        <v>0</v>
      </c>
      <c r="Z133" s="93">
        <f>SUM('1:3'!Z133)</f>
        <v>0</v>
      </c>
      <c r="AA133" s="93">
        <f>SUM('1:3'!AA133)</f>
        <v>0</v>
      </c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</row>
    <row r="134" spans="1:106">
      <c r="A134" s="259">
        <v>30101071</v>
      </c>
      <c r="B134" s="63" t="s">
        <v>97</v>
      </c>
      <c r="C134" s="322" t="s">
        <v>73</v>
      </c>
      <c r="D134" s="17">
        <v>5.03</v>
      </c>
      <c r="E134" s="17"/>
      <c r="F134" s="6"/>
      <c r="G134" s="93">
        <f>SUM('1:3'!G134)</f>
        <v>0</v>
      </c>
      <c r="H134" s="93">
        <f>SUM('1:3'!H134)</f>
        <v>0</v>
      </c>
      <c r="I134" s="93">
        <f>SUM('1:3'!I134)</f>
        <v>0</v>
      </c>
      <c r="J134" s="31" t="str">
        <f t="array" ref="J134">IF(ISERROR(G134/I134),"",G134/I134)</f>
        <v/>
      </c>
      <c r="K134" s="35" t="str">
        <f t="array" ref="K134">IF(ISERROR(G134/L134),"",G134/L134)</f>
        <v/>
      </c>
      <c r="L134" s="87"/>
      <c r="M134" s="36" t="str">
        <f t="shared" si="22"/>
        <v/>
      </c>
      <c r="N134" s="93">
        <f>SUM('1:3'!N134)</f>
        <v>0</v>
      </c>
      <c r="O134" s="93">
        <f>SUM('1:3'!O134)</f>
        <v>0</v>
      </c>
      <c r="P134" s="93">
        <f>SUM('1:3'!P134)</f>
        <v>0</v>
      </c>
      <c r="Q134" s="93">
        <f>SUM('1:3'!Q134)</f>
        <v>0</v>
      </c>
      <c r="R134" s="93">
        <f>SUM('1:3'!R134)</f>
        <v>0</v>
      </c>
      <c r="S134" s="93">
        <f>SUM('1:3'!S134)</f>
        <v>0</v>
      </c>
      <c r="T134" s="93">
        <f>SUM('1:3'!T134)</f>
        <v>0</v>
      </c>
      <c r="U134" s="93">
        <f>SUM('1:3'!U134)</f>
        <v>0</v>
      </c>
      <c r="V134" s="202">
        <f t="shared" si="23"/>
        <v>0</v>
      </c>
      <c r="W134" s="33" t="str">
        <f t="shared" si="21"/>
        <v/>
      </c>
      <c r="X134" s="93">
        <f>SUM('1:3'!X134)</f>
        <v>0</v>
      </c>
      <c r="Y134" s="93">
        <f>SUM('1:3'!Y134)</f>
        <v>0</v>
      </c>
      <c r="Z134" s="93">
        <f>SUM('1:3'!Z134)</f>
        <v>0</v>
      </c>
      <c r="AA134" s="93">
        <f>SUM('1:3'!AA134)</f>
        <v>0</v>
      </c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</row>
    <row r="135" spans="1:106">
      <c r="A135" s="260">
        <v>30100001</v>
      </c>
      <c r="B135" s="62" t="s">
        <v>98</v>
      </c>
      <c r="C135" s="16" t="s">
        <v>74</v>
      </c>
      <c r="D135" s="17">
        <v>5.0599999999999996</v>
      </c>
      <c r="E135" s="17"/>
      <c r="F135" s="6"/>
      <c r="G135" s="93">
        <f>SUM('1:3'!G135)</f>
        <v>0</v>
      </c>
      <c r="H135" s="93">
        <f>SUM('1:3'!H135)</f>
        <v>0</v>
      </c>
      <c r="I135" s="93">
        <f>SUM('1:3'!I135)</f>
        <v>0</v>
      </c>
      <c r="J135" s="31" t="str">
        <f t="array" ref="J135">IF(ISERROR(G135/I135),"",G135/I135)</f>
        <v/>
      </c>
      <c r="K135" s="35">
        <f t="array" ref="K135">IF(ISERROR(G135/L135),"",G135/L135)</f>
        <v>0</v>
      </c>
      <c r="L135" s="87">
        <v>25</v>
      </c>
      <c r="M135" s="36">
        <f t="shared" si="22"/>
        <v>0</v>
      </c>
      <c r="N135" s="93">
        <f>SUM('1:3'!N135)</f>
        <v>0</v>
      </c>
      <c r="O135" s="93">
        <f>SUM('1:3'!O135)</f>
        <v>0</v>
      </c>
      <c r="P135" s="93">
        <f>SUM('1:3'!P135)</f>
        <v>0</v>
      </c>
      <c r="Q135" s="93">
        <f>SUM('1:3'!Q135)</f>
        <v>0</v>
      </c>
      <c r="R135" s="93">
        <f>SUM('1:3'!R135)</f>
        <v>0</v>
      </c>
      <c r="S135" s="93">
        <f>SUM('1:3'!S135)</f>
        <v>0</v>
      </c>
      <c r="T135" s="93">
        <f>SUM('1:3'!T135)</f>
        <v>0</v>
      </c>
      <c r="U135" s="93">
        <f>SUM('1:3'!U135)</f>
        <v>0</v>
      </c>
      <c r="V135" s="202">
        <f t="shared" si="23"/>
        <v>0</v>
      </c>
      <c r="W135" s="33" t="str">
        <f t="shared" si="21"/>
        <v/>
      </c>
      <c r="X135" s="93">
        <f>SUM('1:3'!X135)</f>
        <v>0</v>
      </c>
      <c r="Y135" s="93">
        <f>SUM('1:3'!Y135)</f>
        <v>0</v>
      </c>
      <c r="Z135" s="93">
        <f>SUM('1:3'!Z135)</f>
        <v>0</v>
      </c>
      <c r="AA135" s="93">
        <f>SUM('1:3'!AA135)</f>
        <v>0</v>
      </c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</row>
    <row r="136" spans="1:106">
      <c r="A136" s="260">
        <v>30100002</v>
      </c>
      <c r="B136" s="62" t="s">
        <v>98</v>
      </c>
      <c r="C136" s="16" t="s">
        <v>94</v>
      </c>
      <c r="D136" s="17">
        <v>5.0599999999999996</v>
      </c>
      <c r="E136" s="17"/>
      <c r="F136" s="6"/>
      <c r="G136" s="93">
        <f>SUM('1:3'!G136)</f>
        <v>357</v>
      </c>
      <c r="H136" s="93">
        <f>SUM('1:3'!H136)</f>
        <v>1806.4199999999998</v>
      </c>
      <c r="I136" s="93">
        <f>SUM('1:3'!I136)</f>
        <v>13.5</v>
      </c>
      <c r="J136" s="31">
        <f t="array" ref="J136">IF(ISERROR(G136/I136),"",G136/I136)</f>
        <v>26.444444444444443</v>
      </c>
      <c r="K136" s="35">
        <f t="array" ref="K136">IF(ISERROR(G136/L136),"",G136/L136)</f>
        <v>15.521739130434783</v>
      </c>
      <c r="L136" s="87">
        <v>23</v>
      </c>
      <c r="M136" s="36">
        <f t="shared" si="22"/>
        <v>-2.0217391304347831</v>
      </c>
      <c r="N136" s="93">
        <f>SUM('1:3'!N136)</f>
        <v>0</v>
      </c>
      <c r="O136" s="93">
        <f>SUM('1:3'!O136)</f>
        <v>0</v>
      </c>
      <c r="P136" s="93">
        <f>SUM('1:3'!P136)</f>
        <v>0</v>
      </c>
      <c r="Q136" s="93">
        <f>SUM('1:3'!Q136)</f>
        <v>0</v>
      </c>
      <c r="R136" s="93">
        <f>SUM('1:3'!R136)</f>
        <v>0</v>
      </c>
      <c r="S136" s="93">
        <f>SUM('1:3'!S136)</f>
        <v>0</v>
      </c>
      <c r="T136" s="93">
        <f>SUM('1:3'!T136)</f>
        <v>0</v>
      </c>
      <c r="U136" s="93">
        <f>SUM('1:3'!U136)</f>
        <v>0</v>
      </c>
      <c r="V136" s="202">
        <f t="shared" si="23"/>
        <v>0</v>
      </c>
      <c r="W136" s="33">
        <f t="shared" si="21"/>
        <v>0</v>
      </c>
      <c r="X136" s="93">
        <f>SUM('1:3'!X136)</f>
        <v>0</v>
      </c>
      <c r="Y136" s="93">
        <f>SUM('1:3'!Y136)</f>
        <v>0</v>
      </c>
      <c r="Z136" s="93">
        <f>SUM('1:3'!Z136)</f>
        <v>0</v>
      </c>
      <c r="AA136" s="93">
        <f>SUM('1:3'!AA136)</f>
        <v>0</v>
      </c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</row>
    <row r="137" spans="1:106" ht="22.5" customHeight="1">
      <c r="A137" s="536" t="s">
        <v>99</v>
      </c>
      <c r="B137" s="537"/>
      <c r="C137" s="316" t="s">
        <v>71</v>
      </c>
      <c r="D137" s="20"/>
      <c r="E137" s="20"/>
      <c r="F137" s="32"/>
      <c r="G137" s="99">
        <f>SUM(G122:G136)</f>
        <v>1287</v>
      </c>
      <c r="H137" s="30">
        <f>SUM(H122:H136)</f>
        <v>6488.630000000001</v>
      </c>
      <c r="I137" s="30">
        <f>SUM(I122:I136)</f>
        <v>52</v>
      </c>
      <c r="J137" s="31">
        <f t="array" ref="J137">IF(ISERROR(G137/I137),"",G137/I137)</f>
        <v>24.75</v>
      </c>
      <c r="K137" s="30">
        <f>SUM(K122:K136)</f>
        <v>57.031739130434786</v>
      </c>
      <c r="L137" s="98"/>
      <c r="M137" s="89">
        <f>SUM(M122:M136)</f>
        <v>-5.0317391304347829</v>
      </c>
      <c r="N137" s="30">
        <f>SUM(N122:N136)</f>
        <v>0</v>
      </c>
      <c r="O137" s="93">
        <f>SUM('1:3'!O137)</f>
        <v>0</v>
      </c>
      <c r="P137" s="93">
        <f>SUM('1:3'!P137)</f>
        <v>0</v>
      </c>
      <c r="Q137" s="93">
        <f>SUM('1:3'!Q137)</f>
        <v>0</v>
      </c>
      <c r="R137" s="93">
        <f>SUM('1:3'!R137)</f>
        <v>0</v>
      </c>
      <c r="S137" s="93">
        <f>SUM('1:3'!S137)</f>
        <v>0</v>
      </c>
      <c r="T137" s="93">
        <f>SUM('1:3'!T137)</f>
        <v>0</v>
      </c>
      <c r="U137" s="93">
        <f>SUM('1:3'!U137)</f>
        <v>0</v>
      </c>
      <c r="V137" s="204">
        <f>SUM(V122:V136)</f>
        <v>0</v>
      </c>
      <c r="W137" s="33">
        <f t="shared" si="21"/>
        <v>0</v>
      </c>
      <c r="X137" s="93">
        <f>SUM('1:3'!X137)</f>
        <v>0</v>
      </c>
      <c r="Y137" s="93">
        <f>SUM('1:3'!Y137)</f>
        <v>0</v>
      </c>
      <c r="Z137" s="93">
        <f>SUM('1:3'!Z137)</f>
        <v>0</v>
      </c>
      <c r="AA137" s="93">
        <f>SUM('1:3'!AA137)</f>
        <v>0</v>
      </c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</row>
    <row r="138" spans="1:106">
      <c r="A138" s="260">
        <v>30400025</v>
      </c>
      <c r="B138" s="62" t="s">
        <v>100</v>
      </c>
      <c r="C138" s="16" t="s">
        <v>53</v>
      </c>
      <c r="D138" s="17">
        <v>5.04</v>
      </c>
      <c r="E138" s="17"/>
      <c r="F138" s="6"/>
      <c r="G138" s="93">
        <f>SUM('1:3'!G138)</f>
        <v>0</v>
      </c>
      <c r="H138" s="93">
        <f>SUM('1:3'!H138)</f>
        <v>0</v>
      </c>
      <c r="I138" s="93">
        <f>SUM('1:3'!I138)</f>
        <v>0</v>
      </c>
      <c r="J138" s="31" t="str">
        <f t="array" ref="J138">IF(ISERROR(G138/I138),"",G138/I138)</f>
        <v/>
      </c>
      <c r="K138" s="35">
        <f t="array" ref="K138">IF(ISERROR(G138/L138),"",G138/L138)</f>
        <v>0</v>
      </c>
      <c r="L138" s="87">
        <v>22</v>
      </c>
      <c r="M138" s="36">
        <f>IF(ISERROR(I138-K138),"",I138-K138)</f>
        <v>0</v>
      </c>
      <c r="N138" s="93">
        <f>SUM('1:3'!N138)</f>
        <v>0</v>
      </c>
      <c r="O138" s="93">
        <f>SUM('1:3'!O138)</f>
        <v>0</v>
      </c>
      <c r="P138" s="93">
        <f>SUM('1:3'!P138)</f>
        <v>0</v>
      </c>
      <c r="Q138" s="93">
        <f>SUM('1:3'!Q138)</f>
        <v>0</v>
      </c>
      <c r="R138" s="93">
        <f>SUM('1:3'!R138)</f>
        <v>0</v>
      </c>
      <c r="S138" s="93">
        <f>SUM('1:3'!S138)</f>
        <v>0</v>
      </c>
      <c r="T138" s="93">
        <f>SUM('1:3'!T138)</f>
        <v>0</v>
      </c>
      <c r="U138" s="93">
        <f>SUM('1:3'!U138)</f>
        <v>0</v>
      </c>
      <c r="V138" s="202">
        <f>SUM(X138:AA138)</f>
        <v>0</v>
      </c>
      <c r="W138" s="33" t="str">
        <f t="shared" si="21"/>
        <v/>
      </c>
      <c r="X138" s="93">
        <f>SUM('1:3'!X138)</f>
        <v>0</v>
      </c>
      <c r="Y138" s="93">
        <f>SUM('1:3'!Y138)</f>
        <v>0</v>
      </c>
      <c r="Z138" s="93">
        <f>SUM('1:3'!Z138)</f>
        <v>0</v>
      </c>
      <c r="AA138" s="93">
        <f>SUM('1:3'!AA138)</f>
        <v>0</v>
      </c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</row>
    <row r="139" spans="1:106">
      <c r="A139" s="260">
        <v>30400023</v>
      </c>
      <c r="B139" s="62" t="s">
        <v>100</v>
      </c>
      <c r="C139" s="16" t="s">
        <v>60</v>
      </c>
      <c r="D139" s="17">
        <v>5.04</v>
      </c>
      <c r="E139" s="17"/>
      <c r="F139" s="6"/>
      <c r="G139" s="93">
        <f>SUM('1:3'!G139)</f>
        <v>0</v>
      </c>
      <c r="H139" s="93">
        <f>SUM('1:3'!H139)</f>
        <v>0</v>
      </c>
      <c r="I139" s="93">
        <f>SUM('1:3'!I139)</f>
        <v>0</v>
      </c>
      <c r="J139" s="31" t="str">
        <f t="array" ref="J139">IF(ISERROR(G139/I139),"",G139/I139)</f>
        <v/>
      </c>
      <c r="K139" s="35">
        <f t="array" ref="K139">IF(ISERROR(G139/L139),"",G139/L139)</f>
        <v>0</v>
      </c>
      <c r="L139" s="87">
        <v>22</v>
      </c>
      <c r="M139" s="36">
        <f>IF(ISERROR(I139-K139),"",I139-K139)</f>
        <v>0</v>
      </c>
      <c r="N139" s="93">
        <f>SUM('1:3'!N139)</f>
        <v>0</v>
      </c>
      <c r="O139" s="93">
        <f>SUM('1:3'!O139)</f>
        <v>0</v>
      </c>
      <c r="P139" s="93">
        <f>SUM('1:3'!P139)</f>
        <v>0</v>
      </c>
      <c r="Q139" s="93">
        <f>SUM('1:3'!Q139)</f>
        <v>0</v>
      </c>
      <c r="R139" s="93">
        <f>SUM('1:3'!R139)</f>
        <v>0</v>
      </c>
      <c r="S139" s="93">
        <f>SUM('1:3'!S139)</f>
        <v>0</v>
      </c>
      <c r="T139" s="93">
        <f>SUM('1:3'!T139)</f>
        <v>0</v>
      </c>
      <c r="U139" s="93">
        <f>SUM('1:3'!U139)</f>
        <v>0</v>
      </c>
      <c r="V139" s="202">
        <f>SUM(X139:AA139)</f>
        <v>0</v>
      </c>
      <c r="W139" s="33" t="str">
        <f t="shared" si="21"/>
        <v/>
      </c>
      <c r="X139" s="93">
        <f>SUM('1:3'!X139)</f>
        <v>0</v>
      </c>
      <c r="Y139" s="93">
        <f>SUM('1:3'!Y139)</f>
        <v>0</v>
      </c>
      <c r="Z139" s="93">
        <f>SUM('1:3'!Z139)</f>
        <v>0</v>
      </c>
      <c r="AA139" s="93">
        <f>SUM('1:3'!AA139)</f>
        <v>0</v>
      </c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</row>
    <row r="140" spans="1:106">
      <c r="A140" s="260">
        <v>30400024</v>
      </c>
      <c r="B140" s="62" t="s">
        <v>100</v>
      </c>
      <c r="C140" s="16" t="s">
        <v>74</v>
      </c>
      <c r="D140" s="17">
        <v>5.04</v>
      </c>
      <c r="E140" s="17"/>
      <c r="F140" s="6"/>
      <c r="G140" s="93">
        <f>SUM('1:3'!G140)</f>
        <v>0</v>
      </c>
      <c r="H140" s="93">
        <f>SUM('1:3'!H140)</f>
        <v>0</v>
      </c>
      <c r="I140" s="93">
        <f>SUM('1:3'!I140)</f>
        <v>0</v>
      </c>
      <c r="J140" s="31" t="str">
        <f t="array" ref="J140">IF(ISERROR(G140/I140),"",G140/I140)</f>
        <v/>
      </c>
      <c r="K140" s="35">
        <f t="array" ref="K140">IF(ISERROR(G140/L140),"",G140/L140)</f>
        <v>0</v>
      </c>
      <c r="L140" s="87">
        <v>22</v>
      </c>
      <c r="M140" s="36">
        <f>IF(ISERROR(I140-K140),"",I140-K140)</f>
        <v>0</v>
      </c>
      <c r="N140" s="93">
        <f>SUM('1:3'!N140)</f>
        <v>0</v>
      </c>
      <c r="O140" s="93">
        <f>SUM('1:3'!O140)</f>
        <v>0</v>
      </c>
      <c r="P140" s="93">
        <f>SUM('1:3'!P140)</f>
        <v>0</v>
      </c>
      <c r="Q140" s="93">
        <f>SUM('1:3'!Q140)</f>
        <v>0</v>
      </c>
      <c r="R140" s="93">
        <f>SUM('1:3'!R140)</f>
        <v>0</v>
      </c>
      <c r="S140" s="93">
        <f>SUM('1:3'!S140)</f>
        <v>0</v>
      </c>
      <c r="T140" s="93">
        <f>SUM('1:3'!T140)</f>
        <v>0</v>
      </c>
      <c r="U140" s="93">
        <f>SUM('1:3'!U140)</f>
        <v>0</v>
      </c>
      <c r="V140" s="202">
        <f>SUM(X140:AA140)</f>
        <v>0</v>
      </c>
      <c r="W140" s="33" t="str">
        <f t="shared" si="21"/>
        <v/>
      </c>
      <c r="X140" s="93">
        <f>SUM('1:3'!X140)</f>
        <v>0</v>
      </c>
      <c r="Y140" s="93">
        <f>SUM('1:3'!Y140)</f>
        <v>0</v>
      </c>
      <c r="Z140" s="93">
        <f>SUM('1:3'!Z140)</f>
        <v>0</v>
      </c>
      <c r="AA140" s="93">
        <f>SUM('1:3'!AA140)</f>
        <v>0</v>
      </c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</row>
    <row r="141" spans="1:106">
      <c r="A141" s="260"/>
      <c r="B141" s="188" t="s">
        <v>232</v>
      </c>
      <c r="C141" s="16" t="s">
        <v>66</v>
      </c>
      <c r="D141" s="17">
        <v>5.04</v>
      </c>
      <c r="E141" s="17"/>
      <c r="F141" s="6"/>
      <c r="G141" s="93">
        <f>SUM('1:3'!G141)</f>
        <v>0</v>
      </c>
      <c r="H141" s="93">
        <f>SUM('1:3'!H141)</f>
        <v>0</v>
      </c>
      <c r="I141" s="93">
        <f>SUM('1:3'!I141)</f>
        <v>0</v>
      </c>
      <c r="J141" s="31" t="str">
        <f t="array" ref="J141">IF(ISERROR(G141/I141),"",G141/I141)</f>
        <v/>
      </c>
      <c r="K141" s="35">
        <f t="array" ref="K141">IF(ISERROR(G141/L141),"",G141/L141)</f>
        <v>0</v>
      </c>
      <c r="L141" s="87">
        <v>22</v>
      </c>
      <c r="M141" s="36">
        <f>IF(ISERROR(I141-K141),"",I141-K141)</f>
        <v>0</v>
      </c>
      <c r="N141" s="93">
        <f>SUM('1:3'!N141)</f>
        <v>0</v>
      </c>
      <c r="O141" s="93">
        <f>SUM('1:3'!O141)</f>
        <v>0</v>
      </c>
      <c r="P141" s="93">
        <f>SUM('1:3'!P141)</f>
        <v>0</v>
      </c>
      <c r="Q141" s="93">
        <f>SUM('1:3'!Q141)</f>
        <v>0</v>
      </c>
      <c r="R141" s="93">
        <f>SUM('1:3'!R141)</f>
        <v>0</v>
      </c>
      <c r="S141" s="93">
        <f>SUM('1:3'!S141)</f>
        <v>0</v>
      </c>
      <c r="T141" s="93">
        <f>SUM('1:3'!T141)</f>
        <v>0</v>
      </c>
      <c r="U141" s="93">
        <f>SUM('1:3'!U141)</f>
        <v>0</v>
      </c>
      <c r="V141" s="202">
        <f>SUM(X141:AA141)</f>
        <v>0</v>
      </c>
      <c r="W141" s="33" t="str">
        <f t="shared" si="21"/>
        <v/>
      </c>
      <c r="X141" s="93">
        <f>SUM('1:3'!X141)</f>
        <v>0</v>
      </c>
      <c r="Y141" s="93">
        <f>SUM('1:3'!Y141)</f>
        <v>0</v>
      </c>
      <c r="Z141" s="93">
        <f>SUM('1:3'!Z141)</f>
        <v>0</v>
      </c>
      <c r="AA141" s="93">
        <f>SUM('1:3'!AA141)</f>
        <v>0</v>
      </c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</row>
    <row r="142" spans="1:106">
      <c r="A142" s="260"/>
      <c r="B142" s="62" t="s">
        <v>100</v>
      </c>
      <c r="C142" s="16" t="s">
        <v>101</v>
      </c>
      <c r="D142" s="17">
        <v>5.04</v>
      </c>
      <c r="E142" s="17"/>
      <c r="F142" s="6"/>
      <c r="G142" s="93">
        <f>SUM('1:3'!G142)</f>
        <v>0</v>
      </c>
      <c r="H142" s="93">
        <f>SUM('1:3'!H142)</f>
        <v>0</v>
      </c>
      <c r="I142" s="93">
        <f>SUM('1:3'!I142)</f>
        <v>0</v>
      </c>
      <c r="J142" s="31" t="str">
        <f t="array" ref="J142">IF(ISERROR(G142/I142),"",G142/I142)</f>
        <v/>
      </c>
      <c r="K142" s="35">
        <f t="array" ref="K142">IF(ISERROR(G142/L142),"",G142/L142)</f>
        <v>0</v>
      </c>
      <c r="L142" s="87">
        <v>22</v>
      </c>
      <c r="M142" s="36">
        <f>IF(ISERROR(I142-K142),"",I142-K142)</f>
        <v>0</v>
      </c>
      <c r="N142" s="93">
        <f>SUM('1:3'!N142)</f>
        <v>0</v>
      </c>
      <c r="O142" s="93">
        <f>SUM('1:3'!O142)</f>
        <v>0</v>
      </c>
      <c r="P142" s="93">
        <f>SUM('1:3'!P142)</f>
        <v>0</v>
      </c>
      <c r="Q142" s="93">
        <f>SUM('1:3'!Q142)</f>
        <v>0</v>
      </c>
      <c r="R142" s="93">
        <f>SUM('1:3'!R142)</f>
        <v>0</v>
      </c>
      <c r="S142" s="93">
        <f>SUM('1:3'!S142)</f>
        <v>0</v>
      </c>
      <c r="T142" s="93">
        <f>SUM('1:3'!T142)</f>
        <v>0</v>
      </c>
      <c r="U142" s="93">
        <f>SUM('1:3'!U142)</f>
        <v>0</v>
      </c>
      <c r="V142" s="202">
        <f>SUM(X142:AA142)</f>
        <v>0</v>
      </c>
      <c r="W142" s="33" t="str">
        <f t="shared" si="21"/>
        <v/>
      </c>
      <c r="X142" s="93">
        <f>SUM('1:3'!X142)</f>
        <v>0</v>
      </c>
      <c r="Y142" s="93">
        <f>SUM('1:3'!Y142)</f>
        <v>0</v>
      </c>
      <c r="Z142" s="93">
        <f>SUM('1:3'!Z142)</f>
        <v>0</v>
      </c>
      <c r="AA142" s="93">
        <f>SUM('1:3'!AA142)</f>
        <v>0</v>
      </c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</row>
    <row r="143" spans="1:106">
      <c r="A143" s="260">
        <v>30400019</v>
      </c>
      <c r="B143" s="188" t="s">
        <v>436</v>
      </c>
      <c r="C143" s="183" t="s">
        <v>438</v>
      </c>
      <c r="D143" s="17">
        <v>5.04</v>
      </c>
      <c r="E143" s="17"/>
      <c r="F143" s="6"/>
      <c r="G143" s="93">
        <f>SUM('1:3'!G143)</f>
        <v>0</v>
      </c>
      <c r="H143" s="93">
        <f>SUM('1:3'!H143)</f>
        <v>0</v>
      </c>
      <c r="I143" s="93">
        <f>SUM('1:3'!I143)</f>
        <v>0</v>
      </c>
      <c r="J143" s="31"/>
      <c r="K143" s="35">
        <f t="array" ref="K143">IF(ISERROR(G143/L143),"",G143/L143)</f>
        <v>0</v>
      </c>
      <c r="L143" s="87">
        <v>13.5</v>
      </c>
      <c r="M143" s="36"/>
      <c r="N143" s="93"/>
      <c r="O143" s="93"/>
      <c r="P143" s="93"/>
      <c r="Q143" s="93"/>
      <c r="R143" s="93"/>
      <c r="S143" s="93"/>
      <c r="T143" s="93"/>
      <c r="U143" s="93"/>
      <c r="V143" s="202"/>
      <c r="W143" s="33"/>
      <c r="X143" s="93"/>
      <c r="Y143" s="93"/>
      <c r="Z143" s="93"/>
      <c r="AA143" s="93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</row>
    <row r="144" spans="1:106">
      <c r="A144" s="260">
        <v>30400020</v>
      </c>
      <c r="B144" s="188" t="s">
        <v>436</v>
      </c>
      <c r="C144" s="183" t="s">
        <v>510</v>
      </c>
      <c r="D144" s="17">
        <v>5.04</v>
      </c>
      <c r="E144" s="17"/>
      <c r="F144" s="6"/>
      <c r="G144" s="93"/>
      <c r="H144" s="93">
        <f>SUM('1:3'!H144)</f>
        <v>0</v>
      </c>
      <c r="I144" s="93"/>
      <c r="J144" s="31"/>
      <c r="K144" s="35">
        <f t="array" ref="K144">IF(ISERROR(G144/L144),"",G144/L144)</f>
        <v>0</v>
      </c>
      <c r="L144" s="87">
        <v>13.5</v>
      </c>
      <c r="M144" s="36"/>
      <c r="N144" s="93"/>
      <c r="O144" s="93"/>
      <c r="P144" s="93"/>
      <c r="Q144" s="93"/>
      <c r="R144" s="93"/>
      <c r="S144" s="93"/>
      <c r="T144" s="93"/>
      <c r="U144" s="93"/>
      <c r="V144" s="202"/>
      <c r="W144" s="33"/>
      <c r="X144" s="93"/>
      <c r="Y144" s="93"/>
      <c r="Z144" s="93"/>
      <c r="AA144" s="93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</row>
    <row r="145" spans="1:106">
      <c r="A145" s="260">
        <v>30400021</v>
      </c>
      <c r="B145" s="188" t="s">
        <v>436</v>
      </c>
      <c r="C145" s="183" t="s">
        <v>511</v>
      </c>
      <c r="D145" s="17">
        <v>5.04</v>
      </c>
      <c r="E145" s="17"/>
      <c r="F145" s="6"/>
      <c r="G145" s="93"/>
      <c r="H145" s="93">
        <f>SUM('1:3'!H145)</f>
        <v>0</v>
      </c>
      <c r="I145" s="93"/>
      <c r="J145" s="31"/>
      <c r="K145" s="35">
        <f t="array" ref="K145">IF(ISERROR(G145/L145),"",G145/L145)</f>
        <v>0</v>
      </c>
      <c r="L145" s="87">
        <v>13.5</v>
      </c>
      <c r="M145" s="36"/>
      <c r="N145" s="93"/>
      <c r="O145" s="93"/>
      <c r="P145" s="93"/>
      <c r="Q145" s="93"/>
      <c r="R145" s="93"/>
      <c r="S145" s="93"/>
      <c r="T145" s="93"/>
      <c r="U145" s="93"/>
      <c r="V145" s="202"/>
      <c r="W145" s="33"/>
      <c r="X145" s="93"/>
      <c r="Y145" s="93"/>
      <c r="Z145" s="93"/>
      <c r="AA145" s="93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</row>
    <row r="146" spans="1:106">
      <c r="A146" s="260">
        <v>30400018</v>
      </c>
      <c r="B146" s="188" t="s">
        <v>436</v>
      </c>
      <c r="C146" s="16" t="s">
        <v>55</v>
      </c>
      <c r="D146" s="17">
        <v>5.04</v>
      </c>
      <c r="E146" s="17"/>
      <c r="F146" s="6"/>
      <c r="G146" s="93"/>
      <c r="H146" s="93">
        <f>SUM('1:3'!H146)</f>
        <v>0</v>
      </c>
      <c r="I146" s="93"/>
      <c r="J146" s="31"/>
      <c r="K146" s="35">
        <f t="array" ref="K146">IF(ISERROR(G146/L146),"",G146/L146)</f>
        <v>0</v>
      </c>
      <c r="L146" s="87">
        <v>13.5</v>
      </c>
      <c r="M146" s="36"/>
      <c r="N146" s="93"/>
      <c r="O146" s="93"/>
      <c r="P146" s="93"/>
      <c r="Q146" s="93"/>
      <c r="R146" s="93"/>
      <c r="S146" s="93"/>
      <c r="T146" s="93"/>
      <c r="U146" s="93"/>
      <c r="V146" s="202"/>
      <c r="W146" s="33"/>
      <c r="X146" s="93"/>
      <c r="Y146" s="93"/>
      <c r="Z146" s="93"/>
      <c r="AA146" s="93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</row>
    <row r="147" spans="1:106">
      <c r="A147" s="260">
        <v>30400022</v>
      </c>
      <c r="B147" s="62" t="s">
        <v>100</v>
      </c>
      <c r="C147" s="16" t="s">
        <v>55</v>
      </c>
      <c r="D147" s="17">
        <v>5.04</v>
      </c>
      <c r="E147" s="17"/>
      <c r="F147" s="6"/>
      <c r="G147" s="93">
        <f>SUM('1:3'!G147)</f>
        <v>0</v>
      </c>
      <c r="H147" s="93">
        <f>SUM('1:3'!H147)</f>
        <v>0</v>
      </c>
      <c r="I147" s="93">
        <f>SUM('1:3'!I147)</f>
        <v>0</v>
      </c>
      <c r="J147" s="31" t="str">
        <f t="array" ref="J147">IF(ISERROR(G147/I147),"",G147/I147)</f>
        <v/>
      </c>
      <c r="K147" s="35">
        <f t="array" ref="K147">IF(ISERROR(G147/L147),"",G147/L147)</f>
        <v>0</v>
      </c>
      <c r="L147" s="87">
        <v>22</v>
      </c>
      <c r="M147" s="36">
        <f>IF(ISERROR(I147-K147),"",I147-K147)</f>
        <v>0</v>
      </c>
      <c r="N147" s="93">
        <f>SUM('1:3'!N147)</f>
        <v>0</v>
      </c>
      <c r="O147" s="93">
        <f>SUM('1:3'!O147)</f>
        <v>0</v>
      </c>
      <c r="P147" s="93">
        <f>SUM('1:3'!P147)</f>
        <v>0</v>
      </c>
      <c r="Q147" s="93">
        <f>SUM('1:3'!Q147)</f>
        <v>0</v>
      </c>
      <c r="R147" s="93">
        <f>SUM('1:3'!R147)</f>
        <v>0</v>
      </c>
      <c r="S147" s="93">
        <f>SUM('1:3'!S147)</f>
        <v>0</v>
      </c>
      <c r="T147" s="93">
        <f>SUM('1:3'!T147)</f>
        <v>0</v>
      </c>
      <c r="U147" s="93">
        <f>SUM('1:3'!U147)</f>
        <v>0</v>
      </c>
      <c r="V147" s="202">
        <f>SUM(X147:AA147)</f>
        <v>0</v>
      </c>
      <c r="W147" s="33" t="str">
        <f t="shared" ref="W147:W152" si="24">IF(ISERROR(V147/G147),"",V147/G147)</f>
        <v/>
      </c>
      <c r="X147" s="93">
        <f>SUM('1:3'!X147)</f>
        <v>0</v>
      </c>
      <c r="Y147" s="93">
        <f>SUM('1:3'!Y147)</f>
        <v>0</v>
      </c>
      <c r="Z147" s="93">
        <f>SUM('1:3'!Z147)</f>
        <v>0</v>
      </c>
      <c r="AA147" s="93">
        <f>SUM('1:3'!AA147)</f>
        <v>0</v>
      </c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</row>
    <row r="148" spans="1:106">
      <c r="A148" s="536" t="s">
        <v>102</v>
      </c>
      <c r="B148" s="537"/>
      <c r="C148" s="316" t="s">
        <v>71</v>
      </c>
      <c r="D148" s="20"/>
      <c r="E148" s="20"/>
      <c r="F148" s="32"/>
      <c r="G148" s="99">
        <f>SUM(G138:G147)</f>
        <v>0</v>
      </c>
      <c r="H148" s="99">
        <f>SUM(H138:H147)</f>
        <v>0</v>
      </c>
      <c r="I148" s="99">
        <f>SUM(I138:I147)</f>
        <v>0</v>
      </c>
      <c r="J148" s="31" t="str">
        <f t="array" ref="J148">IF(ISERROR(G148/I148),"",G148/I148)</f>
        <v/>
      </c>
      <c r="K148" s="30">
        <f>SUM(K138:K147)</f>
        <v>0</v>
      </c>
      <c r="L148" s="98"/>
      <c r="M148" s="89">
        <f>SUM(M138:M147)</f>
        <v>0</v>
      </c>
      <c r="N148" s="30">
        <f>SUM(N138:N147)</f>
        <v>0</v>
      </c>
      <c r="O148" s="91">
        <f>SUM(O138:O147)</f>
        <v>0</v>
      </c>
      <c r="P148" s="91">
        <f>SUM(P138:P147)</f>
        <v>0</v>
      </c>
      <c r="Q148" s="91">
        <f>SUM(Q138:Q147)</f>
        <v>0</v>
      </c>
      <c r="R148" s="91"/>
      <c r="S148" s="92">
        <f>SUM(S138:S147)</f>
        <v>0</v>
      </c>
      <c r="T148" s="91">
        <f>SUM(T138:T147)</f>
        <v>0</v>
      </c>
      <c r="U148" s="91">
        <f>SUM(U138:U147)</f>
        <v>0</v>
      </c>
      <c r="V148" s="202">
        <f>SUM(V138:V147)</f>
        <v>0</v>
      </c>
      <c r="W148" s="33" t="str">
        <f t="shared" si="24"/>
        <v/>
      </c>
      <c r="X148" s="92">
        <f>SUM(X138:X147)</f>
        <v>0</v>
      </c>
      <c r="Y148" s="92">
        <f>SUM(Y138:Y147)</f>
        <v>0</v>
      </c>
      <c r="Z148" s="92">
        <f>SUM(Z138:Z147)</f>
        <v>0</v>
      </c>
      <c r="AA148" s="92">
        <f>SUM(AA138:AA147)</f>
        <v>0</v>
      </c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</row>
    <row r="149" spans="1:106">
      <c r="A149" s="259">
        <v>30700013</v>
      </c>
      <c r="B149" s="64" t="s">
        <v>103</v>
      </c>
      <c r="C149" s="315"/>
      <c r="D149" s="17">
        <v>3.65</v>
      </c>
      <c r="E149" s="17"/>
      <c r="F149" s="53"/>
      <c r="G149" s="93">
        <f>SUM('1:3'!G149)</f>
        <v>0</v>
      </c>
      <c r="H149" s="93">
        <f>SUM('1:3'!H149)</f>
        <v>0</v>
      </c>
      <c r="I149" s="93">
        <f>SUM('1:3'!I149)</f>
        <v>0</v>
      </c>
      <c r="J149" s="31" t="str">
        <f t="array" ref="J149">IF(ISERROR(G149/I149),"",G149/I149)</f>
        <v/>
      </c>
      <c r="K149" s="321">
        <f t="array" ref="K149">IF(ISERROR(G149/L149),"",G149/L149)</f>
        <v>0</v>
      </c>
      <c r="L149" s="87">
        <v>5</v>
      </c>
      <c r="M149" s="36">
        <f>IF(ISERROR(I149-K149),"",I149-K149)</f>
        <v>0</v>
      </c>
      <c r="N149" s="93">
        <f>SUM('1:3'!N149)</f>
        <v>0</v>
      </c>
      <c r="O149" s="93">
        <f>SUM('1:3'!O149)</f>
        <v>0</v>
      </c>
      <c r="P149" s="93">
        <f>SUM('1:3'!P149)</f>
        <v>0</v>
      </c>
      <c r="Q149" s="93">
        <f>SUM('1:3'!Q149)</f>
        <v>0</v>
      </c>
      <c r="R149" s="93">
        <f>SUM('1:3'!R149)</f>
        <v>0</v>
      </c>
      <c r="S149" s="93">
        <f>SUM('1:3'!S149)</f>
        <v>0</v>
      </c>
      <c r="T149" s="93">
        <f>SUM('1:3'!T149)</f>
        <v>0</v>
      </c>
      <c r="U149" s="93">
        <f>SUM('1:3'!U149)</f>
        <v>0</v>
      </c>
      <c r="V149" s="202">
        <f>SUM(X149:AA149)</f>
        <v>0</v>
      </c>
      <c r="W149" s="33" t="str">
        <f t="shared" si="24"/>
        <v/>
      </c>
      <c r="X149" s="93">
        <f>SUM('1:3'!X149)</f>
        <v>0</v>
      </c>
      <c r="Y149" s="93">
        <f>SUM('1:3'!Y149)</f>
        <v>0</v>
      </c>
      <c r="Z149" s="93">
        <f>SUM('1:3'!Z149)</f>
        <v>0</v>
      </c>
      <c r="AA149" s="93">
        <f>SUM('1:3'!AA149)</f>
        <v>0</v>
      </c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</row>
    <row r="150" spans="1:106">
      <c r="A150" s="259">
        <v>30700014</v>
      </c>
      <c r="B150" s="64" t="s">
        <v>0</v>
      </c>
      <c r="C150" s="315"/>
      <c r="D150" s="17">
        <v>6.58</v>
      </c>
      <c r="E150" s="17"/>
      <c r="F150" s="6"/>
      <c r="G150" s="93">
        <f>SUM('1:3'!G150)</f>
        <v>0</v>
      </c>
      <c r="H150" s="93">
        <f>SUM('1:3'!H150)</f>
        <v>0</v>
      </c>
      <c r="I150" s="93">
        <f>SUM('1:3'!I150)</f>
        <v>0</v>
      </c>
      <c r="J150" s="31" t="str">
        <f t="array" ref="J150">IF(ISERROR(G150/I150),"",G150/I150)</f>
        <v/>
      </c>
      <c r="K150" s="35">
        <f t="array" ref="K150">IF(ISERROR(G150/L150),"",G150/L150)</f>
        <v>0</v>
      </c>
      <c r="L150" s="87">
        <v>5</v>
      </c>
      <c r="M150" s="36">
        <f>IF(ISERROR(I150-K150),"",I150-K150)</f>
        <v>0</v>
      </c>
      <c r="N150" s="93">
        <f>SUM('1:3'!N150)</f>
        <v>0</v>
      </c>
      <c r="O150" s="93">
        <f>SUM('1:3'!O150)</f>
        <v>0</v>
      </c>
      <c r="P150" s="93">
        <f>SUM('1:3'!P150)</f>
        <v>0</v>
      </c>
      <c r="Q150" s="93">
        <f>SUM('1:3'!Q150)</f>
        <v>0</v>
      </c>
      <c r="R150" s="93">
        <f>SUM('1:3'!R150)</f>
        <v>0</v>
      </c>
      <c r="S150" s="93">
        <f>SUM('1:3'!S150)</f>
        <v>0</v>
      </c>
      <c r="T150" s="93">
        <f>SUM('1:3'!T150)</f>
        <v>0</v>
      </c>
      <c r="U150" s="93">
        <f>SUM('1:3'!U150)</f>
        <v>0</v>
      </c>
      <c r="V150" s="202">
        <f>SUM(X150:AA150)</f>
        <v>0</v>
      </c>
      <c r="W150" s="33" t="str">
        <f t="shared" si="24"/>
        <v/>
      </c>
      <c r="X150" s="93">
        <f>SUM('1:3'!X150)</f>
        <v>0</v>
      </c>
      <c r="Y150" s="93">
        <f>SUM('1:3'!Y150)</f>
        <v>0</v>
      </c>
      <c r="Z150" s="93">
        <f>SUM('1:3'!Z150)</f>
        <v>0</v>
      </c>
      <c r="AA150" s="93">
        <f>SUM('1:3'!AA150)</f>
        <v>0</v>
      </c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</row>
    <row r="151" spans="1:106" ht="19.5" customHeight="1">
      <c r="A151" s="259">
        <v>30700016</v>
      </c>
      <c r="B151" s="64" t="s">
        <v>1</v>
      </c>
      <c r="C151" s="315"/>
      <c r="D151" s="17">
        <v>7.8</v>
      </c>
      <c r="E151" s="17"/>
      <c r="F151" s="6"/>
      <c r="G151" s="93">
        <f>SUM('1:3'!G151)</f>
        <v>0</v>
      </c>
      <c r="H151" s="93">
        <f>SUM('1:3'!H151)</f>
        <v>0</v>
      </c>
      <c r="I151" s="93">
        <f>SUM('1:3'!I151)</f>
        <v>0</v>
      </c>
      <c r="J151" s="31" t="str">
        <f t="array" ref="J151">IF(ISERROR(G151/I151),"",G151/I151)</f>
        <v/>
      </c>
      <c r="K151" s="35">
        <f t="array" ref="K151">IF(ISERROR(G151/L151),"",G151/L151)</f>
        <v>0</v>
      </c>
      <c r="L151" s="87">
        <v>4.5999999999999996</v>
      </c>
      <c r="M151" s="36">
        <f>IF(ISERROR(I151-K151),"",I151-K151)</f>
        <v>0</v>
      </c>
      <c r="N151" s="93">
        <f>SUM('1:3'!N151)</f>
        <v>0</v>
      </c>
      <c r="O151" s="93">
        <f>SUM('1:3'!O151)</f>
        <v>0</v>
      </c>
      <c r="P151" s="93">
        <f>SUM('1:3'!P151)</f>
        <v>0</v>
      </c>
      <c r="Q151" s="93">
        <f>SUM('1:3'!Q151)</f>
        <v>0</v>
      </c>
      <c r="R151" s="93">
        <f>SUM('1:3'!R151)</f>
        <v>0</v>
      </c>
      <c r="S151" s="93">
        <f>SUM('1:3'!S151)</f>
        <v>0</v>
      </c>
      <c r="T151" s="93">
        <f>SUM('1:3'!T151)</f>
        <v>0</v>
      </c>
      <c r="U151" s="93">
        <f>SUM('1:3'!U151)</f>
        <v>0</v>
      </c>
      <c r="V151" s="202">
        <f>SUM(X151:AA151)</f>
        <v>0</v>
      </c>
      <c r="W151" s="33" t="str">
        <f t="shared" si="24"/>
        <v/>
      </c>
      <c r="X151" s="93">
        <f>SUM('1:3'!X151)</f>
        <v>0</v>
      </c>
      <c r="Y151" s="93">
        <f>SUM('1:3'!Y151)</f>
        <v>0</v>
      </c>
      <c r="Z151" s="93">
        <f>SUM('1:3'!Z151)</f>
        <v>0</v>
      </c>
      <c r="AA151" s="93">
        <f>SUM('1:3'!AA151)</f>
        <v>0</v>
      </c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</row>
    <row r="152" spans="1:106">
      <c r="A152" s="259">
        <v>30700017</v>
      </c>
      <c r="B152" s="64" t="s">
        <v>2</v>
      </c>
      <c r="C152" s="315"/>
      <c r="D152" s="17">
        <v>4.4000000000000004</v>
      </c>
      <c r="E152" s="17"/>
      <c r="F152" s="6"/>
      <c r="G152" s="93">
        <f>SUM('1:3'!G152)</f>
        <v>0</v>
      </c>
      <c r="H152" s="93">
        <f>SUM('1:3'!H152)</f>
        <v>0</v>
      </c>
      <c r="I152" s="93">
        <f>SUM('1:3'!I152)</f>
        <v>0</v>
      </c>
      <c r="J152" s="31" t="str">
        <f t="array" ref="J152">IF(ISERROR(G152/I152),"",G152/I152)</f>
        <v/>
      </c>
      <c r="K152" s="35">
        <f t="array" ref="K152">IF(ISERROR(G152/L152),"",G152/L152)</f>
        <v>0</v>
      </c>
      <c r="L152" s="87">
        <v>5.8</v>
      </c>
      <c r="M152" s="36">
        <f>IF(ISERROR(I152-K152),"",I152-K152)</f>
        <v>0</v>
      </c>
      <c r="N152" s="93">
        <f>SUM('1:3'!N152)</f>
        <v>0</v>
      </c>
      <c r="O152" s="93">
        <f>SUM('1:3'!O152)</f>
        <v>0</v>
      </c>
      <c r="P152" s="93">
        <f>SUM('1:3'!P152)</f>
        <v>0</v>
      </c>
      <c r="Q152" s="93">
        <f>SUM('1:3'!Q152)</f>
        <v>0</v>
      </c>
      <c r="R152" s="93">
        <f>SUM('1:3'!R152)</f>
        <v>0</v>
      </c>
      <c r="S152" s="93">
        <f>SUM('1:3'!S152)</f>
        <v>0</v>
      </c>
      <c r="T152" s="93">
        <f>SUM('1:3'!T152)</f>
        <v>0</v>
      </c>
      <c r="U152" s="93">
        <f>SUM('1:3'!U152)</f>
        <v>0</v>
      </c>
      <c r="V152" s="202">
        <f>SUM(X152:AA152)</f>
        <v>0</v>
      </c>
      <c r="W152" s="33" t="str">
        <f t="shared" si="24"/>
        <v/>
      </c>
      <c r="X152" s="93">
        <f>SUM('1:3'!X152)</f>
        <v>0</v>
      </c>
      <c r="Y152" s="93">
        <f>SUM('1:3'!Y152)</f>
        <v>0</v>
      </c>
      <c r="Z152" s="93">
        <f>SUM('1:3'!Z152)</f>
        <v>0</v>
      </c>
      <c r="AA152" s="93">
        <f>SUM('1:3'!AA152)</f>
        <v>0</v>
      </c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</row>
    <row r="153" spans="1:106">
      <c r="A153" s="259">
        <v>30700001</v>
      </c>
      <c r="B153" s="187" t="s">
        <v>359</v>
      </c>
      <c r="C153" s="184"/>
      <c r="D153" s="17"/>
      <c r="E153" s="17"/>
      <c r="F153" s="6"/>
      <c r="G153" s="93">
        <f>SUM('1:3'!G153)</f>
        <v>0</v>
      </c>
      <c r="H153" s="93">
        <f>SUM('1:3'!H153)</f>
        <v>0</v>
      </c>
      <c r="I153" s="93">
        <f>SUM('1:3'!I153)</f>
        <v>0</v>
      </c>
      <c r="J153" s="31"/>
      <c r="K153" s="35"/>
      <c r="L153" s="87">
        <v>6</v>
      </c>
      <c r="M153" s="36"/>
      <c r="N153" s="93">
        <f>SUM('1:3'!N153)</f>
        <v>0</v>
      </c>
      <c r="O153" s="93">
        <f>SUM('1:3'!O153)</f>
        <v>0</v>
      </c>
      <c r="P153" s="93">
        <f>SUM('1:3'!P153)</f>
        <v>0</v>
      </c>
      <c r="Q153" s="93">
        <f>SUM('1:3'!Q153)</f>
        <v>0</v>
      </c>
      <c r="R153" s="93">
        <f>SUM('1:3'!R153)</f>
        <v>0</v>
      </c>
      <c r="S153" s="93">
        <f>SUM('1:3'!S153)</f>
        <v>0</v>
      </c>
      <c r="T153" s="93">
        <f>SUM('1:3'!T153)</f>
        <v>0</v>
      </c>
      <c r="U153" s="93">
        <f>SUM('1:3'!U153)</f>
        <v>0</v>
      </c>
      <c r="V153" s="202"/>
      <c r="W153" s="33"/>
      <c r="X153" s="93">
        <f>SUM('1:3'!X153)</f>
        <v>0</v>
      </c>
      <c r="Y153" s="93">
        <f>SUM('1:3'!Y153)</f>
        <v>0</v>
      </c>
      <c r="Z153" s="93">
        <f>SUM('1:3'!Z153)</f>
        <v>0</v>
      </c>
      <c r="AA153" s="93">
        <f>SUM('1:3'!AA153)</f>
        <v>0</v>
      </c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</row>
    <row r="154" spans="1:106">
      <c r="A154" s="265"/>
      <c r="B154" s="248" t="s">
        <v>239</v>
      </c>
      <c r="C154" s="315" t="s">
        <v>53</v>
      </c>
      <c r="D154" s="17">
        <v>6.04</v>
      </c>
      <c r="E154" s="17"/>
      <c r="F154" s="6"/>
      <c r="G154" s="93">
        <f>SUM('1:3'!G154)</f>
        <v>0</v>
      </c>
      <c r="H154" s="93">
        <f>SUM('1:3'!H154)</f>
        <v>0</v>
      </c>
      <c r="I154" s="93">
        <f>SUM('1:3'!I154)</f>
        <v>0</v>
      </c>
      <c r="J154" s="31" t="str">
        <f t="array" ref="J154">IF(ISERROR(G154/I154),"",G154/I154)</f>
        <v/>
      </c>
      <c r="K154" s="35">
        <f t="array" ref="K154">IF(ISERROR(G154/L154),"",G154/L154)</f>
        <v>0</v>
      </c>
      <c r="L154" s="87">
        <v>6</v>
      </c>
      <c r="M154" s="36">
        <f>IF(ISERROR(I154-K154),"",I154-K154)</f>
        <v>0</v>
      </c>
      <c r="N154" s="93">
        <f>SUM('1:3'!N154)</f>
        <v>0</v>
      </c>
      <c r="O154" s="93">
        <f>SUM('1:3'!O154)</f>
        <v>0</v>
      </c>
      <c r="P154" s="93">
        <f>SUM('1:3'!P154)</f>
        <v>0</v>
      </c>
      <c r="Q154" s="93">
        <f>SUM('1:3'!Q154)</f>
        <v>0</v>
      </c>
      <c r="R154" s="93">
        <f>SUM('1:3'!R154)</f>
        <v>0</v>
      </c>
      <c r="S154" s="93">
        <f>SUM('1:3'!S154)</f>
        <v>0</v>
      </c>
      <c r="T154" s="93">
        <f>SUM('1:3'!T154)</f>
        <v>0</v>
      </c>
      <c r="U154" s="93">
        <f>SUM('1:3'!U154)</f>
        <v>0</v>
      </c>
      <c r="V154" s="202">
        <f>SUM(X154:AA154)</f>
        <v>0</v>
      </c>
      <c r="W154" s="33" t="str">
        <f>IF(ISERROR(V154/G154),"",V154/G154)</f>
        <v/>
      </c>
      <c r="X154" s="93">
        <f>SUM('1:3'!X154)</f>
        <v>0</v>
      </c>
      <c r="Y154" s="93">
        <f>SUM('1:3'!Y154)</f>
        <v>0</v>
      </c>
      <c r="Z154" s="93">
        <f>SUM('1:3'!Z154)</f>
        <v>0</v>
      </c>
      <c r="AA154" s="93">
        <f>SUM('1:3'!AA154)</f>
        <v>0</v>
      </c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</row>
    <row r="155" spans="1:106">
      <c r="A155" s="265">
        <v>30700019</v>
      </c>
      <c r="B155" s="66" t="s">
        <v>104</v>
      </c>
      <c r="C155" s="315" t="s">
        <v>60</v>
      </c>
      <c r="D155" s="17">
        <v>6.04</v>
      </c>
      <c r="E155" s="17"/>
      <c r="F155" s="6"/>
      <c r="G155" s="93">
        <f>SUM('1:3'!G155)</f>
        <v>0</v>
      </c>
      <c r="H155" s="93">
        <f>SUM('1:3'!H155)</f>
        <v>0</v>
      </c>
      <c r="I155" s="93">
        <f>SUM('1:3'!I155)</f>
        <v>0</v>
      </c>
      <c r="J155" s="31" t="str">
        <f t="array" ref="J155">IF(ISERROR(G155/I155),"",G155/I155)</f>
        <v/>
      </c>
      <c r="K155" s="35">
        <f t="array" ref="K155">IF(ISERROR(G155/L155),"",G155/L155)</f>
        <v>0</v>
      </c>
      <c r="L155" s="87">
        <v>6</v>
      </c>
      <c r="M155" s="36">
        <f>IF(ISERROR(I155-K155),"",I155-K155)</f>
        <v>0</v>
      </c>
      <c r="N155" s="93">
        <f>SUM('1:3'!N155)</f>
        <v>0</v>
      </c>
      <c r="O155" s="93">
        <f>SUM('1:3'!O155)</f>
        <v>0</v>
      </c>
      <c r="P155" s="93">
        <f>SUM('1:3'!P155)</f>
        <v>0</v>
      </c>
      <c r="Q155" s="93">
        <f>SUM('1:3'!Q155)</f>
        <v>0</v>
      </c>
      <c r="R155" s="93">
        <f>SUM('1:3'!R155)</f>
        <v>0</v>
      </c>
      <c r="S155" s="93">
        <f>SUM('1:3'!S155)</f>
        <v>0</v>
      </c>
      <c r="T155" s="93">
        <f>SUM('1:3'!T155)</f>
        <v>0</v>
      </c>
      <c r="U155" s="93">
        <f>SUM('1:3'!U155)</f>
        <v>0</v>
      </c>
      <c r="V155" s="202">
        <f>SUM(X155:AA155)</f>
        <v>0</v>
      </c>
      <c r="W155" s="33" t="str">
        <f>IF(ISERROR(V155/G155),"",V155/G155)</f>
        <v/>
      </c>
      <c r="X155" s="93">
        <f>SUM('1:3'!X155)</f>
        <v>0</v>
      </c>
      <c r="Y155" s="93">
        <f>SUM('1:3'!Y155)</f>
        <v>0</v>
      </c>
      <c r="Z155" s="93">
        <f>SUM('1:3'!Z155)</f>
        <v>0</v>
      </c>
      <c r="AA155" s="93">
        <f>SUM('1:3'!AA155)</f>
        <v>0</v>
      </c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</row>
    <row r="156" spans="1:106">
      <c r="A156" s="265">
        <v>30601015</v>
      </c>
      <c r="B156" s="248" t="s">
        <v>440</v>
      </c>
      <c r="C156" s="315" t="s">
        <v>53</v>
      </c>
      <c r="D156" s="17">
        <v>6</v>
      </c>
      <c r="E156" s="17"/>
      <c r="F156" s="6"/>
      <c r="G156" s="93">
        <f>SUM('1:3'!G156)</f>
        <v>0</v>
      </c>
      <c r="H156" s="93">
        <f>SUM('1:3'!H156)</f>
        <v>0</v>
      </c>
      <c r="I156" s="93">
        <f>SUM('1:3'!I156)</f>
        <v>0</v>
      </c>
      <c r="J156" s="31"/>
      <c r="K156" s="35"/>
      <c r="L156" s="87"/>
      <c r="M156" s="36"/>
      <c r="N156" s="93"/>
      <c r="O156" s="93"/>
      <c r="P156" s="93"/>
      <c r="Q156" s="93"/>
      <c r="R156" s="93"/>
      <c r="S156" s="93"/>
      <c r="T156" s="93"/>
      <c r="U156" s="93"/>
      <c r="V156" s="202"/>
      <c r="W156" s="33"/>
      <c r="X156" s="93"/>
      <c r="Y156" s="93"/>
      <c r="Z156" s="93"/>
      <c r="AA156" s="93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</row>
    <row r="157" spans="1:106">
      <c r="A157" s="265">
        <v>30101016</v>
      </c>
      <c r="B157" s="248" t="s">
        <v>440</v>
      </c>
      <c r="C157" s="315" t="s">
        <v>60</v>
      </c>
      <c r="D157" s="17">
        <v>6</v>
      </c>
      <c r="E157" s="17"/>
      <c r="F157" s="6"/>
      <c r="G157" s="93">
        <f>SUM('1:3'!G157)</f>
        <v>0</v>
      </c>
      <c r="H157" s="93">
        <f>SUM('1:3'!H157)</f>
        <v>0</v>
      </c>
      <c r="I157" s="93"/>
      <c r="J157" s="31"/>
      <c r="K157" s="35"/>
      <c r="L157" s="87">
        <v>6</v>
      </c>
      <c r="M157" s="36"/>
      <c r="N157" s="93"/>
      <c r="O157" s="93"/>
      <c r="P157" s="93"/>
      <c r="Q157" s="93"/>
      <c r="R157" s="93"/>
      <c r="S157" s="93"/>
      <c r="T157" s="93"/>
      <c r="U157" s="93"/>
      <c r="V157" s="202"/>
      <c r="W157" s="33"/>
      <c r="X157" s="93"/>
      <c r="Y157" s="93"/>
      <c r="Z157" s="93"/>
      <c r="AA157" s="93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</row>
    <row r="158" spans="1:106">
      <c r="A158" s="259">
        <v>30700018</v>
      </c>
      <c r="B158" s="61" t="s">
        <v>159</v>
      </c>
      <c r="C158" s="16"/>
      <c r="D158" s="17">
        <v>7.3</v>
      </c>
      <c r="E158" s="17"/>
      <c r="F158" s="6"/>
      <c r="G158" s="93">
        <f>SUM('1:3'!G158)</f>
        <v>0</v>
      </c>
      <c r="H158" s="93">
        <f>SUM('1:3'!H158)</f>
        <v>0</v>
      </c>
      <c r="I158" s="93">
        <f>SUM('1:3'!I158)</f>
        <v>0</v>
      </c>
      <c r="J158" s="31" t="str">
        <f t="array" ref="J158">IF(ISERROR(G158/I158),"",G158/I158)</f>
        <v/>
      </c>
      <c r="K158" s="35" t="str">
        <f t="array" ref="K158">IF(ISERROR(G158/L158),"",G158/L158)</f>
        <v/>
      </c>
      <c r="L158" s="87"/>
      <c r="M158" s="36" t="str">
        <f>IF(ISERROR(I158-K158),"",I158-K158)</f>
        <v/>
      </c>
      <c r="N158" s="93">
        <f>SUM('1:3'!N158)</f>
        <v>0</v>
      </c>
      <c r="O158" s="93">
        <f>SUM('1:3'!O158)</f>
        <v>0</v>
      </c>
      <c r="P158" s="93">
        <f>SUM('1:3'!P158)</f>
        <v>0</v>
      </c>
      <c r="Q158" s="93">
        <f>SUM('1:3'!Q158)</f>
        <v>0</v>
      </c>
      <c r="R158" s="93">
        <f>SUM('1:3'!R158)</f>
        <v>0</v>
      </c>
      <c r="S158" s="93">
        <f>SUM('1:3'!S158)</f>
        <v>0</v>
      </c>
      <c r="T158" s="93">
        <f>SUM('1:3'!T158)</f>
        <v>0</v>
      </c>
      <c r="U158" s="93">
        <f>SUM('1:3'!U158)</f>
        <v>0</v>
      </c>
      <c r="V158" s="202">
        <f>SUM(X158:AA158)</f>
        <v>0</v>
      </c>
      <c r="W158" s="33" t="str">
        <f>IF(ISERROR(V158/G158),"",V158/G158)</f>
        <v/>
      </c>
      <c r="X158" s="93">
        <f>SUM('1:3'!X158)</f>
        <v>0</v>
      </c>
      <c r="Y158" s="93">
        <f>SUM('1:3'!Y158)</f>
        <v>0</v>
      </c>
      <c r="Z158" s="93">
        <f>SUM('1:3'!Z158)</f>
        <v>0</v>
      </c>
      <c r="AA158" s="93">
        <f>SUM('1:3'!AA158)</f>
        <v>0</v>
      </c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</row>
    <row r="159" spans="1:106">
      <c r="A159" s="259">
        <v>30700010</v>
      </c>
      <c r="B159" s="61" t="s">
        <v>105</v>
      </c>
      <c r="C159" s="16"/>
      <c r="D159" s="17">
        <f>78*120/1000</f>
        <v>9.36</v>
      </c>
      <c r="E159" s="17"/>
      <c r="F159" s="6"/>
      <c r="G159" s="93">
        <f>SUM('1:3'!G159)</f>
        <v>0</v>
      </c>
      <c r="H159" s="93">
        <f>SUM('1:3'!H159)</f>
        <v>0</v>
      </c>
      <c r="I159" s="93">
        <f>SUM('1:3'!I159)</f>
        <v>0</v>
      </c>
      <c r="J159" s="31" t="str">
        <f t="array" ref="J159">IF(ISERROR(G159/I159),"",G159/I159)</f>
        <v/>
      </c>
      <c r="K159" s="35">
        <f t="array" ref="K159">IF(ISERROR(G159/L159),"",G159/L159)</f>
        <v>0</v>
      </c>
      <c r="L159" s="87">
        <v>5.5</v>
      </c>
      <c r="M159" s="36">
        <f>IF(ISERROR(I159-K159),"",I159-K159)</f>
        <v>0</v>
      </c>
      <c r="N159" s="93">
        <f>SUM('1:3'!N159)</f>
        <v>0</v>
      </c>
      <c r="O159" s="93">
        <f>SUM('1:3'!O159)</f>
        <v>0</v>
      </c>
      <c r="P159" s="93">
        <f>SUM('1:3'!P159)</f>
        <v>0</v>
      </c>
      <c r="Q159" s="93">
        <f>SUM('1:3'!Q159)</f>
        <v>0</v>
      </c>
      <c r="R159" s="93">
        <f>SUM('1:3'!R159)</f>
        <v>0</v>
      </c>
      <c r="S159" s="93">
        <f>SUM('1:3'!S159)</f>
        <v>0</v>
      </c>
      <c r="T159" s="93">
        <f>SUM('1:3'!T159)</f>
        <v>0</v>
      </c>
      <c r="U159" s="93">
        <f>SUM('1:3'!U159)</f>
        <v>0</v>
      </c>
      <c r="V159" s="202">
        <f>SUM(X159:AA159)</f>
        <v>0</v>
      </c>
      <c r="W159" s="33" t="str">
        <f>IF(ISERROR(V159/G159),"",V159/G159)</f>
        <v/>
      </c>
      <c r="X159" s="93">
        <f>SUM('1:3'!X159)</f>
        <v>0</v>
      </c>
      <c r="Y159" s="93">
        <f>SUM('1:3'!Y159)</f>
        <v>0</v>
      </c>
      <c r="Z159" s="93">
        <f>SUM('1:3'!Z159)</f>
        <v>0</v>
      </c>
      <c r="AA159" s="93">
        <f>SUM('1:3'!AA159)</f>
        <v>0</v>
      </c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</row>
    <row r="160" spans="1:106">
      <c r="A160" s="259">
        <v>30700015</v>
      </c>
      <c r="B160" s="317" t="s">
        <v>159</v>
      </c>
      <c r="C160" s="16"/>
      <c r="D160" s="17">
        <v>4.5</v>
      </c>
      <c r="E160" s="17"/>
      <c r="F160" s="6"/>
      <c r="G160" s="93">
        <f>SUM('1:3'!G160)</f>
        <v>0</v>
      </c>
      <c r="H160" s="93">
        <f>SUM('1:3'!H160)</f>
        <v>0</v>
      </c>
      <c r="I160" s="93">
        <f>SUM('1:3'!I160)</f>
        <v>0</v>
      </c>
      <c r="J160" s="31"/>
      <c r="K160" s="35">
        <f t="array" ref="K160">IF(ISERROR(G160/L160),"",G160/L160)</f>
        <v>0</v>
      </c>
      <c r="L160" s="87">
        <v>6.5</v>
      </c>
      <c r="M160" s="36">
        <f>IF(ISERROR(I160-K160),"",I160-K160)</f>
        <v>0</v>
      </c>
      <c r="N160" s="93">
        <f>SUM('1:3'!N160)</f>
        <v>0</v>
      </c>
      <c r="O160" s="93">
        <f>SUM('1:3'!O160)</f>
        <v>0</v>
      </c>
      <c r="P160" s="93">
        <f>SUM('1:3'!P160)</f>
        <v>0</v>
      </c>
      <c r="Q160" s="93">
        <f>SUM('1:3'!Q160)</f>
        <v>0</v>
      </c>
      <c r="R160" s="93">
        <f>SUM('1:3'!R160)</f>
        <v>0</v>
      </c>
      <c r="S160" s="93">
        <f>SUM('1:3'!S160)</f>
        <v>0</v>
      </c>
      <c r="T160" s="93">
        <f>SUM('1:3'!T160)</f>
        <v>0</v>
      </c>
      <c r="U160" s="93">
        <f>SUM('1:3'!U160)</f>
        <v>0</v>
      </c>
      <c r="V160" s="202"/>
      <c r="W160" s="33"/>
      <c r="X160" s="93">
        <f>SUM('1:3'!X160)</f>
        <v>0</v>
      </c>
      <c r="Y160" s="93">
        <f>SUM('1:3'!Y160)</f>
        <v>0</v>
      </c>
      <c r="Z160" s="93">
        <f>SUM('1:3'!Z160)</f>
        <v>0</v>
      </c>
      <c r="AA160" s="93">
        <f>SUM('1:3'!AA160)</f>
        <v>0</v>
      </c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</row>
    <row r="161" spans="1:106">
      <c r="A161" s="259">
        <v>30700012</v>
      </c>
      <c r="B161" s="317" t="s">
        <v>160</v>
      </c>
      <c r="C161" s="16"/>
      <c r="D161" s="17">
        <v>4.5</v>
      </c>
      <c r="E161" s="17"/>
      <c r="F161" s="6"/>
      <c r="G161" s="93">
        <f>SUM('1:3'!G161)</f>
        <v>0</v>
      </c>
      <c r="H161" s="93">
        <f>SUM('1:3'!H161)</f>
        <v>0</v>
      </c>
      <c r="I161" s="93">
        <f>SUM('1:3'!I161)</f>
        <v>0</v>
      </c>
      <c r="J161" s="31"/>
      <c r="K161" s="35">
        <f t="array" ref="K161">IF(ISERROR(G161/L161),"",G161/L161)</f>
        <v>0</v>
      </c>
      <c r="L161" s="87">
        <v>7.5</v>
      </c>
      <c r="M161" s="36">
        <f>IF(ISERROR(I161-K161),"",I161-K161)</f>
        <v>0</v>
      </c>
      <c r="N161" s="93">
        <f>SUM('1:3'!N161)</f>
        <v>0</v>
      </c>
      <c r="O161" s="93">
        <f>SUM('1:3'!O161)</f>
        <v>0</v>
      </c>
      <c r="P161" s="93">
        <f>SUM('1:3'!P161)</f>
        <v>0</v>
      </c>
      <c r="Q161" s="93">
        <f>SUM('1:3'!Q161)</f>
        <v>0</v>
      </c>
      <c r="R161" s="93">
        <f>SUM('1:3'!R161)</f>
        <v>0</v>
      </c>
      <c r="S161" s="93">
        <f>SUM('1:3'!S161)</f>
        <v>0</v>
      </c>
      <c r="T161" s="93">
        <f>SUM('1:3'!T161)</f>
        <v>0</v>
      </c>
      <c r="U161" s="93">
        <f>SUM('1:3'!U161)</f>
        <v>0</v>
      </c>
      <c r="V161" s="202"/>
      <c r="W161" s="33"/>
      <c r="X161" s="93">
        <f>SUM('1:3'!X161)</f>
        <v>0</v>
      </c>
      <c r="Y161" s="93">
        <f>SUM('1:3'!Y161)</f>
        <v>0</v>
      </c>
      <c r="Z161" s="93">
        <f>SUM('1:3'!Z161)</f>
        <v>0</v>
      </c>
      <c r="AA161" s="93">
        <f>SUM('1:3'!AA161)</f>
        <v>0</v>
      </c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</row>
    <row r="162" spans="1:106">
      <c r="A162" s="266">
        <v>30101063</v>
      </c>
      <c r="B162" s="225" t="s">
        <v>433</v>
      </c>
      <c r="C162" s="16"/>
      <c r="D162" s="17">
        <v>5.03</v>
      </c>
      <c r="E162" s="17"/>
      <c r="F162" s="6"/>
      <c r="G162" s="93">
        <f>SUM('1:3'!G162)</f>
        <v>0</v>
      </c>
      <c r="H162" s="93">
        <f>SUM('1:3'!H162)</f>
        <v>0</v>
      </c>
      <c r="I162" s="93">
        <f>SUM('1:3'!I162)</f>
        <v>0</v>
      </c>
      <c r="J162" s="31"/>
      <c r="K162" s="35"/>
      <c r="L162" s="87"/>
      <c r="M162" s="36"/>
      <c r="N162" s="93"/>
      <c r="O162" s="93"/>
      <c r="P162" s="93"/>
      <c r="Q162" s="93"/>
      <c r="R162" s="93"/>
      <c r="S162" s="93"/>
      <c r="T162" s="93"/>
      <c r="U162" s="93"/>
      <c r="V162" s="202"/>
      <c r="W162" s="33"/>
      <c r="X162" s="93"/>
      <c r="Y162" s="93"/>
      <c r="Z162" s="93"/>
      <c r="AA162" s="93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</row>
    <row r="163" spans="1:106">
      <c r="A163" s="536" t="s">
        <v>106</v>
      </c>
      <c r="B163" s="537"/>
      <c r="C163" s="316" t="s">
        <v>71</v>
      </c>
      <c r="D163" s="20"/>
      <c r="E163" s="20"/>
      <c r="F163" s="32"/>
      <c r="G163" s="94">
        <f>SUM(G149:G162)</f>
        <v>0</v>
      </c>
      <c r="H163" s="30">
        <f>SUM(H149:H162)</f>
        <v>0</v>
      </c>
      <c r="I163" s="30">
        <f>SUM(I149:I162)</f>
        <v>0</v>
      </c>
      <c r="J163" s="31" t="str">
        <f t="array" ref="J163">IF(ISERROR(G163/I163),"",G163/I163)</f>
        <v/>
      </c>
      <c r="K163" s="30">
        <f>SUM(K149:K159)</f>
        <v>0</v>
      </c>
      <c r="L163" s="98"/>
      <c r="M163" s="89">
        <f t="shared" ref="M163:V163" si="25">SUM(M149:M159)</f>
        <v>0</v>
      </c>
      <c r="N163" s="20">
        <f t="shared" si="25"/>
        <v>0</v>
      </c>
      <c r="O163" s="91">
        <f t="shared" si="25"/>
        <v>0</v>
      </c>
      <c r="P163" s="91">
        <f t="shared" si="25"/>
        <v>0</v>
      </c>
      <c r="Q163" s="91">
        <f t="shared" si="25"/>
        <v>0</v>
      </c>
      <c r="R163" s="91">
        <f t="shared" si="25"/>
        <v>0</v>
      </c>
      <c r="S163" s="92">
        <f t="shared" si="25"/>
        <v>0</v>
      </c>
      <c r="T163" s="91">
        <f t="shared" si="25"/>
        <v>0</v>
      </c>
      <c r="U163" s="91">
        <f t="shared" si="25"/>
        <v>0</v>
      </c>
      <c r="V163" s="202">
        <f t="shared" si="25"/>
        <v>0</v>
      </c>
      <c r="W163" s="33" t="str">
        <f>IF(ISERROR(V163/G163),"",V163/G163)</f>
        <v/>
      </c>
      <c r="X163" s="92">
        <f>SUM(X149:X159)</f>
        <v>0</v>
      </c>
      <c r="Y163" s="92">
        <f>SUM(Y149:Y159)</f>
        <v>0</v>
      </c>
      <c r="Z163" s="92">
        <f>SUM(Z149:Z159)</f>
        <v>0</v>
      </c>
      <c r="AA163" s="92">
        <f>SUM(AA149:AA159)</f>
        <v>0</v>
      </c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</row>
    <row r="164" spans="1:106">
      <c r="A164" s="538" t="s">
        <v>108</v>
      </c>
      <c r="B164" s="539"/>
      <c r="C164" s="539"/>
      <c r="D164" s="539"/>
      <c r="E164" s="539"/>
      <c r="F164" s="540"/>
      <c r="G164" s="189">
        <f>SUM(G28,G86,G121,G137,G148,G163)</f>
        <v>3492</v>
      </c>
      <c r="H164" s="189">
        <f>SUM(H28,H86,H121,H137,H148,H163)</f>
        <v>17574.77</v>
      </c>
      <c r="I164" s="189">
        <f>SUM(I28,I86,I121,I137,I148,I163)</f>
        <v>114.5</v>
      </c>
      <c r="J164" s="52">
        <f t="array" ref="J164">IF(ISERROR(G164/I164),"",G164/I164)</f>
        <v>30.497816593886462</v>
      </c>
      <c r="K164" s="189">
        <f>SUM(K28,K86,K121,K137,K148,K163)</f>
        <v>155.42320336795166</v>
      </c>
      <c r="L164" s="52">
        <f>IF(ISERROR(G164/K164),"",G164/K164)</f>
        <v>22.46768773471344</v>
      </c>
      <c r="M164" s="189">
        <f t="shared" ref="M164:AA164" si="26">SUM(M28,M86,M121,M137,M148,M163)</f>
        <v>-39.381536701284986</v>
      </c>
      <c r="N164" s="189">
        <f t="shared" si="26"/>
        <v>0</v>
      </c>
      <c r="O164" s="189">
        <f t="shared" si="26"/>
        <v>0</v>
      </c>
      <c r="P164" s="189">
        <f t="shared" si="26"/>
        <v>0</v>
      </c>
      <c r="Q164" s="189">
        <f t="shared" si="26"/>
        <v>0</v>
      </c>
      <c r="R164" s="189">
        <f t="shared" si="26"/>
        <v>0</v>
      </c>
      <c r="S164" s="189">
        <f t="shared" si="26"/>
        <v>0</v>
      </c>
      <c r="T164" s="189">
        <f t="shared" si="26"/>
        <v>0</v>
      </c>
      <c r="U164" s="189">
        <f t="shared" si="26"/>
        <v>0</v>
      </c>
      <c r="V164" s="189">
        <f t="shared" si="26"/>
        <v>0</v>
      </c>
      <c r="W164" s="189">
        <f t="shared" si="26"/>
        <v>0</v>
      </c>
      <c r="X164" s="189">
        <f t="shared" si="26"/>
        <v>0</v>
      </c>
      <c r="Y164" s="189">
        <f t="shared" si="26"/>
        <v>0</v>
      </c>
      <c r="Z164" s="189">
        <f t="shared" si="26"/>
        <v>0</v>
      </c>
      <c r="AA164" s="189">
        <f t="shared" si="26"/>
        <v>0</v>
      </c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1"/>
      <c r="CJ164" s="21"/>
      <c r="CK164" s="21"/>
      <c r="CL164" s="21"/>
      <c r="CM164" s="21"/>
      <c r="CN164" s="21"/>
      <c r="CO164" s="21"/>
      <c r="CP164" s="21"/>
      <c r="CQ164" s="21"/>
      <c r="CR164" s="21"/>
      <c r="CS164" s="21"/>
      <c r="CT164" s="21"/>
      <c r="CU164" s="21"/>
      <c r="CV164" s="21"/>
      <c r="CW164" s="21"/>
      <c r="CX164" s="21"/>
      <c r="CY164" s="21"/>
      <c r="CZ164" s="21"/>
      <c r="DA164" s="21"/>
      <c r="DB164" s="21"/>
    </row>
    <row r="165" spans="1:106" ht="15.75" customHeight="1">
      <c r="A165" s="429" t="s">
        <v>497</v>
      </c>
      <c r="B165" s="319" t="s">
        <v>110</v>
      </c>
      <c r="C165" s="519" t="s">
        <v>111</v>
      </c>
      <c r="D165" s="519"/>
      <c r="E165" s="529" t="s">
        <v>112</v>
      </c>
      <c r="F165" s="529"/>
      <c r="G165" s="499" t="s">
        <v>113</v>
      </c>
      <c r="H165" s="499"/>
      <c r="I165" s="529" t="s">
        <v>114</v>
      </c>
      <c r="J165" s="529"/>
      <c r="K165" s="529" t="s">
        <v>36</v>
      </c>
      <c r="L165" s="529"/>
      <c r="M165" s="529" t="s">
        <v>115</v>
      </c>
      <c r="N165" s="529"/>
      <c r="O165" s="529" t="s">
        <v>116</v>
      </c>
      <c r="P165" s="499" t="s">
        <v>117</v>
      </c>
      <c r="Q165" s="499"/>
      <c r="R165" s="499" t="s">
        <v>36</v>
      </c>
      <c r="S165" s="499"/>
      <c r="T165" s="499" t="s">
        <v>118</v>
      </c>
      <c r="U165" s="499"/>
      <c r="V165" s="499" t="s">
        <v>119</v>
      </c>
      <c r="W165" s="499"/>
      <c r="X165" s="499" t="s">
        <v>36</v>
      </c>
      <c r="Y165" s="499"/>
      <c r="Z165" s="499" t="s">
        <v>118</v>
      </c>
      <c r="AA165" s="499"/>
      <c r="AE165" s="14"/>
      <c r="AF165" s="14"/>
      <c r="AG165" s="3"/>
      <c r="AH165" s="325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21"/>
      <c r="AV165" s="21"/>
      <c r="AW165" s="21"/>
      <c r="AX165" s="21"/>
      <c r="AY165" s="21"/>
      <c r="AZ165" s="21"/>
      <c r="BA165" s="21"/>
    </row>
    <row r="166" spans="1:106" ht="13.5" customHeight="1">
      <c r="A166" s="430"/>
      <c r="B166" s="319" t="s">
        <v>120</v>
      </c>
      <c r="C166" s="534">
        <f>SUM('1:3'!C166)</f>
        <v>3</v>
      </c>
      <c r="D166" s="535"/>
      <c r="E166" s="533">
        <f>D166*11</f>
        <v>0</v>
      </c>
      <c r="F166" s="533"/>
      <c r="G166" s="534">
        <f>SUM('1:3'!G166)</f>
        <v>3</v>
      </c>
      <c r="H166" s="535"/>
      <c r="I166" s="529">
        <f>G166*11</f>
        <v>33</v>
      </c>
      <c r="J166" s="529"/>
      <c r="K166" s="529">
        <f>E166-I166</f>
        <v>-33</v>
      </c>
      <c r="L166" s="529"/>
      <c r="M166" s="531" t="str">
        <f>IF(ISERROR(K166/E166),"",K166/E166)</f>
        <v/>
      </c>
      <c r="N166" s="531"/>
      <c r="O166" s="529"/>
      <c r="P166" s="499" t="s">
        <v>70</v>
      </c>
      <c r="Q166" s="499"/>
      <c r="R166" s="522">
        <f>SUM(O28:U28)</f>
        <v>0</v>
      </c>
      <c r="S166" s="522"/>
      <c r="T166" s="530" t="str">
        <f t="array" ref="T166">IF(ISERROR(R166/R173),"",R166/R173)</f>
        <v/>
      </c>
      <c r="U166" s="530"/>
      <c r="V166" s="499" t="s">
        <v>41</v>
      </c>
      <c r="W166" s="499"/>
      <c r="X166" s="522">
        <f>SUM(P27,P85,P120,P136,P147,P161)</f>
        <v>0</v>
      </c>
      <c r="Y166" s="522"/>
      <c r="Z166" s="530" t="str">
        <f t="array" ref="Z166">IF(ISERROR(X166/X173),"",X166/X173)</f>
        <v/>
      </c>
      <c r="AA166" s="530"/>
      <c r="AE166" s="14"/>
      <c r="AF166" s="14"/>
      <c r="AG166" s="3"/>
      <c r="AH166" s="327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21"/>
      <c r="AV166" s="21"/>
      <c r="AW166" s="21"/>
      <c r="AX166" s="21"/>
      <c r="AY166" s="21"/>
      <c r="AZ166" s="21"/>
      <c r="BA166" s="21"/>
    </row>
    <row r="167" spans="1:106">
      <c r="A167" s="430"/>
      <c r="B167" s="319" t="s">
        <v>121</v>
      </c>
      <c r="C167" s="534">
        <f>SUM('1:3'!C167)</f>
        <v>3</v>
      </c>
      <c r="D167" s="535"/>
      <c r="E167" s="533">
        <f>D167*11</f>
        <v>0</v>
      </c>
      <c r="F167" s="533"/>
      <c r="G167" s="534">
        <f>SUM('1:3'!G167)</f>
        <v>3</v>
      </c>
      <c r="H167" s="535"/>
      <c r="I167" s="529">
        <f>G167*11</f>
        <v>33</v>
      </c>
      <c r="J167" s="529"/>
      <c r="K167" s="529">
        <f>E167-I167</f>
        <v>-33</v>
      </c>
      <c r="L167" s="529"/>
      <c r="M167" s="531" t="str">
        <f>IF(ISERROR(K167/E167),"",K167/E167)</f>
        <v/>
      </c>
      <c r="N167" s="531"/>
      <c r="O167" s="529"/>
      <c r="P167" s="499" t="s">
        <v>86</v>
      </c>
      <c r="Q167" s="499"/>
      <c r="R167" s="522">
        <f>SUM(O86:U86)</f>
        <v>0</v>
      </c>
      <c r="S167" s="522"/>
      <c r="T167" s="530" t="str">
        <f>IF(ISERROR(R167/R173),"",R167/R173)</f>
        <v/>
      </c>
      <c r="U167" s="530"/>
      <c r="V167" s="499" t="s">
        <v>42</v>
      </c>
      <c r="W167" s="499"/>
      <c r="X167" s="522">
        <f>SUM(P28,P86,P121,P137,P148,P163)</f>
        <v>0</v>
      </c>
      <c r="Y167" s="522"/>
      <c r="Z167" s="530" t="str">
        <f>IF(ISERROR(X167/X173),"",X167/X173)</f>
        <v/>
      </c>
      <c r="AA167" s="530"/>
      <c r="AE167" s="14"/>
      <c r="AF167" s="14"/>
      <c r="AG167" s="3"/>
      <c r="AH167" s="327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21"/>
      <c r="AV167" s="21"/>
      <c r="AW167" s="21"/>
      <c r="AX167" s="21"/>
      <c r="AY167" s="21"/>
      <c r="AZ167" s="21"/>
      <c r="BA167" s="21"/>
    </row>
    <row r="168" spans="1:106">
      <c r="A168" s="430"/>
      <c r="B168" s="319" t="s">
        <v>122</v>
      </c>
      <c r="C168" s="534">
        <f>SUM('1:3'!C168)</f>
        <v>3</v>
      </c>
      <c r="D168" s="535"/>
      <c r="E168" s="533">
        <f>D168*11</f>
        <v>0</v>
      </c>
      <c r="F168" s="533"/>
      <c r="G168" s="534">
        <f>SUM('1:3'!G168)</f>
        <v>3</v>
      </c>
      <c r="H168" s="535"/>
      <c r="I168" s="529">
        <f>G168*8</f>
        <v>24</v>
      </c>
      <c r="J168" s="529"/>
      <c r="K168" s="529">
        <f>E168-I168</f>
        <v>-24</v>
      </c>
      <c r="L168" s="529"/>
      <c r="M168" s="531" t="str">
        <f>IF(ISERROR(K168/E168),"",K168/E168)</f>
        <v/>
      </c>
      <c r="N168" s="531"/>
      <c r="O168" s="529"/>
      <c r="P168" s="499" t="s">
        <v>92</v>
      </c>
      <c r="Q168" s="499"/>
      <c r="R168" s="522">
        <f>SUM(O121:U121)</f>
        <v>0</v>
      </c>
      <c r="S168" s="522"/>
      <c r="T168" s="530" t="str">
        <f>IF(ISERROR(R168/R173),"",R168/R173)</f>
        <v/>
      </c>
      <c r="U168" s="530"/>
      <c r="V168" s="499" t="s">
        <v>43</v>
      </c>
      <c r="W168" s="499"/>
      <c r="X168" s="522">
        <f>SUM(P29,P87,P122,P138,P149,P164)</f>
        <v>0</v>
      </c>
      <c r="Y168" s="522"/>
      <c r="Z168" s="530" t="str">
        <f>IF(ISERROR(X168/X173),"",X168/X173)</f>
        <v/>
      </c>
      <c r="AA168" s="530"/>
      <c r="AE168" s="14"/>
      <c r="AF168" s="14"/>
      <c r="AG168" s="327"/>
      <c r="AH168" s="327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21"/>
      <c r="AV168" s="21"/>
      <c r="AW168" s="21"/>
      <c r="AX168" s="21"/>
      <c r="AY168" s="21"/>
      <c r="AZ168" s="21"/>
      <c r="BA168" s="21"/>
    </row>
    <row r="169" spans="1:106">
      <c r="A169" s="430"/>
      <c r="B169" s="319" t="s">
        <v>47</v>
      </c>
      <c r="C169" s="534">
        <f>SUM('1:3'!C169)</f>
        <v>3</v>
      </c>
      <c r="D169" s="535"/>
      <c r="E169" s="533">
        <f>D169*11</f>
        <v>0</v>
      </c>
      <c r="F169" s="533"/>
      <c r="G169" s="534">
        <f>SUM('1:3'!G169)</f>
        <v>3</v>
      </c>
      <c r="H169" s="535"/>
      <c r="I169" s="529">
        <f>G169*11</f>
        <v>33</v>
      </c>
      <c r="J169" s="529"/>
      <c r="K169" s="529">
        <f>E169-I169</f>
        <v>-33</v>
      </c>
      <c r="L169" s="529"/>
      <c r="M169" s="531" t="str">
        <f>IF(ISERROR(K169/E169),"",K169/E169)</f>
        <v/>
      </c>
      <c r="N169" s="531"/>
      <c r="O169" s="529"/>
      <c r="P169" s="499" t="s">
        <v>99</v>
      </c>
      <c r="Q169" s="499"/>
      <c r="R169" s="522">
        <f>SUM(O137:U137)</f>
        <v>0</v>
      </c>
      <c r="S169" s="522"/>
      <c r="T169" s="530" t="str">
        <f>IF(ISERROR(R169/R173),"",R169/R173)</f>
        <v/>
      </c>
      <c r="U169" s="530"/>
      <c r="V169" s="499" t="s">
        <v>44</v>
      </c>
      <c r="W169" s="499"/>
      <c r="X169" s="522">
        <f>SUM(P31,P88,P123,P139,P150,P165)</f>
        <v>0</v>
      </c>
      <c r="Y169" s="522"/>
      <c r="Z169" s="530" t="str">
        <f>IF(ISERROR(X169/X173),"",X169/X173)</f>
        <v/>
      </c>
      <c r="AA169" s="530"/>
      <c r="AE169" s="14"/>
      <c r="AF169" s="14"/>
      <c r="AG169" s="327"/>
      <c r="AH169" s="327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21"/>
      <c r="AV169" s="21"/>
      <c r="AW169" s="21"/>
      <c r="AX169" s="21"/>
      <c r="AY169" s="21"/>
      <c r="AZ169" s="21"/>
      <c r="BA169" s="21"/>
    </row>
    <row r="170" spans="1:106">
      <c r="A170" s="431"/>
      <c r="B170" s="319" t="s">
        <v>123</v>
      </c>
      <c r="C170" s="532">
        <f>SUM(C166:D169)</f>
        <v>12</v>
      </c>
      <c r="D170" s="529"/>
      <c r="E170" s="529">
        <f>SUM(F166:F169)</f>
        <v>0</v>
      </c>
      <c r="F170" s="529"/>
      <c r="G170" s="532">
        <f>SUM(G166:H169)</f>
        <v>12</v>
      </c>
      <c r="H170" s="529"/>
      <c r="I170" s="529">
        <f>SUM(I166:J169)</f>
        <v>123</v>
      </c>
      <c r="J170" s="529"/>
      <c r="K170" s="529">
        <f>SUM(K166:L169)</f>
        <v>-123</v>
      </c>
      <c r="L170" s="529"/>
      <c r="M170" s="531" t="str">
        <f>IF(ISERROR(K170/E170),"",K170/E170)</f>
        <v/>
      </c>
      <c r="N170" s="531"/>
      <c r="O170" s="529"/>
      <c r="P170" s="499" t="s">
        <v>102</v>
      </c>
      <c r="Q170" s="499"/>
      <c r="R170" s="522">
        <f>SUM(O148:U148)</f>
        <v>0</v>
      </c>
      <c r="S170" s="522"/>
      <c r="T170" s="530" t="str">
        <f>IF(ISERROR(R170/R173),"",R170/R173)</f>
        <v/>
      </c>
      <c r="U170" s="530"/>
      <c r="V170" s="499" t="s">
        <v>45</v>
      </c>
      <c r="W170" s="499"/>
      <c r="X170" s="522">
        <f>SUM(P32,P89,P124,P140,P151,P166)</f>
        <v>0</v>
      </c>
      <c r="Y170" s="522"/>
      <c r="Z170" s="530" t="str">
        <f>IF(ISERROR(X170/X173),"",X170/X173)</f>
        <v/>
      </c>
      <c r="AA170" s="530"/>
      <c r="AE170" s="14"/>
      <c r="AF170" s="14"/>
      <c r="AG170" s="327"/>
      <c r="AH170" s="327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324"/>
      <c r="AV170" s="324"/>
      <c r="AW170" s="324"/>
      <c r="AX170" s="324"/>
      <c r="AY170" s="324"/>
      <c r="AZ170" s="324"/>
      <c r="BA170" s="324"/>
    </row>
    <row r="171" spans="1:106" ht="17.25">
      <c r="A171" s="269" t="s">
        <v>498</v>
      </c>
      <c r="B171" s="319">
        <f>G164</f>
        <v>3492</v>
      </c>
      <c r="C171" s="522" t="s">
        <v>155</v>
      </c>
      <c r="D171" s="522"/>
      <c r="E171" s="499">
        <f>H164</f>
        <v>17574.77</v>
      </c>
      <c r="F171" s="499"/>
      <c r="G171" s="499" t="s">
        <v>34</v>
      </c>
      <c r="H171" s="499"/>
      <c r="I171" s="528">
        <f>L164</f>
        <v>22.46768773471344</v>
      </c>
      <c r="J171" s="528"/>
      <c r="K171" s="529" t="s">
        <v>32</v>
      </c>
      <c r="L171" s="529"/>
      <c r="M171" s="528">
        <f>J164</f>
        <v>30.497816593886462</v>
      </c>
      <c r="N171" s="528"/>
      <c r="O171" s="529"/>
      <c r="P171" s="499" t="s">
        <v>106</v>
      </c>
      <c r="Q171" s="499"/>
      <c r="R171" s="522">
        <f>SUM(O163:U163)</f>
        <v>0</v>
      </c>
      <c r="S171" s="522"/>
      <c r="T171" s="530" t="str">
        <f>IF(ISERROR(R171/R173),"",R171/R173)</f>
        <v/>
      </c>
      <c r="U171" s="530"/>
      <c r="V171" s="499" t="s">
        <v>46</v>
      </c>
      <c r="W171" s="499"/>
      <c r="X171" s="522">
        <f>SUM(P33,P90,P125,P141,P152,P167)</f>
        <v>0</v>
      </c>
      <c r="Y171" s="522"/>
      <c r="Z171" s="530" t="str">
        <f>IF(ISERROR(X171/X173),"",X171/X173)</f>
        <v/>
      </c>
      <c r="AA171" s="530"/>
      <c r="AE171" s="14"/>
      <c r="AF171" s="14"/>
      <c r="AG171" s="327"/>
      <c r="AH171" s="327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324"/>
      <c r="AV171" s="324"/>
      <c r="AW171" s="324"/>
      <c r="AX171" s="324"/>
      <c r="AY171" s="324"/>
      <c r="AZ171" s="324"/>
      <c r="BA171" s="324"/>
    </row>
    <row r="172" spans="1:106" ht="17.25">
      <c r="A172" s="270" t="s">
        <v>499</v>
      </c>
      <c r="B172" s="319">
        <f>I164+C170</f>
        <v>126.5</v>
      </c>
      <c r="C172" s="499" t="s">
        <v>114</v>
      </c>
      <c r="D172" s="499"/>
      <c r="E172" s="519">
        <f>K164+I170</f>
        <v>278.42320336795166</v>
      </c>
      <c r="F172" s="519"/>
      <c r="G172" s="499" t="s">
        <v>150</v>
      </c>
      <c r="H172" s="499"/>
      <c r="I172" s="528">
        <f>B172-E172</f>
        <v>-151.92320336795166</v>
      </c>
      <c r="J172" s="528"/>
      <c r="K172" s="529" t="s">
        <v>151</v>
      </c>
      <c r="L172" s="529"/>
      <c r="M172" s="531">
        <f>IF(ISERROR(I172/B172),"",I172/B172)</f>
        <v>-1.200973939667602</v>
      </c>
      <c r="N172" s="531"/>
      <c r="O172" s="529"/>
      <c r="P172" s="499" t="s">
        <v>107</v>
      </c>
      <c r="Q172" s="499"/>
      <c r="R172" s="522"/>
      <c r="S172" s="522"/>
      <c r="T172" s="530" t="str">
        <f>IF(ISERROR(R172/R173),"",R172/R173)</f>
        <v/>
      </c>
      <c r="U172" s="530"/>
      <c r="V172" s="499" t="s">
        <v>47</v>
      </c>
      <c r="W172" s="499"/>
      <c r="X172" s="522"/>
      <c r="Y172" s="522"/>
      <c r="Z172" s="530" t="str">
        <f>IF(ISERROR(X172/X173),"",X172/X173)</f>
        <v/>
      </c>
      <c r="AA172" s="530"/>
      <c r="AE172" s="14"/>
      <c r="AF172" s="14"/>
      <c r="AG172" s="327"/>
      <c r="AH172" s="327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324"/>
      <c r="AV172" s="324"/>
      <c r="AW172" s="324"/>
      <c r="AX172" s="324"/>
      <c r="AY172" s="324"/>
      <c r="AZ172" s="324"/>
      <c r="BA172" s="324"/>
    </row>
    <row r="173" spans="1:106" ht="15.75" customHeight="1">
      <c r="A173" s="270" t="s">
        <v>501</v>
      </c>
      <c r="B173" s="319">
        <f>N164</f>
        <v>0</v>
      </c>
      <c r="C173" s="499" t="s">
        <v>149</v>
      </c>
      <c r="D173" s="499"/>
      <c r="E173" s="530">
        <f>IF(ISERROR(B173/B172),"",B173/B172)</f>
        <v>0</v>
      </c>
      <c r="F173" s="530"/>
      <c r="G173" s="499" t="s">
        <v>158</v>
      </c>
      <c r="H173" s="499"/>
      <c r="I173" s="529">
        <f>V164</f>
        <v>0</v>
      </c>
      <c r="J173" s="529"/>
      <c r="K173" s="529" t="s">
        <v>156</v>
      </c>
      <c r="L173" s="529"/>
      <c r="M173" s="531">
        <f t="array" ref="M173">IF(ISERROR(I173/B171),"",I173/B171)</f>
        <v>0</v>
      </c>
      <c r="N173" s="531"/>
      <c r="O173" s="529"/>
      <c r="P173" s="499" t="s">
        <v>123</v>
      </c>
      <c r="Q173" s="499"/>
      <c r="R173" s="522">
        <f>SUM(R166:S172)</f>
        <v>0</v>
      </c>
      <c r="S173" s="522"/>
      <c r="T173" s="530">
        <f>SUM(T166:U172)</f>
        <v>0</v>
      </c>
      <c r="U173" s="530"/>
      <c r="V173" s="499" t="s">
        <v>123</v>
      </c>
      <c r="W173" s="499"/>
      <c r="X173" s="522">
        <f>SUM(X166:Y172)</f>
        <v>0</v>
      </c>
      <c r="Y173" s="522"/>
      <c r="Z173" s="530">
        <f>SUM(Z166:AA172)</f>
        <v>0</v>
      </c>
      <c r="AA173" s="530"/>
      <c r="AE173" s="14"/>
      <c r="AF173" s="14"/>
      <c r="AG173" s="327"/>
      <c r="AH173" s="327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324"/>
      <c r="AV173" s="324"/>
      <c r="AW173" s="324"/>
      <c r="AX173" s="324"/>
      <c r="AY173" s="324"/>
      <c r="AZ173" s="324"/>
      <c r="BA173" s="324"/>
    </row>
    <row r="174" spans="1:106">
      <c r="A174" s="561" t="s">
        <v>128</v>
      </c>
      <c r="B174" s="561"/>
      <c r="C174" s="561"/>
      <c r="D174" s="561"/>
      <c r="E174" s="561"/>
      <c r="F174" s="561"/>
      <c r="G174" s="561"/>
      <c r="H174" s="561"/>
      <c r="I174" s="561"/>
      <c r="J174" s="569"/>
      <c r="K174" s="561"/>
      <c r="L174" s="561"/>
      <c r="M174" s="561"/>
      <c r="N174" s="561"/>
      <c r="O174" s="561"/>
      <c r="P174" s="561"/>
      <c r="Q174" s="561"/>
      <c r="R174" s="561"/>
      <c r="S174" s="561"/>
      <c r="T174" s="561"/>
      <c r="U174" s="561"/>
      <c r="V174" s="561"/>
      <c r="W174" s="561"/>
      <c r="X174" s="561"/>
      <c r="Y174" s="561"/>
      <c r="Z174" s="561"/>
      <c r="AA174" s="561"/>
      <c r="AB174" s="561"/>
      <c r="AC174" s="561"/>
      <c r="AD174" s="561"/>
      <c r="AE174" s="561"/>
      <c r="AF174" s="561"/>
      <c r="AG174" s="561"/>
      <c r="AH174" s="561"/>
      <c r="AI174" s="561"/>
      <c r="AJ174" s="561"/>
      <c r="AK174" s="561"/>
      <c r="AL174" s="561"/>
      <c r="AM174" s="561"/>
      <c r="AN174" s="561"/>
      <c r="AO174" s="561"/>
      <c r="AP174" s="561"/>
      <c r="AQ174" s="561"/>
      <c r="AR174" s="561"/>
      <c r="AS174" s="561"/>
      <c r="AT174" s="561"/>
      <c r="AU174" s="561"/>
      <c r="AV174" s="561"/>
      <c r="AW174" s="561"/>
      <c r="AX174" s="561"/>
      <c r="AY174" s="561"/>
      <c r="AZ174" s="561"/>
      <c r="BA174" s="561"/>
    </row>
    <row r="175" spans="1:106">
      <c r="A175" s="450" t="s">
        <v>496</v>
      </c>
      <c r="B175" s="550" t="s">
        <v>25</v>
      </c>
      <c r="C175" s="550" t="s">
        <v>26</v>
      </c>
      <c r="D175" s="550" t="s">
        <v>27</v>
      </c>
      <c r="E175" s="562" t="s">
        <v>28</v>
      </c>
      <c r="F175" s="565" t="s">
        <v>29</v>
      </c>
      <c r="G175" s="529" t="s">
        <v>30</v>
      </c>
      <c r="H175" s="529"/>
      <c r="I175" s="550" t="s">
        <v>31</v>
      </c>
      <c r="J175" s="553" t="s">
        <v>32</v>
      </c>
      <c r="K175" s="556" t="s">
        <v>33</v>
      </c>
      <c r="L175" s="550" t="s">
        <v>34</v>
      </c>
      <c r="M175" s="559" t="s">
        <v>35</v>
      </c>
      <c r="N175" s="547" t="s">
        <v>36</v>
      </c>
      <c r="O175" s="529" t="s">
        <v>37</v>
      </c>
      <c r="P175" s="529"/>
      <c r="Q175" s="529"/>
      <c r="R175" s="529"/>
      <c r="S175" s="529"/>
      <c r="T175" s="529"/>
      <c r="U175" s="529"/>
      <c r="V175" s="548" t="s">
        <v>38</v>
      </c>
      <c r="W175" s="547" t="s">
        <v>39</v>
      </c>
      <c r="X175" s="529" t="s">
        <v>40</v>
      </c>
      <c r="Y175" s="529"/>
      <c r="Z175" s="529"/>
      <c r="AA175" s="529"/>
      <c r="AB175" s="21"/>
      <c r="AC175" s="21"/>
      <c r="AD175" s="21"/>
      <c r="AE175" s="21"/>
      <c r="AF175" s="21"/>
      <c r="AG175" s="21"/>
      <c r="AH175" s="21"/>
      <c r="AI175" s="549"/>
      <c r="AJ175" s="545"/>
      <c r="AK175" s="545"/>
      <c r="AL175" s="545"/>
      <c r="AM175" s="545"/>
      <c r="AN175" s="545"/>
      <c r="AO175" s="545"/>
      <c r="AP175" s="545"/>
      <c r="AQ175" s="545"/>
      <c r="AR175" s="545"/>
      <c r="AS175" s="545"/>
      <c r="AT175" s="545"/>
      <c r="AU175" s="545"/>
      <c r="AV175" s="545"/>
      <c r="AW175" s="545"/>
      <c r="AX175" s="545"/>
      <c r="AY175" s="545"/>
      <c r="AZ175" s="545"/>
      <c r="BA175" s="545"/>
    </row>
    <row r="176" spans="1:106" ht="15.75" customHeight="1">
      <c r="A176" s="451"/>
      <c r="B176" s="551"/>
      <c r="C176" s="551"/>
      <c r="D176" s="551"/>
      <c r="E176" s="563"/>
      <c r="F176" s="566"/>
      <c r="G176" s="529"/>
      <c r="H176" s="529"/>
      <c r="I176" s="551"/>
      <c r="J176" s="554"/>
      <c r="K176" s="557"/>
      <c r="L176" s="551"/>
      <c r="M176" s="560"/>
      <c r="N176" s="547"/>
      <c r="O176" s="529" t="s">
        <v>41</v>
      </c>
      <c r="P176" s="529" t="s">
        <v>42</v>
      </c>
      <c r="Q176" s="529" t="s">
        <v>43</v>
      </c>
      <c r="R176" s="546" t="s">
        <v>44</v>
      </c>
      <c r="S176" s="499" t="s">
        <v>45</v>
      </c>
      <c r="T176" s="529" t="s">
        <v>46</v>
      </c>
      <c r="U176" s="529" t="s">
        <v>47</v>
      </c>
      <c r="V176" s="548"/>
      <c r="W176" s="547"/>
      <c r="X176" s="529" t="s">
        <v>13</v>
      </c>
      <c r="Y176" s="529" t="s">
        <v>48</v>
      </c>
      <c r="Z176" s="529" t="s">
        <v>49</v>
      </c>
      <c r="AA176" s="529" t="s">
        <v>47</v>
      </c>
      <c r="AB176" s="21"/>
      <c r="AC176" s="21"/>
      <c r="AD176" s="21"/>
      <c r="AE176" s="21"/>
      <c r="AF176" s="21"/>
      <c r="AG176" s="21"/>
      <c r="AH176" s="21"/>
      <c r="AI176" s="549"/>
      <c r="AJ176" s="545"/>
      <c r="AK176" s="545"/>
      <c r="AL176" s="545"/>
      <c r="AM176" s="545"/>
      <c r="AN176" s="545"/>
      <c r="AO176" s="545"/>
      <c r="AP176" s="545"/>
      <c r="AQ176" s="545"/>
      <c r="AR176" s="545"/>
      <c r="AS176" s="568"/>
      <c r="AT176" s="568"/>
      <c r="AU176" s="568"/>
      <c r="AV176" s="568"/>
      <c r="AW176" s="568"/>
      <c r="AX176" s="568"/>
      <c r="AY176" s="568"/>
      <c r="AZ176" s="568"/>
      <c r="BA176" s="568"/>
    </row>
    <row r="177" spans="1:53" ht="15.75" customHeight="1">
      <c r="A177" s="452"/>
      <c r="B177" s="552"/>
      <c r="C177" s="552"/>
      <c r="D177" s="552"/>
      <c r="E177" s="564"/>
      <c r="F177" s="567"/>
      <c r="G177" s="315" t="s">
        <v>50</v>
      </c>
      <c r="H177" s="315" t="s">
        <v>51</v>
      </c>
      <c r="I177" s="552"/>
      <c r="J177" s="555"/>
      <c r="K177" s="558"/>
      <c r="L177" s="552"/>
      <c r="M177" s="560"/>
      <c r="N177" s="547"/>
      <c r="O177" s="529"/>
      <c r="P177" s="529"/>
      <c r="Q177" s="529"/>
      <c r="R177" s="546"/>
      <c r="S177" s="499"/>
      <c r="T177" s="529"/>
      <c r="U177" s="529"/>
      <c r="V177" s="548"/>
      <c r="W177" s="547"/>
      <c r="X177" s="529"/>
      <c r="Y177" s="529"/>
      <c r="Z177" s="529"/>
      <c r="AA177" s="529"/>
      <c r="AB177" s="21"/>
      <c r="AC177" s="21"/>
      <c r="AD177" s="21"/>
      <c r="AE177" s="21"/>
      <c r="AF177" s="21"/>
      <c r="AG177" s="21"/>
      <c r="AH177" s="21"/>
      <c r="AI177" s="549"/>
      <c r="AJ177" s="545"/>
      <c r="AK177" s="545"/>
      <c r="AL177" s="324"/>
      <c r="AM177" s="324"/>
      <c r="AN177" s="324"/>
      <c r="AO177" s="324"/>
      <c r="AP177" s="324"/>
      <c r="AQ177" s="324"/>
      <c r="AR177" s="324"/>
      <c r="AS177" s="21"/>
      <c r="AT177" s="21"/>
      <c r="AU177" s="21"/>
      <c r="AV177" s="325"/>
      <c r="AW177" s="324"/>
      <c r="AX177" s="324"/>
      <c r="AY177" s="324"/>
      <c r="AZ177" s="324"/>
      <c r="BA177" s="324"/>
    </row>
    <row r="178" spans="1:53">
      <c r="A178" s="275">
        <v>30100030</v>
      </c>
      <c r="B178" s="82" t="s">
        <v>52</v>
      </c>
      <c r="C178" s="81" t="s">
        <v>53</v>
      </c>
      <c r="D178" s="80">
        <v>5.03</v>
      </c>
      <c r="E178" s="80"/>
      <c r="F178" s="83"/>
      <c r="G178" s="93">
        <f>SUM('1:3'!G178)</f>
        <v>0</v>
      </c>
      <c r="H178" s="95">
        <f t="shared" ref="H178:H183" si="27">D178*G178</f>
        <v>0</v>
      </c>
      <c r="I178" s="93">
        <f>SUM('1:3'!I178)</f>
        <v>0</v>
      </c>
      <c r="J178" s="31" t="str">
        <f t="array" ref="J178">IF(ISERROR(G178/I178),"",G178/I178)</f>
        <v/>
      </c>
      <c r="K178" s="96">
        <f t="array" ref="K178">IF(ISERROR(G178/L178),"",G178/L178)</f>
        <v>0</v>
      </c>
      <c r="L178" s="84">
        <v>16</v>
      </c>
      <c r="M178" s="97">
        <f t="shared" ref="M178:M189" si="28">IF(ISERROR(I178-K178),"",I178-K178)</f>
        <v>0</v>
      </c>
      <c r="N178" s="93">
        <f>SUM('1:3'!N178)</f>
        <v>0</v>
      </c>
      <c r="O178" s="93">
        <f>SUM('1:3'!O178)</f>
        <v>0</v>
      </c>
      <c r="P178" s="93">
        <f>SUM('1:3'!P178)</f>
        <v>0</v>
      </c>
      <c r="Q178" s="93">
        <f>SUM('1:3'!Q178)</f>
        <v>0</v>
      </c>
      <c r="R178" s="93">
        <f>SUM('1:3'!R178)</f>
        <v>0</v>
      </c>
      <c r="S178" s="93">
        <f>SUM('1:3'!S178)</f>
        <v>0</v>
      </c>
      <c r="T178" s="93">
        <f>SUM('1:3'!T178)</f>
        <v>0</v>
      </c>
      <c r="U178" s="93">
        <f>SUM('1:3'!U178)</f>
        <v>0</v>
      </c>
      <c r="V178" s="202">
        <f t="shared" ref="V178:V189" si="29">SUM(X178:AA178)</f>
        <v>0</v>
      </c>
      <c r="W178" s="33" t="str">
        <f t="shared" ref="W178:W189" si="30">IF(ISERROR(V178/G178),"",V178/G178)</f>
        <v/>
      </c>
      <c r="X178" s="93">
        <f>SUM('1:3'!X178)</f>
        <v>0</v>
      </c>
      <c r="Y178" s="93">
        <f>SUM('1:3'!Y178)</f>
        <v>0</v>
      </c>
      <c r="Z178" s="93">
        <f>SUM('1:3'!Z178)</f>
        <v>0</v>
      </c>
      <c r="AA178" s="93">
        <f>SUM('1:3'!AA178)</f>
        <v>0</v>
      </c>
      <c r="AB178" s="73"/>
      <c r="AC178" s="54"/>
      <c r="AD178" s="327"/>
      <c r="AE178" s="54"/>
      <c r="AF178" s="54"/>
      <c r="AG178" s="54"/>
      <c r="AH178" s="54"/>
      <c r="AI178" s="57"/>
      <c r="AJ178" s="57"/>
      <c r="AK178" s="57"/>
      <c r="AL178" s="326"/>
      <c r="AM178" s="54"/>
      <c r="AN178" s="326"/>
      <c r="AO178" s="326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</row>
    <row r="179" spans="1:53">
      <c r="A179" s="260"/>
      <c r="B179" s="62" t="s">
        <v>54</v>
      </c>
      <c r="C179" s="16" t="s">
        <v>53</v>
      </c>
      <c r="D179" s="17">
        <v>5.03</v>
      </c>
      <c r="E179" s="17"/>
      <c r="F179" s="6"/>
      <c r="G179" s="93">
        <f>SUM('1:3'!G179)</f>
        <v>0</v>
      </c>
      <c r="H179" s="95">
        <f t="shared" si="27"/>
        <v>0</v>
      </c>
      <c r="I179" s="93">
        <f>SUM('1:3'!I179)</f>
        <v>0</v>
      </c>
      <c r="J179" s="31" t="str">
        <f t="array" ref="J179">IF(ISERROR(G179/I179),"",G179/I179)</f>
        <v/>
      </c>
      <c r="K179" s="35">
        <f t="array" ref="K179">IF(ISERROR(G179/L179),"",G179/L179)</f>
        <v>0</v>
      </c>
      <c r="L179" s="87">
        <v>19</v>
      </c>
      <c r="M179" s="36">
        <f t="shared" si="28"/>
        <v>0</v>
      </c>
      <c r="N179" s="93">
        <f>SUM('1:3'!N179)</f>
        <v>0</v>
      </c>
      <c r="O179" s="93">
        <f>SUM('1:3'!O179)</f>
        <v>0</v>
      </c>
      <c r="P179" s="93">
        <f>SUM('1:3'!P179)</f>
        <v>0</v>
      </c>
      <c r="Q179" s="93">
        <f>SUM('1:3'!Q179)</f>
        <v>0</v>
      </c>
      <c r="R179" s="93">
        <f>SUM('1:3'!R179)</f>
        <v>0</v>
      </c>
      <c r="S179" s="93">
        <f>SUM('1:3'!S179)</f>
        <v>0</v>
      </c>
      <c r="T179" s="93">
        <f>SUM('1:3'!T179)</f>
        <v>0</v>
      </c>
      <c r="U179" s="93">
        <f>SUM('1:3'!U179)</f>
        <v>0</v>
      </c>
      <c r="V179" s="202">
        <f t="shared" si="29"/>
        <v>0</v>
      </c>
      <c r="W179" s="33" t="str">
        <f t="shared" si="30"/>
        <v/>
      </c>
      <c r="X179" s="93">
        <f>SUM('1:3'!X179)</f>
        <v>0</v>
      </c>
      <c r="Y179" s="93">
        <f>SUM('1:3'!Y179)</f>
        <v>0</v>
      </c>
      <c r="Z179" s="93">
        <f>SUM('1:3'!Z179)</f>
        <v>0</v>
      </c>
      <c r="AA179" s="93">
        <f>SUM('1:3'!AA179)</f>
        <v>0</v>
      </c>
      <c r="AB179" s="73"/>
      <c r="AC179" s="54"/>
      <c r="AD179" s="327"/>
      <c r="AE179" s="54"/>
      <c r="AF179" s="54"/>
      <c r="AG179" s="54"/>
      <c r="AH179" s="54"/>
      <c r="AI179" s="57"/>
      <c r="AJ179" s="57"/>
      <c r="AK179" s="57"/>
      <c r="AL179" s="54"/>
      <c r="AM179" s="54"/>
      <c r="AN179" s="326"/>
      <c r="AO179" s="54"/>
      <c r="AP179" s="326"/>
      <c r="AQ179" s="54"/>
      <c r="AR179" s="54"/>
      <c r="AS179" s="326"/>
      <c r="AT179" s="326"/>
      <c r="AU179" s="326"/>
      <c r="AV179" s="326"/>
      <c r="AW179" s="55"/>
      <c r="AX179" s="54"/>
      <c r="AY179" s="54"/>
      <c r="AZ179" s="54"/>
      <c r="BA179" s="54"/>
    </row>
    <row r="180" spans="1:53">
      <c r="A180" s="261"/>
      <c r="B180" s="62" t="s">
        <v>54</v>
      </c>
      <c r="C180" s="16" t="s">
        <v>55</v>
      </c>
      <c r="D180" s="17">
        <v>5.03</v>
      </c>
      <c r="E180" s="17"/>
      <c r="F180" s="6"/>
      <c r="G180" s="93">
        <f>SUM('1:3'!G180)</f>
        <v>0</v>
      </c>
      <c r="H180" s="95">
        <f t="shared" si="27"/>
        <v>0</v>
      </c>
      <c r="I180" s="93">
        <f>SUM('1:3'!I180)</f>
        <v>0</v>
      </c>
      <c r="J180" s="31" t="str">
        <f t="array" ref="J180">IF(ISERROR(G180/I180),"",G180/I180)</f>
        <v/>
      </c>
      <c r="K180" s="35">
        <f t="array" ref="K180">IF(ISERROR(G180/L180),"",G180/L180)</f>
        <v>0</v>
      </c>
      <c r="L180" s="87">
        <v>19</v>
      </c>
      <c r="M180" s="36">
        <f t="shared" si="28"/>
        <v>0</v>
      </c>
      <c r="N180" s="93">
        <f>SUM('1:3'!N180)</f>
        <v>0</v>
      </c>
      <c r="O180" s="93">
        <f>SUM('1:3'!O180)</f>
        <v>0</v>
      </c>
      <c r="P180" s="93">
        <f>SUM('1:3'!P180)</f>
        <v>0</v>
      </c>
      <c r="Q180" s="93">
        <f>SUM('1:3'!Q180)</f>
        <v>0</v>
      </c>
      <c r="R180" s="93">
        <f>SUM('1:3'!R180)</f>
        <v>0</v>
      </c>
      <c r="S180" s="93">
        <f>SUM('1:3'!S180)</f>
        <v>0</v>
      </c>
      <c r="T180" s="93">
        <f>SUM('1:3'!T180)</f>
        <v>0</v>
      </c>
      <c r="U180" s="93">
        <f>SUM('1:3'!U180)</f>
        <v>0</v>
      </c>
      <c r="V180" s="202">
        <f t="shared" si="29"/>
        <v>0</v>
      </c>
      <c r="W180" s="33" t="str">
        <f t="shared" si="30"/>
        <v/>
      </c>
      <c r="X180" s="93">
        <f>SUM('1:3'!X180)</f>
        <v>0</v>
      </c>
      <c r="Y180" s="93">
        <f>SUM('1:3'!Y180)</f>
        <v>0</v>
      </c>
      <c r="Z180" s="93">
        <f>SUM('1:3'!Z180)</f>
        <v>0</v>
      </c>
      <c r="AA180" s="93">
        <f>SUM('1:3'!AA180)</f>
        <v>0</v>
      </c>
      <c r="AB180" s="73"/>
      <c r="AC180" s="54"/>
      <c r="AD180" s="327"/>
      <c r="AE180" s="54"/>
      <c r="AF180" s="54"/>
      <c r="AG180" s="54"/>
      <c r="AH180" s="54"/>
      <c r="AI180" s="57"/>
      <c r="AJ180" s="57"/>
      <c r="AK180" s="57"/>
      <c r="AL180" s="54"/>
      <c r="AM180" s="54"/>
      <c r="AN180" s="54"/>
      <c r="AO180" s="326"/>
      <c r="AP180" s="54"/>
      <c r="AQ180" s="54"/>
      <c r="AR180" s="54"/>
      <c r="AS180" s="56"/>
      <c r="AT180" s="56"/>
      <c r="AU180" s="56"/>
      <c r="AV180" s="54"/>
      <c r="AW180" s="54"/>
      <c r="AX180" s="54"/>
      <c r="AY180" s="54"/>
      <c r="AZ180" s="54"/>
      <c r="BA180" s="54"/>
    </row>
    <row r="181" spans="1:53">
      <c r="A181" s="275">
        <v>30100048</v>
      </c>
      <c r="B181" s="62" t="s">
        <v>56</v>
      </c>
      <c r="C181" s="16" t="s">
        <v>53</v>
      </c>
      <c r="D181" s="17">
        <v>5.03</v>
      </c>
      <c r="E181" s="17"/>
      <c r="F181" s="6"/>
      <c r="G181" s="93">
        <f>SUM('1:3'!G181)</f>
        <v>554</v>
      </c>
      <c r="H181" s="95">
        <f t="shared" si="27"/>
        <v>2786.6200000000003</v>
      </c>
      <c r="I181" s="93">
        <f>SUM('1:3'!I181)</f>
        <v>26</v>
      </c>
      <c r="J181" s="31">
        <f t="array" ref="J181">IF(ISERROR(G181/I181),"",G181/I181)</f>
        <v>21.307692307692307</v>
      </c>
      <c r="K181" s="35">
        <f t="array" ref="K181">IF(ISERROR(G181/L181),"",G181/L181)</f>
        <v>29.157894736842106</v>
      </c>
      <c r="L181" s="87">
        <v>19</v>
      </c>
      <c r="M181" s="36">
        <f t="shared" si="28"/>
        <v>-3.1578947368421062</v>
      </c>
      <c r="N181" s="93">
        <f>SUM('1:3'!N181)</f>
        <v>0</v>
      </c>
      <c r="O181" s="93">
        <f>SUM('1:3'!O181)</f>
        <v>0</v>
      </c>
      <c r="P181" s="93">
        <f>SUM('1:3'!P181)</f>
        <v>0</v>
      </c>
      <c r="Q181" s="93">
        <f>SUM('1:3'!Q181)</f>
        <v>0</v>
      </c>
      <c r="R181" s="93">
        <f>SUM('1:3'!R181)</f>
        <v>0</v>
      </c>
      <c r="S181" s="93">
        <f>SUM('1:3'!S181)</f>
        <v>0</v>
      </c>
      <c r="T181" s="93">
        <f>SUM('1:3'!T181)</f>
        <v>0</v>
      </c>
      <c r="U181" s="93">
        <f>SUM('1:3'!U181)</f>
        <v>0</v>
      </c>
      <c r="V181" s="202">
        <f t="shared" si="29"/>
        <v>0</v>
      </c>
      <c r="W181" s="33">
        <f t="shared" si="30"/>
        <v>0</v>
      </c>
      <c r="X181" s="93">
        <f>SUM('1:3'!X181)</f>
        <v>0</v>
      </c>
      <c r="Y181" s="93">
        <f>SUM('1:3'!Y181)</f>
        <v>0</v>
      </c>
      <c r="Z181" s="93">
        <f>SUM('1:3'!Z181)</f>
        <v>0</v>
      </c>
      <c r="AA181" s="93">
        <f>SUM('1:3'!AA181)</f>
        <v>0</v>
      </c>
      <c r="AB181" s="73"/>
      <c r="AC181" s="54"/>
      <c r="AD181" s="327"/>
      <c r="AE181" s="54"/>
      <c r="AF181" s="54"/>
      <c r="AG181" s="54"/>
      <c r="AH181" s="54"/>
      <c r="AI181" s="57"/>
      <c r="AJ181" s="57"/>
      <c r="AK181" s="57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5"/>
      <c r="AW181" s="55"/>
      <c r="AX181" s="55"/>
      <c r="AY181" s="54"/>
      <c r="AZ181" s="54"/>
      <c r="BA181" s="54"/>
    </row>
    <row r="182" spans="1:53">
      <c r="A182" s="275">
        <v>30100047</v>
      </c>
      <c r="B182" s="62" t="s">
        <v>56</v>
      </c>
      <c r="C182" s="16" t="s">
        <v>57</v>
      </c>
      <c r="D182" s="17">
        <v>5.03</v>
      </c>
      <c r="E182" s="17"/>
      <c r="F182" s="6"/>
      <c r="G182" s="93">
        <f>SUM('1:3'!G182)</f>
        <v>555</v>
      </c>
      <c r="H182" s="95">
        <f t="shared" si="27"/>
        <v>2791.65</v>
      </c>
      <c r="I182" s="93">
        <f>SUM('1:3'!I182)</f>
        <v>34</v>
      </c>
      <c r="J182" s="31">
        <f t="array" ref="J182">IF(ISERROR(G182/I182),"",G182/I182)</f>
        <v>16.323529411764707</v>
      </c>
      <c r="K182" s="35">
        <f t="array" ref="K182">IF(ISERROR(G182/L182),"",G182/L182)</f>
        <v>27.75</v>
      </c>
      <c r="L182" s="87">
        <v>20</v>
      </c>
      <c r="M182" s="36">
        <f t="shared" si="28"/>
        <v>6.25</v>
      </c>
      <c r="N182" s="93">
        <f>SUM('1:3'!N182)</f>
        <v>0</v>
      </c>
      <c r="O182" s="93">
        <f>SUM('1:3'!O182)</f>
        <v>0</v>
      </c>
      <c r="P182" s="93">
        <f>SUM('1:3'!P182)</f>
        <v>0</v>
      </c>
      <c r="Q182" s="93">
        <f>SUM('1:3'!Q182)</f>
        <v>0</v>
      </c>
      <c r="R182" s="93">
        <f>SUM('1:3'!R182)</f>
        <v>0</v>
      </c>
      <c r="S182" s="93">
        <f>SUM('1:3'!S182)</f>
        <v>0</v>
      </c>
      <c r="T182" s="93">
        <f>SUM('1:3'!T182)</f>
        <v>0</v>
      </c>
      <c r="U182" s="93">
        <f>SUM('1:3'!U182)</f>
        <v>0</v>
      </c>
      <c r="V182" s="202">
        <f t="shared" si="29"/>
        <v>0</v>
      </c>
      <c r="W182" s="33">
        <f t="shared" si="30"/>
        <v>0</v>
      </c>
      <c r="X182" s="93">
        <f>SUM('1:3'!X182)</f>
        <v>0</v>
      </c>
      <c r="Y182" s="93">
        <f>SUM('1:3'!Y182)</f>
        <v>0</v>
      </c>
      <c r="Z182" s="93">
        <f>SUM('1:3'!Z182)</f>
        <v>0</v>
      </c>
      <c r="AA182" s="93">
        <f>SUM('1:3'!AA182)</f>
        <v>0</v>
      </c>
      <c r="AB182" s="73"/>
      <c r="AC182" s="54"/>
      <c r="AD182" s="327"/>
      <c r="AE182" s="54"/>
      <c r="AF182" s="54"/>
      <c r="AG182" s="54"/>
      <c r="AH182" s="54"/>
      <c r="AI182" s="57"/>
      <c r="AJ182" s="57"/>
      <c r="AK182" s="57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</row>
    <row r="183" spans="1:53">
      <c r="A183" s="275">
        <v>30100052</v>
      </c>
      <c r="B183" s="62" t="s">
        <v>58</v>
      </c>
      <c r="C183" s="16" t="s">
        <v>53</v>
      </c>
      <c r="D183" s="17">
        <v>5.04</v>
      </c>
      <c r="E183" s="17"/>
      <c r="F183" s="6"/>
      <c r="G183" s="93">
        <f>SUM('1:3'!G183)</f>
        <v>405</v>
      </c>
      <c r="H183" s="95">
        <f t="shared" si="27"/>
        <v>2041.2</v>
      </c>
      <c r="I183" s="93">
        <f>SUM('1:3'!I183)</f>
        <v>24</v>
      </c>
      <c r="J183" s="31">
        <f t="array" ref="J183">IF(ISERROR(G183/I183),"",G183/I183)</f>
        <v>16.875</v>
      </c>
      <c r="K183" s="35">
        <f t="array" ref="K183">IF(ISERROR(G183/L183),"",G183/L183)</f>
        <v>21.315789473684209</v>
      </c>
      <c r="L183" s="87">
        <v>19</v>
      </c>
      <c r="M183" s="36">
        <f t="shared" si="28"/>
        <v>2.6842105263157912</v>
      </c>
      <c r="N183" s="93">
        <f>SUM('1:3'!N183)</f>
        <v>0</v>
      </c>
      <c r="O183" s="93">
        <f>SUM('1:3'!O183)</f>
        <v>0</v>
      </c>
      <c r="P183" s="93">
        <f>SUM('1:3'!P183)</f>
        <v>0</v>
      </c>
      <c r="Q183" s="93">
        <f>SUM('1:3'!Q183)</f>
        <v>0</v>
      </c>
      <c r="R183" s="93">
        <f>SUM('1:3'!R183)</f>
        <v>0</v>
      </c>
      <c r="S183" s="93">
        <f>SUM('1:3'!S183)</f>
        <v>0</v>
      </c>
      <c r="T183" s="93">
        <f>SUM('1:3'!T183)</f>
        <v>0</v>
      </c>
      <c r="U183" s="93">
        <f>SUM('1:3'!U183)</f>
        <v>0</v>
      </c>
      <c r="V183" s="202">
        <f t="shared" si="29"/>
        <v>0</v>
      </c>
      <c r="W183" s="33">
        <f t="shared" si="30"/>
        <v>0</v>
      </c>
      <c r="X183" s="93">
        <f>SUM('1:3'!X183)</f>
        <v>0</v>
      </c>
      <c r="Y183" s="93">
        <f>SUM('1:3'!Y183)</f>
        <v>0</v>
      </c>
      <c r="Z183" s="93">
        <f>SUM('1:3'!Z183)</f>
        <v>0</v>
      </c>
      <c r="AA183" s="93">
        <f>SUM('1:3'!AA183)</f>
        <v>0</v>
      </c>
      <c r="AB183" s="73"/>
      <c r="AC183" s="54"/>
      <c r="AD183" s="327"/>
      <c r="AE183" s="54"/>
      <c r="AF183" s="54"/>
      <c r="AG183" s="54"/>
      <c r="AH183" s="54"/>
      <c r="AI183" s="57"/>
      <c r="AJ183" s="57"/>
      <c r="AK183" s="57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</row>
    <row r="184" spans="1:53">
      <c r="A184" s="292">
        <v>30100059</v>
      </c>
      <c r="B184" s="62" t="s">
        <v>59</v>
      </c>
      <c r="C184" s="16" t="s">
        <v>60</v>
      </c>
      <c r="D184" s="17">
        <v>5.03</v>
      </c>
      <c r="E184" s="17"/>
      <c r="F184" s="6"/>
      <c r="G184" s="93">
        <f>SUM('1:3'!G184)</f>
        <v>0</v>
      </c>
      <c r="H184" s="95">
        <f>D184*G184</f>
        <v>0</v>
      </c>
      <c r="I184" s="93">
        <f>SUM('1:3'!I184)</f>
        <v>0</v>
      </c>
      <c r="J184" s="31" t="str">
        <f t="array" ref="J184">IF(ISERROR(G184/I184),"",G184/I184)</f>
        <v/>
      </c>
      <c r="K184" s="35">
        <f t="array" ref="K184">IF(ISERROR(G184/L184),"",G184/L184)</f>
        <v>0</v>
      </c>
      <c r="L184" s="87">
        <v>3</v>
      </c>
      <c r="M184" s="36">
        <f t="shared" si="28"/>
        <v>0</v>
      </c>
      <c r="N184" s="93">
        <f>SUM('1:3'!N184)</f>
        <v>0</v>
      </c>
      <c r="O184" s="93">
        <f>SUM('1:3'!O184)</f>
        <v>0</v>
      </c>
      <c r="P184" s="93">
        <f>SUM('1:3'!P184)</f>
        <v>0</v>
      </c>
      <c r="Q184" s="93">
        <f>SUM('1:3'!Q184)</f>
        <v>0</v>
      </c>
      <c r="R184" s="93">
        <f>SUM('1:3'!R184)</f>
        <v>0</v>
      </c>
      <c r="S184" s="93">
        <f>SUM('1:3'!S184)</f>
        <v>0</v>
      </c>
      <c r="T184" s="93">
        <f>SUM('1:3'!T184)</f>
        <v>0</v>
      </c>
      <c r="U184" s="93">
        <f>SUM('1:3'!U184)</f>
        <v>0</v>
      </c>
      <c r="V184" s="202">
        <f t="shared" si="29"/>
        <v>0</v>
      </c>
      <c r="W184" s="33" t="str">
        <f t="shared" si="30"/>
        <v/>
      </c>
      <c r="X184" s="93">
        <f>SUM('1:3'!X184)</f>
        <v>0</v>
      </c>
      <c r="Y184" s="93">
        <f>SUM('1:3'!Y184)</f>
        <v>0</v>
      </c>
      <c r="Z184" s="93">
        <f>SUM('1:3'!Z184)</f>
        <v>0</v>
      </c>
      <c r="AA184" s="93">
        <f>SUM('1:3'!AA184)</f>
        <v>0</v>
      </c>
      <c r="AB184" s="73"/>
      <c r="AC184" s="54"/>
      <c r="AD184" s="327"/>
      <c r="AE184" s="54"/>
      <c r="AF184" s="54"/>
      <c r="AG184" s="54"/>
      <c r="AH184" s="54"/>
      <c r="AI184" s="57"/>
      <c r="AJ184" s="57"/>
      <c r="AK184" s="57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</row>
    <row r="185" spans="1:53">
      <c r="A185" s="262">
        <v>30100060</v>
      </c>
      <c r="B185" s="62" t="s">
        <v>59</v>
      </c>
      <c r="C185" s="16" t="s">
        <v>61</v>
      </c>
      <c r="D185" s="17">
        <v>5.03</v>
      </c>
      <c r="E185" s="17"/>
      <c r="F185" s="6"/>
      <c r="G185" s="93">
        <f>SUM('1:3'!G185)</f>
        <v>0</v>
      </c>
      <c r="H185" s="95">
        <f t="shared" ref="H185:H198" si="31">D185*G185</f>
        <v>0</v>
      </c>
      <c r="I185" s="93">
        <f>SUM('1:3'!I185)</f>
        <v>0</v>
      </c>
      <c r="J185" s="31" t="str">
        <f t="array" ref="J185">IF(ISERROR(G185/I185),"",G185/I185)</f>
        <v/>
      </c>
      <c r="K185" s="35">
        <f t="array" ref="K185">IF(ISERROR(G185/L185),"",G185/L185)</f>
        <v>0</v>
      </c>
      <c r="L185" s="87">
        <v>3</v>
      </c>
      <c r="M185" s="36">
        <f t="shared" si="28"/>
        <v>0</v>
      </c>
      <c r="N185" s="93">
        <f>SUM('1:3'!N185)</f>
        <v>0</v>
      </c>
      <c r="O185" s="93">
        <f>SUM('1:3'!O185)</f>
        <v>0</v>
      </c>
      <c r="P185" s="93">
        <f>SUM('1:3'!P185)</f>
        <v>0</v>
      </c>
      <c r="Q185" s="93">
        <f>SUM('1:3'!Q185)</f>
        <v>0</v>
      </c>
      <c r="R185" s="93">
        <f>SUM('1:3'!R185)</f>
        <v>0</v>
      </c>
      <c r="S185" s="93">
        <f>SUM('1:3'!S185)</f>
        <v>0</v>
      </c>
      <c r="T185" s="93">
        <f>SUM('1:3'!T185)</f>
        <v>0</v>
      </c>
      <c r="U185" s="93">
        <f>SUM('1:3'!U185)</f>
        <v>0</v>
      </c>
      <c r="V185" s="202">
        <f t="shared" si="29"/>
        <v>0</v>
      </c>
      <c r="W185" s="33" t="str">
        <f t="shared" si="30"/>
        <v/>
      </c>
      <c r="X185" s="93">
        <f>SUM('1:3'!X185)</f>
        <v>0</v>
      </c>
      <c r="Y185" s="93">
        <f>SUM('1:3'!Y185)</f>
        <v>0</v>
      </c>
      <c r="Z185" s="93">
        <f>SUM('1:3'!Z185)</f>
        <v>0</v>
      </c>
      <c r="AA185" s="93">
        <f>SUM('1:3'!AA185)</f>
        <v>0</v>
      </c>
      <c r="AB185" s="73"/>
      <c r="AC185" s="54"/>
      <c r="AD185" s="327"/>
      <c r="AE185" s="54"/>
      <c r="AF185" s="54"/>
      <c r="AG185" s="54"/>
      <c r="AH185" s="54"/>
      <c r="AI185" s="57"/>
      <c r="AJ185" s="57"/>
      <c r="AK185" s="57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</row>
    <row r="186" spans="1:53">
      <c r="A186" s="260">
        <v>30200006</v>
      </c>
      <c r="B186" s="62" t="s">
        <v>62</v>
      </c>
      <c r="C186" s="16" t="s">
        <v>63</v>
      </c>
      <c r="D186" s="17">
        <v>5.04</v>
      </c>
      <c r="E186" s="17"/>
      <c r="F186" s="79"/>
      <c r="G186" s="93">
        <f>SUM('1:3'!G186)</f>
        <v>0</v>
      </c>
      <c r="H186" s="95">
        <f t="shared" si="31"/>
        <v>0</v>
      </c>
      <c r="I186" s="93">
        <f>SUM('1:3'!I186)</f>
        <v>0</v>
      </c>
      <c r="J186" s="31" t="str">
        <f t="array" ref="J186">IF(ISERROR(G186/I186),"",G186/I186)</f>
        <v/>
      </c>
      <c r="K186" s="35">
        <f t="array" ref="K186">IF(ISERROR(G186/L186),"",G186/L186)</f>
        <v>0</v>
      </c>
      <c r="L186" s="87">
        <v>17</v>
      </c>
      <c r="M186" s="36">
        <f t="shared" si="28"/>
        <v>0</v>
      </c>
      <c r="N186" s="93">
        <f>SUM('1:3'!N186)</f>
        <v>0</v>
      </c>
      <c r="O186" s="93">
        <f>SUM('1:3'!O186)</f>
        <v>0</v>
      </c>
      <c r="P186" s="93">
        <f>SUM('1:3'!P186)</f>
        <v>0</v>
      </c>
      <c r="Q186" s="93">
        <f>SUM('1:3'!Q186)</f>
        <v>0</v>
      </c>
      <c r="R186" s="93">
        <f>SUM('1:3'!R186)</f>
        <v>0</v>
      </c>
      <c r="S186" s="93">
        <f>SUM('1:3'!S186)</f>
        <v>0</v>
      </c>
      <c r="T186" s="93">
        <f>SUM('1:3'!T186)</f>
        <v>0</v>
      </c>
      <c r="U186" s="93">
        <f>SUM('1:3'!U186)</f>
        <v>0</v>
      </c>
      <c r="V186" s="202">
        <f t="shared" si="29"/>
        <v>0</v>
      </c>
      <c r="W186" s="33" t="str">
        <f t="shared" si="30"/>
        <v/>
      </c>
      <c r="X186" s="93">
        <f>SUM('1:3'!X186)</f>
        <v>0</v>
      </c>
      <c r="Y186" s="93">
        <f>SUM('1:3'!Y186)</f>
        <v>0</v>
      </c>
      <c r="Z186" s="93">
        <f>SUM('1:3'!Z186)</f>
        <v>0</v>
      </c>
      <c r="AA186" s="93">
        <f>SUM('1:3'!AA186)</f>
        <v>0</v>
      </c>
      <c r="AB186" s="73"/>
      <c r="AC186" s="54"/>
      <c r="AD186" s="327"/>
      <c r="AE186" s="54"/>
      <c r="AF186" s="54"/>
      <c r="AG186" s="54"/>
      <c r="AH186" s="54"/>
      <c r="AI186" s="57"/>
      <c r="AJ186" s="57"/>
      <c r="AK186" s="57"/>
      <c r="AL186" s="326"/>
      <c r="AM186" s="54"/>
      <c r="AN186" s="54"/>
      <c r="AO186" s="54"/>
      <c r="AP186" s="326"/>
      <c r="AQ186" s="326"/>
      <c r="AR186" s="326"/>
      <c r="AS186" s="54"/>
      <c r="AT186" s="54"/>
      <c r="AU186" s="54"/>
      <c r="AV186" s="54"/>
      <c r="AW186" s="54"/>
      <c r="AX186" s="54"/>
      <c r="AY186" s="54"/>
      <c r="AZ186" s="54"/>
      <c r="BA186" s="54"/>
    </row>
    <row r="187" spans="1:53">
      <c r="A187" s="260">
        <v>30200005</v>
      </c>
      <c r="B187" s="62" t="s">
        <v>62</v>
      </c>
      <c r="C187" s="16" t="s">
        <v>64</v>
      </c>
      <c r="D187" s="17">
        <v>5.04</v>
      </c>
      <c r="E187" s="17"/>
      <c r="F187" s="79"/>
      <c r="G187" s="93">
        <f>SUM('1:3'!G187)</f>
        <v>0</v>
      </c>
      <c r="H187" s="95">
        <f t="shared" si="31"/>
        <v>0</v>
      </c>
      <c r="I187" s="93">
        <f>SUM('1:3'!I187)</f>
        <v>0</v>
      </c>
      <c r="J187" s="31" t="str">
        <f t="array" ref="J187">IF(ISERROR(G187/I187),"",G187/I187)</f>
        <v/>
      </c>
      <c r="K187" s="35">
        <f t="array" ref="K187">IF(ISERROR(G187/L187),"",G187/L187)</f>
        <v>0</v>
      </c>
      <c r="L187" s="87">
        <v>17</v>
      </c>
      <c r="M187" s="36">
        <f t="shared" si="28"/>
        <v>0</v>
      </c>
      <c r="N187" s="93">
        <f>SUM('1:3'!N187)</f>
        <v>0</v>
      </c>
      <c r="O187" s="93">
        <f>SUM('1:3'!O187)</f>
        <v>0</v>
      </c>
      <c r="P187" s="93">
        <f>SUM('1:3'!P187)</f>
        <v>0</v>
      </c>
      <c r="Q187" s="93">
        <f>SUM('1:3'!Q187)</f>
        <v>0</v>
      </c>
      <c r="R187" s="93">
        <f>SUM('1:3'!R187)</f>
        <v>0</v>
      </c>
      <c r="S187" s="93">
        <f>SUM('1:3'!S187)</f>
        <v>0</v>
      </c>
      <c r="T187" s="93">
        <f>SUM('1:3'!T187)</f>
        <v>0</v>
      </c>
      <c r="U187" s="93">
        <f>SUM('1:3'!U187)</f>
        <v>0</v>
      </c>
      <c r="V187" s="202">
        <f t="shared" si="29"/>
        <v>0</v>
      </c>
      <c r="W187" s="33" t="str">
        <f t="shared" si="30"/>
        <v/>
      </c>
      <c r="X187" s="93">
        <f>SUM('1:3'!X187)</f>
        <v>0</v>
      </c>
      <c r="Y187" s="93">
        <f>SUM('1:3'!Y187)</f>
        <v>0</v>
      </c>
      <c r="Z187" s="93">
        <f>SUM('1:3'!Z187)</f>
        <v>0</v>
      </c>
      <c r="AA187" s="93">
        <f>SUM('1:3'!AA187)</f>
        <v>0</v>
      </c>
      <c r="AB187" s="73"/>
      <c r="AC187" s="54"/>
      <c r="AD187" s="327"/>
      <c r="AE187" s="54"/>
      <c r="AF187" s="54"/>
      <c r="AG187" s="54"/>
      <c r="AH187" s="54"/>
      <c r="AI187" s="57"/>
      <c r="AJ187" s="57"/>
      <c r="AK187" s="57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</row>
    <row r="188" spans="1:53">
      <c r="A188" s="262">
        <v>30100063</v>
      </c>
      <c r="B188" s="198" t="s">
        <v>171</v>
      </c>
      <c r="C188" s="16" t="s">
        <v>172</v>
      </c>
      <c r="D188" s="107"/>
      <c r="E188" s="17"/>
      <c r="F188" s="6"/>
      <c r="G188" s="93">
        <f>SUM('1:3'!G188)</f>
        <v>0</v>
      </c>
      <c r="H188" s="95">
        <f t="shared" si="31"/>
        <v>0</v>
      </c>
      <c r="I188" s="93">
        <f>SUM('1:3'!I188)</f>
        <v>0</v>
      </c>
      <c r="J188" s="31" t="str">
        <f t="array" ref="J188">IF(ISERROR(G188/I188),"",G188/I188)</f>
        <v/>
      </c>
      <c r="K188" s="35">
        <f t="array" ref="K188">IF(ISERROR(G188/L188),"",G188/L188)</f>
        <v>0</v>
      </c>
      <c r="L188" s="87">
        <v>17</v>
      </c>
      <c r="M188" s="36">
        <f t="shared" si="28"/>
        <v>0</v>
      </c>
      <c r="N188" s="93">
        <f>SUM('1:3'!N188)</f>
        <v>0</v>
      </c>
      <c r="O188" s="93">
        <f>SUM('1:3'!O188)</f>
        <v>0</v>
      </c>
      <c r="P188" s="93">
        <f>SUM('1:3'!P188)</f>
        <v>0</v>
      </c>
      <c r="Q188" s="93">
        <f>SUM('1:3'!Q188)</f>
        <v>0</v>
      </c>
      <c r="R188" s="93">
        <f>SUM('1:3'!R188)</f>
        <v>0</v>
      </c>
      <c r="S188" s="93">
        <f>SUM('1:3'!S188)</f>
        <v>0</v>
      </c>
      <c r="T188" s="93">
        <f>SUM('1:3'!T188)</f>
        <v>0</v>
      </c>
      <c r="U188" s="93">
        <f>SUM('1:3'!U188)</f>
        <v>0</v>
      </c>
      <c r="V188" s="202">
        <f t="shared" si="29"/>
        <v>0</v>
      </c>
      <c r="W188" s="33" t="str">
        <f t="shared" si="30"/>
        <v/>
      </c>
      <c r="X188" s="93">
        <f>SUM('1:3'!X188)</f>
        <v>0</v>
      </c>
      <c r="Y188" s="93">
        <f>SUM('1:3'!Y188)</f>
        <v>0</v>
      </c>
      <c r="Z188" s="93">
        <f>SUM('1:3'!Z188)</f>
        <v>0</v>
      </c>
      <c r="AA188" s="93">
        <f>SUM('1:3'!AA188)</f>
        <v>0</v>
      </c>
      <c r="AB188" s="73"/>
      <c r="AC188" s="54"/>
      <c r="AD188" s="327"/>
      <c r="AE188" s="54"/>
      <c r="AF188" s="54"/>
      <c r="AG188" s="54"/>
      <c r="AH188" s="54"/>
      <c r="AI188" s="57"/>
      <c r="AJ188" s="57"/>
      <c r="AK188" s="57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</row>
    <row r="189" spans="1:53">
      <c r="A189" s="262">
        <v>30100061</v>
      </c>
      <c r="B189" s="198" t="s">
        <v>171</v>
      </c>
      <c r="C189" s="16" t="s">
        <v>173</v>
      </c>
      <c r="D189" s="107"/>
      <c r="E189" s="17"/>
      <c r="F189" s="6"/>
      <c r="G189" s="93">
        <f>SUM('1:3'!G189)</f>
        <v>0</v>
      </c>
      <c r="H189" s="95">
        <f t="shared" si="31"/>
        <v>0</v>
      </c>
      <c r="I189" s="93">
        <f>SUM('1:3'!I189)</f>
        <v>0</v>
      </c>
      <c r="J189" s="31" t="str">
        <f t="array" ref="J189">IF(ISERROR(G189/I189),"",G189/I189)</f>
        <v/>
      </c>
      <c r="K189" s="35">
        <f t="array" ref="K189">IF(ISERROR(G189/L189),"",G189/L189)</f>
        <v>0</v>
      </c>
      <c r="L189" s="87">
        <v>17</v>
      </c>
      <c r="M189" s="36">
        <f t="shared" si="28"/>
        <v>0</v>
      </c>
      <c r="N189" s="93">
        <f>SUM('1:3'!N189)</f>
        <v>0</v>
      </c>
      <c r="O189" s="93">
        <f>SUM('1:3'!O189)</f>
        <v>0</v>
      </c>
      <c r="P189" s="93">
        <f>SUM('1:3'!P189)</f>
        <v>0</v>
      </c>
      <c r="Q189" s="93">
        <f>SUM('1:3'!Q189)</f>
        <v>0</v>
      </c>
      <c r="R189" s="93">
        <f>SUM('1:3'!R189)</f>
        <v>0</v>
      </c>
      <c r="S189" s="93">
        <f>SUM('1:3'!S189)</f>
        <v>0</v>
      </c>
      <c r="T189" s="93">
        <f>SUM('1:3'!T189)</f>
        <v>0</v>
      </c>
      <c r="U189" s="93">
        <f>SUM('1:3'!U189)</f>
        <v>0</v>
      </c>
      <c r="V189" s="202">
        <f t="shared" si="29"/>
        <v>0</v>
      </c>
      <c r="W189" s="33" t="str">
        <f t="shared" si="30"/>
        <v/>
      </c>
      <c r="X189" s="93">
        <f>SUM('1:3'!X189)</f>
        <v>0</v>
      </c>
      <c r="Y189" s="93">
        <f>SUM('1:3'!Y189)</f>
        <v>0</v>
      </c>
      <c r="Z189" s="93">
        <f>SUM('1:3'!Z189)</f>
        <v>0</v>
      </c>
      <c r="AA189" s="93">
        <f>SUM('1:3'!AA189)</f>
        <v>0</v>
      </c>
      <c r="AB189" s="73"/>
      <c r="AC189" s="54"/>
      <c r="AD189" s="327"/>
      <c r="AE189" s="54"/>
      <c r="AF189" s="54"/>
      <c r="AG189" s="54"/>
      <c r="AH189" s="54"/>
      <c r="AI189" s="57"/>
      <c r="AJ189" s="57"/>
      <c r="AK189" s="57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</row>
    <row r="190" spans="1:53">
      <c r="A190" s="260">
        <v>30200001</v>
      </c>
      <c r="B190" s="198" t="s">
        <v>67</v>
      </c>
      <c r="C190" s="16" t="s">
        <v>63</v>
      </c>
      <c r="D190" s="107">
        <v>5.0599999999999996</v>
      </c>
      <c r="E190" s="17"/>
      <c r="F190" s="6"/>
      <c r="G190" s="93">
        <f>SUM('1:3'!G190)</f>
        <v>0</v>
      </c>
      <c r="H190" s="95">
        <f t="shared" si="31"/>
        <v>0</v>
      </c>
      <c r="I190" s="93">
        <f>SUM('1:3'!I190)</f>
        <v>0</v>
      </c>
      <c r="J190" s="31" t="str">
        <f t="array" ref="J190">IF(ISERROR(G190/I190),"",G190/I190)</f>
        <v/>
      </c>
      <c r="K190" s="35">
        <f t="array" ref="K190">IF(ISERROR(G190/L190),"",G190/L190)</f>
        <v>0</v>
      </c>
      <c r="L190" s="87">
        <v>19</v>
      </c>
      <c r="M190" s="36">
        <f t="shared" ref="M190:M198" si="32">IF(ISERROR(I190-K190),"",I190-K190)</f>
        <v>0</v>
      </c>
      <c r="N190" s="93">
        <f>SUM('1:3'!N190)</f>
        <v>0</v>
      </c>
      <c r="O190" s="93">
        <f>SUM('1:3'!O190)</f>
        <v>0</v>
      </c>
      <c r="P190" s="93">
        <f>SUM('1:3'!P190)</f>
        <v>0</v>
      </c>
      <c r="Q190" s="93">
        <f>SUM('1:3'!Q190)</f>
        <v>0</v>
      </c>
      <c r="R190" s="93">
        <f>SUM('1:3'!R190)</f>
        <v>0</v>
      </c>
      <c r="S190" s="93">
        <f>SUM('1:3'!S190)</f>
        <v>0</v>
      </c>
      <c r="T190" s="93">
        <f>SUM('1:3'!T190)</f>
        <v>0</v>
      </c>
      <c r="U190" s="93">
        <f>SUM('1:3'!U190)</f>
        <v>0</v>
      </c>
      <c r="V190" s="202">
        <f>SUM(X190:AA190)</f>
        <v>0</v>
      </c>
      <c r="W190" s="33" t="str">
        <f>IF(ISERROR(V190/G190),"",V190/G190)</f>
        <v/>
      </c>
      <c r="X190" s="93">
        <f>SUM('1:3'!X190)</f>
        <v>0</v>
      </c>
      <c r="Y190" s="93">
        <f>SUM('1:3'!Y190)</f>
        <v>0</v>
      </c>
      <c r="Z190" s="93">
        <f>SUM('1:3'!Z190)</f>
        <v>0</v>
      </c>
      <c r="AA190" s="93">
        <f>SUM('1:3'!AA190)</f>
        <v>0</v>
      </c>
      <c r="AB190" s="73"/>
      <c r="AC190" s="54"/>
      <c r="AD190" s="327"/>
      <c r="AE190" s="54"/>
      <c r="AF190" s="54"/>
      <c r="AG190" s="54"/>
      <c r="AH190" s="54"/>
      <c r="AI190" s="57"/>
      <c r="AJ190" s="57"/>
      <c r="AK190" s="57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</row>
    <row r="191" spans="1:53">
      <c r="A191" s="260">
        <v>30200002</v>
      </c>
      <c r="B191" s="62" t="s">
        <v>68</v>
      </c>
      <c r="C191" s="16" t="s">
        <v>63</v>
      </c>
      <c r="D191" s="17">
        <v>5.09</v>
      </c>
      <c r="E191" s="17"/>
      <c r="F191" s="6"/>
      <c r="G191" s="93">
        <f>SUM('1:3'!G191)</f>
        <v>0</v>
      </c>
      <c r="H191" s="95">
        <f t="shared" si="31"/>
        <v>0</v>
      </c>
      <c r="I191" s="93">
        <f>SUM('1:3'!I191)</f>
        <v>0</v>
      </c>
      <c r="J191" s="31" t="str">
        <f t="array" ref="J191">IF(ISERROR(G191/I191),"",G191/I191)</f>
        <v/>
      </c>
      <c r="K191" s="35">
        <f t="array" ref="K191">IF(ISERROR(G191/L191),"",G191/L191)</f>
        <v>0</v>
      </c>
      <c r="L191" s="87">
        <v>23</v>
      </c>
      <c r="M191" s="36">
        <f t="shared" si="32"/>
        <v>0</v>
      </c>
      <c r="N191" s="93">
        <f>SUM('1:3'!N191)</f>
        <v>0</v>
      </c>
      <c r="O191" s="93">
        <f>SUM('1:3'!O191)</f>
        <v>0</v>
      </c>
      <c r="P191" s="93">
        <f>SUM('1:3'!P191)</f>
        <v>0</v>
      </c>
      <c r="Q191" s="93">
        <f>SUM('1:3'!Q191)</f>
        <v>0</v>
      </c>
      <c r="R191" s="93">
        <f>SUM('1:3'!R191)</f>
        <v>0</v>
      </c>
      <c r="S191" s="93">
        <f>SUM('1:3'!S191)</f>
        <v>0</v>
      </c>
      <c r="T191" s="93">
        <f>SUM('1:3'!T191)</f>
        <v>0</v>
      </c>
      <c r="U191" s="93">
        <f>SUM('1:3'!U191)</f>
        <v>0</v>
      </c>
      <c r="V191" s="202">
        <f>SUM(X191:AA191)</f>
        <v>0</v>
      </c>
      <c r="W191" s="33" t="str">
        <f>IF(ISERROR(V191/G191),"",V191/G191)</f>
        <v/>
      </c>
      <c r="X191" s="93">
        <f>SUM('1:3'!X191)</f>
        <v>0</v>
      </c>
      <c r="Y191" s="93">
        <f>SUM('1:3'!Y191)</f>
        <v>0</v>
      </c>
      <c r="Z191" s="93">
        <f>SUM('1:3'!Z191)</f>
        <v>0</v>
      </c>
      <c r="AA191" s="93">
        <f>SUM('1:3'!AA191)</f>
        <v>0</v>
      </c>
      <c r="AB191" s="73"/>
      <c r="AC191" s="54"/>
      <c r="AD191" s="327"/>
      <c r="AE191" s="54"/>
      <c r="AF191" s="54"/>
      <c r="AG191" s="54"/>
      <c r="AH191" s="54"/>
      <c r="AI191" s="57"/>
      <c r="AJ191" s="57"/>
      <c r="AK191" s="57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</row>
    <row r="192" spans="1:53">
      <c r="A192" s="260">
        <v>30200003</v>
      </c>
      <c r="B192" s="62" t="s">
        <v>68</v>
      </c>
      <c r="C192" s="16" t="s">
        <v>64</v>
      </c>
      <c r="D192" s="17">
        <v>5.09</v>
      </c>
      <c r="E192" s="17"/>
      <c r="F192" s="6"/>
      <c r="G192" s="93">
        <f>SUM('1:3'!G192)</f>
        <v>0</v>
      </c>
      <c r="H192" s="95">
        <f t="shared" si="31"/>
        <v>0</v>
      </c>
      <c r="I192" s="93">
        <f>SUM('1:3'!I192)</f>
        <v>0</v>
      </c>
      <c r="J192" s="31" t="str">
        <f t="array" ref="J192">IF(ISERROR(G192/I192),"",G192/I192)</f>
        <v/>
      </c>
      <c r="K192" s="35">
        <f t="array" ref="K192">IF(ISERROR(G192/L192),"",G192/L192)</f>
        <v>0</v>
      </c>
      <c r="L192" s="87">
        <v>23</v>
      </c>
      <c r="M192" s="36">
        <f t="shared" si="32"/>
        <v>0</v>
      </c>
      <c r="N192" s="93">
        <f>SUM('1:3'!N192)</f>
        <v>0</v>
      </c>
      <c r="O192" s="93">
        <f>SUM('1:3'!O192)</f>
        <v>0</v>
      </c>
      <c r="P192" s="93">
        <f>SUM('1:3'!P192)</f>
        <v>0</v>
      </c>
      <c r="Q192" s="93">
        <f>SUM('1:3'!Q192)</f>
        <v>0</v>
      </c>
      <c r="R192" s="93">
        <f>SUM('1:3'!R192)</f>
        <v>0</v>
      </c>
      <c r="S192" s="93">
        <f>SUM('1:3'!S192)</f>
        <v>0</v>
      </c>
      <c r="T192" s="93">
        <f>SUM('1:3'!T192)</f>
        <v>0</v>
      </c>
      <c r="U192" s="93">
        <f>SUM('1:3'!U192)</f>
        <v>0</v>
      </c>
      <c r="V192" s="202">
        <f>SUM(X192:AA192)</f>
        <v>0</v>
      </c>
      <c r="W192" s="33" t="str">
        <f>IF(ISERROR(V192/G192),"",V192/G192)</f>
        <v/>
      </c>
      <c r="X192" s="93">
        <f>SUM('1:3'!X192)</f>
        <v>0</v>
      </c>
      <c r="Y192" s="93">
        <f>SUM('1:3'!Y192)</f>
        <v>0</v>
      </c>
      <c r="Z192" s="93">
        <f>SUM('1:3'!Z192)</f>
        <v>0</v>
      </c>
      <c r="AA192" s="93">
        <f>SUM('1:3'!AA192)</f>
        <v>0</v>
      </c>
      <c r="AB192" s="73"/>
      <c r="AC192" s="54"/>
      <c r="AD192" s="327"/>
      <c r="AE192" s="54"/>
      <c r="AF192" s="54"/>
      <c r="AG192" s="54"/>
      <c r="AH192" s="54"/>
      <c r="AI192" s="57"/>
      <c r="AJ192" s="57"/>
      <c r="AK192" s="57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</row>
    <row r="193" spans="1:53">
      <c r="A193" s="260">
        <v>30100003</v>
      </c>
      <c r="B193" s="139" t="s">
        <v>198</v>
      </c>
      <c r="C193" s="313" t="s">
        <v>190</v>
      </c>
      <c r="D193" s="107">
        <v>4.8</v>
      </c>
      <c r="E193" s="17"/>
      <c r="F193" s="6"/>
      <c r="G193" s="93">
        <f>SUM('1:3'!G193)</f>
        <v>0</v>
      </c>
      <c r="H193" s="95">
        <f t="shared" si="31"/>
        <v>0</v>
      </c>
      <c r="I193" s="93">
        <f>SUM('1:3'!I193)</f>
        <v>0</v>
      </c>
      <c r="J193" s="31" t="str">
        <f t="array" ref="J193">IF(ISERROR(G193/I193),"",G193/I193)</f>
        <v/>
      </c>
      <c r="K193" s="35">
        <f t="array" ref="K193">IF(ISERROR(G193/L193),"",G193/L193)</f>
        <v>0</v>
      </c>
      <c r="L193" s="87">
        <v>4</v>
      </c>
      <c r="M193" s="36">
        <f t="shared" si="32"/>
        <v>0</v>
      </c>
      <c r="N193" s="93">
        <f>SUM('1:3'!N193)</f>
        <v>0</v>
      </c>
      <c r="O193" s="93">
        <f>SUM('1:3'!O193)</f>
        <v>0</v>
      </c>
      <c r="P193" s="93">
        <f>SUM('1:3'!P193)</f>
        <v>0</v>
      </c>
      <c r="Q193" s="93">
        <f>SUM('1:3'!Q193)</f>
        <v>0</v>
      </c>
      <c r="R193" s="93">
        <f>SUM('1:3'!R193)</f>
        <v>0</v>
      </c>
      <c r="S193" s="93">
        <f>SUM('1:3'!S193)</f>
        <v>0</v>
      </c>
      <c r="T193" s="93">
        <f>SUM('1:3'!T193)</f>
        <v>0</v>
      </c>
      <c r="U193" s="93">
        <f>SUM('1:3'!U193)</f>
        <v>0</v>
      </c>
      <c r="V193" s="202">
        <f>SUM(X193:AA193)</f>
        <v>0</v>
      </c>
      <c r="W193" s="33" t="str">
        <f>IF(ISERROR(V193/G193),"",V193/G193)</f>
        <v/>
      </c>
      <c r="X193" s="93">
        <f>SUM('1:3'!X193)</f>
        <v>0</v>
      </c>
      <c r="Y193" s="93">
        <f>SUM('1:3'!Y193)</f>
        <v>0</v>
      </c>
      <c r="Z193" s="93">
        <f>SUM('1:3'!Z193)</f>
        <v>0</v>
      </c>
      <c r="AA193" s="93">
        <f>SUM('1:3'!AA193)</f>
        <v>0</v>
      </c>
      <c r="AB193" s="73"/>
      <c r="AC193" s="54"/>
      <c r="AD193" s="327"/>
      <c r="AE193" s="54"/>
      <c r="AF193" s="54"/>
      <c r="AG193" s="54"/>
      <c r="AH193" s="54"/>
      <c r="AI193" s="57"/>
      <c r="AJ193" s="57"/>
      <c r="AK193" s="57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</row>
    <row r="194" spans="1:53">
      <c r="A194" s="260">
        <v>30100004</v>
      </c>
      <c r="B194" s="139" t="s">
        <v>198</v>
      </c>
      <c r="C194" s="313" t="s">
        <v>187</v>
      </c>
      <c r="D194" s="107">
        <v>4.8</v>
      </c>
      <c r="E194" s="17"/>
      <c r="F194" s="13"/>
      <c r="G194" s="93">
        <f>SUM('1:3'!G194)</f>
        <v>0</v>
      </c>
      <c r="H194" s="95">
        <f t="shared" si="31"/>
        <v>0</v>
      </c>
      <c r="I194" s="93">
        <f>SUM('1:3'!I194)</f>
        <v>0</v>
      </c>
      <c r="J194" s="31" t="str">
        <f t="array" ref="J194">IF(ISERROR(G194/I194),"",G194/I194)</f>
        <v/>
      </c>
      <c r="K194" s="35">
        <f t="array" ref="K194">IF(ISERROR(G194/L194),"",G194/L194)</f>
        <v>0</v>
      </c>
      <c r="L194" s="87">
        <v>4</v>
      </c>
      <c r="M194" s="36">
        <f t="shared" si="32"/>
        <v>0</v>
      </c>
      <c r="N194" s="93">
        <f>SUM('1:3'!N194)</f>
        <v>0</v>
      </c>
      <c r="O194" s="93">
        <f>SUM('1:3'!O194)</f>
        <v>0</v>
      </c>
      <c r="P194" s="93">
        <f>SUM('1:3'!P194)</f>
        <v>0</v>
      </c>
      <c r="Q194" s="93">
        <f>SUM('1:3'!Q194)</f>
        <v>0</v>
      </c>
      <c r="R194" s="93">
        <f>SUM('1:3'!R194)</f>
        <v>0</v>
      </c>
      <c r="S194" s="93">
        <f>SUM('1:3'!S194)</f>
        <v>0</v>
      </c>
      <c r="T194" s="93">
        <f>SUM('1:3'!T194)</f>
        <v>0</v>
      </c>
      <c r="U194" s="93">
        <f>SUM('1:3'!U194)</f>
        <v>0</v>
      </c>
      <c r="V194" s="202">
        <f>SUM(X194:AA194)</f>
        <v>0</v>
      </c>
      <c r="W194" s="33" t="str">
        <f>IF(ISERROR(V194/G194),"",V194/G194)</f>
        <v/>
      </c>
      <c r="X194" s="93">
        <f>SUM('1:3'!X194)</f>
        <v>0</v>
      </c>
      <c r="Y194" s="93">
        <f>SUM('1:3'!Y194)</f>
        <v>0</v>
      </c>
      <c r="Z194" s="93">
        <f>SUM('1:3'!Z194)</f>
        <v>0</v>
      </c>
      <c r="AA194" s="93">
        <f>SUM('1:3'!AA194)</f>
        <v>0</v>
      </c>
      <c r="AB194" s="73"/>
      <c r="AC194" s="54"/>
      <c r="AD194" s="327"/>
      <c r="AE194" s="54"/>
      <c r="AF194" s="54"/>
      <c r="AG194" s="54"/>
      <c r="AH194" s="54"/>
      <c r="AI194" s="57"/>
      <c r="AJ194" s="57"/>
      <c r="AK194" s="57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</row>
    <row r="195" spans="1:53">
      <c r="A195" s="260">
        <v>30100006</v>
      </c>
      <c r="B195" s="139" t="s">
        <v>198</v>
      </c>
      <c r="C195" s="313" t="s">
        <v>179</v>
      </c>
      <c r="D195" s="107">
        <v>4.8</v>
      </c>
      <c r="E195" s="17"/>
      <c r="F195" s="13"/>
      <c r="G195" s="93">
        <f>SUM('1:3'!G195)</f>
        <v>0</v>
      </c>
      <c r="H195" s="95">
        <f t="shared" si="31"/>
        <v>0</v>
      </c>
      <c r="I195" s="93">
        <f>SUM('1:3'!I195)</f>
        <v>0</v>
      </c>
      <c r="J195" s="31"/>
      <c r="K195" s="35">
        <f t="array" ref="K195">IF(ISERROR(G195/L195),"",G195/L195)</f>
        <v>0</v>
      </c>
      <c r="L195" s="87">
        <v>4</v>
      </c>
      <c r="M195" s="36">
        <f t="shared" si="32"/>
        <v>0</v>
      </c>
      <c r="N195" s="93">
        <f>SUM('1:3'!N195)</f>
        <v>0</v>
      </c>
      <c r="O195" s="93">
        <f>SUM('1:3'!O195)</f>
        <v>0</v>
      </c>
      <c r="P195" s="93">
        <f>SUM('1:3'!P195)</f>
        <v>0</v>
      </c>
      <c r="Q195" s="93">
        <f>SUM('1:3'!Q195)</f>
        <v>0</v>
      </c>
      <c r="R195" s="93">
        <f>SUM('1:3'!R195)</f>
        <v>0</v>
      </c>
      <c r="S195" s="93">
        <f>SUM('1:3'!S195)</f>
        <v>0</v>
      </c>
      <c r="T195" s="93">
        <f>SUM('1:3'!T195)</f>
        <v>0</v>
      </c>
      <c r="U195" s="93">
        <f>SUM('1:3'!U195)</f>
        <v>0</v>
      </c>
      <c r="V195" s="202"/>
      <c r="W195" s="33"/>
      <c r="X195" s="93">
        <f>SUM('1:3'!X195)</f>
        <v>0</v>
      </c>
      <c r="Y195" s="93">
        <f>SUM('1:3'!Y195)</f>
        <v>0</v>
      </c>
      <c r="Z195" s="93">
        <f>SUM('1:3'!Z195)</f>
        <v>0</v>
      </c>
      <c r="AA195" s="93">
        <f>SUM('1:3'!AA195)</f>
        <v>0</v>
      </c>
      <c r="AB195" s="73"/>
      <c r="AC195" s="54"/>
      <c r="AD195" s="327"/>
      <c r="AE195" s="54"/>
      <c r="AF195" s="54"/>
      <c r="AG195" s="54"/>
      <c r="AH195" s="54"/>
      <c r="AI195" s="57"/>
      <c r="AJ195" s="57"/>
      <c r="AK195" s="57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</row>
    <row r="196" spans="1:53">
      <c r="A196" s="260">
        <v>30100005</v>
      </c>
      <c r="B196" s="139" t="s">
        <v>198</v>
      </c>
      <c r="C196" s="313" t="s">
        <v>199</v>
      </c>
      <c r="D196" s="107">
        <v>4.8</v>
      </c>
      <c r="E196" s="17"/>
      <c r="F196" s="13"/>
      <c r="G196" s="93">
        <f>SUM('1:3'!G196)</f>
        <v>0</v>
      </c>
      <c r="H196" s="95">
        <f t="shared" si="31"/>
        <v>0</v>
      </c>
      <c r="I196" s="93">
        <f>SUM('1:3'!I196)</f>
        <v>0</v>
      </c>
      <c r="J196" s="31"/>
      <c r="K196" s="35">
        <f t="array" ref="K196">IF(ISERROR(G196/L196),"",G196/L196)</f>
        <v>0</v>
      </c>
      <c r="L196" s="87">
        <v>4</v>
      </c>
      <c r="M196" s="36">
        <f t="shared" si="32"/>
        <v>0</v>
      </c>
      <c r="N196" s="93">
        <f>SUM('1:3'!N196)</f>
        <v>0</v>
      </c>
      <c r="O196" s="93">
        <f>SUM('1:3'!O196)</f>
        <v>0</v>
      </c>
      <c r="P196" s="93">
        <f>SUM('1:3'!P196)</f>
        <v>0</v>
      </c>
      <c r="Q196" s="93">
        <f>SUM('1:3'!Q196)</f>
        <v>0</v>
      </c>
      <c r="R196" s="93">
        <f>SUM('1:3'!R196)</f>
        <v>0</v>
      </c>
      <c r="S196" s="93">
        <f>SUM('1:3'!S196)</f>
        <v>0</v>
      </c>
      <c r="T196" s="93">
        <f>SUM('1:3'!T196)</f>
        <v>0</v>
      </c>
      <c r="U196" s="93">
        <f>SUM('1:3'!U196)</f>
        <v>0</v>
      </c>
      <c r="V196" s="202"/>
      <c r="W196" s="33"/>
      <c r="X196" s="93">
        <f>SUM('1:3'!X196)</f>
        <v>0</v>
      </c>
      <c r="Y196" s="93">
        <f>SUM('1:3'!Y196)</f>
        <v>0</v>
      </c>
      <c r="Z196" s="93">
        <f>SUM('1:3'!Z196)</f>
        <v>0</v>
      </c>
      <c r="AA196" s="93">
        <f>SUM('1:3'!AA196)</f>
        <v>0</v>
      </c>
      <c r="AB196" s="73"/>
      <c r="AC196" s="54"/>
      <c r="AD196" s="327"/>
      <c r="AE196" s="54"/>
      <c r="AF196" s="54"/>
      <c r="AG196" s="54"/>
      <c r="AH196" s="54"/>
      <c r="AI196" s="57"/>
      <c r="AJ196" s="57"/>
      <c r="AK196" s="57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</row>
    <row r="197" spans="1:53">
      <c r="A197" s="260">
        <v>30100009</v>
      </c>
      <c r="B197" s="139" t="s">
        <v>200</v>
      </c>
      <c r="C197" s="125" t="s">
        <v>190</v>
      </c>
      <c r="D197" s="107">
        <v>4.99</v>
      </c>
      <c r="E197" s="17"/>
      <c r="F197" s="13"/>
      <c r="G197" s="93">
        <f>SUM('1:3'!G197)</f>
        <v>0</v>
      </c>
      <c r="H197" s="95">
        <f t="shared" si="31"/>
        <v>0</v>
      </c>
      <c r="I197" s="93">
        <f>SUM('1:3'!I197)</f>
        <v>0</v>
      </c>
      <c r="J197" s="31"/>
      <c r="K197" s="35">
        <f t="array" ref="K197">IF(ISERROR(G197/L197),"",G197/L197)</f>
        <v>0</v>
      </c>
      <c r="L197" s="87">
        <v>23.5</v>
      </c>
      <c r="M197" s="36">
        <f t="shared" si="32"/>
        <v>0</v>
      </c>
      <c r="N197" s="93">
        <f>SUM('1:3'!N197)</f>
        <v>0</v>
      </c>
      <c r="O197" s="93">
        <f>SUM('1:3'!O197)</f>
        <v>0</v>
      </c>
      <c r="P197" s="93">
        <f>SUM('1:3'!P197)</f>
        <v>0</v>
      </c>
      <c r="Q197" s="93">
        <f>SUM('1:3'!Q197)</f>
        <v>0</v>
      </c>
      <c r="R197" s="93">
        <f>SUM('1:3'!R197)</f>
        <v>0</v>
      </c>
      <c r="S197" s="93">
        <f>SUM('1:3'!S197)</f>
        <v>0</v>
      </c>
      <c r="T197" s="93">
        <f>SUM('1:3'!T197)</f>
        <v>0</v>
      </c>
      <c r="U197" s="93">
        <f>SUM('1:3'!U197)</f>
        <v>0</v>
      </c>
      <c r="V197" s="202"/>
      <c r="W197" s="33"/>
      <c r="X197" s="93">
        <f>SUM('1:3'!X197)</f>
        <v>0</v>
      </c>
      <c r="Y197" s="93">
        <f>SUM('1:3'!Y197)</f>
        <v>0</v>
      </c>
      <c r="Z197" s="93">
        <f>SUM('1:3'!Z197)</f>
        <v>0</v>
      </c>
      <c r="AA197" s="93">
        <f>SUM('1:3'!AA197)</f>
        <v>0</v>
      </c>
      <c r="AB197" s="73"/>
      <c r="AC197" s="54"/>
      <c r="AD197" s="327"/>
      <c r="AE197" s="54"/>
      <c r="AF197" s="54"/>
      <c r="AG197" s="54"/>
      <c r="AH197" s="54"/>
      <c r="AI197" s="57"/>
      <c r="AJ197" s="57"/>
      <c r="AK197" s="57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</row>
    <row r="198" spans="1:53">
      <c r="A198" s="259">
        <v>30200004</v>
      </c>
      <c r="B198" s="139" t="s">
        <v>200</v>
      </c>
      <c r="C198" s="125" t="s">
        <v>189</v>
      </c>
      <c r="D198" s="107">
        <v>4.99</v>
      </c>
      <c r="E198" s="17"/>
      <c r="F198" s="13"/>
      <c r="G198" s="93">
        <f>SUM('1:3'!G198)</f>
        <v>0</v>
      </c>
      <c r="H198" s="95">
        <f t="shared" si="31"/>
        <v>0</v>
      </c>
      <c r="I198" s="93">
        <f>SUM('1:3'!I198)</f>
        <v>0</v>
      </c>
      <c r="J198" s="31"/>
      <c r="K198" s="35">
        <f t="array" ref="K198">IF(ISERROR(G198/L198),"",G198/L198)</f>
        <v>0</v>
      </c>
      <c r="L198" s="87">
        <v>23.5</v>
      </c>
      <c r="M198" s="36">
        <f t="shared" si="32"/>
        <v>0</v>
      </c>
      <c r="N198" s="93">
        <f>SUM('1:3'!N198)</f>
        <v>0</v>
      </c>
      <c r="O198" s="93">
        <f>SUM('1:3'!O198)</f>
        <v>0</v>
      </c>
      <c r="P198" s="93">
        <f>SUM('1:3'!P198)</f>
        <v>0</v>
      </c>
      <c r="Q198" s="93">
        <f>SUM('1:3'!Q198)</f>
        <v>0</v>
      </c>
      <c r="R198" s="93">
        <f>SUM('1:3'!R198)</f>
        <v>0</v>
      </c>
      <c r="S198" s="93">
        <f>SUM('1:3'!S198)</f>
        <v>0</v>
      </c>
      <c r="T198" s="93">
        <f>SUM('1:3'!T198)</f>
        <v>0</v>
      </c>
      <c r="U198" s="93">
        <f>SUM('1:3'!U198)</f>
        <v>0</v>
      </c>
      <c r="V198" s="202"/>
      <c r="W198" s="33"/>
      <c r="X198" s="93">
        <f>SUM('1:3'!X198)</f>
        <v>0</v>
      </c>
      <c r="Y198" s="93">
        <f>SUM('1:3'!Y198)</f>
        <v>0</v>
      </c>
      <c r="Z198" s="93">
        <f>SUM('1:3'!Z198)</f>
        <v>0</v>
      </c>
      <c r="AA198" s="93">
        <f>SUM('1:3'!AA198)</f>
        <v>0</v>
      </c>
      <c r="AB198" s="73"/>
      <c r="AC198" s="54"/>
      <c r="AD198" s="327"/>
      <c r="AE198" s="54"/>
      <c r="AF198" s="54"/>
      <c r="AG198" s="54"/>
      <c r="AH198" s="54"/>
      <c r="AI198" s="57"/>
      <c r="AJ198" s="57"/>
      <c r="AK198" s="57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</row>
    <row r="199" spans="1:53">
      <c r="A199" s="542" t="s">
        <v>70</v>
      </c>
      <c r="B199" s="543"/>
      <c r="C199" s="31" t="s">
        <v>71</v>
      </c>
      <c r="D199" s="30"/>
      <c r="E199" s="30"/>
      <c r="F199" s="30"/>
      <c r="G199" s="94">
        <f>SUM(G178:G198)</f>
        <v>1514</v>
      </c>
      <c r="H199" s="30">
        <f>SUM(H178:H198)</f>
        <v>7619.47</v>
      </c>
      <c r="I199" s="30">
        <f>SUM(I178:I198)</f>
        <v>84</v>
      </c>
      <c r="J199" s="31">
        <f t="array" ref="J199">IF(ISERROR(G199/I199),"",G199/I199)</f>
        <v>18.023809523809526</v>
      </c>
      <c r="K199" s="30">
        <f>SUM(K178:K198)</f>
        <v>78.223684210526315</v>
      </c>
      <c r="L199" s="98"/>
      <c r="M199" s="89">
        <f t="shared" ref="M199:AA199" si="33">SUM(M178:M198)</f>
        <v>5.776315789473685</v>
      </c>
      <c r="N199" s="30">
        <f t="shared" si="33"/>
        <v>0</v>
      </c>
      <c r="O199" s="34">
        <f t="shared" si="33"/>
        <v>0</v>
      </c>
      <c r="P199" s="34">
        <f t="shared" si="33"/>
        <v>0</v>
      </c>
      <c r="Q199" s="34">
        <f t="shared" si="33"/>
        <v>0</v>
      </c>
      <c r="R199" s="34">
        <f t="shared" si="33"/>
        <v>0</v>
      </c>
      <c r="S199" s="34">
        <f t="shared" si="33"/>
        <v>0</v>
      </c>
      <c r="T199" s="34">
        <f t="shared" si="33"/>
        <v>0</v>
      </c>
      <c r="U199" s="34">
        <f t="shared" si="33"/>
        <v>0</v>
      </c>
      <c r="V199" s="202">
        <f t="shared" si="33"/>
        <v>0</v>
      </c>
      <c r="W199" s="33">
        <f t="shared" si="33"/>
        <v>0</v>
      </c>
      <c r="X199" s="92">
        <f t="shared" si="33"/>
        <v>0</v>
      </c>
      <c r="Y199" s="92">
        <f t="shared" si="33"/>
        <v>0</v>
      </c>
      <c r="Z199" s="92">
        <f t="shared" si="33"/>
        <v>0</v>
      </c>
      <c r="AA199" s="92">
        <f t="shared" si="33"/>
        <v>0</v>
      </c>
      <c r="AB199" s="70"/>
      <c r="AC199" s="70"/>
      <c r="AD199" s="58"/>
      <c r="AE199" s="70"/>
      <c r="AF199" s="70"/>
      <c r="AG199" s="70"/>
      <c r="AH199" s="70"/>
      <c r="AI199" s="58"/>
      <c r="AJ199" s="58"/>
      <c r="AK199" s="58"/>
      <c r="AL199" s="58"/>
      <c r="AM199" s="58"/>
      <c r="AN199" s="58"/>
      <c r="AO199" s="58"/>
      <c r="AP199" s="58"/>
      <c r="AQ199" s="58"/>
      <c r="AR199" s="58"/>
      <c r="AS199" s="58"/>
      <c r="AT199" s="58"/>
      <c r="AU199" s="58"/>
      <c r="AV199" s="58"/>
      <c r="AW199" s="58"/>
      <c r="AX199" s="58"/>
      <c r="AY199" s="58"/>
      <c r="AZ199" s="58"/>
      <c r="BA199" s="58"/>
    </row>
    <row r="200" spans="1:53">
      <c r="A200" s="260">
        <v>30100012</v>
      </c>
      <c r="B200" s="61" t="s">
        <v>76</v>
      </c>
      <c r="C200" s="16" t="s">
        <v>73</v>
      </c>
      <c r="D200" s="17">
        <v>5.03</v>
      </c>
      <c r="E200" s="17"/>
      <c r="F200" s="6"/>
      <c r="G200" s="93">
        <f>SUM('1:3'!G200)</f>
        <v>0</v>
      </c>
      <c r="H200" s="321">
        <f t="shared" ref="H200:H256" si="34">D200*G200</f>
        <v>0</v>
      </c>
      <c r="I200" s="93">
        <f>SUM('1:3'!I200)</f>
        <v>0</v>
      </c>
      <c r="J200" s="31" t="str">
        <f t="array" ref="J200">IF(ISERROR(G200/I200),"",G200/I200)</f>
        <v/>
      </c>
      <c r="K200" s="35">
        <f t="array" ref="K200">IF(ISERROR(G200/L200),"",G200/L200)</f>
        <v>0</v>
      </c>
      <c r="L200" s="87">
        <v>52</v>
      </c>
      <c r="M200" s="36">
        <f>IF(ISERROR(I200-K200),"",I200-K200)</f>
        <v>0</v>
      </c>
      <c r="N200" s="93">
        <f>SUM('1:3'!N200)</f>
        <v>0</v>
      </c>
      <c r="O200" s="93">
        <f>SUM('1:3'!O200)</f>
        <v>0</v>
      </c>
      <c r="P200" s="93">
        <f>SUM('1:3'!P200)</f>
        <v>0</v>
      </c>
      <c r="Q200" s="93">
        <f>SUM('1:3'!Q200)</f>
        <v>0</v>
      </c>
      <c r="R200" s="93">
        <f>SUM('1:3'!R200)</f>
        <v>0</v>
      </c>
      <c r="S200" s="93">
        <f>SUM('1:3'!S200)</f>
        <v>0</v>
      </c>
      <c r="T200" s="93">
        <f>SUM('1:3'!T200)</f>
        <v>0</v>
      </c>
      <c r="U200" s="93">
        <f>SUM('1:3'!U200)</f>
        <v>0</v>
      </c>
      <c r="V200" s="202">
        <f>SUM(X200:AA200)</f>
        <v>0</v>
      </c>
      <c r="W200" s="33" t="str">
        <f>IF(ISERROR(V200/G200),"",V200/G200)</f>
        <v/>
      </c>
      <c r="X200" s="93">
        <f>SUM('1:3'!X200)</f>
        <v>0</v>
      </c>
      <c r="Y200" s="93">
        <f>SUM('1:3'!Y200)</f>
        <v>0</v>
      </c>
      <c r="Z200" s="93">
        <f>SUM('1:3'!Z200)</f>
        <v>0</v>
      </c>
      <c r="AA200" s="93">
        <f>SUM('1:3'!AA200)</f>
        <v>0</v>
      </c>
      <c r="AB200" s="25"/>
      <c r="AC200" s="54"/>
      <c r="AD200" s="327"/>
      <c r="AE200" s="54"/>
      <c r="AF200" s="54"/>
      <c r="AG200" s="54"/>
      <c r="AH200" s="54"/>
      <c r="AI200" s="57"/>
      <c r="AJ200" s="57"/>
      <c r="AK200" s="57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</row>
    <row r="201" spans="1:53">
      <c r="A201" s="260">
        <v>30100011</v>
      </c>
      <c r="B201" s="186" t="s">
        <v>425</v>
      </c>
      <c r="C201" s="183" t="s">
        <v>427</v>
      </c>
      <c r="D201" s="17">
        <v>5.03</v>
      </c>
      <c r="E201" s="17"/>
      <c r="F201" s="6"/>
      <c r="G201" s="93">
        <f>SUM('1:3'!G201)</f>
        <v>0</v>
      </c>
      <c r="H201" s="321">
        <f t="shared" si="34"/>
        <v>0</v>
      </c>
      <c r="I201" s="93">
        <f>SUM('1:3'!I201)</f>
        <v>0</v>
      </c>
      <c r="J201" s="31"/>
      <c r="K201" s="35"/>
      <c r="L201" s="87">
        <v>52</v>
      </c>
      <c r="M201" s="36"/>
      <c r="N201" s="93"/>
      <c r="O201" s="93"/>
      <c r="P201" s="93"/>
      <c r="Q201" s="93"/>
      <c r="R201" s="93"/>
      <c r="S201" s="93"/>
      <c r="T201" s="93"/>
      <c r="U201" s="93"/>
      <c r="V201" s="202"/>
      <c r="W201" s="33"/>
      <c r="X201" s="93"/>
      <c r="Y201" s="93"/>
      <c r="Z201" s="93"/>
      <c r="AA201" s="93"/>
      <c r="AB201" s="25"/>
      <c r="AC201" s="54"/>
      <c r="AD201" s="327"/>
      <c r="AE201" s="54"/>
      <c r="AF201" s="54"/>
      <c r="AG201" s="54"/>
      <c r="AH201" s="54"/>
      <c r="AI201" s="57"/>
      <c r="AJ201" s="57"/>
      <c r="AK201" s="57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</row>
    <row r="202" spans="1:53" ht="17.25" customHeight="1">
      <c r="A202" s="260">
        <v>30100010</v>
      </c>
      <c r="B202" s="61" t="s">
        <v>76</v>
      </c>
      <c r="C202" s="16" t="s">
        <v>60</v>
      </c>
      <c r="D202" s="17">
        <v>5.03</v>
      </c>
      <c r="E202" s="17"/>
      <c r="F202" s="6"/>
      <c r="G202" s="93">
        <f>SUM('1:3'!G202)</f>
        <v>0</v>
      </c>
      <c r="H202" s="321">
        <f t="shared" si="34"/>
        <v>0</v>
      </c>
      <c r="I202" s="93">
        <f>SUM('1:3'!I202)</f>
        <v>0</v>
      </c>
      <c r="J202" s="31" t="str">
        <f t="array" ref="J202">IF(ISERROR(G202/I202),"",G202/I202)</f>
        <v/>
      </c>
      <c r="K202" s="35">
        <f t="array" ref="K202">IF(ISERROR(G202/L202),"",G202/L202)</f>
        <v>0</v>
      </c>
      <c r="L202" s="87">
        <v>52</v>
      </c>
      <c r="M202" s="36">
        <f>IF(ISERROR(I202-K202),"",I202-K202)</f>
        <v>0</v>
      </c>
      <c r="N202" s="93">
        <f>SUM('1:3'!N202)</f>
        <v>0</v>
      </c>
      <c r="O202" s="93">
        <f>SUM('1:3'!O202)</f>
        <v>0</v>
      </c>
      <c r="P202" s="93">
        <f>SUM('1:3'!P202)</f>
        <v>0</v>
      </c>
      <c r="Q202" s="93">
        <f>SUM('1:3'!Q202)</f>
        <v>0</v>
      </c>
      <c r="R202" s="93">
        <f>SUM('1:3'!R202)</f>
        <v>0</v>
      </c>
      <c r="S202" s="93">
        <f>SUM('1:3'!S202)</f>
        <v>0</v>
      </c>
      <c r="T202" s="93">
        <f>SUM('1:3'!T202)</f>
        <v>0</v>
      </c>
      <c r="U202" s="93">
        <f>SUM('1:3'!U202)</f>
        <v>0</v>
      </c>
      <c r="V202" s="202">
        <f>SUM(X202:AA202)</f>
        <v>0</v>
      </c>
      <c r="W202" s="33" t="str">
        <f>IF(ISERROR(V202/G202),"",V202/G202)</f>
        <v/>
      </c>
      <c r="X202" s="93">
        <f>SUM('1:3'!X202)</f>
        <v>0</v>
      </c>
      <c r="Y202" s="93">
        <f>SUM('1:3'!Y202)</f>
        <v>0</v>
      </c>
      <c r="Z202" s="93">
        <f>SUM('1:3'!Z202)</f>
        <v>0</v>
      </c>
      <c r="AA202" s="93">
        <f>SUM('1:3'!AA202)</f>
        <v>0</v>
      </c>
      <c r="AB202" s="25"/>
      <c r="AC202" s="54"/>
      <c r="AD202" s="327"/>
      <c r="AE202" s="54"/>
      <c r="AF202" s="54"/>
      <c r="AG202" s="54"/>
      <c r="AH202" s="54"/>
      <c r="AI202" s="57"/>
      <c r="AJ202" s="57"/>
      <c r="AK202" s="57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</row>
    <row r="203" spans="1:53">
      <c r="A203" s="260">
        <v>30100014</v>
      </c>
      <c r="B203" s="61" t="s">
        <v>76</v>
      </c>
      <c r="C203" s="16" t="s">
        <v>72</v>
      </c>
      <c r="D203" s="17">
        <v>5.03</v>
      </c>
      <c r="E203" s="17"/>
      <c r="F203" s="6"/>
      <c r="G203" s="93">
        <f>SUM('1:3'!G203)</f>
        <v>0</v>
      </c>
      <c r="H203" s="321">
        <f t="shared" si="34"/>
        <v>0</v>
      </c>
      <c r="I203" s="93">
        <f>SUM('1:3'!I203)</f>
        <v>0</v>
      </c>
      <c r="J203" s="31" t="str">
        <f t="array" ref="J203">IF(ISERROR(G203/I203),"",G203/I203)</f>
        <v/>
      </c>
      <c r="K203" s="35">
        <f t="array" ref="K203">IF(ISERROR(G203/L203),"",G203/L203)</f>
        <v>0</v>
      </c>
      <c r="L203" s="87">
        <v>52</v>
      </c>
      <c r="M203" s="36">
        <f>IF(ISERROR(I203-K203),"",I203-K203)</f>
        <v>0</v>
      </c>
      <c r="N203" s="93">
        <f>SUM('1:3'!N203)</f>
        <v>0</v>
      </c>
      <c r="O203" s="93">
        <f>SUM('1:3'!O203)</f>
        <v>0</v>
      </c>
      <c r="P203" s="93">
        <f>SUM('1:3'!P203)</f>
        <v>0</v>
      </c>
      <c r="Q203" s="93">
        <f>SUM('1:3'!Q203)</f>
        <v>0</v>
      </c>
      <c r="R203" s="93">
        <f>SUM('1:3'!R203)</f>
        <v>0</v>
      </c>
      <c r="S203" s="93">
        <f>SUM('1:3'!S203)</f>
        <v>0</v>
      </c>
      <c r="T203" s="93">
        <f>SUM('1:3'!T203)</f>
        <v>0</v>
      </c>
      <c r="U203" s="93">
        <f>SUM('1:3'!U203)</f>
        <v>0</v>
      </c>
      <c r="V203" s="202">
        <f>SUM(X203:AA203)</f>
        <v>0</v>
      </c>
      <c r="W203" s="33" t="str">
        <f>IF(ISERROR(V203/G203),"",V203/G203)</f>
        <v/>
      </c>
      <c r="X203" s="93">
        <f>SUM('1:3'!X203)</f>
        <v>0</v>
      </c>
      <c r="Y203" s="93">
        <f>SUM('1:3'!Y203)</f>
        <v>0</v>
      </c>
      <c r="Z203" s="93">
        <f>SUM('1:3'!Z203)</f>
        <v>0</v>
      </c>
      <c r="AA203" s="93">
        <f>SUM('1:3'!AA203)</f>
        <v>0</v>
      </c>
      <c r="AB203" s="25"/>
      <c r="AC203" s="54"/>
      <c r="AD203" s="327"/>
      <c r="AE203" s="54"/>
      <c r="AF203" s="54"/>
      <c r="AG203" s="54"/>
      <c r="AH203" s="54"/>
      <c r="AI203" s="57"/>
      <c r="AJ203" s="57"/>
      <c r="AK203" s="57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</row>
    <row r="204" spans="1:53">
      <c r="A204" s="260">
        <v>30100013</v>
      </c>
      <c r="B204" s="61" t="s">
        <v>76</v>
      </c>
      <c r="C204" s="16" t="s">
        <v>77</v>
      </c>
      <c r="D204" s="17">
        <v>5.03</v>
      </c>
      <c r="E204" s="17"/>
      <c r="F204" s="6"/>
      <c r="G204" s="93">
        <f>SUM('1:3'!G204)</f>
        <v>0</v>
      </c>
      <c r="H204" s="321">
        <f t="shared" si="34"/>
        <v>0</v>
      </c>
      <c r="I204" s="93">
        <f>SUM('1:3'!I204)</f>
        <v>0</v>
      </c>
      <c r="J204" s="31" t="str">
        <f t="array" ref="J204">IF(ISERROR(G204/I204),"",G204/I204)</f>
        <v/>
      </c>
      <c r="K204" s="35">
        <f t="array" ref="K204">IF(ISERROR(G204/L204),"",G204/L204)</f>
        <v>0</v>
      </c>
      <c r="L204" s="87">
        <v>52</v>
      </c>
      <c r="M204" s="36">
        <f>IF(ISERROR(I204-K204),"",I204-K204)</f>
        <v>0</v>
      </c>
      <c r="N204" s="93">
        <f>SUM('1:3'!N204)</f>
        <v>0</v>
      </c>
      <c r="O204" s="93">
        <f>SUM('1:3'!O204)</f>
        <v>0</v>
      </c>
      <c r="P204" s="93">
        <f>SUM('1:3'!P204)</f>
        <v>0</v>
      </c>
      <c r="Q204" s="93">
        <f>SUM('1:3'!Q204)</f>
        <v>0</v>
      </c>
      <c r="R204" s="93">
        <f>SUM('1:3'!R204)</f>
        <v>0</v>
      </c>
      <c r="S204" s="93">
        <f>SUM('1:3'!S204)</f>
        <v>0</v>
      </c>
      <c r="T204" s="93">
        <f>SUM('1:3'!T204)</f>
        <v>0</v>
      </c>
      <c r="U204" s="93">
        <f>SUM('1:3'!U204)</f>
        <v>0</v>
      </c>
      <c r="V204" s="202">
        <f>SUM(X204:AA204)</f>
        <v>0</v>
      </c>
      <c r="W204" s="33" t="str">
        <f>IF(ISERROR(V204/G204),"",V204/G204)</f>
        <v/>
      </c>
      <c r="X204" s="93">
        <f>SUM('1:3'!X204)</f>
        <v>0</v>
      </c>
      <c r="Y204" s="93">
        <f>SUM('1:3'!Y204)</f>
        <v>0</v>
      </c>
      <c r="Z204" s="93">
        <f>SUM('1:3'!Z204)</f>
        <v>0</v>
      </c>
      <c r="AA204" s="93">
        <f>SUM('1:3'!AA204)</f>
        <v>0</v>
      </c>
      <c r="AB204" s="25"/>
      <c r="AC204" s="54"/>
      <c r="AD204" s="327"/>
      <c r="AE204" s="54"/>
      <c r="AF204" s="54"/>
      <c r="AG204" s="54"/>
      <c r="AH204" s="54"/>
      <c r="AI204" s="57"/>
      <c r="AJ204" s="57"/>
      <c r="AK204" s="57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</row>
    <row r="205" spans="1:53">
      <c r="A205" s="260">
        <v>30100016</v>
      </c>
      <c r="B205" s="312" t="s">
        <v>414</v>
      </c>
      <c r="C205" s="183" t="s">
        <v>415</v>
      </c>
      <c r="D205" s="17">
        <v>5.03</v>
      </c>
      <c r="E205" s="17"/>
      <c r="F205" s="6"/>
      <c r="G205" s="93">
        <f>SUM('1:3'!G205)</f>
        <v>0</v>
      </c>
      <c r="H205" s="321">
        <f t="shared" si="34"/>
        <v>0</v>
      </c>
      <c r="I205" s="93">
        <f>SUM('1:3'!I205)</f>
        <v>0</v>
      </c>
      <c r="J205" s="31"/>
      <c r="K205" s="35"/>
      <c r="L205" s="87">
        <v>52</v>
      </c>
      <c r="M205" s="36"/>
      <c r="N205" s="93"/>
      <c r="O205" s="93"/>
      <c r="P205" s="93"/>
      <c r="Q205" s="93"/>
      <c r="R205" s="93"/>
      <c r="S205" s="93"/>
      <c r="T205" s="93"/>
      <c r="U205" s="93"/>
      <c r="V205" s="202"/>
      <c r="W205" s="33"/>
      <c r="X205" s="93"/>
      <c r="Y205" s="93"/>
      <c r="Z205" s="93"/>
      <c r="AA205" s="93"/>
      <c r="AB205" s="25"/>
      <c r="AC205" s="54"/>
      <c r="AD205" s="327"/>
      <c r="AE205" s="54"/>
      <c r="AF205" s="54"/>
      <c r="AG205" s="54"/>
      <c r="AH205" s="54"/>
      <c r="AI205" s="57"/>
      <c r="AJ205" s="57"/>
      <c r="AK205" s="57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</row>
    <row r="206" spans="1:53">
      <c r="A206" s="260">
        <v>30100017</v>
      </c>
      <c r="B206" s="312" t="s">
        <v>414</v>
      </c>
      <c r="C206" s="183" t="s">
        <v>416</v>
      </c>
      <c r="D206" s="17">
        <v>5.03</v>
      </c>
      <c r="E206" s="17"/>
      <c r="F206" s="6"/>
      <c r="G206" s="93">
        <f>SUM('1:3'!G206)</f>
        <v>0</v>
      </c>
      <c r="H206" s="321">
        <f t="shared" si="34"/>
        <v>0</v>
      </c>
      <c r="I206" s="93">
        <f>SUM('1:3'!I206)</f>
        <v>0</v>
      </c>
      <c r="J206" s="31"/>
      <c r="K206" s="35"/>
      <c r="L206" s="87">
        <v>52</v>
      </c>
      <c r="M206" s="36"/>
      <c r="N206" s="93"/>
      <c r="O206" s="93"/>
      <c r="P206" s="93"/>
      <c r="Q206" s="93"/>
      <c r="R206" s="93"/>
      <c r="S206" s="93"/>
      <c r="T206" s="93"/>
      <c r="U206" s="93"/>
      <c r="V206" s="202"/>
      <c r="W206" s="33"/>
      <c r="X206" s="93"/>
      <c r="Y206" s="93"/>
      <c r="Z206" s="93"/>
      <c r="AA206" s="93"/>
      <c r="AB206" s="25"/>
      <c r="AC206" s="54"/>
      <c r="AD206" s="327"/>
      <c r="AE206" s="54"/>
      <c r="AF206" s="54"/>
      <c r="AG206" s="54"/>
      <c r="AH206" s="54"/>
      <c r="AI206" s="57"/>
      <c r="AJ206" s="57"/>
      <c r="AK206" s="57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</row>
    <row r="207" spans="1:53">
      <c r="A207" s="260">
        <v>30100015</v>
      </c>
      <c r="B207" s="312" t="s">
        <v>414</v>
      </c>
      <c r="C207" s="183" t="s">
        <v>61</v>
      </c>
      <c r="D207" s="17">
        <v>5.03</v>
      </c>
      <c r="E207" s="17"/>
      <c r="F207" s="6"/>
      <c r="G207" s="93">
        <f>SUM('1:3'!G207)</f>
        <v>0</v>
      </c>
      <c r="H207" s="321">
        <f t="shared" si="34"/>
        <v>0</v>
      </c>
      <c r="I207" s="93">
        <f>SUM('1:3'!I207)</f>
        <v>0</v>
      </c>
      <c r="J207" s="31"/>
      <c r="K207" s="35"/>
      <c r="L207" s="87">
        <v>52</v>
      </c>
      <c r="M207" s="36"/>
      <c r="N207" s="93"/>
      <c r="O207" s="93"/>
      <c r="P207" s="93"/>
      <c r="Q207" s="93"/>
      <c r="R207" s="93"/>
      <c r="S207" s="93"/>
      <c r="T207" s="93"/>
      <c r="U207" s="93"/>
      <c r="V207" s="202"/>
      <c r="W207" s="33"/>
      <c r="X207" s="93"/>
      <c r="Y207" s="93"/>
      <c r="Z207" s="93"/>
      <c r="AA207" s="93"/>
      <c r="AB207" s="25"/>
      <c r="AC207" s="54"/>
      <c r="AD207" s="327"/>
      <c r="AE207" s="54"/>
      <c r="AF207" s="54"/>
      <c r="AG207" s="54"/>
      <c r="AH207" s="54"/>
      <c r="AI207" s="57"/>
      <c r="AJ207" s="57"/>
      <c r="AK207" s="57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</row>
    <row r="208" spans="1:53">
      <c r="A208" s="260">
        <v>30100027</v>
      </c>
      <c r="B208" s="61" t="s">
        <v>78</v>
      </c>
      <c r="C208" s="16" t="s">
        <v>53</v>
      </c>
      <c r="D208" s="17">
        <v>5.08</v>
      </c>
      <c r="E208" s="17"/>
      <c r="F208" s="6"/>
      <c r="G208" s="93">
        <f>SUM('1:3'!G208)</f>
        <v>0</v>
      </c>
      <c r="H208" s="321">
        <f t="shared" si="34"/>
        <v>0</v>
      </c>
      <c r="I208" s="93">
        <f>SUM('1:3'!I208)</f>
        <v>0</v>
      </c>
      <c r="J208" s="31" t="str">
        <f t="array" ref="J208">IF(ISERROR(G208/I208),"",G208/I208)</f>
        <v/>
      </c>
      <c r="K208" s="35">
        <f t="array" ref="K208">IF(ISERROR(G208/L208),"",G208/L208)</f>
        <v>0</v>
      </c>
      <c r="L208" s="87">
        <v>21</v>
      </c>
      <c r="M208" s="36">
        <f t="shared" ref="M208:M237" si="35">IF(ISERROR(I208-K208),"",I208-K208)</f>
        <v>0</v>
      </c>
      <c r="N208" s="93">
        <f>SUM('1:3'!N208)</f>
        <v>0</v>
      </c>
      <c r="O208" s="93">
        <f>SUM('1:3'!O208)</f>
        <v>0</v>
      </c>
      <c r="P208" s="93">
        <f>SUM('1:3'!P208)</f>
        <v>0</v>
      </c>
      <c r="Q208" s="93">
        <f>SUM('1:3'!Q208)</f>
        <v>0</v>
      </c>
      <c r="R208" s="93">
        <f>SUM('1:3'!R208)</f>
        <v>0</v>
      </c>
      <c r="S208" s="93">
        <f>SUM('1:3'!S208)</f>
        <v>0</v>
      </c>
      <c r="T208" s="93">
        <f>SUM('1:3'!T208)</f>
        <v>0</v>
      </c>
      <c r="U208" s="93">
        <f>SUM('1:3'!U208)</f>
        <v>0</v>
      </c>
      <c r="V208" s="202">
        <f t="shared" ref="V208:V219" si="36">SUM(X208:AA208)</f>
        <v>0</v>
      </c>
      <c r="W208" s="33" t="str">
        <f t="shared" ref="W208:W219" si="37">IF(ISERROR(V208/G208),"",V208/G208)</f>
        <v/>
      </c>
      <c r="X208" s="93">
        <f>SUM('1:3'!X208)</f>
        <v>0</v>
      </c>
      <c r="Y208" s="93">
        <f>SUM('1:3'!Y208)</f>
        <v>0</v>
      </c>
      <c r="Z208" s="93">
        <f>SUM('1:3'!Z208)</f>
        <v>0</v>
      </c>
      <c r="AA208" s="93">
        <f>SUM('1:3'!AA208)</f>
        <v>0</v>
      </c>
      <c r="AB208" s="25"/>
      <c r="AC208" s="54"/>
      <c r="AD208" s="327"/>
      <c r="AE208" s="54"/>
      <c r="AF208" s="54"/>
      <c r="AG208" s="54"/>
      <c r="AH208" s="54"/>
      <c r="AI208" s="57"/>
      <c r="AJ208" s="57"/>
      <c r="AK208" s="57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</row>
    <row r="209" spans="1:53">
      <c r="A209" s="260">
        <v>30100023</v>
      </c>
      <c r="B209" s="61" t="s">
        <v>78</v>
      </c>
      <c r="C209" s="16" t="s">
        <v>74</v>
      </c>
      <c r="D209" s="17">
        <v>5.08</v>
      </c>
      <c r="E209" s="17"/>
      <c r="F209" s="6"/>
      <c r="G209" s="93">
        <f>SUM('1:3'!G209)</f>
        <v>0</v>
      </c>
      <c r="H209" s="321">
        <f t="shared" si="34"/>
        <v>0</v>
      </c>
      <c r="I209" s="93">
        <f>SUM('1:3'!I209)</f>
        <v>0</v>
      </c>
      <c r="J209" s="31" t="str">
        <f t="array" ref="J209">IF(ISERROR(G209/I209),"",G209/I209)</f>
        <v/>
      </c>
      <c r="K209" s="35">
        <f t="array" ref="K209">IF(ISERROR(G209/L209),"",G209/L209)</f>
        <v>0</v>
      </c>
      <c r="L209" s="87">
        <v>21</v>
      </c>
      <c r="M209" s="36">
        <f t="shared" si="35"/>
        <v>0</v>
      </c>
      <c r="N209" s="93">
        <f>SUM('1:3'!N209)</f>
        <v>0</v>
      </c>
      <c r="O209" s="93">
        <f>SUM('1:3'!O209)</f>
        <v>0</v>
      </c>
      <c r="P209" s="93">
        <f>SUM('1:3'!P209)</f>
        <v>0</v>
      </c>
      <c r="Q209" s="93">
        <f>SUM('1:3'!Q209)</f>
        <v>0</v>
      </c>
      <c r="R209" s="93">
        <f>SUM('1:3'!R209)</f>
        <v>0</v>
      </c>
      <c r="S209" s="93">
        <f>SUM('1:3'!S209)</f>
        <v>0</v>
      </c>
      <c r="T209" s="93">
        <f>SUM('1:3'!T209)</f>
        <v>0</v>
      </c>
      <c r="U209" s="93">
        <f>SUM('1:3'!U209)</f>
        <v>0</v>
      </c>
      <c r="V209" s="202">
        <f t="shared" si="36"/>
        <v>0</v>
      </c>
      <c r="W209" s="33" t="str">
        <f t="shared" si="37"/>
        <v/>
      </c>
      <c r="X209" s="93">
        <f>SUM('1:3'!X209)</f>
        <v>0</v>
      </c>
      <c r="Y209" s="93">
        <f>SUM('1:3'!Y209)</f>
        <v>0</v>
      </c>
      <c r="Z209" s="93">
        <f>SUM('1:3'!Z209)</f>
        <v>0</v>
      </c>
      <c r="AA209" s="93">
        <f>SUM('1:3'!AA209)</f>
        <v>0</v>
      </c>
      <c r="AB209" s="25"/>
      <c r="AC209" s="54"/>
      <c r="AD209" s="327"/>
      <c r="AE209" s="54"/>
      <c r="AF209" s="54"/>
      <c r="AG209" s="54"/>
      <c r="AH209" s="54"/>
      <c r="AI209" s="57"/>
      <c r="AJ209" s="57"/>
      <c r="AK209" s="57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</row>
    <row r="210" spans="1:53">
      <c r="A210" s="260">
        <v>30100024</v>
      </c>
      <c r="B210" s="61" t="s">
        <v>78</v>
      </c>
      <c r="C210" s="16" t="s">
        <v>75</v>
      </c>
      <c r="D210" s="17">
        <v>5.08</v>
      </c>
      <c r="E210" s="17"/>
      <c r="F210" s="6"/>
      <c r="G210" s="93">
        <f>SUM('1:3'!G210)</f>
        <v>0</v>
      </c>
      <c r="H210" s="321">
        <f t="shared" si="34"/>
        <v>0</v>
      </c>
      <c r="I210" s="93">
        <f>SUM('1:3'!I210)</f>
        <v>0</v>
      </c>
      <c r="J210" s="31" t="str">
        <f t="array" ref="J210">IF(ISERROR(G210/I210),"",G210/I210)</f>
        <v/>
      </c>
      <c r="K210" s="35">
        <f t="array" ref="K210">IF(ISERROR(G210/L210),"",G210/L210)</f>
        <v>0</v>
      </c>
      <c r="L210" s="87">
        <v>21</v>
      </c>
      <c r="M210" s="36">
        <f t="shared" si="35"/>
        <v>0</v>
      </c>
      <c r="N210" s="93">
        <f>SUM('1:3'!N210)</f>
        <v>0</v>
      </c>
      <c r="O210" s="93">
        <f>SUM('1:3'!O210)</f>
        <v>0</v>
      </c>
      <c r="P210" s="93">
        <f>SUM('1:3'!P210)</f>
        <v>0</v>
      </c>
      <c r="Q210" s="93">
        <f>SUM('1:3'!Q210)</f>
        <v>0</v>
      </c>
      <c r="R210" s="93">
        <f>SUM('1:3'!R210)</f>
        <v>0</v>
      </c>
      <c r="S210" s="93">
        <f>SUM('1:3'!S210)</f>
        <v>0</v>
      </c>
      <c r="T210" s="93">
        <f>SUM('1:3'!T210)</f>
        <v>0</v>
      </c>
      <c r="U210" s="93">
        <f>SUM('1:3'!U210)</f>
        <v>0</v>
      </c>
      <c r="V210" s="202">
        <f t="shared" si="36"/>
        <v>0</v>
      </c>
      <c r="W210" s="33" t="str">
        <f t="shared" si="37"/>
        <v/>
      </c>
      <c r="X210" s="93">
        <f>SUM('1:3'!X210)</f>
        <v>0</v>
      </c>
      <c r="Y210" s="93">
        <f>SUM('1:3'!Y210)</f>
        <v>0</v>
      </c>
      <c r="Z210" s="93">
        <f>SUM('1:3'!Z210)</f>
        <v>0</v>
      </c>
      <c r="AA210" s="93">
        <f>SUM('1:3'!AA210)</f>
        <v>0</v>
      </c>
      <c r="AB210" s="25"/>
      <c r="AC210" s="54"/>
      <c r="AD210" s="327"/>
      <c r="AE210" s="54"/>
      <c r="AF210" s="54"/>
      <c r="AG210" s="54"/>
      <c r="AH210" s="54"/>
      <c r="AI210" s="57"/>
      <c r="AJ210" s="57"/>
      <c r="AK210" s="57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</row>
    <row r="211" spans="1:53">
      <c r="A211" s="260">
        <v>30100022</v>
      </c>
      <c r="B211" s="61" t="s">
        <v>78</v>
      </c>
      <c r="C211" s="16" t="s">
        <v>60</v>
      </c>
      <c r="D211" s="17">
        <v>5.08</v>
      </c>
      <c r="E211" s="17"/>
      <c r="F211" s="6"/>
      <c r="G211" s="93">
        <f>SUM('1:3'!G211)</f>
        <v>683</v>
      </c>
      <c r="H211" s="321">
        <f t="shared" si="34"/>
        <v>3469.64</v>
      </c>
      <c r="I211" s="93">
        <f>SUM('1:3'!I211)</f>
        <v>19</v>
      </c>
      <c r="J211" s="31">
        <f t="array" ref="J211">IF(ISERROR(G211/I211),"",G211/I211)</f>
        <v>35.94736842105263</v>
      </c>
      <c r="K211" s="35">
        <f t="array" ref="K211">IF(ISERROR(G211/L211),"",G211/L211)</f>
        <v>32.523809523809526</v>
      </c>
      <c r="L211" s="87">
        <v>21</v>
      </c>
      <c r="M211" s="36">
        <f t="shared" si="35"/>
        <v>-13.523809523809526</v>
      </c>
      <c r="N211" s="93">
        <f>SUM('1:3'!N211)</f>
        <v>0</v>
      </c>
      <c r="O211" s="93">
        <f>SUM('1:3'!O211)</f>
        <v>0</v>
      </c>
      <c r="P211" s="93">
        <f>SUM('1:3'!P211)</f>
        <v>0</v>
      </c>
      <c r="Q211" s="93">
        <f>SUM('1:3'!Q211)</f>
        <v>0</v>
      </c>
      <c r="R211" s="93">
        <f>SUM('1:3'!R211)</f>
        <v>0</v>
      </c>
      <c r="S211" s="93">
        <f>SUM('1:3'!S211)</f>
        <v>0</v>
      </c>
      <c r="T211" s="93">
        <f>SUM('1:3'!T211)</f>
        <v>0</v>
      </c>
      <c r="U211" s="93">
        <f>SUM('1:3'!U211)</f>
        <v>0</v>
      </c>
      <c r="V211" s="202">
        <f t="shared" si="36"/>
        <v>0</v>
      </c>
      <c r="W211" s="33">
        <f t="shared" si="37"/>
        <v>0</v>
      </c>
      <c r="X211" s="93">
        <f>SUM('1:3'!X211)</f>
        <v>0</v>
      </c>
      <c r="Y211" s="93">
        <f>SUM('1:3'!Y211)</f>
        <v>0</v>
      </c>
      <c r="Z211" s="93">
        <f>SUM('1:3'!Z211)</f>
        <v>0</v>
      </c>
      <c r="AA211" s="93">
        <f>SUM('1:3'!AA211)</f>
        <v>0</v>
      </c>
      <c r="AB211" s="25"/>
      <c r="AC211" s="54"/>
      <c r="AD211" s="327"/>
      <c r="AE211" s="54"/>
      <c r="AF211" s="54"/>
      <c r="AG211" s="54"/>
      <c r="AH211" s="54"/>
      <c r="AI211" s="57"/>
      <c r="AJ211" s="57"/>
      <c r="AK211" s="57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</row>
    <row r="212" spans="1:53">
      <c r="A212" s="260">
        <v>30100029</v>
      </c>
      <c r="B212" s="61" t="s">
        <v>78</v>
      </c>
      <c r="C212" s="16" t="s">
        <v>72</v>
      </c>
      <c r="D212" s="17">
        <v>5.08</v>
      </c>
      <c r="E212" s="17"/>
      <c r="F212" s="6"/>
      <c r="G212" s="93">
        <f>SUM('1:3'!G212)</f>
        <v>0</v>
      </c>
      <c r="H212" s="321">
        <f t="shared" si="34"/>
        <v>0</v>
      </c>
      <c r="I212" s="93">
        <f>SUM('1:3'!I212)</f>
        <v>0</v>
      </c>
      <c r="J212" s="31" t="str">
        <f t="array" ref="J212">IF(ISERROR(G212/I212),"",G212/I212)</f>
        <v/>
      </c>
      <c r="K212" s="35">
        <f t="array" ref="K212">IF(ISERROR(G212/L212),"",G212/L212)</f>
        <v>0</v>
      </c>
      <c r="L212" s="87">
        <v>21</v>
      </c>
      <c r="M212" s="36">
        <f t="shared" si="35"/>
        <v>0</v>
      </c>
      <c r="N212" s="93">
        <f>SUM('1:3'!N212)</f>
        <v>0</v>
      </c>
      <c r="O212" s="93">
        <f>SUM('1:3'!O212)</f>
        <v>0</v>
      </c>
      <c r="P212" s="93">
        <f>SUM('1:3'!P212)</f>
        <v>0</v>
      </c>
      <c r="Q212" s="93">
        <f>SUM('1:3'!Q212)</f>
        <v>0</v>
      </c>
      <c r="R212" s="93">
        <f>SUM('1:3'!R212)</f>
        <v>0</v>
      </c>
      <c r="S212" s="93">
        <f>SUM('1:3'!S212)</f>
        <v>0</v>
      </c>
      <c r="T212" s="93">
        <f>SUM('1:3'!T212)</f>
        <v>0</v>
      </c>
      <c r="U212" s="93">
        <f>SUM('1:3'!U212)</f>
        <v>0</v>
      </c>
      <c r="V212" s="202">
        <f t="shared" si="36"/>
        <v>0</v>
      </c>
      <c r="W212" s="33" t="str">
        <f t="shared" si="37"/>
        <v/>
      </c>
      <c r="X212" s="93">
        <f>SUM('1:3'!X212)</f>
        <v>0</v>
      </c>
      <c r="Y212" s="93">
        <f>SUM('1:3'!Y212)</f>
        <v>0</v>
      </c>
      <c r="Z212" s="93">
        <f>SUM('1:3'!Z212)</f>
        <v>0</v>
      </c>
      <c r="AA212" s="93">
        <f>SUM('1:3'!AA212)</f>
        <v>0</v>
      </c>
      <c r="AB212" s="25"/>
      <c r="AC212" s="54"/>
      <c r="AD212" s="327"/>
      <c r="AE212" s="54"/>
      <c r="AF212" s="54"/>
      <c r="AG212" s="54"/>
      <c r="AH212" s="54"/>
      <c r="AI212" s="57"/>
      <c r="AJ212" s="57"/>
      <c r="AK212" s="57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</row>
    <row r="213" spans="1:53">
      <c r="A213" s="260">
        <v>30100026</v>
      </c>
      <c r="B213" s="61" t="s">
        <v>78</v>
      </c>
      <c r="C213" s="16" t="s">
        <v>73</v>
      </c>
      <c r="D213" s="17">
        <v>5.08</v>
      </c>
      <c r="E213" s="17"/>
      <c r="F213" s="6"/>
      <c r="G213" s="93">
        <f>SUM('1:3'!G213)</f>
        <v>683</v>
      </c>
      <c r="H213" s="321">
        <f t="shared" si="34"/>
        <v>3469.64</v>
      </c>
      <c r="I213" s="93">
        <f>SUM('1:3'!I213)</f>
        <v>18</v>
      </c>
      <c r="J213" s="31">
        <f t="array" ref="J213">IF(ISERROR(G213/I213),"",G213/I213)</f>
        <v>37.944444444444443</v>
      </c>
      <c r="K213" s="35">
        <f t="array" ref="K213">IF(ISERROR(G213/L213),"",G213/L213)</f>
        <v>32.523809523809526</v>
      </c>
      <c r="L213" s="87">
        <v>21</v>
      </c>
      <c r="M213" s="36">
        <f t="shared" si="35"/>
        <v>-14.523809523809526</v>
      </c>
      <c r="N213" s="93">
        <f>SUM('1:3'!N213)</f>
        <v>0</v>
      </c>
      <c r="O213" s="93">
        <f>SUM('1:3'!O213)</f>
        <v>0</v>
      </c>
      <c r="P213" s="93">
        <f>SUM('1:3'!P213)</f>
        <v>0</v>
      </c>
      <c r="Q213" s="93">
        <f>SUM('1:3'!Q213)</f>
        <v>0</v>
      </c>
      <c r="R213" s="93">
        <f>SUM('1:3'!R213)</f>
        <v>0</v>
      </c>
      <c r="S213" s="93">
        <f>SUM('1:3'!S213)</f>
        <v>0</v>
      </c>
      <c r="T213" s="93">
        <f>SUM('1:3'!T213)</f>
        <v>0</v>
      </c>
      <c r="U213" s="93">
        <f>SUM('1:3'!U213)</f>
        <v>0</v>
      </c>
      <c r="V213" s="202">
        <f t="shared" si="36"/>
        <v>0</v>
      </c>
      <c r="W213" s="33">
        <f t="shared" si="37"/>
        <v>0</v>
      </c>
      <c r="X213" s="93">
        <f>SUM('1:3'!X213)</f>
        <v>0</v>
      </c>
      <c r="Y213" s="93">
        <f>SUM('1:3'!Y213)</f>
        <v>0</v>
      </c>
      <c r="Z213" s="93">
        <f>SUM('1:3'!Z213)</f>
        <v>0</v>
      </c>
      <c r="AA213" s="93">
        <f>SUM('1:3'!AA213)</f>
        <v>0</v>
      </c>
      <c r="AB213" s="73"/>
      <c r="AC213" s="54"/>
      <c r="AD213" s="327"/>
      <c r="AE213" s="54"/>
      <c r="AF213" s="54"/>
      <c r="AG213" s="54"/>
      <c r="AH213" s="54"/>
      <c r="AI213" s="57"/>
      <c r="AJ213" s="57"/>
      <c r="AK213" s="57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</row>
    <row r="214" spans="1:53">
      <c r="A214" s="260">
        <v>30100025</v>
      </c>
      <c r="B214" s="61" t="s">
        <v>78</v>
      </c>
      <c r="C214" s="16" t="s">
        <v>61</v>
      </c>
      <c r="D214" s="17">
        <v>5.08</v>
      </c>
      <c r="E214" s="17"/>
      <c r="F214" s="6"/>
      <c r="G214" s="93">
        <f>SUM('1:3'!G214)</f>
        <v>0</v>
      </c>
      <c r="H214" s="321">
        <f t="shared" si="34"/>
        <v>0</v>
      </c>
      <c r="I214" s="93">
        <f>SUM('1:3'!I214)</f>
        <v>0</v>
      </c>
      <c r="J214" s="31" t="str">
        <f t="array" ref="J214">IF(ISERROR(G214/I214),"",G214/I214)</f>
        <v/>
      </c>
      <c r="K214" s="35">
        <f t="array" ref="K214">IF(ISERROR(G214/L214),"",G214/L214)</f>
        <v>0</v>
      </c>
      <c r="L214" s="87">
        <v>21</v>
      </c>
      <c r="M214" s="36">
        <f t="shared" si="35"/>
        <v>0</v>
      </c>
      <c r="N214" s="93">
        <f>SUM('1:3'!N214)</f>
        <v>0</v>
      </c>
      <c r="O214" s="93">
        <f>SUM('1:3'!O214)</f>
        <v>0</v>
      </c>
      <c r="P214" s="93">
        <f>SUM('1:3'!P214)</f>
        <v>0</v>
      </c>
      <c r="Q214" s="93">
        <f>SUM('1:3'!Q214)</f>
        <v>0</v>
      </c>
      <c r="R214" s="93">
        <f>SUM('1:3'!R214)</f>
        <v>0</v>
      </c>
      <c r="S214" s="93">
        <f>SUM('1:3'!S214)</f>
        <v>0</v>
      </c>
      <c r="T214" s="93">
        <f>SUM('1:3'!T214)</f>
        <v>0</v>
      </c>
      <c r="U214" s="93">
        <f>SUM('1:3'!U214)</f>
        <v>0</v>
      </c>
      <c r="V214" s="202">
        <f t="shared" si="36"/>
        <v>0</v>
      </c>
      <c r="W214" s="33" t="str">
        <f t="shared" si="37"/>
        <v/>
      </c>
      <c r="X214" s="93">
        <f>SUM('1:3'!X214)</f>
        <v>0</v>
      </c>
      <c r="Y214" s="93">
        <f>SUM('1:3'!Y214)</f>
        <v>0</v>
      </c>
      <c r="Z214" s="93">
        <f>SUM('1:3'!Z214)</f>
        <v>0</v>
      </c>
      <c r="AA214" s="93">
        <f>SUM('1:3'!AA214)</f>
        <v>0</v>
      </c>
      <c r="AB214" s="25"/>
      <c r="AC214" s="54"/>
      <c r="AD214" s="327"/>
      <c r="AE214" s="54"/>
      <c r="AF214" s="54"/>
      <c r="AG214" s="54"/>
      <c r="AH214" s="54"/>
      <c r="AI214" s="57"/>
      <c r="AJ214" s="57"/>
      <c r="AK214" s="57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</row>
    <row r="215" spans="1:53">
      <c r="A215" s="260">
        <v>30100028</v>
      </c>
      <c r="B215" s="61" t="s">
        <v>78</v>
      </c>
      <c r="C215" s="16" t="s">
        <v>77</v>
      </c>
      <c r="D215" s="17">
        <v>5.08</v>
      </c>
      <c r="E215" s="17"/>
      <c r="F215" s="6"/>
      <c r="G215" s="93">
        <f>SUM('1:3'!G215)</f>
        <v>0</v>
      </c>
      <c r="H215" s="321">
        <f t="shared" si="34"/>
        <v>0</v>
      </c>
      <c r="I215" s="93">
        <f>SUM('1:3'!I215)</f>
        <v>0</v>
      </c>
      <c r="J215" s="31" t="str">
        <f t="array" ref="J215">IF(ISERROR(G215/I215),"",G215/I215)</f>
        <v/>
      </c>
      <c r="K215" s="35">
        <f t="array" ref="K215">IF(ISERROR(G215/L215),"",G215/L215)</f>
        <v>0</v>
      </c>
      <c r="L215" s="87">
        <v>21</v>
      </c>
      <c r="M215" s="36">
        <f t="shared" si="35"/>
        <v>0</v>
      </c>
      <c r="N215" s="93">
        <f>SUM('1:3'!N215)</f>
        <v>0</v>
      </c>
      <c r="O215" s="93">
        <f>SUM('1:3'!O215)</f>
        <v>0</v>
      </c>
      <c r="P215" s="93">
        <f>SUM('1:3'!P215)</f>
        <v>0</v>
      </c>
      <c r="Q215" s="93">
        <f>SUM('1:3'!Q215)</f>
        <v>0</v>
      </c>
      <c r="R215" s="93">
        <f>SUM('1:3'!R215)</f>
        <v>0</v>
      </c>
      <c r="S215" s="93">
        <f>SUM('1:3'!S215)</f>
        <v>0</v>
      </c>
      <c r="T215" s="93">
        <f>SUM('1:3'!T215)</f>
        <v>0</v>
      </c>
      <c r="U215" s="93">
        <f>SUM('1:3'!U215)</f>
        <v>0</v>
      </c>
      <c r="V215" s="202">
        <f t="shared" si="36"/>
        <v>0</v>
      </c>
      <c r="W215" s="33" t="str">
        <f t="shared" si="37"/>
        <v/>
      </c>
      <c r="X215" s="93">
        <f>SUM('1:3'!X215)</f>
        <v>0</v>
      </c>
      <c r="Y215" s="93">
        <f>SUM('1:3'!Y215)</f>
        <v>0</v>
      </c>
      <c r="Z215" s="93">
        <f>SUM('1:3'!Z215)</f>
        <v>0</v>
      </c>
      <c r="AA215" s="93">
        <f>SUM('1:3'!AA215)</f>
        <v>0</v>
      </c>
      <c r="AB215" s="73"/>
      <c r="AC215" s="54"/>
      <c r="AD215" s="327"/>
      <c r="AE215" s="54"/>
      <c r="AF215" s="54"/>
      <c r="AG215" s="54"/>
      <c r="AH215" s="54"/>
      <c r="AI215" s="57"/>
      <c r="AJ215" s="57"/>
      <c r="AK215" s="57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</row>
    <row r="216" spans="1:53">
      <c r="A216" s="260">
        <v>30100032</v>
      </c>
      <c r="B216" s="61" t="s">
        <v>79</v>
      </c>
      <c r="C216" s="16" t="s">
        <v>65</v>
      </c>
      <c r="D216" s="17">
        <v>5.03</v>
      </c>
      <c r="E216" s="17"/>
      <c r="F216" s="6"/>
      <c r="G216" s="93">
        <f>SUM('1:3'!G216)</f>
        <v>0</v>
      </c>
      <c r="H216" s="321">
        <f t="shared" si="34"/>
        <v>0</v>
      </c>
      <c r="I216" s="93">
        <f>SUM('1:3'!I216)</f>
        <v>0</v>
      </c>
      <c r="J216" s="31" t="str">
        <f t="array" ref="J216">IF(ISERROR(G216/I216),"",G216/I216)</f>
        <v/>
      </c>
      <c r="K216" s="35">
        <f t="array" ref="K216">IF(ISERROR(G216/L216),"",G216/L216)</f>
        <v>0</v>
      </c>
      <c r="L216" s="87">
        <v>56</v>
      </c>
      <c r="M216" s="36">
        <f t="shared" si="35"/>
        <v>0</v>
      </c>
      <c r="N216" s="93">
        <f>SUM('1:3'!N216)</f>
        <v>0</v>
      </c>
      <c r="O216" s="93">
        <f>SUM('1:3'!O216)</f>
        <v>0</v>
      </c>
      <c r="P216" s="93">
        <f>SUM('1:3'!P216)</f>
        <v>0</v>
      </c>
      <c r="Q216" s="93">
        <f>SUM('1:3'!Q216)</f>
        <v>0</v>
      </c>
      <c r="R216" s="93">
        <f>SUM('1:3'!R216)</f>
        <v>0</v>
      </c>
      <c r="S216" s="93">
        <f>SUM('1:3'!S216)</f>
        <v>0</v>
      </c>
      <c r="T216" s="93">
        <f>SUM('1:3'!T216)</f>
        <v>0</v>
      </c>
      <c r="U216" s="93">
        <f>SUM('1:3'!U216)</f>
        <v>0</v>
      </c>
      <c r="V216" s="202">
        <f t="shared" si="36"/>
        <v>0</v>
      </c>
      <c r="W216" s="33" t="str">
        <f t="shared" si="37"/>
        <v/>
      </c>
      <c r="X216" s="93">
        <f>SUM('1:3'!X216)</f>
        <v>0</v>
      </c>
      <c r="Y216" s="93">
        <f>SUM('1:3'!Y216)</f>
        <v>0</v>
      </c>
      <c r="Z216" s="93">
        <f>SUM('1:3'!Z216)</f>
        <v>0</v>
      </c>
      <c r="AA216" s="93">
        <f>SUM('1:3'!AA216)</f>
        <v>0</v>
      </c>
      <c r="AB216" s="25"/>
      <c r="AC216" s="54"/>
      <c r="AD216" s="327"/>
      <c r="AE216" s="54"/>
      <c r="AF216" s="54"/>
      <c r="AG216" s="54"/>
      <c r="AH216" s="54"/>
      <c r="AI216" s="57"/>
      <c r="AJ216" s="57"/>
      <c r="AK216" s="57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</row>
    <row r="217" spans="1:53">
      <c r="A217" s="260">
        <v>30100033</v>
      </c>
      <c r="B217" s="61" t="s">
        <v>79</v>
      </c>
      <c r="C217" s="16" t="s">
        <v>53</v>
      </c>
      <c r="D217" s="17">
        <v>5.03</v>
      </c>
      <c r="E217" s="17"/>
      <c r="F217" s="6"/>
      <c r="G217" s="93">
        <f>SUM('1:3'!G217)</f>
        <v>0</v>
      </c>
      <c r="H217" s="321">
        <f t="shared" si="34"/>
        <v>0</v>
      </c>
      <c r="I217" s="93">
        <f>SUM('1:3'!I217)</f>
        <v>0</v>
      </c>
      <c r="J217" s="31" t="str">
        <f t="array" ref="J217">IF(ISERROR(G217/I217),"",G217/I217)</f>
        <v/>
      </c>
      <c r="K217" s="35">
        <f t="array" ref="K217">IF(ISERROR(G217/L217),"",G217/L217)</f>
        <v>0</v>
      </c>
      <c r="L217" s="87">
        <v>56</v>
      </c>
      <c r="M217" s="36">
        <f t="shared" si="35"/>
        <v>0</v>
      </c>
      <c r="N217" s="93">
        <f>SUM('1:3'!N217)</f>
        <v>0</v>
      </c>
      <c r="O217" s="93">
        <f>SUM('1:3'!O217)</f>
        <v>0</v>
      </c>
      <c r="P217" s="93">
        <f>SUM('1:3'!P217)</f>
        <v>0</v>
      </c>
      <c r="Q217" s="93">
        <f>SUM('1:3'!Q217)</f>
        <v>0</v>
      </c>
      <c r="R217" s="93">
        <f>SUM('1:3'!R217)</f>
        <v>0</v>
      </c>
      <c r="S217" s="93">
        <f>SUM('1:3'!S217)</f>
        <v>0</v>
      </c>
      <c r="T217" s="93">
        <f>SUM('1:3'!T217)</f>
        <v>0</v>
      </c>
      <c r="U217" s="93">
        <f>SUM('1:3'!U217)</f>
        <v>0</v>
      </c>
      <c r="V217" s="202">
        <f t="shared" si="36"/>
        <v>0</v>
      </c>
      <c r="W217" s="33" t="str">
        <f t="shared" si="37"/>
        <v/>
      </c>
      <c r="X217" s="93">
        <f>SUM('1:3'!X217)</f>
        <v>0</v>
      </c>
      <c r="Y217" s="93">
        <f>SUM('1:3'!Y217)</f>
        <v>0</v>
      </c>
      <c r="Z217" s="93">
        <f>SUM('1:3'!Z217)</f>
        <v>0</v>
      </c>
      <c r="AA217" s="93">
        <f>SUM('1:3'!AA217)</f>
        <v>0</v>
      </c>
      <c r="AB217" s="25"/>
      <c r="AC217" s="54"/>
      <c r="AD217" s="327"/>
      <c r="AE217" s="54"/>
      <c r="AF217" s="54"/>
      <c r="AG217" s="54"/>
      <c r="AH217" s="54"/>
      <c r="AI217" s="57"/>
      <c r="AJ217" s="57"/>
      <c r="AK217" s="57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</row>
    <row r="218" spans="1:53">
      <c r="A218" s="260">
        <v>30100062</v>
      </c>
      <c r="B218" s="61" t="s">
        <v>79</v>
      </c>
      <c r="C218" s="16" t="s">
        <v>66</v>
      </c>
      <c r="D218" s="17">
        <v>5.03</v>
      </c>
      <c r="E218" s="17"/>
      <c r="F218" s="6"/>
      <c r="G218" s="93">
        <f>SUM('1:3'!G218)</f>
        <v>0</v>
      </c>
      <c r="H218" s="321">
        <f t="shared" si="34"/>
        <v>0</v>
      </c>
      <c r="I218" s="93">
        <f>SUM('1:3'!I218)</f>
        <v>0</v>
      </c>
      <c r="J218" s="31" t="str">
        <f t="array" ref="J218">IF(ISERROR(G218/I218),"",G218/I218)</f>
        <v/>
      </c>
      <c r="K218" s="35">
        <f t="array" ref="K218">IF(ISERROR(G218/L218),"",G218/L218)</f>
        <v>0</v>
      </c>
      <c r="L218" s="87">
        <v>56</v>
      </c>
      <c r="M218" s="36">
        <f t="shared" si="35"/>
        <v>0</v>
      </c>
      <c r="N218" s="93">
        <f>SUM('1:3'!N218)</f>
        <v>0</v>
      </c>
      <c r="O218" s="93">
        <f>SUM('1:3'!O218)</f>
        <v>0</v>
      </c>
      <c r="P218" s="93">
        <f>SUM('1:3'!P218)</f>
        <v>0</v>
      </c>
      <c r="Q218" s="93">
        <f>SUM('1:3'!Q218)</f>
        <v>0</v>
      </c>
      <c r="R218" s="93">
        <f>SUM('1:3'!R218)</f>
        <v>0</v>
      </c>
      <c r="S218" s="93">
        <f>SUM('1:3'!S218)</f>
        <v>0</v>
      </c>
      <c r="T218" s="93">
        <f>SUM('1:3'!T218)</f>
        <v>0</v>
      </c>
      <c r="U218" s="93">
        <f>SUM('1:3'!U218)</f>
        <v>0</v>
      </c>
      <c r="V218" s="202">
        <f t="shared" si="36"/>
        <v>0</v>
      </c>
      <c r="W218" s="33" t="str">
        <f t="shared" si="37"/>
        <v/>
      </c>
      <c r="X218" s="93">
        <f>SUM('1:3'!X218)</f>
        <v>0</v>
      </c>
      <c r="Y218" s="93">
        <f>SUM('1:3'!Y218)</f>
        <v>0</v>
      </c>
      <c r="Z218" s="93">
        <f>SUM('1:3'!Z218)</f>
        <v>0</v>
      </c>
      <c r="AA218" s="93">
        <f>SUM('1:3'!AA218)</f>
        <v>0</v>
      </c>
      <c r="AB218" s="25"/>
      <c r="AC218" s="54"/>
      <c r="AD218" s="327"/>
      <c r="AE218" s="54"/>
      <c r="AF218" s="54"/>
      <c r="AG218" s="54"/>
      <c r="AH218" s="54"/>
      <c r="AI218" s="57"/>
      <c r="AJ218" s="57"/>
      <c r="AK218" s="57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</row>
    <row r="219" spans="1:53">
      <c r="A219" s="260">
        <v>30100031</v>
      </c>
      <c r="B219" s="61" t="s">
        <v>79</v>
      </c>
      <c r="C219" s="16" t="s">
        <v>74</v>
      </c>
      <c r="D219" s="17">
        <v>5.03</v>
      </c>
      <c r="E219" s="17"/>
      <c r="F219" s="6"/>
      <c r="G219" s="93">
        <f>SUM('1:3'!G219)</f>
        <v>0</v>
      </c>
      <c r="H219" s="321">
        <f t="shared" si="34"/>
        <v>0</v>
      </c>
      <c r="I219" s="93">
        <f>SUM('1:3'!I219)</f>
        <v>0</v>
      </c>
      <c r="J219" s="31" t="str">
        <f t="array" ref="J219">IF(ISERROR(G219/I219),"",G219/I219)</f>
        <v/>
      </c>
      <c r="K219" s="35">
        <f t="array" ref="K219">IF(ISERROR(G219/L219),"",G219/L219)</f>
        <v>0</v>
      </c>
      <c r="L219" s="87">
        <v>56</v>
      </c>
      <c r="M219" s="36">
        <f t="shared" si="35"/>
        <v>0</v>
      </c>
      <c r="N219" s="93">
        <f>SUM('1:3'!N219)</f>
        <v>0</v>
      </c>
      <c r="O219" s="93">
        <f>SUM('1:3'!O219)</f>
        <v>0</v>
      </c>
      <c r="P219" s="93">
        <f>SUM('1:3'!P219)</f>
        <v>0</v>
      </c>
      <c r="Q219" s="93">
        <f>SUM('1:3'!Q219)</f>
        <v>0</v>
      </c>
      <c r="R219" s="93">
        <f>SUM('1:3'!R219)</f>
        <v>0</v>
      </c>
      <c r="S219" s="93">
        <f>SUM('1:3'!S219)</f>
        <v>0</v>
      </c>
      <c r="T219" s="93">
        <f>SUM('1:3'!T219)</f>
        <v>0</v>
      </c>
      <c r="U219" s="93">
        <f>SUM('1:3'!U219)</f>
        <v>0</v>
      </c>
      <c r="V219" s="202">
        <f t="shared" si="36"/>
        <v>0</v>
      </c>
      <c r="W219" s="33" t="str">
        <f t="shared" si="37"/>
        <v/>
      </c>
      <c r="X219" s="93">
        <f>SUM('1:3'!X219)</f>
        <v>0</v>
      </c>
      <c r="Y219" s="93">
        <f>SUM('1:3'!Y219)</f>
        <v>0</v>
      </c>
      <c r="Z219" s="93">
        <f>SUM('1:3'!Z219)</f>
        <v>0</v>
      </c>
      <c r="AA219" s="93">
        <f>SUM('1:3'!AA219)</f>
        <v>0</v>
      </c>
      <c r="AB219" s="25"/>
      <c r="AC219" s="54"/>
      <c r="AD219" s="327"/>
      <c r="AE219" s="54"/>
      <c r="AF219" s="54"/>
      <c r="AG219" s="54"/>
      <c r="AH219" s="54"/>
      <c r="AI219" s="57"/>
      <c r="AJ219" s="57"/>
      <c r="AK219" s="57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</row>
    <row r="220" spans="1:53">
      <c r="A220" s="260">
        <v>30100019</v>
      </c>
      <c r="B220" s="61" t="s">
        <v>385</v>
      </c>
      <c r="C220" s="16" t="s">
        <v>386</v>
      </c>
      <c r="D220" s="17">
        <v>5.03</v>
      </c>
      <c r="E220" s="17"/>
      <c r="F220" s="6"/>
      <c r="G220" s="93">
        <f>SUM('1:3'!G220)</f>
        <v>0</v>
      </c>
      <c r="H220" s="321">
        <f t="shared" si="34"/>
        <v>0</v>
      </c>
      <c r="I220" s="93">
        <f>SUM('1:3'!I220)</f>
        <v>0</v>
      </c>
      <c r="J220" s="31"/>
      <c r="K220" s="35">
        <f t="array" ref="K220">IF(ISERROR(G220/L220),"",G220/L220)</f>
        <v>0</v>
      </c>
      <c r="L220" s="87">
        <v>54</v>
      </c>
      <c r="M220" s="36">
        <f t="shared" si="35"/>
        <v>0</v>
      </c>
      <c r="N220" s="93">
        <f>SUM('1:3'!N220)</f>
        <v>0</v>
      </c>
      <c r="O220" s="93">
        <f>SUM('1:3'!O220)</f>
        <v>0</v>
      </c>
      <c r="P220" s="93">
        <f>SUM('1:3'!P220)</f>
        <v>0</v>
      </c>
      <c r="Q220" s="93">
        <f>SUM('1:3'!Q220)</f>
        <v>0</v>
      </c>
      <c r="R220" s="93">
        <f>SUM('1:3'!R220)</f>
        <v>0</v>
      </c>
      <c r="S220" s="93">
        <f>SUM('1:3'!S220)</f>
        <v>0</v>
      </c>
      <c r="T220" s="93">
        <f>SUM('1:3'!T220)</f>
        <v>0</v>
      </c>
      <c r="U220" s="93">
        <f>SUM('1:3'!U220)</f>
        <v>0</v>
      </c>
      <c r="V220" s="202"/>
      <c r="W220" s="33"/>
      <c r="X220" s="93">
        <f>SUM('1:3'!X220)</f>
        <v>0</v>
      </c>
      <c r="Y220" s="93">
        <f>SUM('1:3'!Y220)</f>
        <v>0</v>
      </c>
      <c r="Z220" s="93">
        <f>SUM('1:3'!Z220)</f>
        <v>0</v>
      </c>
      <c r="AA220" s="93">
        <f>SUM('1:3'!AA220)</f>
        <v>0</v>
      </c>
      <c r="AB220" s="25"/>
      <c r="AC220" s="54"/>
      <c r="AD220" s="327"/>
      <c r="AE220" s="54"/>
      <c r="AF220" s="54"/>
      <c r="AG220" s="54"/>
      <c r="AH220" s="54"/>
      <c r="AI220" s="57"/>
      <c r="AJ220" s="57"/>
      <c r="AK220" s="57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</row>
    <row r="221" spans="1:53">
      <c r="A221" s="260">
        <v>30100020</v>
      </c>
      <c r="B221" s="61" t="s">
        <v>385</v>
      </c>
      <c r="C221" s="16" t="s">
        <v>387</v>
      </c>
      <c r="D221" s="17">
        <v>5.03</v>
      </c>
      <c r="E221" s="17"/>
      <c r="F221" s="6"/>
      <c r="G221" s="93">
        <f>SUM('1:3'!G221)</f>
        <v>0</v>
      </c>
      <c r="H221" s="321">
        <f t="shared" si="34"/>
        <v>0</v>
      </c>
      <c r="I221" s="93">
        <f>SUM('1:3'!I221)</f>
        <v>0</v>
      </c>
      <c r="J221" s="31"/>
      <c r="K221" s="35">
        <f t="array" ref="K221">IF(ISERROR(G221/L221),"",G221/L221)</f>
        <v>0</v>
      </c>
      <c r="L221" s="87">
        <v>54</v>
      </c>
      <c r="M221" s="36">
        <f t="shared" si="35"/>
        <v>0</v>
      </c>
      <c r="N221" s="93">
        <f>SUM('1:3'!N221)</f>
        <v>0</v>
      </c>
      <c r="O221" s="93">
        <f>SUM('1:3'!O221)</f>
        <v>0</v>
      </c>
      <c r="P221" s="93">
        <f>SUM('1:3'!P221)</f>
        <v>0</v>
      </c>
      <c r="Q221" s="93">
        <f>SUM('1:3'!Q221)</f>
        <v>0</v>
      </c>
      <c r="R221" s="93">
        <f>SUM('1:3'!R221)</f>
        <v>0</v>
      </c>
      <c r="S221" s="93">
        <f>SUM('1:3'!S221)</f>
        <v>0</v>
      </c>
      <c r="T221" s="93">
        <f>SUM('1:3'!T221)</f>
        <v>0</v>
      </c>
      <c r="U221" s="93">
        <f>SUM('1:3'!U221)</f>
        <v>0</v>
      </c>
      <c r="V221" s="202"/>
      <c r="W221" s="33"/>
      <c r="X221" s="93">
        <f>SUM('1:3'!X221)</f>
        <v>0</v>
      </c>
      <c r="Y221" s="93">
        <f>SUM('1:3'!Y221)</f>
        <v>0</v>
      </c>
      <c r="Z221" s="93">
        <f>SUM('1:3'!Z221)</f>
        <v>0</v>
      </c>
      <c r="AA221" s="93">
        <f>SUM('1:3'!AA221)</f>
        <v>0</v>
      </c>
      <c r="AB221" s="25"/>
      <c r="AC221" s="54"/>
      <c r="AD221" s="327"/>
      <c r="AE221" s="54"/>
      <c r="AF221" s="54"/>
      <c r="AG221" s="54"/>
      <c r="AH221" s="54"/>
      <c r="AI221" s="57"/>
      <c r="AJ221" s="57"/>
      <c r="AK221" s="57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</row>
    <row r="222" spans="1:53">
      <c r="A222" s="260">
        <v>30100021</v>
      </c>
      <c r="B222" s="186" t="s">
        <v>382</v>
      </c>
      <c r="C222" s="16" t="s">
        <v>389</v>
      </c>
      <c r="D222" s="17">
        <v>5.03</v>
      </c>
      <c r="E222" s="17"/>
      <c r="F222" s="6"/>
      <c r="G222" s="93">
        <f>SUM('1:3'!G222)</f>
        <v>0</v>
      </c>
      <c r="H222" s="321">
        <f t="shared" si="34"/>
        <v>0</v>
      </c>
      <c r="I222" s="93">
        <f>SUM('1:3'!I222)</f>
        <v>0</v>
      </c>
      <c r="J222" s="31"/>
      <c r="K222" s="35">
        <f t="array" ref="K222">IF(ISERROR(G222/L222),"",G222/L222)</f>
        <v>0</v>
      </c>
      <c r="L222" s="87">
        <v>54</v>
      </c>
      <c r="M222" s="36">
        <f t="shared" si="35"/>
        <v>0</v>
      </c>
      <c r="N222" s="93">
        <f>SUM('1:3'!N222)</f>
        <v>0</v>
      </c>
      <c r="O222" s="93">
        <f>SUM('1:3'!O222)</f>
        <v>0</v>
      </c>
      <c r="P222" s="93">
        <f>SUM('1:3'!P222)</f>
        <v>0</v>
      </c>
      <c r="Q222" s="93">
        <f>SUM('1:3'!Q222)</f>
        <v>0</v>
      </c>
      <c r="R222" s="93">
        <f>SUM('1:3'!R222)</f>
        <v>0</v>
      </c>
      <c r="S222" s="93">
        <f>SUM('1:3'!S222)</f>
        <v>0</v>
      </c>
      <c r="T222" s="93">
        <f>SUM('1:3'!T222)</f>
        <v>0</v>
      </c>
      <c r="U222" s="93">
        <f>SUM('1:3'!U222)</f>
        <v>0</v>
      </c>
      <c r="V222" s="202"/>
      <c r="W222" s="33"/>
      <c r="X222" s="93">
        <f>SUM('1:3'!X222)</f>
        <v>0</v>
      </c>
      <c r="Y222" s="93">
        <f>SUM('1:3'!Y222)</f>
        <v>0</v>
      </c>
      <c r="Z222" s="93">
        <f>SUM('1:3'!Z222)</f>
        <v>0</v>
      </c>
      <c r="AA222" s="93">
        <f>SUM('1:3'!AA222)</f>
        <v>0</v>
      </c>
      <c r="AB222" s="25"/>
      <c r="AC222" s="54"/>
      <c r="AD222" s="327"/>
      <c r="AE222" s="54"/>
      <c r="AF222" s="54"/>
      <c r="AG222" s="54"/>
      <c r="AH222" s="54"/>
      <c r="AI222" s="57"/>
      <c r="AJ222" s="57"/>
      <c r="AK222" s="57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</row>
    <row r="223" spans="1:53">
      <c r="A223" s="260">
        <v>30100018</v>
      </c>
      <c r="B223" s="186" t="s">
        <v>382</v>
      </c>
      <c r="C223" s="16" t="s">
        <v>391</v>
      </c>
      <c r="D223" s="17">
        <v>5.03</v>
      </c>
      <c r="E223" s="17"/>
      <c r="F223" s="6"/>
      <c r="G223" s="93">
        <f>SUM('1:3'!G223)</f>
        <v>0</v>
      </c>
      <c r="H223" s="321">
        <f t="shared" si="34"/>
        <v>0</v>
      </c>
      <c r="I223" s="93">
        <f>SUM('1:3'!I223)</f>
        <v>0</v>
      </c>
      <c r="J223" s="31"/>
      <c r="K223" s="35">
        <f t="array" ref="K223">IF(ISERROR(G223/L223),"",G223/L223)</f>
        <v>0</v>
      </c>
      <c r="L223" s="87">
        <v>54</v>
      </c>
      <c r="M223" s="36">
        <f t="shared" si="35"/>
        <v>0</v>
      </c>
      <c r="N223" s="93">
        <f>SUM('1:3'!N223)</f>
        <v>0</v>
      </c>
      <c r="O223" s="93">
        <f>SUM('1:3'!O223)</f>
        <v>0</v>
      </c>
      <c r="P223" s="93">
        <f>SUM('1:3'!P223)</f>
        <v>0</v>
      </c>
      <c r="Q223" s="93">
        <f>SUM('1:3'!Q223)</f>
        <v>0</v>
      </c>
      <c r="R223" s="93">
        <f>SUM('1:3'!R223)</f>
        <v>0</v>
      </c>
      <c r="S223" s="93">
        <f>SUM('1:3'!S223)</f>
        <v>0</v>
      </c>
      <c r="T223" s="93">
        <f>SUM('1:3'!T223)</f>
        <v>0</v>
      </c>
      <c r="U223" s="93">
        <f>SUM('1:3'!U223)</f>
        <v>0</v>
      </c>
      <c r="V223" s="202"/>
      <c r="W223" s="33"/>
      <c r="X223" s="93">
        <f>SUM('1:3'!X223)</f>
        <v>0</v>
      </c>
      <c r="Y223" s="93">
        <f>SUM('1:3'!Y223)</f>
        <v>0</v>
      </c>
      <c r="Z223" s="93">
        <f>SUM('1:3'!Z223)</f>
        <v>0</v>
      </c>
      <c r="AA223" s="93">
        <f>SUM('1:3'!AA223)</f>
        <v>0</v>
      </c>
      <c r="AB223" s="25"/>
      <c r="AC223" s="54"/>
      <c r="AD223" s="327"/>
      <c r="AE223" s="54"/>
      <c r="AF223" s="54"/>
      <c r="AG223" s="54"/>
      <c r="AH223" s="54"/>
      <c r="AI223" s="57"/>
      <c r="AJ223" s="57"/>
      <c r="AK223" s="57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</row>
    <row r="224" spans="1:53">
      <c r="A224" s="263">
        <v>30700007</v>
      </c>
      <c r="B224" s="186" t="s">
        <v>418</v>
      </c>
      <c r="C224" s="183" t="s">
        <v>364</v>
      </c>
      <c r="D224" s="17">
        <v>5.03</v>
      </c>
      <c r="E224" s="17"/>
      <c r="F224" s="6"/>
      <c r="G224" s="93">
        <f>SUM('1:3'!G224)</f>
        <v>0</v>
      </c>
      <c r="H224" s="321">
        <f t="shared" si="34"/>
        <v>0</v>
      </c>
      <c r="I224" s="93">
        <f>SUM('1:3'!I224)</f>
        <v>0</v>
      </c>
      <c r="J224" s="31"/>
      <c r="K224" s="35">
        <f t="array" ref="K224">IF(ISERROR(G224/L224),"",G224/L224)</f>
        <v>0</v>
      </c>
      <c r="L224" s="87">
        <v>3</v>
      </c>
      <c r="M224" s="36">
        <f t="shared" si="35"/>
        <v>0</v>
      </c>
      <c r="N224" s="93">
        <f>SUM('1:3'!N224)</f>
        <v>0</v>
      </c>
      <c r="O224" s="93">
        <f>SUM('1:3'!O224)</f>
        <v>0</v>
      </c>
      <c r="P224" s="93">
        <f>SUM('1:3'!P224)</f>
        <v>0</v>
      </c>
      <c r="Q224" s="93">
        <f>SUM('1:3'!Q224)</f>
        <v>0</v>
      </c>
      <c r="R224" s="93">
        <f>SUM('1:3'!R224)</f>
        <v>0</v>
      </c>
      <c r="S224" s="93">
        <f>SUM('1:3'!S224)</f>
        <v>0</v>
      </c>
      <c r="T224" s="93">
        <f>SUM('1:3'!T224)</f>
        <v>0</v>
      </c>
      <c r="U224" s="93">
        <f>SUM('1:3'!U224)</f>
        <v>0</v>
      </c>
      <c r="V224" s="202"/>
      <c r="W224" s="33"/>
      <c r="X224" s="93">
        <f>SUM('1:3'!X224)</f>
        <v>0</v>
      </c>
      <c r="Y224" s="93">
        <f>SUM('1:3'!Y224)</f>
        <v>0</v>
      </c>
      <c r="Z224" s="93">
        <f>SUM('1:3'!Z224)</f>
        <v>0</v>
      </c>
      <c r="AA224" s="93">
        <f>SUM('1:3'!AA224)</f>
        <v>0</v>
      </c>
      <c r="AB224" s="25"/>
      <c r="AC224" s="54"/>
      <c r="AD224" s="327"/>
      <c r="AE224" s="54"/>
      <c r="AF224" s="54"/>
      <c r="AG224" s="54"/>
      <c r="AH224" s="54"/>
      <c r="AI224" s="57"/>
      <c r="AJ224" s="57"/>
      <c r="AK224" s="57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</row>
    <row r="225" spans="1:53">
      <c r="A225" s="263">
        <v>30700006</v>
      </c>
      <c r="B225" s="186" t="s">
        <v>418</v>
      </c>
      <c r="C225" s="183" t="s">
        <v>365</v>
      </c>
      <c r="D225" s="17">
        <v>5.03</v>
      </c>
      <c r="E225" s="17"/>
      <c r="F225" s="6"/>
      <c r="G225" s="93">
        <f>SUM('1:3'!G225)</f>
        <v>0</v>
      </c>
      <c r="H225" s="321">
        <f t="shared" si="34"/>
        <v>0</v>
      </c>
      <c r="I225" s="93">
        <f>SUM('1:3'!I225)</f>
        <v>0</v>
      </c>
      <c r="J225" s="31"/>
      <c r="K225" s="35">
        <f t="array" ref="K225">IF(ISERROR(G225/L225),"",G225/L225)</f>
        <v>0</v>
      </c>
      <c r="L225" s="87">
        <v>3</v>
      </c>
      <c r="M225" s="36">
        <f t="shared" si="35"/>
        <v>0</v>
      </c>
      <c r="N225" s="93">
        <f>SUM('1:3'!N225)</f>
        <v>0</v>
      </c>
      <c r="O225" s="93">
        <f>SUM('1:3'!O225)</f>
        <v>0</v>
      </c>
      <c r="P225" s="93">
        <f>SUM('1:3'!P225)</f>
        <v>0</v>
      </c>
      <c r="Q225" s="93">
        <f>SUM('1:3'!Q225)</f>
        <v>0</v>
      </c>
      <c r="R225" s="93">
        <f>SUM('1:3'!R225)</f>
        <v>0</v>
      </c>
      <c r="S225" s="93">
        <f>SUM('1:3'!S225)</f>
        <v>0</v>
      </c>
      <c r="T225" s="93">
        <f>SUM('1:3'!T225)</f>
        <v>0</v>
      </c>
      <c r="U225" s="93">
        <f>SUM('1:3'!U225)</f>
        <v>0</v>
      </c>
      <c r="V225" s="202"/>
      <c r="W225" s="33"/>
      <c r="X225" s="93">
        <f>SUM('1:3'!X225)</f>
        <v>0</v>
      </c>
      <c r="Y225" s="93">
        <f>SUM('1:3'!Y225)</f>
        <v>0</v>
      </c>
      <c r="Z225" s="93">
        <f>SUM('1:3'!Z225)</f>
        <v>0</v>
      </c>
      <c r="AA225" s="93">
        <f>SUM('1:3'!AA225)</f>
        <v>0</v>
      </c>
      <c r="AB225" s="25"/>
      <c r="AC225" s="54"/>
      <c r="AD225" s="327"/>
      <c r="AE225" s="54"/>
      <c r="AF225" s="54"/>
      <c r="AG225" s="54"/>
      <c r="AH225" s="54"/>
      <c r="AI225" s="57"/>
      <c r="AJ225" s="57"/>
      <c r="AK225" s="57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</row>
    <row r="226" spans="1:53">
      <c r="A226" s="263">
        <v>30700008</v>
      </c>
      <c r="B226" s="186" t="s">
        <v>418</v>
      </c>
      <c r="C226" s="183" t="s">
        <v>366</v>
      </c>
      <c r="D226" s="17">
        <v>5.03</v>
      </c>
      <c r="E226" s="17"/>
      <c r="F226" s="6"/>
      <c r="G226" s="93">
        <f>SUM('1:3'!G226)</f>
        <v>0</v>
      </c>
      <c r="H226" s="321">
        <f t="shared" si="34"/>
        <v>0</v>
      </c>
      <c r="I226" s="93">
        <f>SUM('1:3'!I226)</f>
        <v>0</v>
      </c>
      <c r="J226" s="31"/>
      <c r="K226" s="35">
        <f t="array" ref="K226">IF(ISERROR(G226/L226),"",G226/L226)</f>
        <v>0</v>
      </c>
      <c r="L226" s="87">
        <v>3</v>
      </c>
      <c r="M226" s="36">
        <f t="shared" si="35"/>
        <v>0</v>
      </c>
      <c r="N226" s="93">
        <f>SUM('1:3'!N226)</f>
        <v>0</v>
      </c>
      <c r="O226" s="93">
        <f>SUM('1:3'!O226)</f>
        <v>0</v>
      </c>
      <c r="P226" s="93">
        <f>SUM('1:3'!P226)</f>
        <v>0</v>
      </c>
      <c r="Q226" s="93">
        <f>SUM('1:3'!Q226)</f>
        <v>0</v>
      </c>
      <c r="R226" s="93">
        <f>SUM('1:3'!R226)</f>
        <v>0</v>
      </c>
      <c r="S226" s="93">
        <f>SUM('1:3'!S226)</f>
        <v>0</v>
      </c>
      <c r="T226" s="93">
        <f>SUM('1:3'!T226)</f>
        <v>0</v>
      </c>
      <c r="U226" s="93">
        <f>SUM('1:3'!U226)</f>
        <v>0</v>
      </c>
      <c r="V226" s="202"/>
      <c r="W226" s="33"/>
      <c r="X226" s="93">
        <f>SUM('1:3'!X226)</f>
        <v>0</v>
      </c>
      <c r="Y226" s="93">
        <f>SUM('1:3'!Y226)</f>
        <v>0</v>
      </c>
      <c r="Z226" s="93">
        <f>SUM('1:3'!Z226)</f>
        <v>0</v>
      </c>
      <c r="AA226" s="93">
        <f>SUM('1:3'!AA226)</f>
        <v>0</v>
      </c>
      <c r="AB226" s="25"/>
      <c r="AC226" s="54"/>
      <c r="AD226" s="327"/>
      <c r="AE226" s="54"/>
      <c r="AF226" s="54"/>
      <c r="AG226" s="54"/>
      <c r="AH226" s="54"/>
      <c r="AI226" s="57"/>
      <c r="AJ226" s="57"/>
      <c r="AK226" s="57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</row>
    <row r="227" spans="1:53">
      <c r="A227" s="263">
        <v>30700009</v>
      </c>
      <c r="B227" s="186" t="s">
        <v>418</v>
      </c>
      <c r="C227" s="183" t="s">
        <v>367</v>
      </c>
      <c r="D227" s="17">
        <v>5.03</v>
      </c>
      <c r="E227" s="17"/>
      <c r="F227" s="6"/>
      <c r="G227" s="93">
        <f>SUM('1:3'!G227)</f>
        <v>0</v>
      </c>
      <c r="H227" s="321">
        <f t="shared" si="34"/>
        <v>0</v>
      </c>
      <c r="I227" s="93">
        <f>SUM('1:3'!I227)</f>
        <v>0</v>
      </c>
      <c r="J227" s="31"/>
      <c r="K227" s="35">
        <f t="array" ref="K227">IF(ISERROR(G227/L227),"",G227/L227)</f>
        <v>0</v>
      </c>
      <c r="L227" s="87">
        <v>3</v>
      </c>
      <c r="M227" s="36">
        <f t="shared" si="35"/>
        <v>0</v>
      </c>
      <c r="N227" s="93">
        <f>SUM('1:3'!N227)</f>
        <v>0</v>
      </c>
      <c r="O227" s="93">
        <f>SUM('1:3'!O227)</f>
        <v>0</v>
      </c>
      <c r="P227" s="93">
        <f>SUM('1:3'!P227)</f>
        <v>0</v>
      </c>
      <c r="Q227" s="93">
        <f>SUM('1:3'!Q227)</f>
        <v>0</v>
      </c>
      <c r="R227" s="93">
        <f>SUM('1:3'!R227)</f>
        <v>0</v>
      </c>
      <c r="S227" s="93">
        <f>SUM('1:3'!S227)</f>
        <v>0</v>
      </c>
      <c r="T227" s="93">
        <f>SUM('1:3'!T227)</f>
        <v>0</v>
      </c>
      <c r="U227" s="93">
        <f>SUM('1:3'!U227)</f>
        <v>0</v>
      </c>
      <c r="V227" s="202"/>
      <c r="W227" s="33"/>
      <c r="X227" s="93">
        <f>SUM('1:3'!X227)</f>
        <v>0</v>
      </c>
      <c r="Y227" s="93">
        <f>SUM('1:3'!Y227)</f>
        <v>0</v>
      </c>
      <c r="Z227" s="93">
        <f>SUM('1:3'!Z227)</f>
        <v>0</v>
      </c>
      <c r="AA227" s="93">
        <f>SUM('1:3'!AA227)</f>
        <v>0</v>
      </c>
      <c r="AB227" s="25"/>
      <c r="AC227" s="54"/>
      <c r="AD227" s="327"/>
      <c r="AE227" s="54"/>
      <c r="AF227" s="54"/>
      <c r="AG227" s="54"/>
      <c r="AH227" s="54"/>
      <c r="AI227" s="57"/>
      <c r="AJ227" s="57"/>
      <c r="AK227" s="57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</row>
    <row r="228" spans="1:53">
      <c r="A228" s="260">
        <v>30100036</v>
      </c>
      <c r="B228" s="62" t="s">
        <v>80</v>
      </c>
      <c r="C228" s="16" t="s">
        <v>61</v>
      </c>
      <c r="D228" s="17">
        <v>5.03</v>
      </c>
      <c r="E228" s="17"/>
      <c r="F228" s="6"/>
      <c r="G228" s="93">
        <f>SUM('1:3'!G228)</f>
        <v>0</v>
      </c>
      <c r="H228" s="321">
        <f t="shared" si="34"/>
        <v>0</v>
      </c>
      <c r="I228" s="93">
        <f>SUM('1:3'!I228)</f>
        <v>0</v>
      </c>
      <c r="J228" s="31" t="str">
        <f t="array" ref="J228">IF(ISERROR(G228/I228),"",G228/I228)</f>
        <v/>
      </c>
      <c r="K228" s="35">
        <f t="array" ref="K228">IF(ISERROR(G228/L228),"",G228/L228)</f>
        <v>0</v>
      </c>
      <c r="L228" s="87">
        <v>40</v>
      </c>
      <c r="M228" s="36">
        <f t="shared" si="35"/>
        <v>0</v>
      </c>
      <c r="N228" s="93">
        <f>SUM('1:3'!N228)</f>
        <v>0</v>
      </c>
      <c r="O228" s="93">
        <f>SUM('1:3'!O228)</f>
        <v>0</v>
      </c>
      <c r="P228" s="93">
        <f>SUM('1:3'!P228)</f>
        <v>0</v>
      </c>
      <c r="Q228" s="93">
        <f>SUM('1:3'!Q228)</f>
        <v>0</v>
      </c>
      <c r="R228" s="93">
        <f>SUM('1:3'!R228)</f>
        <v>0</v>
      </c>
      <c r="S228" s="93">
        <f>SUM('1:3'!S228)</f>
        <v>0</v>
      </c>
      <c r="T228" s="93">
        <f>SUM('1:3'!T228)</f>
        <v>0</v>
      </c>
      <c r="U228" s="93">
        <f>SUM('1:3'!U228)</f>
        <v>0</v>
      </c>
      <c r="V228" s="202">
        <f t="shared" ref="V228:V237" si="38">SUM(X228:AA228)</f>
        <v>0</v>
      </c>
      <c r="W228" s="33" t="str">
        <f t="shared" ref="W228:W237" si="39">IF(ISERROR(V228/G228),"",V228/G228)</f>
        <v/>
      </c>
      <c r="X228" s="93">
        <f>SUM('1:3'!X228)</f>
        <v>0</v>
      </c>
      <c r="Y228" s="93">
        <f>SUM('1:3'!Y228)</f>
        <v>0</v>
      </c>
      <c r="Z228" s="93">
        <f>SUM('1:3'!Z228)</f>
        <v>0</v>
      </c>
      <c r="AA228" s="93">
        <f>SUM('1:3'!AA228)</f>
        <v>0</v>
      </c>
      <c r="AB228" s="73"/>
      <c r="AC228" s="54"/>
      <c r="AD228" s="327"/>
      <c r="AE228" s="54"/>
      <c r="AF228" s="54"/>
      <c r="AG228" s="54"/>
      <c r="AH228" s="54"/>
      <c r="AI228" s="57"/>
      <c r="AJ228" s="57"/>
      <c r="AK228" s="57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</row>
    <row r="229" spans="1:53">
      <c r="A229" s="260">
        <v>30100034</v>
      </c>
      <c r="B229" s="62" t="s">
        <v>80</v>
      </c>
      <c r="C229" s="16" t="s">
        <v>60</v>
      </c>
      <c r="D229" s="17">
        <v>5.03</v>
      </c>
      <c r="E229" s="17"/>
      <c r="F229" s="6"/>
      <c r="G229" s="93">
        <f>SUM('1:3'!G229)</f>
        <v>0</v>
      </c>
      <c r="H229" s="321">
        <f t="shared" si="34"/>
        <v>0</v>
      </c>
      <c r="I229" s="93">
        <f>SUM('1:3'!I229)</f>
        <v>0</v>
      </c>
      <c r="J229" s="31" t="str">
        <f t="array" ref="J229">IF(ISERROR(G229/I229),"",G229/I229)</f>
        <v/>
      </c>
      <c r="K229" s="35">
        <f t="array" ref="K229">IF(ISERROR(G229/L229),"",G229/L229)</f>
        <v>0</v>
      </c>
      <c r="L229" s="87">
        <v>40</v>
      </c>
      <c r="M229" s="36">
        <f t="shared" si="35"/>
        <v>0</v>
      </c>
      <c r="N229" s="93">
        <f>SUM('1:3'!N229)</f>
        <v>0</v>
      </c>
      <c r="O229" s="93">
        <f>SUM('1:3'!O229)</f>
        <v>0</v>
      </c>
      <c r="P229" s="93">
        <f>SUM('1:3'!P229)</f>
        <v>0</v>
      </c>
      <c r="Q229" s="93">
        <f>SUM('1:3'!Q229)</f>
        <v>0</v>
      </c>
      <c r="R229" s="93">
        <f>SUM('1:3'!R229)</f>
        <v>0</v>
      </c>
      <c r="S229" s="93">
        <f>SUM('1:3'!S229)</f>
        <v>0</v>
      </c>
      <c r="T229" s="93">
        <f>SUM('1:3'!T229)</f>
        <v>0</v>
      </c>
      <c r="U229" s="93">
        <f>SUM('1:3'!U229)</f>
        <v>0</v>
      </c>
      <c r="V229" s="202">
        <f t="shared" si="38"/>
        <v>0</v>
      </c>
      <c r="W229" s="33" t="str">
        <f t="shared" si="39"/>
        <v/>
      </c>
      <c r="X229" s="93">
        <f>SUM('1:3'!X229)</f>
        <v>0</v>
      </c>
      <c r="Y229" s="93">
        <f>SUM('1:3'!Y229)</f>
        <v>0</v>
      </c>
      <c r="Z229" s="93">
        <f>SUM('1:3'!Z229)</f>
        <v>0</v>
      </c>
      <c r="AA229" s="93">
        <f>SUM('1:3'!AA229)</f>
        <v>0</v>
      </c>
      <c r="AB229" s="73"/>
      <c r="AC229" s="54"/>
      <c r="AD229" s="327"/>
      <c r="AE229" s="54"/>
      <c r="AF229" s="54"/>
      <c r="AG229" s="54"/>
      <c r="AH229" s="54"/>
      <c r="AI229" s="57"/>
      <c r="AJ229" s="57"/>
      <c r="AK229" s="57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</row>
    <row r="230" spans="1:53">
      <c r="A230" s="260">
        <v>30100035</v>
      </c>
      <c r="B230" s="62" t="s">
        <v>80</v>
      </c>
      <c r="C230" s="16" t="s">
        <v>65</v>
      </c>
      <c r="D230" s="17">
        <v>5.03</v>
      </c>
      <c r="E230" s="17"/>
      <c r="F230" s="6"/>
      <c r="G230" s="93">
        <f>SUM('1:3'!G230)</f>
        <v>0</v>
      </c>
      <c r="H230" s="321">
        <f t="shared" si="34"/>
        <v>0</v>
      </c>
      <c r="I230" s="93">
        <f>SUM('1:3'!I230)</f>
        <v>0</v>
      </c>
      <c r="J230" s="31" t="str">
        <f t="array" ref="J230">IF(ISERROR(G230/I230),"",G230/I230)</f>
        <v/>
      </c>
      <c r="K230" s="35">
        <f t="array" ref="K230">IF(ISERROR(G230/L230),"",G230/L230)</f>
        <v>0</v>
      </c>
      <c r="L230" s="87">
        <v>40</v>
      </c>
      <c r="M230" s="36">
        <f t="shared" si="35"/>
        <v>0</v>
      </c>
      <c r="N230" s="93">
        <f>SUM('1:3'!N230)</f>
        <v>0</v>
      </c>
      <c r="O230" s="93">
        <f>SUM('1:3'!O230)</f>
        <v>0</v>
      </c>
      <c r="P230" s="93">
        <f>SUM('1:3'!P230)</f>
        <v>0</v>
      </c>
      <c r="Q230" s="93">
        <f>SUM('1:3'!Q230)</f>
        <v>0</v>
      </c>
      <c r="R230" s="93">
        <f>SUM('1:3'!R230)</f>
        <v>0</v>
      </c>
      <c r="S230" s="93">
        <f>SUM('1:3'!S230)</f>
        <v>0</v>
      </c>
      <c r="T230" s="93">
        <f>SUM('1:3'!T230)</f>
        <v>0</v>
      </c>
      <c r="U230" s="93">
        <f>SUM('1:3'!U230)</f>
        <v>0</v>
      </c>
      <c r="V230" s="202">
        <f t="shared" si="38"/>
        <v>0</v>
      </c>
      <c r="W230" s="33" t="str">
        <f t="shared" si="39"/>
        <v/>
      </c>
      <c r="X230" s="93">
        <f>SUM('1:3'!X230)</f>
        <v>0</v>
      </c>
      <c r="Y230" s="93">
        <f>SUM('1:3'!Y230)</f>
        <v>0</v>
      </c>
      <c r="Z230" s="93">
        <f>SUM('1:3'!Z230)</f>
        <v>0</v>
      </c>
      <c r="AA230" s="93">
        <f>SUM('1:3'!AA230)</f>
        <v>0</v>
      </c>
      <c r="AB230" s="73"/>
      <c r="AC230" s="54"/>
      <c r="AD230" s="327"/>
      <c r="AE230" s="54"/>
      <c r="AF230" s="54"/>
      <c r="AG230" s="54"/>
      <c r="AH230" s="54"/>
      <c r="AI230" s="57"/>
      <c r="AJ230" s="57"/>
      <c r="AK230" s="57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</row>
    <row r="231" spans="1:53">
      <c r="A231" s="260">
        <v>30100040</v>
      </c>
      <c r="B231" s="62" t="s">
        <v>81</v>
      </c>
      <c r="C231" s="16" t="s">
        <v>82</v>
      </c>
      <c r="D231" s="17">
        <v>5.03</v>
      </c>
      <c r="E231" s="17"/>
      <c r="F231" s="6"/>
      <c r="G231" s="93">
        <f>SUM('1:3'!G231)</f>
        <v>0</v>
      </c>
      <c r="H231" s="321">
        <f t="shared" si="34"/>
        <v>0</v>
      </c>
      <c r="I231" s="93">
        <f>SUM('1:3'!I231)</f>
        <v>0</v>
      </c>
      <c r="J231" s="31" t="str">
        <f t="array" ref="J231">IF(ISERROR(G231/I231),"",G231/I231)</f>
        <v/>
      </c>
      <c r="K231" s="35">
        <f t="array" ref="K231">IF(ISERROR(G231/L231),"",G231/L231)</f>
        <v>0</v>
      </c>
      <c r="L231" s="87">
        <v>50</v>
      </c>
      <c r="M231" s="36">
        <f t="shared" si="35"/>
        <v>0</v>
      </c>
      <c r="N231" s="93">
        <f>SUM('1:3'!N231)</f>
        <v>0</v>
      </c>
      <c r="O231" s="93">
        <f>SUM('1:3'!O231)</f>
        <v>0</v>
      </c>
      <c r="P231" s="93">
        <f>SUM('1:3'!P231)</f>
        <v>0</v>
      </c>
      <c r="Q231" s="93">
        <f>SUM('1:3'!Q231)</f>
        <v>0</v>
      </c>
      <c r="R231" s="93">
        <f>SUM('1:3'!R231)</f>
        <v>0</v>
      </c>
      <c r="S231" s="93">
        <f>SUM('1:3'!S231)</f>
        <v>0</v>
      </c>
      <c r="T231" s="93">
        <f>SUM('1:3'!T231)</f>
        <v>0</v>
      </c>
      <c r="U231" s="93">
        <f>SUM('1:3'!U231)</f>
        <v>0</v>
      </c>
      <c r="V231" s="202">
        <f t="shared" si="38"/>
        <v>0</v>
      </c>
      <c r="W231" s="33" t="str">
        <f t="shared" si="39"/>
        <v/>
      </c>
      <c r="X231" s="93">
        <f>SUM('1:3'!X231)</f>
        <v>0</v>
      </c>
      <c r="Y231" s="93">
        <f>SUM('1:3'!Y231)</f>
        <v>0</v>
      </c>
      <c r="Z231" s="93">
        <f>SUM('1:3'!Z231)</f>
        <v>0</v>
      </c>
      <c r="AA231" s="93">
        <f>SUM('1:3'!AA231)</f>
        <v>0</v>
      </c>
      <c r="AB231" s="73"/>
      <c r="AC231" s="54"/>
      <c r="AD231" s="327"/>
      <c r="AE231" s="54"/>
      <c r="AF231" s="54"/>
      <c r="AG231" s="54"/>
      <c r="AH231" s="54"/>
      <c r="AI231" s="57"/>
      <c r="AJ231" s="57"/>
      <c r="AK231" s="57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</row>
    <row r="232" spans="1:53">
      <c r="A232" s="260">
        <v>30100039</v>
      </c>
      <c r="B232" s="62" t="s">
        <v>81</v>
      </c>
      <c r="C232" s="16" t="s">
        <v>60</v>
      </c>
      <c r="D232" s="17">
        <v>5.03</v>
      </c>
      <c r="E232" s="17"/>
      <c r="F232" s="6"/>
      <c r="G232" s="93">
        <f>SUM('1:3'!G232)</f>
        <v>0</v>
      </c>
      <c r="H232" s="321">
        <f t="shared" si="34"/>
        <v>0</v>
      </c>
      <c r="I232" s="93">
        <f>SUM('1:3'!I232)</f>
        <v>0</v>
      </c>
      <c r="J232" s="31" t="str">
        <f t="array" ref="J232">IF(ISERROR(G232/I232),"",G232/I232)</f>
        <v/>
      </c>
      <c r="K232" s="35">
        <f t="array" ref="K232">IF(ISERROR(G232/L232),"",G232/L232)</f>
        <v>0</v>
      </c>
      <c r="L232" s="87">
        <v>50</v>
      </c>
      <c r="M232" s="36">
        <f t="shared" si="35"/>
        <v>0</v>
      </c>
      <c r="N232" s="93">
        <f>SUM('1:3'!N232)</f>
        <v>0</v>
      </c>
      <c r="O232" s="93">
        <f>SUM('1:3'!O232)</f>
        <v>0</v>
      </c>
      <c r="P232" s="93">
        <f>SUM('1:3'!P232)</f>
        <v>0</v>
      </c>
      <c r="Q232" s="93">
        <f>SUM('1:3'!Q232)</f>
        <v>0</v>
      </c>
      <c r="R232" s="93">
        <f>SUM('1:3'!R232)</f>
        <v>0</v>
      </c>
      <c r="S232" s="93">
        <f>SUM('1:3'!S232)</f>
        <v>0</v>
      </c>
      <c r="T232" s="93">
        <f>SUM('1:3'!T232)</f>
        <v>0</v>
      </c>
      <c r="U232" s="93">
        <f>SUM('1:3'!U232)</f>
        <v>0</v>
      </c>
      <c r="V232" s="202">
        <f t="shared" si="38"/>
        <v>0</v>
      </c>
      <c r="W232" s="33" t="str">
        <f t="shared" si="39"/>
        <v/>
      </c>
      <c r="X232" s="93">
        <f>SUM('1:3'!X232)</f>
        <v>0</v>
      </c>
      <c r="Y232" s="93">
        <f>SUM('1:3'!Y232)</f>
        <v>0</v>
      </c>
      <c r="Z232" s="93">
        <f>SUM('1:3'!Z232)</f>
        <v>0</v>
      </c>
      <c r="AA232" s="93">
        <f>SUM('1:3'!AA232)</f>
        <v>0</v>
      </c>
      <c r="AB232" s="73"/>
      <c r="AC232" s="54"/>
      <c r="AD232" s="327"/>
      <c r="AE232" s="54"/>
      <c r="AF232" s="54"/>
      <c r="AG232" s="54"/>
      <c r="AH232" s="54"/>
      <c r="AI232" s="57"/>
      <c r="AJ232" s="57"/>
      <c r="AK232" s="57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</row>
    <row r="233" spans="1:53">
      <c r="A233" s="260">
        <v>30100042</v>
      </c>
      <c r="B233" s="62" t="s">
        <v>81</v>
      </c>
      <c r="C233" s="16" t="s">
        <v>61</v>
      </c>
      <c r="D233" s="17">
        <v>5.03</v>
      </c>
      <c r="E233" s="17"/>
      <c r="F233" s="6"/>
      <c r="G233" s="93">
        <f>SUM('1:3'!G233)</f>
        <v>0</v>
      </c>
      <c r="H233" s="321">
        <f t="shared" si="34"/>
        <v>0</v>
      </c>
      <c r="I233" s="93">
        <f>SUM('1:3'!I233)</f>
        <v>0</v>
      </c>
      <c r="J233" s="31" t="str">
        <f t="array" ref="J233">IF(ISERROR(G233/I233),"",G233/I233)</f>
        <v/>
      </c>
      <c r="K233" s="35">
        <f t="array" ref="K233">IF(ISERROR(G233/L233),"",G233/L233)</f>
        <v>0</v>
      </c>
      <c r="L233" s="87">
        <v>50</v>
      </c>
      <c r="M233" s="36">
        <f t="shared" si="35"/>
        <v>0</v>
      </c>
      <c r="N233" s="93">
        <f>SUM('1:3'!N233)</f>
        <v>0</v>
      </c>
      <c r="O233" s="93">
        <f>SUM('1:3'!O233)</f>
        <v>0</v>
      </c>
      <c r="P233" s="93">
        <f>SUM('1:3'!P233)</f>
        <v>0</v>
      </c>
      <c r="Q233" s="93">
        <f>SUM('1:3'!Q233)</f>
        <v>0</v>
      </c>
      <c r="R233" s="93">
        <f>SUM('1:3'!R233)</f>
        <v>0</v>
      </c>
      <c r="S233" s="93">
        <f>SUM('1:3'!S233)</f>
        <v>0</v>
      </c>
      <c r="T233" s="93">
        <f>SUM('1:3'!T233)</f>
        <v>0</v>
      </c>
      <c r="U233" s="93">
        <f>SUM('1:3'!U233)</f>
        <v>0</v>
      </c>
      <c r="V233" s="202">
        <f t="shared" si="38"/>
        <v>0</v>
      </c>
      <c r="W233" s="33" t="str">
        <f t="shared" si="39"/>
        <v/>
      </c>
      <c r="X233" s="93">
        <f>SUM('1:3'!X233)</f>
        <v>0</v>
      </c>
      <c r="Y233" s="93">
        <f>SUM('1:3'!Y233)</f>
        <v>0</v>
      </c>
      <c r="Z233" s="93">
        <f>SUM('1:3'!Z233)</f>
        <v>0</v>
      </c>
      <c r="AA233" s="93">
        <f>SUM('1:3'!AA233)</f>
        <v>0</v>
      </c>
      <c r="AB233" s="73"/>
      <c r="AC233" s="54"/>
      <c r="AD233" s="327"/>
      <c r="AE233" s="54"/>
      <c r="AF233" s="54"/>
      <c r="AG233" s="54"/>
      <c r="AH233" s="54"/>
      <c r="AI233" s="57"/>
      <c r="AJ233" s="57"/>
      <c r="AK233" s="57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</row>
    <row r="234" spans="1:53">
      <c r="A234" s="260">
        <v>30100041</v>
      </c>
      <c r="B234" s="62" t="s">
        <v>81</v>
      </c>
      <c r="C234" s="16" t="s">
        <v>65</v>
      </c>
      <c r="D234" s="17">
        <v>5.03</v>
      </c>
      <c r="E234" s="17"/>
      <c r="F234" s="6"/>
      <c r="G234" s="93">
        <f>SUM('1:3'!G234)</f>
        <v>0</v>
      </c>
      <c r="H234" s="321">
        <f t="shared" si="34"/>
        <v>0</v>
      </c>
      <c r="I234" s="93">
        <f>SUM('1:3'!I234)</f>
        <v>0</v>
      </c>
      <c r="J234" s="31" t="str">
        <f t="array" ref="J234">IF(ISERROR(G234/I234),"",G234/I234)</f>
        <v/>
      </c>
      <c r="K234" s="35">
        <f t="array" ref="K234">IF(ISERROR(G234/L234),"",G234/L234)</f>
        <v>0</v>
      </c>
      <c r="L234" s="87">
        <v>50</v>
      </c>
      <c r="M234" s="36">
        <f t="shared" si="35"/>
        <v>0</v>
      </c>
      <c r="N234" s="93">
        <f>SUM('1:3'!N234)</f>
        <v>0</v>
      </c>
      <c r="O234" s="93">
        <f>SUM('1:3'!O234)</f>
        <v>0</v>
      </c>
      <c r="P234" s="93">
        <f>SUM('1:3'!P234)</f>
        <v>0</v>
      </c>
      <c r="Q234" s="93">
        <f>SUM('1:3'!Q234)</f>
        <v>0</v>
      </c>
      <c r="R234" s="93">
        <f>SUM('1:3'!R234)</f>
        <v>0</v>
      </c>
      <c r="S234" s="93">
        <f>SUM('1:3'!S234)</f>
        <v>0</v>
      </c>
      <c r="T234" s="93">
        <f>SUM('1:3'!T234)</f>
        <v>0</v>
      </c>
      <c r="U234" s="93">
        <f>SUM('1:3'!U234)</f>
        <v>0</v>
      </c>
      <c r="V234" s="202">
        <f t="shared" si="38"/>
        <v>0</v>
      </c>
      <c r="W234" s="33" t="str">
        <f t="shared" si="39"/>
        <v/>
      </c>
      <c r="X234" s="93">
        <f>SUM('1:3'!X234)</f>
        <v>0</v>
      </c>
      <c r="Y234" s="93">
        <f>SUM('1:3'!Y234)</f>
        <v>0</v>
      </c>
      <c r="Z234" s="93">
        <f>SUM('1:3'!Z234)</f>
        <v>0</v>
      </c>
      <c r="AA234" s="93">
        <f>SUM('1:3'!AA234)</f>
        <v>0</v>
      </c>
      <c r="AB234" s="73"/>
      <c r="AC234" s="54"/>
      <c r="AD234" s="327"/>
      <c r="AE234" s="54"/>
      <c r="AF234" s="54"/>
      <c r="AG234" s="54"/>
      <c r="AH234" s="54"/>
      <c r="AI234" s="57"/>
      <c r="AJ234" s="57"/>
      <c r="AK234" s="57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</row>
    <row r="235" spans="1:53">
      <c r="A235" s="260">
        <v>30100045</v>
      </c>
      <c r="B235" s="62" t="s">
        <v>83</v>
      </c>
      <c r="C235" s="16" t="s">
        <v>73</v>
      </c>
      <c r="D235" s="17">
        <v>5.03</v>
      </c>
      <c r="E235" s="17"/>
      <c r="F235" s="6"/>
      <c r="G235" s="93">
        <f>SUM('1:3'!G235)</f>
        <v>0</v>
      </c>
      <c r="H235" s="321">
        <f t="shared" si="34"/>
        <v>0</v>
      </c>
      <c r="I235" s="93">
        <f>SUM('1:3'!I235)</f>
        <v>0</v>
      </c>
      <c r="J235" s="31" t="str">
        <f t="array" ref="J235">IF(ISERROR(G235/I235),"",G235/I235)</f>
        <v/>
      </c>
      <c r="K235" s="35">
        <f t="array" ref="K235">IF(ISERROR(G235/L235),"",G235/L235)</f>
        <v>0</v>
      </c>
      <c r="L235" s="87">
        <v>50</v>
      </c>
      <c r="M235" s="36">
        <f t="shared" si="35"/>
        <v>0</v>
      </c>
      <c r="N235" s="93">
        <f>SUM('1:3'!N235)</f>
        <v>0</v>
      </c>
      <c r="O235" s="93">
        <f>SUM('1:3'!O235)</f>
        <v>0</v>
      </c>
      <c r="P235" s="93">
        <f>SUM('1:3'!P235)</f>
        <v>0</v>
      </c>
      <c r="Q235" s="93">
        <f>SUM('1:3'!Q235)</f>
        <v>0</v>
      </c>
      <c r="R235" s="93">
        <f>SUM('1:3'!R235)</f>
        <v>0</v>
      </c>
      <c r="S235" s="93">
        <f>SUM('1:3'!S235)</f>
        <v>0</v>
      </c>
      <c r="T235" s="93">
        <f>SUM('1:3'!T235)</f>
        <v>0</v>
      </c>
      <c r="U235" s="93">
        <f>SUM('1:3'!U235)</f>
        <v>0</v>
      </c>
      <c r="V235" s="202">
        <f t="shared" si="38"/>
        <v>0</v>
      </c>
      <c r="W235" s="33" t="str">
        <f t="shared" si="39"/>
        <v/>
      </c>
      <c r="X235" s="93">
        <f>SUM('1:3'!X235)</f>
        <v>0</v>
      </c>
      <c r="Y235" s="93">
        <f>SUM('1:3'!Y235)</f>
        <v>0</v>
      </c>
      <c r="Z235" s="93">
        <f>SUM('1:3'!Z235)</f>
        <v>0</v>
      </c>
      <c r="AA235" s="93">
        <f>SUM('1:3'!AA235)</f>
        <v>0</v>
      </c>
      <c r="AB235" s="73"/>
      <c r="AC235" s="54"/>
      <c r="AD235" s="327"/>
      <c r="AE235" s="54"/>
      <c r="AF235" s="54"/>
      <c r="AG235" s="54"/>
      <c r="AH235" s="54"/>
      <c r="AI235" s="57"/>
      <c r="AJ235" s="57"/>
      <c r="AK235" s="57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</row>
    <row r="236" spans="1:53">
      <c r="A236" s="260">
        <v>30100044</v>
      </c>
      <c r="B236" s="62" t="s">
        <v>83</v>
      </c>
      <c r="C236" s="16" t="s">
        <v>61</v>
      </c>
      <c r="D236" s="17">
        <v>5.03</v>
      </c>
      <c r="E236" s="17"/>
      <c r="F236" s="6"/>
      <c r="G236" s="93">
        <f>SUM('1:3'!G236)</f>
        <v>0</v>
      </c>
      <c r="H236" s="321">
        <f t="shared" si="34"/>
        <v>0</v>
      </c>
      <c r="I236" s="93">
        <f>SUM('1:3'!I236)</f>
        <v>0</v>
      </c>
      <c r="J236" s="31" t="str">
        <f t="array" ref="J236">IF(ISERROR(G236/I236),"",G236/I236)</f>
        <v/>
      </c>
      <c r="K236" s="35">
        <f t="array" ref="K236">IF(ISERROR(G236/L236),"",G236/L236)</f>
        <v>0</v>
      </c>
      <c r="L236" s="87">
        <v>50</v>
      </c>
      <c r="M236" s="36">
        <f t="shared" si="35"/>
        <v>0</v>
      </c>
      <c r="N236" s="93">
        <f>SUM('1:3'!N236)</f>
        <v>0</v>
      </c>
      <c r="O236" s="93">
        <f>SUM('1:3'!O236)</f>
        <v>0</v>
      </c>
      <c r="P236" s="93">
        <f>SUM('1:3'!P236)</f>
        <v>0</v>
      </c>
      <c r="Q236" s="93">
        <f>SUM('1:3'!Q236)</f>
        <v>0</v>
      </c>
      <c r="R236" s="93">
        <f>SUM('1:3'!R236)</f>
        <v>0</v>
      </c>
      <c r="S236" s="93">
        <f>SUM('1:3'!S236)</f>
        <v>0</v>
      </c>
      <c r="T236" s="93">
        <f>SUM('1:3'!T236)</f>
        <v>0</v>
      </c>
      <c r="U236" s="93">
        <f>SUM('1:3'!U236)</f>
        <v>0</v>
      </c>
      <c r="V236" s="202">
        <f t="shared" si="38"/>
        <v>0</v>
      </c>
      <c r="W236" s="33" t="str">
        <f t="shared" si="39"/>
        <v/>
      </c>
      <c r="X236" s="93">
        <f>SUM('1:3'!X236)</f>
        <v>0</v>
      </c>
      <c r="Y236" s="93">
        <f>SUM('1:3'!Y236)</f>
        <v>0</v>
      </c>
      <c r="Z236" s="93">
        <f>SUM('1:3'!Z236)</f>
        <v>0</v>
      </c>
      <c r="AA236" s="93">
        <f>SUM('1:3'!AA236)</f>
        <v>0</v>
      </c>
      <c r="AB236" s="73"/>
      <c r="AC236" s="54"/>
      <c r="AD236" s="327"/>
      <c r="AE236" s="54"/>
      <c r="AF236" s="54"/>
      <c r="AG236" s="54"/>
      <c r="AH236" s="54"/>
      <c r="AI236" s="57"/>
      <c r="AJ236" s="57"/>
      <c r="AK236" s="57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</row>
    <row r="237" spans="1:53">
      <c r="A237" s="260">
        <v>30100046</v>
      </c>
      <c r="B237" s="62" t="s">
        <v>83</v>
      </c>
      <c r="C237" s="16" t="s">
        <v>77</v>
      </c>
      <c r="D237" s="17">
        <v>5.03</v>
      </c>
      <c r="E237" s="17"/>
      <c r="F237" s="6"/>
      <c r="G237" s="93">
        <f>SUM('1:3'!G237)</f>
        <v>0</v>
      </c>
      <c r="H237" s="321">
        <f t="shared" si="34"/>
        <v>0</v>
      </c>
      <c r="I237" s="93">
        <f>SUM('1:3'!I237)</f>
        <v>0</v>
      </c>
      <c r="J237" s="31" t="str">
        <f t="array" ref="J237">IF(ISERROR(G237/I237),"",G237/I237)</f>
        <v/>
      </c>
      <c r="K237" s="35">
        <f t="array" ref="K237">IF(ISERROR(G237/L237),"",G237/L237)</f>
        <v>0</v>
      </c>
      <c r="L237" s="87">
        <v>50</v>
      </c>
      <c r="M237" s="36">
        <f t="shared" si="35"/>
        <v>0</v>
      </c>
      <c r="N237" s="93">
        <f>SUM('1:3'!N237)</f>
        <v>0</v>
      </c>
      <c r="O237" s="93">
        <f>SUM('1:3'!O237)</f>
        <v>0</v>
      </c>
      <c r="P237" s="93">
        <f>SUM('1:3'!P237)</f>
        <v>0</v>
      </c>
      <c r="Q237" s="93">
        <f>SUM('1:3'!Q237)</f>
        <v>0</v>
      </c>
      <c r="R237" s="93">
        <f>SUM('1:3'!R237)</f>
        <v>0</v>
      </c>
      <c r="S237" s="93">
        <f>SUM('1:3'!S237)</f>
        <v>0</v>
      </c>
      <c r="T237" s="93">
        <f>SUM('1:3'!T237)</f>
        <v>0</v>
      </c>
      <c r="U237" s="93">
        <f>SUM('1:3'!U237)</f>
        <v>0</v>
      </c>
      <c r="V237" s="202">
        <f t="shared" si="38"/>
        <v>0</v>
      </c>
      <c r="W237" s="33" t="str">
        <f t="shared" si="39"/>
        <v/>
      </c>
      <c r="X237" s="93">
        <f>SUM('1:3'!X237)</f>
        <v>0</v>
      </c>
      <c r="Y237" s="93">
        <f>SUM('1:3'!Y237)</f>
        <v>0</v>
      </c>
      <c r="Z237" s="93">
        <f>SUM('1:3'!Z237)</f>
        <v>0</v>
      </c>
      <c r="AA237" s="93">
        <f>SUM('1:3'!AA237)</f>
        <v>0</v>
      </c>
      <c r="AB237" s="73"/>
      <c r="AC237" s="54"/>
      <c r="AD237" s="327"/>
      <c r="AE237" s="54"/>
      <c r="AF237" s="54"/>
      <c r="AG237" s="54"/>
      <c r="AH237" s="54"/>
      <c r="AI237" s="57"/>
      <c r="AJ237" s="57"/>
      <c r="AK237" s="57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</row>
    <row r="238" spans="1:53">
      <c r="A238" s="260">
        <v>30100043</v>
      </c>
      <c r="B238" s="188" t="s">
        <v>429</v>
      </c>
      <c r="C238" s="183" t="s">
        <v>427</v>
      </c>
      <c r="D238" s="17">
        <v>5.03</v>
      </c>
      <c r="E238" s="17"/>
      <c r="F238" s="6"/>
      <c r="G238" s="93">
        <f>SUM('1:3'!G238)</f>
        <v>0</v>
      </c>
      <c r="H238" s="321">
        <f t="shared" si="34"/>
        <v>0</v>
      </c>
      <c r="I238" s="93">
        <f>SUM('1:3'!I238)</f>
        <v>0</v>
      </c>
      <c r="J238" s="31"/>
      <c r="K238" s="35"/>
      <c r="L238" s="87">
        <v>50</v>
      </c>
      <c r="M238" s="36"/>
      <c r="N238" s="93"/>
      <c r="O238" s="93"/>
      <c r="P238" s="93"/>
      <c r="Q238" s="93"/>
      <c r="R238" s="93"/>
      <c r="S238" s="93"/>
      <c r="T238" s="93"/>
      <c r="U238" s="93"/>
      <c r="V238" s="202"/>
      <c r="W238" s="33"/>
      <c r="X238" s="93"/>
      <c r="Y238" s="93"/>
      <c r="Z238" s="93"/>
      <c r="AA238" s="93"/>
      <c r="AB238" s="73"/>
      <c r="AC238" s="54"/>
      <c r="AD238" s="327"/>
      <c r="AE238" s="54"/>
      <c r="AF238" s="54"/>
      <c r="AG238" s="54"/>
      <c r="AH238" s="54"/>
      <c r="AI238" s="57"/>
      <c r="AJ238" s="57"/>
      <c r="AK238" s="57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</row>
    <row r="239" spans="1:53">
      <c r="A239" s="260">
        <v>30100064</v>
      </c>
      <c r="B239" s="188" t="s">
        <v>400</v>
      </c>
      <c r="C239" s="183" t="s">
        <v>398</v>
      </c>
      <c r="D239" s="17">
        <v>5</v>
      </c>
      <c r="E239" s="17"/>
      <c r="F239" s="6"/>
      <c r="G239" s="93">
        <f>SUM('1:3'!G239)</f>
        <v>0</v>
      </c>
      <c r="H239" s="321">
        <f t="shared" si="34"/>
        <v>0</v>
      </c>
      <c r="I239" s="93">
        <f>SUM('1:3'!I239)</f>
        <v>0</v>
      </c>
      <c r="J239" s="31"/>
      <c r="K239" s="35">
        <f t="array" ref="K239">IF(ISERROR(G239/L239),"",G239/L239)</f>
        <v>0</v>
      </c>
      <c r="L239" s="87">
        <v>50</v>
      </c>
      <c r="M239" s="36">
        <f t="shared" ref="M239:M250" si="40">IF(ISERROR(I239-K239),"",I239-K239)</f>
        <v>0</v>
      </c>
      <c r="N239" s="93">
        <f>SUM('1:3'!N239)</f>
        <v>0</v>
      </c>
      <c r="O239" s="93">
        <f>SUM('1:3'!O239)</f>
        <v>0</v>
      </c>
      <c r="P239" s="93">
        <f>SUM('1:3'!P239)</f>
        <v>0</v>
      </c>
      <c r="Q239" s="93">
        <f>SUM('1:3'!Q239)</f>
        <v>0</v>
      </c>
      <c r="R239" s="93">
        <f>SUM('1:3'!R239)</f>
        <v>0</v>
      </c>
      <c r="S239" s="93">
        <f>SUM('1:3'!S239)</f>
        <v>0</v>
      </c>
      <c r="T239" s="93">
        <f>SUM('1:3'!T239)</f>
        <v>0</v>
      </c>
      <c r="U239" s="93">
        <f>SUM('1:3'!U239)</f>
        <v>0</v>
      </c>
      <c r="V239" s="202"/>
      <c r="W239" s="33"/>
      <c r="X239" s="93">
        <f>SUM('1:3'!X239)</f>
        <v>0</v>
      </c>
      <c r="Y239" s="93">
        <f>SUM('1:3'!Y239)</f>
        <v>0</v>
      </c>
      <c r="Z239" s="93">
        <f>SUM('1:3'!Z239)</f>
        <v>0</v>
      </c>
      <c r="AA239" s="93">
        <f>SUM('1:3'!AA239)</f>
        <v>0</v>
      </c>
      <c r="AB239" s="73"/>
      <c r="AC239" s="54"/>
      <c r="AD239" s="327"/>
      <c r="AE239" s="54"/>
      <c r="AF239" s="54"/>
      <c r="AG239" s="54"/>
      <c r="AH239" s="54"/>
      <c r="AI239" s="57"/>
      <c r="AJ239" s="57"/>
      <c r="AK239" s="57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</row>
    <row r="240" spans="1:53">
      <c r="A240" s="260">
        <v>30100049</v>
      </c>
      <c r="B240" s="62" t="s">
        <v>84</v>
      </c>
      <c r="C240" s="16" t="s">
        <v>64</v>
      </c>
      <c r="D240" s="17">
        <v>5.03</v>
      </c>
      <c r="E240" s="17"/>
      <c r="F240" s="6"/>
      <c r="G240" s="93">
        <f>SUM('1:3'!G240)</f>
        <v>106</v>
      </c>
      <c r="H240" s="321">
        <f t="shared" si="34"/>
        <v>533.18000000000006</v>
      </c>
      <c r="I240" s="93">
        <f>SUM('1:3'!I240)</f>
        <v>4</v>
      </c>
      <c r="J240" s="31">
        <f t="array" ref="J240">IF(ISERROR(G240/I240),"",G240/I240)</f>
        <v>26.5</v>
      </c>
      <c r="K240" s="35">
        <f t="array" ref="K240">IF(ISERROR(G240/L240),"",G240/L240)</f>
        <v>4.9302325581395348</v>
      </c>
      <c r="L240" s="87">
        <v>21.5</v>
      </c>
      <c r="M240" s="36">
        <f t="shared" si="40"/>
        <v>-0.93023255813953476</v>
      </c>
      <c r="N240" s="93">
        <f>SUM('1:3'!N240)</f>
        <v>0</v>
      </c>
      <c r="O240" s="93">
        <f>SUM('1:3'!O240)</f>
        <v>0</v>
      </c>
      <c r="P240" s="93">
        <f>SUM('1:3'!P240)</f>
        <v>0</v>
      </c>
      <c r="Q240" s="93">
        <f>SUM('1:3'!Q240)</f>
        <v>0</v>
      </c>
      <c r="R240" s="93">
        <f>SUM('1:3'!R240)</f>
        <v>0</v>
      </c>
      <c r="S240" s="93">
        <f>SUM('1:3'!S240)</f>
        <v>0</v>
      </c>
      <c r="T240" s="93">
        <f>SUM('1:3'!T240)</f>
        <v>0</v>
      </c>
      <c r="U240" s="93">
        <f>SUM('1:3'!U240)</f>
        <v>0</v>
      </c>
      <c r="V240" s="202">
        <f>SUM(X240:AA240)</f>
        <v>0</v>
      </c>
      <c r="W240" s="33">
        <f>IF(ISERROR(V240/G240),"",V240/G240)</f>
        <v>0</v>
      </c>
      <c r="X240" s="93">
        <f>SUM('1:3'!X240)</f>
        <v>0</v>
      </c>
      <c r="Y240" s="93">
        <f>SUM('1:3'!Y240)</f>
        <v>0</v>
      </c>
      <c r="Z240" s="93">
        <f>SUM('1:3'!Z240)</f>
        <v>0</v>
      </c>
      <c r="AA240" s="93">
        <f>SUM('1:3'!AA240)</f>
        <v>0</v>
      </c>
      <c r="AB240" s="73"/>
      <c r="AC240" s="54"/>
      <c r="AD240" s="327"/>
      <c r="AE240" s="54"/>
      <c r="AF240" s="54"/>
      <c r="AG240" s="54"/>
      <c r="AH240" s="54"/>
      <c r="AI240" s="57"/>
      <c r="AJ240" s="57"/>
      <c r="AK240" s="57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</row>
    <row r="241" spans="1:53">
      <c r="A241" s="260">
        <v>30100050</v>
      </c>
      <c r="B241" s="62" t="s">
        <v>84</v>
      </c>
      <c r="C241" s="16" t="s">
        <v>65</v>
      </c>
      <c r="D241" s="17">
        <v>5.03</v>
      </c>
      <c r="E241" s="17"/>
      <c r="F241" s="6"/>
      <c r="G241" s="93">
        <f>SUM('1:3'!G241)</f>
        <v>0</v>
      </c>
      <c r="H241" s="321">
        <f t="shared" si="34"/>
        <v>0</v>
      </c>
      <c r="I241" s="93">
        <f>SUM('1:3'!I241)</f>
        <v>0</v>
      </c>
      <c r="J241" s="31" t="str">
        <f t="array" ref="J241">IF(ISERROR(G241/I241),"",G241/I241)</f>
        <v/>
      </c>
      <c r="K241" s="35">
        <f t="array" ref="K241">IF(ISERROR(G241/L241),"",G241/L241)</f>
        <v>0</v>
      </c>
      <c r="L241" s="87">
        <v>21.5</v>
      </c>
      <c r="M241" s="36">
        <f t="shared" si="40"/>
        <v>0</v>
      </c>
      <c r="N241" s="93">
        <f>SUM('1:3'!N241)</f>
        <v>0</v>
      </c>
      <c r="O241" s="93">
        <f>SUM('1:3'!O241)</f>
        <v>0</v>
      </c>
      <c r="P241" s="93">
        <f>SUM('1:3'!P241)</f>
        <v>0</v>
      </c>
      <c r="Q241" s="93">
        <f>SUM('1:3'!Q241)</f>
        <v>0</v>
      </c>
      <c r="R241" s="93">
        <f>SUM('1:3'!R241)</f>
        <v>0</v>
      </c>
      <c r="S241" s="93">
        <f>SUM('1:3'!S241)</f>
        <v>0</v>
      </c>
      <c r="T241" s="93">
        <f>SUM('1:3'!T241)</f>
        <v>0</v>
      </c>
      <c r="U241" s="93">
        <f>SUM('1:3'!U241)</f>
        <v>0</v>
      </c>
      <c r="V241" s="202">
        <f>SUM(X241:AA241)</f>
        <v>0</v>
      </c>
      <c r="W241" s="33" t="str">
        <f>IF(ISERROR(V241/G241),"",V241/G241)</f>
        <v/>
      </c>
      <c r="X241" s="93">
        <f>SUM('1:3'!X241)</f>
        <v>0</v>
      </c>
      <c r="Y241" s="93">
        <f>SUM('1:3'!Y241)</f>
        <v>0</v>
      </c>
      <c r="Z241" s="93">
        <f>SUM('1:3'!Z241)</f>
        <v>0</v>
      </c>
      <c r="AA241" s="93">
        <f>SUM('1:3'!AA241)</f>
        <v>0</v>
      </c>
      <c r="AB241" s="73"/>
      <c r="AC241" s="54"/>
      <c r="AD241" s="327"/>
      <c r="AE241" s="54"/>
      <c r="AF241" s="54"/>
      <c r="AG241" s="54"/>
      <c r="AH241" s="54"/>
      <c r="AI241" s="57"/>
      <c r="AJ241" s="57"/>
      <c r="AK241" s="57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</row>
    <row r="242" spans="1:53">
      <c r="A242" s="260"/>
      <c r="B242" s="188" t="s">
        <v>360</v>
      </c>
      <c r="C242" s="183" t="s">
        <v>361</v>
      </c>
      <c r="D242" s="17"/>
      <c r="E242" s="17"/>
      <c r="F242" s="6"/>
      <c r="G242" s="93">
        <f>SUM('1:3'!G242)</f>
        <v>0</v>
      </c>
      <c r="H242" s="321">
        <f t="shared" si="34"/>
        <v>0</v>
      </c>
      <c r="I242" s="93">
        <f>SUM('1:3'!I242)</f>
        <v>0</v>
      </c>
      <c r="J242" s="31"/>
      <c r="K242" s="35"/>
      <c r="L242" s="87"/>
      <c r="M242" s="36">
        <f t="shared" si="40"/>
        <v>0</v>
      </c>
      <c r="N242" s="93">
        <f>SUM('1:3'!N242)</f>
        <v>0</v>
      </c>
      <c r="O242" s="93">
        <f>SUM('1:3'!O242)</f>
        <v>0</v>
      </c>
      <c r="P242" s="93">
        <f>SUM('1:3'!P242)</f>
        <v>0</v>
      </c>
      <c r="Q242" s="93">
        <f>SUM('1:3'!Q242)</f>
        <v>0</v>
      </c>
      <c r="R242" s="93">
        <f>SUM('1:3'!R242)</f>
        <v>0</v>
      </c>
      <c r="S242" s="93">
        <f>SUM('1:3'!S242)</f>
        <v>0</v>
      </c>
      <c r="T242" s="93">
        <f>SUM('1:3'!T242)</f>
        <v>0</v>
      </c>
      <c r="U242" s="93">
        <f>SUM('1:3'!U242)</f>
        <v>0</v>
      </c>
      <c r="V242" s="202"/>
      <c r="W242" s="33"/>
      <c r="X242" s="93">
        <f>SUM('1:3'!X242)</f>
        <v>0</v>
      </c>
      <c r="Y242" s="93">
        <f>SUM('1:3'!Y242)</f>
        <v>0</v>
      </c>
      <c r="Z242" s="93">
        <f>SUM('1:3'!Z242)</f>
        <v>0</v>
      </c>
      <c r="AA242" s="93">
        <f>SUM('1:3'!AA242)</f>
        <v>0</v>
      </c>
      <c r="AB242" s="73"/>
      <c r="AC242" s="54"/>
      <c r="AD242" s="327"/>
      <c r="AE242" s="54"/>
      <c r="AF242" s="54"/>
      <c r="AG242" s="54"/>
      <c r="AH242" s="54"/>
      <c r="AI242" s="57"/>
      <c r="AJ242" s="57"/>
      <c r="AK242" s="57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</row>
    <row r="243" spans="1:53">
      <c r="A243" s="260">
        <v>30100055</v>
      </c>
      <c r="B243" s="63" t="s">
        <v>85</v>
      </c>
      <c r="C243" s="16" t="s">
        <v>60</v>
      </c>
      <c r="D243" s="17">
        <v>5.0599999999999996</v>
      </c>
      <c r="E243" s="17"/>
      <c r="F243" s="6"/>
      <c r="G243" s="93">
        <f>SUM('1:3'!G243)</f>
        <v>0</v>
      </c>
      <c r="H243" s="321">
        <f t="shared" si="34"/>
        <v>0</v>
      </c>
      <c r="I243" s="93">
        <f>SUM('1:3'!I243)</f>
        <v>0</v>
      </c>
      <c r="J243" s="31" t="str">
        <f t="array" ref="J243">IF(ISERROR(G243/I243),"",G243/I243)</f>
        <v/>
      </c>
      <c r="K243" s="35" t="str">
        <f t="array" ref="K243">IF(ISERROR(G243/L243),"",G243/L243)</f>
        <v/>
      </c>
      <c r="L243" s="87"/>
      <c r="M243" s="36" t="str">
        <f t="shared" si="40"/>
        <v/>
      </c>
      <c r="N243" s="93">
        <f>SUM('1:3'!N243)</f>
        <v>0</v>
      </c>
      <c r="O243" s="93">
        <f>SUM('1:3'!O243)</f>
        <v>0</v>
      </c>
      <c r="P243" s="93">
        <f>SUM('1:3'!P243)</f>
        <v>0</v>
      </c>
      <c r="Q243" s="93">
        <f>SUM('1:3'!Q243)</f>
        <v>0</v>
      </c>
      <c r="R243" s="93">
        <f>SUM('1:3'!R243)</f>
        <v>0</v>
      </c>
      <c r="S243" s="93">
        <f>SUM('1:3'!S243)</f>
        <v>0</v>
      </c>
      <c r="T243" s="93">
        <f>SUM('1:3'!T243)</f>
        <v>0</v>
      </c>
      <c r="U243" s="93">
        <f>SUM('1:3'!U243)</f>
        <v>0</v>
      </c>
      <c r="V243" s="202">
        <f>SUM(X243:AA243)</f>
        <v>0</v>
      </c>
      <c r="W243" s="33" t="str">
        <f>IF(ISERROR(V243/G243),"",V243/G243)</f>
        <v/>
      </c>
      <c r="X243" s="93">
        <f>SUM('1:3'!X243)</f>
        <v>0</v>
      </c>
      <c r="Y243" s="93">
        <f>SUM('1:3'!Y243)</f>
        <v>0</v>
      </c>
      <c r="Z243" s="93">
        <f>SUM('1:3'!Z243)</f>
        <v>0</v>
      </c>
      <c r="AA243" s="93">
        <f>SUM('1:3'!AA243)</f>
        <v>0</v>
      </c>
      <c r="AB243" s="73"/>
      <c r="AC243" s="54"/>
      <c r="AD243" s="327"/>
      <c r="AE243" s="54"/>
      <c r="AF243" s="54"/>
      <c r="AG243" s="54"/>
      <c r="AH243" s="54"/>
      <c r="AI243" s="57"/>
      <c r="AJ243" s="57"/>
      <c r="AK243" s="57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</row>
    <row r="244" spans="1:53">
      <c r="A244" s="260">
        <v>30100056</v>
      </c>
      <c r="B244" s="63" t="s">
        <v>85</v>
      </c>
      <c r="C244" s="16" t="s">
        <v>74</v>
      </c>
      <c r="D244" s="17">
        <v>5.0599999999999996</v>
      </c>
      <c r="E244" s="17"/>
      <c r="F244" s="6"/>
      <c r="G244" s="93">
        <f>SUM('1:3'!G244)</f>
        <v>0</v>
      </c>
      <c r="H244" s="321">
        <f t="shared" si="34"/>
        <v>0</v>
      </c>
      <c r="I244" s="93">
        <f>SUM('1:3'!I244)</f>
        <v>0</v>
      </c>
      <c r="J244" s="31" t="str">
        <f t="array" ref="J244">IF(ISERROR(G244/I244),"",G244/I244)</f>
        <v/>
      </c>
      <c r="K244" s="35" t="str">
        <f t="array" ref="K244">IF(ISERROR(G244/L244),"",G244/L244)</f>
        <v/>
      </c>
      <c r="L244" s="87"/>
      <c r="M244" s="36" t="str">
        <f t="shared" si="40"/>
        <v/>
      </c>
      <c r="N244" s="93">
        <f>SUM('1:3'!N244)</f>
        <v>0</v>
      </c>
      <c r="O244" s="93">
        <f>SUM('1:3'!O244)</f>
        <v>0</v>
      </c>
      <c r="P244" s="93">
        <f>SUM('1:3'!P244)</f>
        <v>0</v>
      </c>
      <c r="Q244" s="93">
        <f>SUM('1:3'!Q244)</f>
        <v>0</v>
      </c>
      <c r="R244" s="93">
        <f>SUM('1:3'!R244)</f>
        <v>0</v>
      </c>
      <c r="S244" s="93">
        <f>SUM('1:3'!S244)</f>
        <v>0</v>
      </c>
      <c r="T244" s="93">
        <f>SUM('1:3'!T244)</f>
        <v>0</v>
      </c>
      <c r="U244" s="93">
        <f>SUM('1:3'!U244)</f>
        <v>0</v>
      </c>
      <c r="V244" s="202">
        <f>SUM(X244:AA244)</f>
        <v>0</v>
      </c>
      <c r="W244" s="33" t="str">
        <f>IF(ISERROR(V244/G244),"",V244/G244)</f>
        <v/>
      </c>
      <c r="X244" s="93">
        <f>SUM('1:3'!X244)</f>
        <v>0</v>
      </c>
      <c r="Y244" s="93">
        <f>SUM('1:3'!Y244)</f>
        <v>0</v>
      </c>
      <c r="Z244" s="93">
        <f>SUM('1:3'!Z244)</f>
        <v>0</v>
      </c>
      <c r="AA244" s="93">
        <f>SUM('1:3'!AA244)</f>
        <v>0</v>
      </c>
      <c r="AB244" s="73"/>
      <c r="AC244" s="54"/>
      <c r="AD244" s="327"/>
      <c r="AE244" s="54"/>
      <c r="AF244" s="54"/>
      <c r="AG244" s="54"/>
      <c r="AH244" s="54"/>
      <c r="AI244" s="57"/>
      <c r="AJ244" s="57"/>
      <c r="AK244" s="57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</row>
    <row r="245" spans="1:53">
      <c r="A245" s="260">
        <v>30100057</v>
      </c>
      <c r="B245" s="63" t="s">
        <v>85</v>
      </c>
      <c r="C245" s="16" t="s">
        <v>65</v>
      </c>
      <c r="D245" s="17">
        <v>5.0599999999999996</v>
      </c>
      <c r="E245" s="17"/>
      <c r="F245" s="6"/>
      <c r="G245" s="93">
        <f>SUM('1:3'!G245)</f>
        <v>0</v>
      </c>
      <c r="H245" s="321">
        <f t="shared" si="34"/>
        <v>0</v>
      </c>
      <c r="I245" s="93">
        <f>SUM('1:3'!I245)</f>
        <v>0</v>
      </c>
      <c r="J245" s="31" t="str">
        <f t="array" ref="J245">IF(ISERROR(G245/I245),"",G245/I245)</f>
        <v/>
      </c>
      <c r="K245" s="35" t="str">
        <f t="array" ref="K245">IF(ISERROR(G245/L245),"",G245/L245)</f>
        <v/>
      </c>
      <c r="L245" s="87"/>
      <c r="M245" s="36" t="str">
        <f t="shared" si="40"/>
        <v/>
      </c>
      <c r="N245" s="93">
        <f>SUM('1:3'!N245)</f>
        <v>0</v>
      </c>
      <c r="O245" s="93">
        <f>SUM('1:3'!O245)</f>
        <v>0</v>
      </c>
      <c r="P245" s="93">
        <f>SUM('1:3'!P245)</f>
        <v>0</v>
      </c>
      <c r="Q245" s="93">
        <f>SUM('1:3'!Q245)</f>
        <v>0</v>
      </c>
      <c r="R245" s="93">
        <f>SUM('1:3'!R245)</f>
        <v>0</v>
      </c>
      <c r="S245" s="93">
        <f>SUM('1:3'!S245)</f>
        <v>0</v>
      </c>
      <c r="T245" s="93">
        <f>SUM('1:3'!T245)</f>
        <v>0</v>
      </c>
      <c r="U245" s="93">
        <f>SUM('1:3'!U245)</f>
        <v>0</v>
      </c>
      <c r="V245" s="202">
        <f>SUM(X245:AA245)</f>
        <v>0</v>
      </c>
      <c r="W245" s="33" t="str">
        <f>IF(ISERROR(V245/G245),"",V245/G245)</f>
        <v/>
      </c>
      <c r="X245" s="93">
        <f>SUM('1:3'!X245)</f>
        <v>0</v>
      </c>
      <c r="Y245" s="93">
        <f>SUM('1:3'!Y245)</f>
        <v>0</v>
      </c>
      <c r="Z245" s="93">
        <f>SUM('1:3'!Z245)</f>
        <v>0</v>
      </c>
      <c r="AA245" s="93">
        <f>SUM('1:3'!AA245)</f>
        <v>0</v>
      </c>
      <c r="AB245" s="73"/>
      <c r="AC245" s="54"/>
      <c r="AD245" s="327"/>
      <c r="AE245" s="54"/>
      <c r="AF245" s="54"/>
      <c r="AG245" s="54"/>
      <c r="AH245" s="54"/>
      <c r="AI245" s="57"/>
      <c r="AJ245" s="57"/>
      <c r="AK245" s="57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</row>
    <row r="246" spans="1:53" ht="15" customHeight="1">
      <c r="A246" s="260">
        <v>30100058</v>
      </c>
      <c r="B246" s="63" t="s">
        <v>85</v>
      </c>
      <c r="C246" s="16" t="s">
        <v>61</v>
      </c>
      <c r="D246" s="17">
        <v>5.0599999999999996</v>
      </c>
      <c r="E246" s="17"/>
      <c r="F246" s="6"/>
      <c r="G246" s="93">
        <f>SUM('1:3'!G246)</f>
        <v>0</v>
      </c>
      <c r="H246" s="321">
        <f t="shared" si="34"/>
        <v>0</v>
      </c>
      <c r="I246" s="93">
        <f>SUM('1:3'!I246)</f>
        <v>0</v>
      </c>
      <c r="J246" s="31" t="str">
        <f t="array" ref="J246">IF(ISERROR(G246/I246),"",G246/I246)</f>
        <v/>
      </c>
      <c r="K246" s="35" t="str">
        <f t="array" ref="K246">IF(ISERROR(G246/L246),"",G246/L246)</f>
        <v/>
      </c>
      <c r="L246" s="87"/>
      <c r="M246" s="36" t="str">
        <f t="shared" si="40"/>
        <v/>
      </c>
      <c r="N246" s="93">
        <f>SUM('1:3'!N246)</f>
        <v>0</v>
      </c>
      <c r="O246" s="93">
        <f>SUM('1:3'!O246)</f>
        <v>0</v>
      </c>
      <c r="P246" s="93">
        <f>SUM('1:3'!P246)</f>
        <v>0</v>
      </c>
      <c r="Q246" s="93">
        <f>SUM('1:3'!Q246)</f>
        <v>0</v>
      </c>
      <c r="R246" s="93">
        <f>SUM('1:3'!R246)</f>
        <v>0</v>
      </c>
      <c r="S246" s="93">
        <f>SUM('1:3'!S246)</f>
        <v>0</v>
      </c>
      <c r="T246" s="93">
        <f>SUM('1:3'!T246)</f>
        <v>0</v>
      </c>
      <c r="U246" s="93">
        <f>SUM('1:3'!U246)</f>
        <v>0</v>
      </c>
      <c r="V246" s="202">
        <f>SUM(X246:AA246)</f>
        <v>0</v>
      </c>
      <c r="W246" s="33" t="str">
        <f>IF(ISERROR(V246/G246),"",V246/G246)</f>
        <v/>
      </c>
      <c r="X246" s="93">
        <f>SUM('1:3'!X246)</f>
        <v>0</v>
      </c>
      <c r="Y246" s="93">
        <f>SUM('1:3'!Y246)</f>
        <v>0</v>
      </c>
      <c r="Z246" s="93">
        <f>SUM('1:3'!Z246)</f>
        <v>0</v>
      </c>
      <c r="AA246" s="93">
        <f>SUM('1:3'!AA246)</f>
        <v>0</v>
      </c>
      <c r="AB246" s="73"/>
      <c r="AC246" s="54"/>
      <c r="AD246" s="327"/>
      <c r="AE246" s="54"/>
      <c r="AF246" s="54"/>
      <c r="AG246" s="54"/>
      <c r="AH246" s="54"/>
      <c r="AI246" s="57"/>
      <c r="AJ246" s="57"/>
      <c r="AK246" s="57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</row>
    <row r="247" spans="1:53">
      <c r="A247" s="262">
        <v>30600013</v>
      </c>
      <c r="B247" s="193" t="s">
        <v>377</v>
      </c>
      <c r="C247" s="183" t="s">
        <v>374</v>
      </c>
      <c r="D247" s="17"/>
      <c r="E247" s="17"/>
      <c r="F247" s="6"/>
      <c r="G247" s="93">
        <f>SUM('1:3'!G247)</f>
        <v>0</v>
      </c>
      <c r="H247" s="321">
        <f t="shared" si="34"/>
        <v>0</v>
      </c>
      <c r="I247" s="93">
        <f>SUM('1:3'!I247)</f>
        <v>0</v>
      </c>
      <c r="J247" s="31"/>
      <c r="K247" s="35">
        <f t="array" ref="K247">IF(ISERROR(G247/L247),"",G247/L247)</f>
        <v>0</v>
      </c>
      <c r="L247" s="87">
        <v>24</v>
      </c>
      <c r="M247" s="36">
        <f t="shared" si="40"/>
        <v>0</v>
      </c>
      <c r="N247" s="93">
        <f>SUM('1:3'!N247)</f>
        <v>0</v>
      </c>
      <c r="O247" s="93">
        <f>SUM('1:3'!O247)</f>
        <v>0</v>
      </c>
      <c r="P247" s="93">
        <f>SUM('1:3'!P247)</f>
        <v>0</v>
      </c>
      <c r="Q247" s="93">
        <f>SUM('1:3'!Q247)</f>
        <v>0</v>
      </c>
      <c r="R247" s="93">
        <f>SUM('1:3'!R247)</f>
        <v>0</v>
      </c>
      <c r="S247" s="93">
        <f>SUM('1:3'!S247)</f>
        <v>0</v>
      </c>
      <c r="T247" s="93">
        <f>SUM('1:3'!T247)</f>
        <v>0</v>
      </c>
      <c r="U247" s="93">
        <f>SUM('1:3'!U247)</f>
        <v>0</v>
      </c>
      <c r="V247" s="202"/>
      <c r="W247" s="33"/>
      <c r="X247" s="93">
        <f>SUM('1:3'!X247)</f>
        <v>0</v>
      </c>
      <c r="Y247" s="93">
        <f>SUM('1:3'!Y247)</f>
        <v>0</v>
      </c>
      <c r="Z247" s="93">
        <f>SUM('1:3'!Z247)</f>
        <v>0</v>
      </c>
      <c r="AA247" s="93">
        <f>SUM('1:3'!AA247)</f>
        <v>0</v>
      </c>
      <c r="AB247" s="73"/>
      <c r="AC247" s="54"/>
      <c r="AD247" s="327"/>
      <c r="AE247" s="54"/>
      <c r="AF247" s="54"/>
      <c r="AG247" s="54"/>
      <c r="AH247" s="54"/>
      <c r="AI247" s="57"/>
      <c r="AJ247" s="57"/>
      <c r="AK247" s="57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</row>
    <row r="248" spans="1:53">
      <c r="A248" s="262">
        <v>30600014</v>
      </c>
      <c r="B248" s="193" t="s">
        <v>377</v>
      </c>
      <c r="C248" s="183" t="s">
        <v>369</v>
      </c>
      <c r="D248" s="17"/>
      <c r="E248" s="17"/>
      <c r="F248" s="6"/>
      <c r="G248" s="93">
        <f>SUM('1:3'!G248)</f>
        <v>0</v>
      </c>
      <c r="H248" s="321">
        <f t="shared" si="34"/>
        <v>0</v>
      </c>
      <c r="I248" s="93">
        <f>SUM('1:3'!I248)</f>
        <v>0</v>
      </c>
      <c r="J248" s="31"/>
      <c r="K248" s="35">
        <f t="array" ref="K248">IF(ISERROR(G248/L248),"",G248/L248)</f>
        <v>0</v>
      </c>
      <c r="L248" s="87">
        <v>24</v>
      </c>
      <c r="M248" s="36">
        <f t="shared" si="40"/>
        <v>0</v>
      </c>
      <c r="N248" s="93">
        <f>SUM('1:3'!N248)</f>
        <v>0</v>
      </c>
      <c r="O248" s="93">
        <f>SUM('1:3'!O248)</f>
        <v>0</v>
      </c>
      <c r="P248" s="93">
        <f>SUM('1:3'!P248)</f>
        <v>0</v>
      </c>
      <c r="Q248" s="93">
        <f>SUM('1:3'!Q248)</f>
        <v>0</v>
      </c>
      <c r="R248" s="93">
        <f>SUM('1:3'!R248)</f>
        <v>0</v>
      </c>
      <c r="S248" s="93">
        <f>SUM('1:3'!S248)</f>
        <v>0</v>
      </c>
      <c r="T248" s="93">
        <f>SUM('1:3'!T248)</f>
        <v>0</v>
      </c>
      <c r="U248" s="93">
        <f>SUM('1:3'!U248)</f>
        <v>0</v>
      </c>
      <c r="V248" s="202"/>
      <c r="W248" s="33"/>
      <c r="X248" s="93">
        <f>SUM('1:3'!X248)</f>
        <v>0</v>
      </c>
      <c r="Y248" s="93">
        <f>SUM('1:3'!Y248)</f>
        <v>0</v>
      </c>
      <c r="Z248" s="93">
        <f>SUM('1:3'!Z248)</f>
        <v>0</v>
      </c>
      <c r="AA248" s="93">
        <f>SUM('1:3'!AA248)</f>
        <v>0</v>
      </c>
      <c r="AB248" s="73"/>
      <c r="AC248" s="54"/>
      <c r="AD248" s="327"/>
      <c r="AE248" s="54"/>
      <c r="AF248" s="54"/>
      <c r="AG248" s="54"/>
      <c r="AH248" s="54"/>
      <c r="AI248" s="57"/>
      <c r="AJ248" s="57"/>
      <c r="AK248" s="57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</row>
    <row r="249" spans="1:53">
      <c r="A249" s="262">
        <v>30600012</v>
      </c>
      <c r="B249" s="193" t="s">
        <v>377</v>
      </c>
      <c r="C249" s="183" t="s">
        <v>370</v>
      </c>
      <c r="D249" s="17"/>
      <c r="E249" s="17"/>
      <c r="F249" s="6"/>
      <c r="G249" s="93">
        <f>SUM('1:3'!G249)</f>
        <v>0</v>
      </c>
      <c r="H249" s="321">
        <f t="shared" si="34"/>
        <v>0</v>
      </c>
      <c r="I249" s="93">
        <f>SUM('1:3'!I249)</f>
        <v>0</v>
      </c>
      <c r="J249" s="31"/>
      <c r="K249" s="35">
        <f t="array" ref="K249">IF(ISERROR(G249/L249),"",G249/L249)</f>
        <v>0</v>
      </c>
      <c r="L249" s="87">
        <v>24</v>
      </c>
      <c r="M249" s="36">
        <f t="shared" si="40"/>
        <v>0</v>
      </c>
      <c r="N249" s="93">
        <f>SUM('1:3'!N249)</f>
        <v>0</v>
      </c>
      <c r="O249" s="93">
        <f>SUM('1:3'!O249)</f>
        <v>0</v>
      </c>
      <c r="P249" s="93">
        <f>SUM('1:3'!P249)</f>
        <v>0</v>
      </c>
      <c r="Q249" s="93">
        <f>SUM('1:3'!Q249)</f>
        <v>0</v>
      </c>
      <c r="R249" s="93">
        <f>SUM('1:3'!R249)</f>
        <v>0</v>
      </c>
      <c r="S249" s="93">
        <f>SUM('1:3'!S249)</f>
        <v>0</v>
      </c>
      <c r="T249" s="93">
        <f>SUM('1:3'!T249)</f>
        <v>0</v>
      </c>
      <c r="U249" s="93">
        <f>SUM('1:3'!U249)</f>
        <v>0</v>
      </c>
      <c r="V249" s="202"/>
      <c r="W249" s="33"/>
      <c r="X249" s="93">
        <f>SUM('1:3'!X249)</f>
        <v>0</v>
      </c>
      <c r="Y249" s="93">
        <f>SUM('1:3'!Y249)</f>
        <v>0</v>
      </c>
      <c r="Z249" s="93">
        <f>SUM('1:3'!Z249)</f>
        <v>0</v>
      </c>
      <c r="AA249" s="93">
        <f>SUM('1:3'!AA249)</f>
        <v>0</v>
      </c>
      <c r="AB249" s="73"/>
      <c r="AC249" s="54"/>
      <c r="AD249" s="327"/>
      <c r="AE249" s="54"/>
      <c r="AF249" s="54"/>
      <c r="AG249" s="54"/>
      <c r="AH249" s="54"/>
      <c r="AI249" s="57"/>
      <c r="AJ249" s="57"/>
      <c r="AK249" s="57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</row>
    <row r="250" spans="1:53">
      <c r="A250" s="262">
        <v>30600011</v>
      </c>
      <c r="B250" s="193" t="s">
        <v>377</v>
      </c>
      <c r="C250" s="183" t="s">
        <v>371</v>
      </c>
      <c r="D250" s="17"/>
      <c r="E250" s="17"/>
      <c r="F250" s="6"/>
      <c r="G250" s="93">
        <f>SUM('1:3'!G250)</f>
        <v>0</v>
      </c>
      <c r="H250" s="321">
        <f t="shared" si="34"/>
        <v>0</v>
      </c>
      <c r="I250" s="93">
        <f>SUM('1:3'!I250)</f>
        <v>0</v>
      </c>
      <c r="J250" s="31"/>
      <c r="K250" s="35">
        <f t="array" ref="K250">IF(ISERROR(G250/L250),"",G250/L250)</f>
        <v>0</v>
      </c>
      <c r="L250" s="87">
        <v>24</v>
      </c>
      <c r="M250" s="36">
        <f t="shared" si="40"/>
        <v>0</v>
      </c>
      <c r="N250" s="93">
        <f>SUM('1:3'!N250)</f>
        <v>0</v>
      </c>
      <c r="O250" s="93">
        <f>SUM('1:3'!O250)</f>
        <v>0</v>
      </c>
      <c r="P250" s="93">
        <f>SUM('1:3'!P250)</f>
        <v>0</v>
      </c>
      <c r="Q250" s="93">
        <f>SUM('1:3'!Q250)</f>
        <v>0</v>
      </c>
      <c r="R250" s="93">
        <f>SUM('1:3'!R250)</f>
        <v>0</v>
      </c>
      <c r="S250" s="93">
        <f>SUM('1:3'!S250)</f>
        <v>0</v>
      </c>
      <c r="T250" s="93">
        <f>SUM('1:3'!T250)</f>
        <v>0</v>
      </c>
      <c r="U250" s="93">
        <f>SUM('1:3'!U250)</f>
        <v>0</v>
      </c>
      <c r="V250" s="202"/>
      <c r="W250" s="33"/>
      <c r="X250" s="93">
        <f>SUM('1:3'!X250)</f>
        <v>0</v>
      </c>
      <c r="Y250" s="93">
        <f>SUM('1:3'!Y250)</f>
        <v>0</v>
      </c>
      <c r="Z250" s="93">
        <f>SUM('1:3'!Z250)</f>
        <v>0</v>
      </c>
      <c r="AA250" s="93">
        <f>SUM('1:3'!AA250)</f>
        <v>0</v>
      </c>
      <c r="AB250" s="73"/>
      <c r="AC250" s="54"/>
      <c r="AD250" s="327"/>
      <c r="AE250" s="54"/>
      <c r="AF250" s="54"/>
      <c r="AG250" s="54"/>
      <c r="AH250" s="54"/>
      <c r="AI250" s="57"/>
      <c r="AJ250" s="57"/>
      <c r="AK250" s="57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</row>
    <row r="251" spans="1:53">
      <c r="A251" s="262">
        <v>30300002</v>
      </c>
      <c r="B251" s="193" t="s">
        <v>407</v>
      </c>
      <c r="C251" s="183" t="s">
        <v>408</v>
      </c>
      <c r="D251" s="17"/>
      <c r="E251" s="17"/>
      <c r="F251" s="6"/>
      <c r="G251" s="93">
        <f>SUM('1:3'!G251)</f>
        <v>0</v>
      </c>
      <c r="H251" s="321">
        <f t="shared" si="34"/>
        <v>0</v>
      </c>
      <c r="I251" s="93">
        <f>SUM('1:3'!I251)</f>
        <v>0</v>
      </c>
      <c r="J251" s="31"/>
      <c r="K251" s="35"/>
      <c r="L251" s="87">
        <v>4</v>
      </c>
      <c r="M251" s="36"/>
      <c r="N251" s="31"/>
      <c r="O251" s="93"/>
      <c r="P251" s="93"/>
      <c r="Q251" s="93"/>
      <c r="R251" s="93"/>
      <c r="S251" s="93"/>
      <c r="T251" s="93"/>
      <c r="U251" s="93"/>
      <c r="V251" s="202"/>
      <c r="W251" s="33"/>
      <c r="X251" s="93"/>
      <c r="Y251" s="93"/>
      <c r="Z251" s="93"/>
      <c r="AA251" s="93"/>
      <c r="AB251" s="73"/>
      <c r="AC251" s="54"/>
      <c r="AD251" s="327"/>
      <c r="AE251" s="54"/>
      <c r="AF251" s="54"/>
      <c r="AG251" s="54"/>
      <c r="AH251" s="54"/>
      <c r="AI251" s="57"/>
      <c r="AJ251" s="57"/>
      <c r="AK251" s="57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</row>
    <row r="252" spans="1:53">
      <c r="A252" s="262">
        <v>30300001</v>
      </c>
      <c r="B252" s="193" t="s">
        <v>407</v>
      </c>
      <c r="C252" s="183" t="s">
        <v>409</v>
      </c>
      <c r="D252" s="17"/>
      <c r="E252" s="17"/>
      <c r="F252" s="6"/>
      <c r="G252" s="93">
        <f>SUM('1:3'!G252)</f>
        <v>0</v>
      </c>
      <c r="H252" s="321">
        <f t="shared" si="34"/>
        <v>0</v>
      </c>
      <c r="I252" s="93">
        <f>SUM('1:3'!I252)</f>
        <v>0</v>
      </c>
      <c r="J252" s="31"/>
      <c r="K252" s="35"/>
      <c r="L252" s="87">
        <v>4</v>
      </c>
      <c r="M252" s="36"/>
      <c r="N252" s="31"/>
      <c r="O252" s="93"/>
      <c r="P252" s="93"/>
      <c r="Q252" s="93"/>
      <c r="R252" s="93"/>
      <c r="S252" s="93"/>
      <c r="T252" s="93"/>
      <c r="U252" s="93"/>
      <c r="V252" s="202"/>
      <c r="W252" s="33"/>
      <c r="X252" s="93"/>
      <c r="Y252" s="93"/>
      <c r="Z252" s="93"/>
      <c r="AA252" s="93"/>
      <c r="AB252" s="73"/>
      <c r="AC252" s="54"/>
      <c r="AD252" s="327"/>
      <c r="AE252" s="54"/>
      <c r="AF252" s="54"/>
      <c r="AG252" s="54"/>
      <c r="AH252" s="54"/>
      <c r="AI252" s="57"/>
      <c r="AJ252" s="57"/>
      <c r="AK252" s="57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</row>
    <row r="253" spans="1:53">
      <c r="A253" s="262">
        <v>30300003</v>
      </c>
      <c r="B253" s="193" t="s">
        <v>407</v>
      </c>
      <c r="C253" s="183" t="s">
        <v>410</v>
      </c>
      <c r="D253" s="17"/>
      <c r="E253" s="17"/>
      <c r="F253" s="6"/>
      <c r="G253" s="93">
        <f>SUM('1:3'!G253)</f>
        <v>0</v>
      </c>
      <c r="H253" s="321">
        <f t="shared" si="34"/>
        <v>0</v>
      </c>
      <c r="I253" s="93">
        <f>SUM('1:3'!I253)</f>
        <v>0</v>
      </c>
      <c r="J253" s="31"/>
      <c r="K253" s="35"/>
      <c r="L253" s="87">
        <v>4</v>
      </c>
      <c r="M253" s="36"/>
      <c r="N253" s="31"/>
      <c r="O253" s="93"/>
      <c r="P253" s="93"/>
      <c r="Q253" s="93"/>
      <c r="R253" s="93"/>
      <c r="S253" s="93"/>
      <c r="T253" s="93"/>
      <c r="U253" s="93"/>
      <c r="V253" s="202"/>
      <c r="W253" s="33"/>
      <c r="X253" s="93"/>
      <c r="Y253" s="93"/>
      <c r="Z253" s="93"/>
      <c r="AA253" s="93"/>
      <c r="AB253" s="73"/>
      <c r="AC253" s="54"/>
      <c r="AD253" s="327"/>
      <c r="AE253" s="54"/>
      <c r="AF253" s="54"/>
      <c r="AG253" s="54"/>
      <c r="AH253" s="54"/>
      <c r="AI253" s="57"/>
      <c r="AJ253" s="57"/>
      <c r="AK253" s="57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</row>
    <row r="254" spans="1:53">
      <c r="A254" s="262">
        <v>30300005</v>
      </c>
      <c r="B254" s="185" t="s">
        <v>363</v>
      </c>
      <c r="C254" s="16" t="s">
        <v>337</v>
      </c>
      <c r="D254" s="17"/>
      <c r="E254" s="17"/>
      <c r="F254" s="6"/>
      <c r="G254" s="93">
        <f>SUM('1:3'!G254)</f>
        <v>0</v>
      </c>
      <c r="H254" s="321">
        <f t="shared" si="34"/>
        <v>0</v>
      </c>
      <c r="I254" s="93">
        <f>SUM('1:3'!I254)</f>
        <v>0</v>
      </c>
      <c r="J254" s="31"/>
      <c r="K254" s="35"/>
      <c r="L254" s="87">
        <v>4</v>
      </c>
      <c r="M254" s="36"/>
      <c r="N254" s="31"/>
      <c r="O254" s="93">
        <f>SUM('1:3'!O254)</f>
        <v>0</v>
      </c>
      <c r="P254" s="93">
        <f>SUM('1:3'!P254)</f>
        <v>0</v>
      </c>
      <c r="Q254" s="93">
        <f>SUM('1:3'!Q254)</f>
        <v>0</v>
      </c>
      <c r="R254" s="93">
        <f>SUM('1:3'!R254)</f>
        <v>0</v>
      </c>
      <c r="S254" s="93">
        <f>SUM('1:3'!S254)</f>
        <v>0</v>
      </c>
      <c r="T254" s="93">
        <f>SUM('1:3'!T254)</f>
        <v>0</v>
      </c>
      <c r="U254" s="93">
        <f>SUM('1:3'!U254)</f>
        <v>0</v>
      </c>
      <c r="V254" s="202"/>
      <c r="W254" s="33"/>
      <c r="X254" s="93">
        <f>SUM('1:3'!X254)</f>
        <v>0</v>
      </c>
      <c r="Y254" s="93">
        <f>SUM('1:3'!Y254)</f>
        <v>0</v>
      </c>
      <c r="Z254" s="93">
        <f>SUM('1:3'!Z254)</f>
        <v>0</v>
      </c>
      <c r="AA254" s="93">
        <f>SUM('1:3'!AA254)</f>
        <v>0</v>
      </c>
      <c r="AB254" s="73"/>
      <c r="AC254" s="54"/>
      <c r="AD254" s="327"/>
      <c r="AE254" s="54"/>
      <c r="AF254" s="54"/>
      <c r="AG254" s="54"/>
      <c r="AH254" s="54"/>
      <c r="AI254" s="57"/>
      <c r="AJ254" s="57"/>
      <c r="AK254" s="57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</row>
    <row r="255" spans="1:53">
      <c r="A255" s="262">
        <v>30300004</v>
      </c>
      <c r="B255" s="185" t="s">
        <v>363</v>
      </c>
      <c r="C255" s="16" t="s">
        <v>339</v>
      </c>
      <c r="D255" s="17"/>
      <c r="E255" s="17"/>
      <c r="F255" s="6"/>
      <c r="G255" s="93">
        <f>SUM('1:3'!G255)</f>
        <v>0</v>
      </c>
      <c r="H255" s="321">
        <f t="shared" si="34"/>
        <v>0</v>
      </c>
      <c r="I255" s="93">
        <f>SUM('1:3'!I255)</f>
        <v>0</v>
      </c>
      <c r="J255" s="31"/>
      <c r="K255" s="35"/>
      <c r="L255" s="87">
        <v>4</v>
      </c>
      <c r="M255" s="36"/>
      <c r="N255" s="31"/>
      <c r="O255" s="93">
        <f>SUM('1:3'!O255)</f>
        <v>0</v>
      </c>
      <c r="P255" s="93">
        <f>SUM('1:3'!P255)</f>
        <v>0</v>
      </c>
      <c r="Q255" s="93">
        <f>SUM('1:3'!Q255)</f>
        <v>0</v>
      </c>
      <c r="R255" s="93">
        <f>SUM('1:3'!R255)</f>
        <v>0</v>
      </c>
      <c r="S255" s="93">
        <f>SUM('1:3'!S255)</f>
        <v>0</v>
      </c>
      <c r="T255" s="93">
        <f>SUM('1:3'!T255)</f>
        <v>0</v>
      </c>
      <c r="U255" s="93">
        <f>SUM('1:3'!U255)</f>
        <v>0</v>
      </c>
      <c r="V255" s="202"/>
      <c r="W255" s="33"/>
      <c r="X255" s="93">
        <f>SUM('1:3'!X255)</f>
        <v>0</v>
      </c>
      <c r="Y255" s="93">
        <f>SUM('1:3'!Y255)</f>
        <v>0</v>
      </c>
      <c r="Z255" s="93">
        <f>SUM('1:3'!Z255)</f>
        <v>0</v>
      </c>
      <c r="AA255" s="93">
        <f>SUM('1:3'!AA255)</f>
        <v>0</v>
      </c>
      <c r="AB255" s="73"/>
      <c r="AC255" s="54"/>
      <c r="AD255" s="327"/>
      <c r="AE255" s="54"/>
      <c r="AF255" s="54"/>
      <c r="AG255" s="54"/>
      <c r="AH255" s="54"/>
      <c r="AI255" s="57"/>
      <c r="AJ255" s="57"/>
      <c r="AK255" s="57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</row>
    <row r="256" spans="1:53">
      <c r="A256" s="262">
        <v>30300006</v>
      </c>
      <c r="B256" s="185" t="s">
        <v>363</v>
      </c>
      <c r="C256" s="16" t="s">
        <v>341</v>
      </c>
      <c r="D256" s="17"/>
      <c r="E256" s="17"/>
      <c r="F256" s="6"/>
      <c r="G256" s="93">
        <f>SUM('1:3'!G256)</f>
        <v>0</v>
      </c>
      <c r="H256" s="321">
        <f t="shared" si="34"/>
        <v>0</v>
      </c>
      <c r="I256" s="93">
        <f>SUM('1:3'!I256)</f>
        <v>0</v>
      </c>
      <c r="J256" s="31"/>
      <c r="K256" s="35"/>
      <c r="L256" s="87">
        <v>4</v>
      </c>
      <c r="M256" s="36"/>
      <c r="N256" s="31"/>
      <c r="O256" s="93">
        <f>SUM('1:3'!O256)</f>
        <v>0</v>
      </c>
      <c r="P256" s="93">
        <f>SUM('1:3'!P256)</f>
        <v>0</v>
      </c>
      <c r="Q256" s="93">
        <f>SUM('1:3'!Q256)</f>
        <v>0</v>
      </c>
      <c r="R256" s="93">
        <f>SUM('1:3'!R256)</f>
        <v>0</v>
      </c>
      <c r="S256" s="93">
        <f>SUM('1:3'!S256)</f>
        <v>0</v>
      </c>
      <c r="T256" s="93">
        <f>SUM('1:3'!T256)</f>
        <v>0</v>
      </c>
      <c r="U256" s="93">
        <f>SUM('1:3'!U256)</f>
        <v>0</v>
      </c>
      <c r="V256" s="202"/>
      <c r="W256" s="33"/>
      <c r="X256" s="93">
        <f>SUM('1:3'!X256)</f>
        <v>0</v>
      </c>
      <c r="Y256" s="93">
        <f>SUM('1:3'!Y256)</f>
        <v>0</v>
      </c>
      <c r="Z256" s="93">
        <f>SUM('1:3'!Z256)</f>
        <v>0</v>
      </c>
      <c r="AA256" s="93">
        <f>SUM('1:3'!AA256)</f>
        <v>0</v>
      </c>
      <c r="AB256" s="73"/>
      <c r="AC256" s="54"/>
      <c r="AD256" s="327"/>
      <c r="AE256" s="54"/>
      <c r="AF256" s="54"/>
      <c r="AG256" s="54"/>
      <c r="AH256" s="54"/>
      <c r="AI256" s="57"/>
      <c r="AJ256" s="57"/>
      <c r="AK256" s="57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</row>
    <row r="257" spans="1:53">
      <c r="A257" s="544" t="s">
        <v>86</v>
      </c>
      <c r="B257" s="544"/>
      <c r="C257" s="316" t="s">
        <v>71</v>
      </c>
      <c r="D257" s="20"/>
      <c r="E257" s="20"/>
      <c r="F257" s="32"/>
      <c r="G257" s="94">
        <f>SUM(G200:G256)</f>
        <v>1472</v>
      </c>
      <c r="H257" s="30">
        <f>SUM(H200:H256)</f>
        <v>7472.46</v>
      </c>
      <c r="I257" s="30">
        <f>SUM(I200:I256)</f>
        <v>41</v>
      </c>
      <c r="J257" s="31">
        <f t="array" ref="J257">IF(ISERROR(G257/I257),"",G257/I257)</f>
        <v>35.902439024390247</v>
      </c>
      <c r="K257" s="30">
        <f>SUM(K200:K256)</f>
        <v>69.977851605758588</v>
      </c>
      <c r="L257" s="98"/>
      <c r="M257" s="89">
        <f t="shared" ref="M257:V257" si="41">SUM(M200:M256)</f>
        <v>-28.977851605758588</v>
      </c>
      <c r="N257" s="30">
        <f t="shared" si="41"/>
        <v>0</v>
      </c>
      <c r="O257" s="91">
        <f t="shared" si="41"/>
        <v>0</v>
      </c>
      <c r="P257" s="91">
        <f t="shared" si="41"/>
        <v>0</v>
      </c>
      <c r="Q257" s="91">
        <f t="shared" si="41"/>
        <v>0</v>
      </c>
      <c r="R257" s="91">
        <f t="shared" si="41"/>
        <v>0</v>
      </c>
      <c r="S257" s="92">
        <f t="shared" si="41"/>
        <v>0</v>
      </c>
      <c r="T257" s="91">
        <f t="shared" si="41"/>
        <v>0</v>
      </c>
      <c r="U257" s="91">
        <f t="shared" si="41"/>
        <v>0</v>
      </c>
      <c r="V257" s="202">
        <f t="shared" si="41"/>
        <v>0</v>
      </c>
      <c r="W257" s="33">
        <f t="shared" ref="W257:W264" si="42">IF(ISERROR(V257/G257),"",V257/G257)</f>
        <v>0</v>
      </c>
      <c r="X257" s="92">
        <f>SUM(X200:X256)</f>
        <v>0</v>
      </c>
      <c r="Y257" s="92">
        <f>SUM(Y200:Y256)</f>
        <v>0</v>
      </c>
      <c r="Z257" s="92">
        <f>SUM(Z200:Z256)</f>
        <v>0</v>
      </c>
      <c r="AA257" s="92">
        <f>SUM(AA200:AA256)</f>
        <v>0</v>
      </c>
      <c r="AB257" s="75"/>
      <c r="AC257" s="70"/>
      <c r="AD257" s="327"/>
      <c r="AE257" s="74"/>
      <c r="AF257" s="74"/>
      <c r="AG257" s="74"/>
      <c r="AH257" s="74"/>
      <c r="AI257" s="57"/>
      <c r="AJ257" s="57"/>
      <c r="AK257" s="57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</row>
    <row r="258" spans="1:53">
      <c r="A258" s="259">
        <v>30400012</v>
      </c>
      <c r="B258" s="61" t="s">
        <v>87</v>
      </c>
      <c r="C258" s="16" t="s">
        <v>53</v>
      </c>
      <c r="D258" s="17">
        <v>5.03</v>
      </c>
      <c r="E258" s="17"/>
      <c r="F258" s="6"/>
      <c r="G258" s="93">
        <f>SUM('1:3'!G258)</f>
        <v>0</v>
      </c>
      <c r="H258" s="321">
        <f>D258*G258</f>
        <v>0</v>
      </c>
      <c r="I258" s="93">
        <f>SUM('1:3'!I258)</f>
        <v>0</v>
      </c>
      <c r="J258" s="31" t="str">
        <f t="array" ref="J258">IF(ISERROR(G258/I258),"",G258/I258)</f>
        <v/>
      </c>
      <c r="K258" s="35">
        <f t="array" ref="K258">IF(ISERROR(G258/L258),"",G258/L258)</f>
        <v>0</v>
      </c>
      <c r="L258" s="87">
        <v>8.8000000000000007</v>
      </c>
      <c r="M258" s="36">
        <f t="shared" ref="M258:M265" si="43">IF(ISERROR(I258-K258),"",I258-K258)</f>
        <v>0</v>
      </c>
      <c r="N258" s="31">
        <f t="shared" ref="N258:N265" si="44">SUM(O258:U258)</f>
        <v>0</v>
      </c>
      <c r="O258" s="93">
        <f>SUM('1:3'!O258)</f>
        <v>0</v>
      </c>
      <c r="P258" s="93">
        <f>SUM('1:3'!P258)</f>
        <v>0</v>
      </c>
      <c r="Q258" s="93">
        <f>SUM('1:3'!Q258)</f>
        <v>0</v>
      </c>
      <c r="R258" s="93">
        <f>SUM('1:3'!R258)</f>
        <v>0</v>
      </c>
      <c r="S258" s="93">
        <f>SUM('1:3'!S258)</f>
        <v>0</v>
      </c>
      <c r="T258" s="93">
        <f>SUM('1:3'!T258)</f>
        <v>0</v>
      </c>
      <c r="U258" s="93">
        <f>SUM('1:3'!U258)</f>
        <v>0</v>
      </c>
      <c r="V258" s="202">
        <f t="shared" ref="V258:V264" si="45">SUM(X258:AA258)</f>
        <v>0</v>
      </c>
      <c r="W258" s="33" t="str">
        <f t="shared" si="42"/>
        <v/>
      </c>
      <c r="X258" s="93">
        <f>SUM('1:3'!X258)</f>
        <v>0</v>
      </c>
      <c r="Y258" s="93">
        <f>SUM('1:3'!Y258)</f>
        <v>0</v>
      </c>
      <c r="Z258" s="93">
        <f>SUM('1:3'!Z258)</f>
        <v>0</v>
      </c>
      <c r="AA258" s="93">
        <f>SUM('1:3'!AA258)</f>
        <v>0</v>
      </c>
      <c r="AB258" s="73"/>
      <c r="AC258" s="54"/>
      <c r="AD258" s="327"/>
      <c r="AE258" s="54"/>
      <c r="AF258" s="54"/>
      <c r="AG258" s="54"/>
      <c r="AH258" s="54"/>
      <c r="AI258" s="57"/>
      <c r="AJ258" s="57"/>
      <c r="AK258" s="57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</row>
    <row r="259" spans="1:53">
      <c r="A259" s="259">
        <v>30400010</v>
      </c>
      <c r="B259" s="61" t="s">
        <v>87</v>
      </c>
      <c r="C259" s="16" t="s">
        <v>60</v>
      </c>
      <c r="D259" s="17">
        <v>5.03</v>
      </c>
      <c r="E259" s="17"/>
      <c r="F259" s="6"/>
      <c r="G259" s="93">
        <f>SUM('1:3'!G259)</f>
        <v>0</v>
      </c>
      <c r="H259" s="321">
        <f t="shared" ref="H259:H291" si="46">D259*G259</f>
        <v>0</v>
      </c>
      <c r="I259" s="93">
        <f>SUM('1:3'!I259)</f>
        <v>0</v>
      </c>
      <c r="J259" s="31" t="str">
        <f t="array" ref="J259">IF(ISERROR(G259/I259),"",G259/I259)</f>
        <v/>
      </c>
      <c r="K259" s="35">
        <f t="array" ref="K259">IF(ISERROR(G259/L259),"",G259/L259)</f>
        <v>0</v>
      </c>
      <c r="L259" s="87">
        <v>8.8000000000000007</v>
      </c>
      <c r="M259" s="36">
        <f t="shared" si="43"/>
        <v>0</v>
      </c>
      <c r="N259" s="31">
        <f t="shared" si="44"/>
        <v>0</v>
      </c>
      <c r="O259" s="93">
        <f>SUM('1:3'!O259)</f>
        <v>0</v>
      </c>
      <c r="P259" s="93">
        <f>SUM('1:3'!P259)</f>
        <v>0</v>
      </c>
      <c r="Q259" s="93">
        <f>SUM('1:3'!Q259)</f>
        <v>0</v>
      </c>
      <c r="R259" s="93">
        <f>SUM('1:3'!R259)</f>
        <v>0</v>
      </c>
      <c r="S259" s="93">
        <f>SUM('1:3'!S259)</f>
        <v>0</v>
      </c>
      <c r="T259" s="93">
        <f>SUM('1:3'!T259)</f>
        <v>0</v>
      </c>
      <c r="U259" s="93">
        <f>SUM('1:3'!U259)</f>
        <v>0</v>
      </c>
      <c r="V259" s="202">
        <f t="shared" si="45"/>
        <v>0</v>
      </c>
      <c r="W259" s="33" t="str">
        <f t="shared" si="42"/>
        <v/>
      </c>
      <c r="X259" s="93">
        <f>SUM('1:3'!X259)</f>
        <v>0</v>
      </c>
      <c r="Y259" s="93">
        <f>SUM('1:3'!Y259)</f>
        <v>0</v>
      </c>
      <c r="Z259" s="93">
        <f>SUM('1:3'!Z259)</f>
        <v>0</v>
      </c>
      <c r="AA259" s="93">
        <f>SUM('1:3'!AA259)</f>
        <v>0</v>
      </c>
      <c r="AB259" s="73"/>
      <c r="AC259" s="54"/>
      <c r="AD259" s="327"/>
      <c r="AE259" s="54"/>
      <c r="AF259" s="54"/>
      <c r="AG259" s="54"/>
      <c r="AH259" s="54"/>
      <c r="AI259" s="57"/>
      <c r="AJ259" s="57"/>
      <c r="AK259" s="57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</row>
    <row r="260" spans="1:53">
      <c r="A260" s="259">
        <v>30400011</v>
      </c>
      <c r="B260" s="61" t="s">
        <v>87</v>
      </c>
      <c r="C260" s="16" t="s">
        <v>74</v>
      </c>
      <c r="D260" s="17">
        <v>5.03</v>
      </c>
      <c r="E260" s="17"/>
      <c r="F260" s="6"/>
      <c r="G260" s="93">
        <f>SUM('1:3'!G260)</f>
        <v>0</v>
      </c>
      <c r="H260" s="321">
        <f t="shared" si="46"/>
        <v>0</v>
      </c>
      <c r="I260" s="93">
        <f>SUM('1:3'!I260)</f>
        <v>0</v>
      </c>
      <c r="J260" s="31" t="str">
        <f t="array" ref="J260">IF(ISERROR(G260/I260),"",G260/I260)</f>
        <v/>
      </c>
      <c r="K260" s="35">
        <f t="array" ref="K260">IF(ISERROR(G260/L260),"",G260/L260)</f>
        <v>0</v>
      </c>
      <c r="L260" s="87">
        <v>8.8000000000000007</v>
      </c>
      <c r="M260" s="36">
        <f t="shared" si="43"/>
        <v>0</v>
      </c>
      <c r="N260" s="31">
        <f t="shared" si="44"/>
        <v>0</v>
      </c>
      <c r="O260" s="93">
        <f>SUM('1:3'!O260)</f>
        <v>0</v>
      </c>
      <c r="P260" s="93">
        <f>SUM('1:3'!P260)</f>
        <v>0</v>
      </c>
      <c r="Q260" s="93">
        <f>SUM('1:3'!Q260)</f>
        <v>0</v>
      </c>
      <c r="R260" s="93">
        <f>SUM('1:3'!R260)</f>
        <v>0</v>
      </c>
      <c r="S260" s="93">
        <f>SUM('1:3'!S260)</f>
        <v>0</v>
      </c>
      <c r="T260" s="93">
        <f>SUM('1:3'!T260)</f>
        <v>0</v>
      </c>
      <c r="U260" s="93">
        <f>SUM('1:3'!U260)</f>
        <v>0</v>
      </c>
      <c r="V260" s="202">
        <f t="shared" si="45"/>
        <v>0</v>
      </c>
      <c r="W260" s="33" t="str">
        <f t="shared" si="42"/>
        <v/>
      </c>
      <c r="X260" s="93">
        <f>SUM('1:3'!X260)</f>
        <v>0</v>
      </c>
      <c r="Y260" s="93">
        <f>SUM('1:3'!Y260)</f>
        <v>0</v>
      </c>
      <c r="Z260" s="93">
        <f>SUM('1:3'!Z260)</f>
        <v>0</v>
      </c>
      <c r="AA260" s="93">
        <f>SUM('1:3'!AA260)</f>
        <v>0</v>
      </c>
      <c r="AB260" s="73"/>
      <c r="AC260" s="54"/>
      <c r="AD260" s="327"/>
      <c r="AE260" s="54"/>
      <c r="AF260" s="54"/>
      <c r="AG260" s="54"/>
      <c r="AH260" s="54"/>
      <c r="AI260" s="57"/>
      <c r="AJ260" s="57"/>
      <c r="AK260" s="57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</row>
    <row r="261" spans="1:53">
      <c r="A261" s="259">
        <v>30400014</v>
      </c>
      <c r="B261" s="211" t="s">
        <v>507</v>
      </c>
      <c r="C261" s="16" t="s">
        <v>53</v>
      </c>
      <c r="D261" s="17">
        <v>5.03</v>
      </c>
      <c r="E261" s="17"/>
      <c r="F261" s="6"/>
      <c r="G261" s="93">
        <f>SUM('1:3'!G261)</f>
        <v>0</v>
      </c>
      <c r="H261" s="321">
        <f t="shared" si="46"/>
        <v>0</v>
      </c>
      <c r="I261" s="93">
        <f>SUM('1:3'!I261)</f>
        <v>0</v>
      </c>
      <c r="J261" s="31" t="str">
        <f t="array" ref="J261">IF(ISERROR(G261/I261),"",G261/I261)</f>
        <v/>
      </c>
      <c r="K261" s="35">
        <f t="array" ref="K261">IF(ISERROR(G261/L261),"",G261/L261)</f>
        <v>0</v>
      </c>
      <c r="L261" s="87">
        <v>9.3000000000000007</v>
      </c>
      <c r="M261" s="36">
        <f t="shared" si="43"/>
        <v>0</v>
      </c>
      <c r="N261" s="31">
        <f t="shared" si="44"/>
        <v>0</v>
      </c>
      <c r="O261" s="93">
        <f>SUM('1:3'!O261)</f>
        <v>0</v>
      </c>
      <c r="P261" s="93">
        <f>SUM('1:3'!P261)</f>
        <v>0</v>
      </c>
      <c r="Q261" s="93">
        <f>SUM('1:3'!Q261)</f>
        <v>0</v>
      </c>
      <c r="R261" s="93">
        <f>SUM('1:3'!R261)</f>
        <v>0</v>
      </c>
      <c r="S261" s="93">
        <f>SUM('1:3'!S261)</f>
        <v>0</v>
      </c>
      <c r="T261" s="93">
        <f>SUM('1:3'!T261)</f>
        <v>0</v>
      </c>
      <c r="U261" s="93">
        <f>SUM('1:3'!U261)</f>
        <v>0</v>
      </c>
      <c r="V261" s="202">
        <f t="shared" si="45"/>
        <v>0</v>
      </c>
      <c r="W261" s="33" t="str">
        <f t="shared" si="42"/>
        <v/>
      </c>
      <c r="X261" s="93">
        <f>SUM('1:3'!X261)</f>
        <v>0</v>
      </c>
      <c r="Y261" s="93">
        <f>SUM('1:3'!Y261)</f>
        <v>0</v>
      </c>
      <c r="Z261" s="93">
        <f>SUM('1:3'!Z261)</f>
        <v>0</v>
      </c>
      <c r="AA261" s="93">
        <f>SUM('1:3'!AA261)</f>
        <v>0</v>
      </c>
      <c r="AB261" s="73"/>
      <c r="AC261" s="54"/>
      <c r="AD261" s="327"/>
      <c r="AE261" s="54"/>
      <c r="AF261" s="54"/>
      <c r="AG261" s="54"/>
      <c r="AH261" s="54"/>
      <c r="AI261" s="57"/>
      <c r="AJ261" s="57"/>
      <c r="AK261" s="57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</row>
    <row r="262" spans="1:53">
      <c r="A262" s="259">
        <v>30400013</v>
      </c>
      <c r="B262" s="211" t="s">
        <v>468</v>
      </c>
      <c r="C262" s="16" t="s">
        <v>72</v>
      </c>
      <c r="D262" s="17">
        <v>5.03</v>
      </c>
      <c r="E262" s="17"/>
      <c r="F262" s="6"/>
      <c r="G262" s="93">
        <f>SUM('1:3'!G262)</f>
        <v>0</v>
      </c>
      <c r="H262" s="321">
        <f t="shared" si="46"/>
        <v>0</v>
      </c>
      <c r="I262" s="93">
        <f>SUM('1:3'!I262)</f>
        <v>0</v>
      </c>
      <c r="J262" s="31" t="str">
        <f t="array" ref="J262">IF(ISERROR(G262/I262),"",G262/I262)</f>
        <v/>
      </c>
      <c r="K262" s="35">
        <f t="array" ref="K262">IF(ISERROR(G262/L262),"",G262/L262)</f>
        <v>0</v>
      </c>
      <c r="L262" s="87">
        <v>9.3000000000000007</v>
      </c>
      <c r="M262" s="36">
        <f t="shared" si="43"/>
        <v>0</v>
      </c>
      <c r="N262" s="31">
        <f t="shared" si="44"/>
        <v>0</v>
      </c>
      <c r="O262" s="93">
        <f>SUM('1:3'!O262)</f>
        <v>0</v>
      </c>
      <c r="P262" s="93">
        <f>SUM('1:3'!P262)</f>
        <v>0</v>
      </c>
      <c r="Q262" s="93">
        <f>SUM('1:3'!Q262)</f>
        <v>0</v>
      </c>
      <c r="R262" s="93">
        <f>SUM('1:3'!R262)</f>
        <v>0</v>
      </c>
      <c r="S262" s="93">
        <f>SUM('1:3'!S262)</f>
        <v>0</v>
      </c>
      <c r="T262" s="93">
        <f>SUM('1:3'!T262)</f>
        <v>0</v>
      </c>
      <c r="U262" s="93">
        <f>SUM('1:3'!U262)</f>
        <v>0</v>
      </c>
      <c r="V262" s="202">
        <f t="shared" si="45"/>
        <v>0</v>
      </c>
      <c r="W262" s="33" t="str">
        <f t="shared" si="42"/>
        <v/>
      </c>
      <c r="X262" s="93">
        <f>SUM('1:3'!X262)</f>
        <v>0</v>
      </c>
      <c r="Y262" s="93">
        <f>SUM('1:3'!Y262)</f>
        <v>0</v>
      </c>
      <c r="Z262" s="93">
        <f>SUM('1:3'!Z262)</f>
        <v>0</v>
      </c>
      <c r="AA262" s="93">
        <f>SUM('1:3'!AA262)</f>
        <v>0</v>
      </c>
      <c r="AB262" s="73"/>
      <c r="AC262" s="54"/>
      <c r="AD262" s="327"/>
      <c r="AE262" s="54"/>
      <c r="AF262" s="54"/>
      <c r="AG262" s="54"/>
      <c r="AH262" s="54"/>
      <c r="AI262" s="57"/>
      <c r="AJ262" s="57"/>
      <c r="AK262" s="57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</row>
    <row r="263" spans="1:53">
      <c r="A263" s="259">
        <v>30400016</v>
      </c>
      <c r="B263" s="211" t="s">
        <v>507</v>
      </c>
      <c r="C263" s="16" t="s">
        <v>60</v>
      </c>
      <c r="D263" s="17">
        <v>5.03</v>
      </c>
      <c r="E263" s="17"/>
      <c r="F263" s="6"/>
      <c r="G263" s="93">
        <f>SUM('1:3'!G263)</f>
        <v>0</v>
      </c>
      <c r="H263" s="321">
        <f t="shared" si="46"/>
        <v>0</v>
      </c>
      <c r="I263" s="93">
        <f>SUM('1:3'!I263)</f>
        <v>0</v>
      </c>
      <c r="J263" s="31" t="str">
        <f t="array" ref="J263">IF(ISERROR(G263/I263),"",G263/I263)</f>
        <v/>
      </c>
      <c r="K263" s="35">
        <f t="array" ref="K263">IF(ISERROR(G263/L263),"",G263/L263)</f>
        <v>0</v>
      </c>
      <c r="L263" s="87">
        <v>9.3000000000000007</v>
      </c>
      <c r="M263" s="36">
        <f t="shared" si="43"/>
        <v>0</v>
      </c>
      <c r="N263" s="31">
        <f t="shared" si="44"/>
        <v>0</v>
      </c>
      <c r="O263" s="93">
        <f>SUM('1:3'!O263)</f>
        <v>0</v>
      </c>
      <c r="P263" s="93">
        <f>SUM('1:3'!P263)</f>
        <v>0</v>
      </c>
      <c r="Q263" s="93">
        <f>SUM('1:3'!Q263)</f>
        <v>0</v>
      </c>
      <c r="R263" s="93">
        <f>SUM('1:3'!R263)</f>
        <v>0</v>
      </c>
      <c r="S263" s="93">
        <f>SUM('1:3'!S263)</f>
        <v>0</v>
      </c>
      <c r="T263" s="93">
        <f>SUM('1:3'!T263)</f>
        <v>0</v>
      </c>
      <c r="U263" s="93">
        <f>SUM('1:3'!U263)</f>
        <v>0</v>
      </c>
      <c r="V263" s="202">
        <f t="shared" si="45"/>
        <v>0</v>
      </c>
      <c r="W263" s="33" t="str">
        <f t="shared" si="42"/>
        <v/>
      </c>
      <c r="X263" s="93">
        <f>SUM('1:3'!X263)</f>
        <v>0</v>
      </c>
      <c r="Y263" s="93">
        <f>SUM('1:3'!Y263)</f>
        <v>0</v>
      </c>
      <c r="Z263" s="93">
        <f>SUM('1:3'!Z263)</f>
        <v>0</v>
      </c>
      <c r="AA263" s="93">
        <f>SUM('1:3'!AA263)</f>
        <v>0</v>
      </c>
      <c r="AB263" s="73"/>
      <c r="AC263" s="54"/>
      <c r="AD263" s="327"/>
      <c r="AE263" s="54"/>
      <c r="AF263" s="54"/>
      <c r="AG263" s="54"/>
      <c r="AH263" s="54"/>
      <c r="AI263" s="57"/>
      <c r="AJ263" s="57"/>
      <c r="AK263" s="57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</row>
    <row r="264" spans="1:53">
      <c r="A264" s="259">
        <v>30400017</v>
      </c>
      <c r="B264" s="211" t="s">
        <v>507</v>
      </c>
      <c r="C264" s="16" t="s">
        <v>66</v>
      </c>
      <c r="D264" s="17">
        <v>5.03</v>
      </c>
      <c r="E264" s="17"/>
      <c r="F264" s="6"/>
      <c r="G264" s="93">
        <f>SUM('1:3'!G264)</f>
        <v>0</v>
      </c>
      <c r="H264" s="321">
        <f t="shared" si="46"/>
        <v>0</v>
      </c>
      <c r="I264" s="93">
        <f>SUM('1:3'!I264)</f>
        <v>0</v>
      </c>
      <c r="J264" s="31" t="str">
        <f t="array" ref="J264">IF(ISERROR(G264/I264),"",G264/I264)</f>
        <v/>
      </c>
      <c r="K264" s="35">
        <f t="array" ref="K264">IF(ISERROR(G264/L264),"",G264/L264)</f>
        <v>0</v>
      </c>
      <c r="L264" s="87">
        <v>9.3000000000000007</v>
      </c>
      <c r="M264" s="36">
        <f t="shared" si="43"/>
        <v>0</v>
      </c>
      <c r="N264" s="31">
        <f t="shared" si="44"/>
        <v>0</v>
      </c>
      <c r="O264" s="93">
        <f>SUM('1:3'!O264)</f>
        <v>0</v>
      </c>
      <c r="P264" s="93">
        <f>SUM('1:3'!P264)</f>
        <v>0</v>
      </c>
      <c r="Q264" s="93">
        <f>SUM('1:3'!Q264)</f>
        <v>0</v>
      </c>
      <c r="R264" s="93">
        <f>SUM('1:3'!R264)</f>
        <v>0</v>
      </c>
      <c r="S264" s="93">
        <f>SUM('1:3'!S264)</f>
        <v>0</v>
      </c>
      <c r="T264" s="93">
        <f>SUM('1:3'!T264)</f>
        <v>0</v>
      </c>
      <c r="U264" s="93">
        <f>SUM('1:3'!U264)</f>
        <v>0</v>
      </c>
      <c r="V264" s="202">
        <f t="shared" si="45"/>
        <v>0</v>
      </c>
      <c r="W264" s="33" t="str">
        <f t="shared" si="42"/>
        <v/>
      </c>
      <c r="X264" s="93">
        <f>SUM('1:3'!X264)</f>
        <v>0</v>
      </c>
      <c r="Y264" s="93">
        <f>SUM('1:3'!Y264)</f>
        <v>0</v>
      </c>
      <c r="Z264" s="93">
        <f>SUM('1:3'!Z264)</f>
        <v>0</v>
      </c>
      <c r="AA264" s="93">
        <f>SUM('1:3'!AA264)</f>
        <v>0</v>
      </c>
      <c r="AB264" s="73"/>
      <c r="AC264" s="54"/>
      <c r="AD264" s="327"/>
      <c r="AE264" s="54"/>
      <c r="AF264" s="54"/>
      <c r="AG264" s="54"/>
      <c r="AH264" s="54"/>
      <c r="AI264" s="57"/>
      <c r="AJ264" s="57"/>
      <c r="AK264" s="57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</row>
    <row r="265" spans="1:53">
      <c r="A265" s="259">
        <v>30400015</v>
      </c>
      <c r="B265" s="65" t="s">
        <v>506</v>
      </c>
      <c r="C265" s="16" t="s">
        <v>177</v>
      </c>
      <c r="D265" s="17">
        <v>5.03</v>
      </c>
      <c r="E265" s="17"/>
      <c r="F265" s="6"/>
      <c r="G265" s="93">
        <f>SUM('1:3'!G265)</f>
        <v>0</v>
      </c>
      <c r="H265" s="321">
        <f t="shared" si="46"/>
        <v>0</v>
      </c>
      <c r="I265" s="93">
        <f>SUM('1:3'!I265)</f>
        <v>0</v>
      </c>
      <c r="J265" s="31"/>
      <c r="K265" s="35">
        <f t="array" ref="K265">IF(ISERROR(G265/L265),"",G265/L265)</f>
        <v>0</v>
      </c>
      <c r="L265" s="87">
        <v>9.3000000000000007</v>
      </c>
      <c r="M265" s="36">
        <f t="shared" si="43"/>
        <v>0</v>
      </c>
      <c r="N265" s="31">
        <f t="shared" si="44"/>
        <v>0</v>
      </c>
      <c r="O265" s="93">
        <f>SUM('1:3'!O265)</f>
        <v>0</v>
      </c>
      <c r="P265" s="93">
        <f>SUM('1:3'!P265)</f>
        <v>0</v>
      </c>
      <c r="Q265" s="93">
        <f>SUM('1:3'!Q265)</f>
        <v>0</v>
      </c>
      <c r="R265" s="93">
        <f>SUM('1:3'!R265)</f>
        <v>0</v>
      </c>
      <c r="S265" s="93">
        <f>SUM('1:3'!S265)</f>
        <v>0</v>
      </c>
      <c r="T265" s="93">
        <f>SUM('1:3'!T265)</f>
        <v>0</v>
      </c>
      <c r="U265" s="93">
        <f>SUM('1:3'!U265)</f>
        <v>0</v>
      </c>
      <c r="V265" s="203"/>
      <c r="W265" s="33"/>
      <c r="X265" s="93">
        <f>SUM('1:3'!X265)</f>
        <v>0</v>
      </c>
      <c r="Y265" s="93">
        <f>SUM('1:3'!Y265)</f>
        <v>0</v>
      </c>
      <c r="Z265" s="93">
        <f>SUM('1:3'!Z265)</f>
        <v>0</v>
      </c>
      <c r="AA265" s="93">
        <f>SUM('1:3'!AA265)</f>
        <v>0</v>
      </c>
      <c r="AD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</row>
    <row r="266" spans="1:53">
      <c r="A266" s="264">
        <v>30600004</v>
      </c>
      <c r="B266" s="65" t="s">
        <v>162</v>
      </c>
      <c r="C266" s="16" t="s">
        <v>53</v>
      </c>
      <c r="D266" s="17">
        <v>5.03</v>
      </c>
      <c r="E266" s="17"/>
      <c r="F266" s="6"/>
      <c r="G266" s="93">
        <f>SUM('1:3'!G266)</f>
        <v>0</v>
      </c>
      <c r="H266" s="321">
        <f t="shared" si="46"/>
        <v>0</v>
      </c>
      <c r="I266" s="93">
        <f>SUM('1:3'!I266)</f>
        <v>0</v>
      </c>
      <c r="J266" s="31" t="str">
        <f t="array" ref="J266">IF(ISERROR(G266/I266),"",G266/I266)</f>
        <v/>
      </c>
      <c r="K266" s="35">
        <f t="array" ref="K266">IF(ISERROR(G266/L266),"",G266/L266)</f>
        <v>0</v>
      </c>
      <c r="L266" s="87">
        <v>8</v>
      </c>
      <c r="M266" s="36">
        <f>IF(ISERROR(I266-K266),"",I266-K266)</f>
        <v>0</v>
      </c>
      <c r="N266" s="31">
        <f>SUM(O266:U266)</f>
        <v>0</v>
      </c>
      <c r="O266" s="93">
        <f>SUM('1:3'!O266)</f>
        <v>0</v>
      </c>
      <c r="P266" s="93">
        <f>SUM('1:3'!P266)</f>
        <v>0</v>
      </c>
      <c r="Q266" s="93">
        <f>SUM('1:3'!Q266)</f>
        <v>0</v>
      </c>
      <c r="R266" s="93">
        <f>SUM('1:3'!R266)</f>
        <v>0</v>
      </c>
      <c r="S266" s="93">
        <f>SUM('1:3'!S266)</f>
        <v>0</v>
      </c>
      <c r="T266" s="93">
        <f>SUM('1:3'!T266)</f>
        <v>0</v>
      </c>
      <c r="U266" s="93">
        <f>SUM('1:3'!U266)</f>
        <v>0</v>
      </c>
      <c r="V266" s="203">
        <f>SUM(X266:AA266)</f>
        <v>0</v>
      </c>
      <c r="W266" s="33" t="str">
        <f>IF(ISERROR(V266/G266),"",V266/G266)</f>
        <v/>
      </c>
      <c r="X266" s="93">
        <f>SUM('1:3'!X266)</f>
        <v>0</v>
      </c>
      <c r="Y266" s="93">
        <f>SUM('1:3'!Y266)</f>
        <v>0</v>
      </c>
      <c r="Z266" s="93">
        <f>SUM('1:3'!Z266)</f>
        <v>0</v>
      </c>
      <c r="AA266" s="93">
        <f>SUM('1:3'!AA266)</f>
        <v>0</v>
      </c>
      <c r="AD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</row>
    <row r="267" spans="1:53">
      <c r="A267" s="264">
        <v>30600001</v>
      </c>
      <c r="B267" s="65" t="s">
        <v>162</v>
      </c>
      <c r="C267" s="16" t="s">
        <v>55</v>
      </c>
      <c r="D267" s="17">
        <v>5.03</v>
      </c>
      <c r="E267" s="17"/>
      <c r="F267" s="6"/>
      <c r="G267" s="93">
        <f>SUM('1:3'!G267)</f>
        <v>0</v>
      </c>
      <c r="H267" s="321">
        <f t="shared" si="46"/>
        <v>0</v>
      </c>
      <c r="I267" s="93">
        <f>SUM('1:3'!I267)</f>
        <v>0</v>
      </c>
      <c r="J267" s="31" t="str">
        <f t="array" ref="J267">IF(ISERROR(G267/I267),"",G267/I267)</f>
        <v/>
      </c>
      <c r="K267" s="35">
        <f t="array" ref="K267">IF(ISERROR(G267/L267),"",G267/L267)</f>
        <v>0</v>
      </c>
      <c r="L267" s="87">
        <v>8</v>
      </c>
      <c r="M267" s="36">
        <f>IF(ISERROR(I267-K267),"",I267-K267)</f>
        <v>0</v>
      </c>
      <c r="N267" s="31">
        <f>SUM(O267:U267)</f>
        <v>0</v>
      </c>
      <c r="O267" s="93">
        <f>SUM('1:3'!O267)</f>
        <v>0</v>
      </c>
      <c r="P267" s="93">
        <f>SUM('1:3'!P267)</f>
        <v>0</v>
      </c>
      <c r="Q267" s="93">
        <f>SUM('1:3'!Q267)</f>
        <v>0</v>
      </c>
      <c r="R267" s="93">
        <f>SUM('1:3'!R267)</f>
        <v>0</v>
      </c>
      <c r="S267" s="93">
        <f>SUM('1:3'!S267)</f>
        <v>0</v>
      </c>
      <c r="T267" s="93">
        <f>SUM('1:3'!T267)</f>
        <v>0</v>
      </c>
      <c r="U267" s="93">
        <f>SUM('1:3'!U267)</f>
        <v>0</v>
      </c>
      <c r="V267" s="203">
        <f>SUM(X267:AA267)</f>
        <v>0</v>
      </c>
      <c r="W267" s="33" t="str">
        <f>IF(ISERROR(V267/G267),"",V267/G267)</f>
        <v/>
      </c>
      <c r="X267" s="93">
        <f>SUM('1:3'!X267)</f>
        <v>0</v>
      </c>
      <c r="Y267" s="93">
        <f>SUM('1:3'!Y267)</f>
        <v>0</v>
      </c>
      <c r="Z267" s="93">
        <f>SUM('1:3'!Z267)</f>
        <v>0</v>
      </c>
      <c r="AA267" s="93">
        <f>SUM('1:3'!AA267)</f>
        <v>0</v>
      </c>
      <c r="AD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</row>
    <row r="268" spans="1:53">
      <c r="A268" s="264">
        <v>30600002</v>
      </c>
      <c r="B268" s="65" t="s">
        <v>162</v>
      </c>
      <c r="C268" s="16" t="s">
        <v>60</v>
      </c>
      <c r="D268" s="17">
        <v>5.03</v>
      </c>
      <c r="E268" s="17"/>
      <c r="F268" s="6"/>
      <c r="G268" s="93">
        <f>SUM('1:3'!G268)</f>
        <v>0</v>
      </c>
      <c r="H268" s="321">
        <f t="shared" si="46"/>
        <v>0</v>
      </c>
      <c r="I268" s="93">
        <f>SUM('1:3'!I268)</f>
        <v>0</v>
      </c>
      <c r="J268" s="31" t="str">
        <f t="array" ref="J268">IF(ISERROR(G268/I268),"",G268/I268)</f>
        <v/>
      </c>
      <c r="K268" s="35">
        <f t="array" ref="K268">IF(ISERROR(G268/L268),"",G268/L268)</f>
        <v>0</v>
      </c>
      <c r="L268" s="87">
        <v>8</v>
      </c>
      <c r="M268" s="36">
        <f>IF(ISERROR(I268-K268),"",I268-K268)</f>
        <v>0</v>
      </c>
      <c r="N268" s="31">
        <f>SUM(O268:U268)</f>
        <v>0</v>
      </c>
      <c r="O268" s="93">
        <f>SUM('1:3'!O268)</f>
        <v>0</v>
      </c>
      <c r="P268" s="93">
        <f>SUM('1:3'!P268)</f>
        <v>0</v>
      </c>
      <c r="Q268" s="93">
        <f>SUM('1:3'!Q268)</f>
        <v>0</v>
      </c>
      <c r="R268" s="93">
        <f>SUM('1:3'!R268)</f>
        <v>0</v>
      </c>
      <c r="S268" s="93">
        <f>SUM('1:3'!S268)</f>
        <v>0</v>
      </c>
      <c r="T268" s="93">
        <f>SUM('1:3'!T268)</f>
        <v>0</v>
      </c>
      <c r="U268" s="93">
        <f>SUM('1:3'!U268)</f>
        <v>0</v>
      </c>
      <c r="V268" s="203">
        <f>SUM(X268:AA268)</f>
        <v>0</v>
      </c>
      <c r="W268" s="33" t="str">
        <f>IF(ISERROR(V268/G268),"",V268/G268)</f>
        <v/>
      </c>
      <c r="X268" s="93">
        <f>SUM('1:3'!X268)</f>
        <v>0</v>
      </c>
      <c r="Y268" s="93">
        <f>SUM('1:3'!Y268)</f>
        <v>0</v>
      </c>
      <c r="Z268" s="93">
        <f>SUM('1:3'!Z268)</f>
        <v>0</v>
      </c>
      <c r="AA268" s="93">
        <f>SUM('1:3'!AA268)</f>
        <v>0</v>
      </c>
      <c r="AD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</row>
    <row r="269" spans="1:53">
      <c r="A269" s="264">
        <v>30600003</v>
      </c>
      <c r="B269" s="65" t="s">
        <v>162</v>
      </c>
      <c r="C269" s="191" t="s">
        <v>89</v>
      </c>
      <c r="D269" s="17">
        <v>5.03</v>
      </c>
      <c r="E269" s="17"/>
      <c r="F269" s="6"/>
      <c r="G269" s="93">
        <f>SUM('1:3'!G269)</f>
        <v>0</v>
      </c>
      <c r="H269" s="321">
        <f t="shared" si="46"/>
        <v>0</v>
      </c>
      <c r="I269" s="93">
        <f>SUM('1:3'!I269)</f>
        <v>0</v>
      </c>
      <c r="J269" s="31" t="str">
        <f t="array" ref="J269">IF(ISERROR(G269/I269),"",G269/I269)</f>
        <v/>
      </c>
      <c r="K269" s="35">
        <f t="array" ref="K269">IF(ISERROR(G269/L269),"",G269/L269)</f>
        <v>0</v>
      </c>
      <c r="L269" s="87">
        <v>8</v>
      </c>
      <c r="M269" s="36">
        <f>IF(ISERROR(I269-K269),"",I269-K269)</f>
        <v>0</v>
      </c>
      <c r="N269" s="31">
        <f>SUM(O269:U269)</f>
        <v>0</v>
      </c>
      <c r="O269" s="93">
        <f>SUM('1:3'!O269)</f>
        <v>0</v>
      </c>
      <c r="P269" s="93">
        <f>SUM('1:3'!P269)</f>
        <v>0</v>
      </c>
      <c r="Q269" s="93">
        <f>SUM('1:3'!Q269)</f>
        <v>0</v>
      </c>
      <c r="R269" s="93">
        <f>SUM('1:3'!R269)</f>
        <v>0</v>
      </c>
      <c r="S269" s="93">
        <f>SUM('1:3'!S269)</f>
        <v>0</v>
      </c>
      <c r="T269" s="93">
        <f>SUM('1:3'!T269)</f>
        <v>0</v>
      </c>
      <c r="U269" s="93">
        <f>SUM('1:3'!U269)</f>
        <v>0</v>
      </c>
      <c r="V269" s="203">
        <f>SUM(X269:AA269)</f>
        <v>0</v>
      </c>
      <c r="W269" s="33" t="str">
        <f>IF(ISERROR(V269/G269),"",V269/G269)</f>
        <v/>
      </c>
      <c r="X269" s="93">
        <f>SUM('1:3'!X269)</f>
        <v>0</v>
      </c>
      <c r="Y269" s="93">
        <f>SUM('1:3'!Y269)</f>
        <v>0</v>
      </c>
      <c r="Z269" s="93">
        <f>SUM('1:3'!Z269)</f>
        <v>0</v>
      </c>
      <c r="AA269" s="93">
        <f>SUM('1:3'!AA269)</f>
        <v>0</v>
      </c>
      <c r="AD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</row>
    <row r="270" spans="1:53">
      <c r="A270" s="264">
        <v>30400030</v>
      </c>
      <c r="B270" s="65" t="s">
        <v>88</v>
      </c>
      <c r="C270" s="16" t="s">
        <v>53</v>
      </c>
      <c r="D270" s="17">
        <v>5.03</v>
      </c>
      <c r="E270" s="17"/>
      <c r="F270" s="6"/>
      <c r="G270" s="93">
        <f>SUM('1:3'!G270)</f>
        <v>0</v>
      </c>
      <c r="H270" s="321">
        <f t="shared" si="46"/>
        <v>0</v>
      </c>
      <c r="I270" s="93">
        <f>SUM('1:3'!I270)</f>
        <v>0</v>
      </c>
      <c r="J270" s="31" t="str">
        <f t="array" ref="J270">IF(ISERROR(G270/I270),"",G270/I270)</f>
        <v/>
      </c>
      <c r="K270" s="35">
        <f t="array" ref="K270">IF(ISERROR(G270/L270),"",G270/L270)</f>
        <v>0</v>
      </c>
      <c r="L270" s="87">
        <v>10</v>
      </c>
      <c r="M270" s="36">
        <f t="shared" ref="M270:M285" si="47">IF(ISERROR(I270-K270),"",I270-K270)</f>
        <v>0</v>
      </c>
      <c r="N270" s="31">
        <f t="shared" ref="N270:N285" si="48">SUM(O270:U270)</f>
        <v>0</v>
      </c>
      <c r="O270" s="93">
        <f>SUM('1:3'!O270)</f>
        <v>0</v>
      </c>
      <c r="P270" s="93">
        <f>SUM('1:3'!P270)</f>
        <v>0</v>
      </c>
      <c r="Q270" s="93">
        <f>SUM('1:3'!Q270)</f>
        <v>0</v>
      </c>
      <c r="R270" s="93">
        <f>SUM('1:3'!R270)</f>
        <v>0</v>
      </c>
      <c r="S270" s="93">
        <f>SUM('1:3'!S270)</f>
        <v>0</v>
      </c>
      <c r="T270" s="93">
        <f>SUM('1:3'!T270)</f>
        <v>0</v>
      </c>
      <c r="U270" s="93">
        <f>SUM('1:3'!U270)</f>
        <v>0</v>
      </c>
      <c r="V270" s="202">
        <f t="shared" ref="V270:V277" si="49">SUM(X270:AA270)</f>
        <v>0</v>
      </c>
      <c r="W270" s="33" t="str">
        <f t="shared" ref="W270:W277" si="50">IF(ISERROR(V270/G270),"",V270/G270)</f>
        <v/>
      </c>
      <c r="X270" s="93">
        <f>SUM('1:3'!X270)</f>
        <v>0</v>
      </c>
      <c r="Y270" s="93">
        <f>SUM('1:3'!Y270)</f>
        <v>0</v>
      </c>
      <c r="Z270" s="93">
        <f>SUM('1:3'!Z270)</f>
        <v>0</v>
      </c>
      <c r="AA270" s="93">
        <f>SUM('1:3'!AA270)</f>
        <v>0</v>
      </c>
      <c r="AB270" s="73"/>
      <c r="AC270" s="54"/>
      <c r="AD270" s="327"/>
      <c r="AE270" s="54"/>
      <c r="AF270" s="54"/>
      <c r="AG270" s="54"/>
      <c r="AH270" s="54"/>
      <c r="AI270" s="57"/>
      <c r="AJ270" s="57"/>
      <c r="AK270" s="57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</row>
    <row r="271" spans="1:53">
      <c r="A271" s="264"/>
      <c r="B271" s="65" t="s">
        <v>88</v>
      </c>
      <c r="C271" s="16" t="s">
        <v>72</v>
      </c>
      <c r="D271" s="17">
        <v>5.03</v>
      </c>
      <c r="E271" s="17"/>
      <c r="F271" s="6"/>
      <c r="G271" s="93">
        <f>SUM('1:3'!G271)</f>
        <v>0</v>
      </c>
      <c r="H271" s="321">
        <f t="shared" si="46"/>
        <v>0</v>
      </c>
      <c r="I271" s="93">
        <f>SUM('1:3'!I271)</f>
        <v>0</v>
      </c>
      <c r="J271" s="31" t="str">
        <f t="array" ref="J271">IF(ISERROR(G271/I271),"",G271/I271)</f>
        <v/>
      </c>
      <c r="K271" s="35" t="str">
        <f t="array" ref="K271">IF(ISERROR(G271/L271),"",G271/L271)</f>
        <v/>
      </c>
      <c r="L271" s="87"/>
      <c r="M271" s="36" t="str">
        <f t="shared" si="47"/>
        <v/>
      </c>
      <c r="N271" s="31">
        <f t="shared" si="48"/>
        <v>0</v>
      </c>
      <c r="O271" s="93">
        <f>SUM('1:3'!O271)</f>
        <v>0</v>
      </c>
      <c r="P271" s="93">
        <f>SUM('1:3'!P271)</f>
        <v>0</v>
      </c>
      <c r="Q271" s="93">
        <f>SUM('1:3'!Q271)</f>
        <v>0</v>
      </c>
      <c r="R271" s="93">
        <f>SUM('1:3'!R271)</f>
        <v>0</v>
      </c>
      <c r="S271" s="93">
        <f>SUM('1:3'!S271)</f>
        <v>0</v>
      </c>
      <c r="T271" s="93">
        <f>SUM('1:3'!T271)</f>
        <v>0</v>
      </c>
      <c r="U271" s="93">
        <f>SUM('1:3'!U271)</f>
        <v>0</v>
      </c>
      <c r="V271" s="202">
        <f t="shared" si="49"/>
        <v>0</v>
      </c>
      <c r="W271" s="33" t="str">
        <f t="shared" si="50"/>
        <v/>
      </c>
      <c r="X271" s="93">
        <f>SUM('1:3'!X271)</f>
        <v>0</v>
      </c>
      <c r="Y271" s="93">
        <f>SUM('1:3'!Y271)</f>
        <v>0</v>
      </c>
      <c r="Z271" s="93">
        <f>SUM('1:3'!Z271)</f>
        <v>0</v>
      </c>
      <c r="AA271" s="93">
        <f>SUM('1:3'!AA271)</f>
        <v>0</v>
      </c>
      <c r="AB271" s="73"/>
      <c r="AC271" s="54"/>
      <c r="AD271" s="327"/>
      <c r="AE271" s="54"/>
      <c r="AF271" s="54"/>
      <c r="AG271" s="54"/>
      <c r="AH271" s="54"/>
      <c r="AI271" s="57"/>
      <c r="AJ271" s="57"/>
      <c r="AK271" s="57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</row>
    <row r="272" spans="1:53">
      <c r="A272" s="264"/>
      <c r="B272" s="65" t="s">
        <v>88</v>
      </c>
      <c r="C272" s="16" t="s">
        <v>60</v>
      </c>
      <c r="D272" s="17">
        <v>5.03</v>
      </c>
      <c r="E272" s="17"/>
      <c r="F272" s="6"/>
      <c r="G272" s="93">
        <f>SUM('1:3'!G272)</f>
        <v>0</v>
      </c>
      <c r="H272" s="321">
        <f t="shared" si="46"/>
        <v>0</v>
      </c>
      <c r="I272" s="93">
        <f>SUM('1:3'!I272)</f>
        <v>0</v>
      </c>
      <c r="J272" s="31" t="str">
        <f t="array" ref="J272">IF(ISERROR(G272/I272),"",G272/I272)</f>
        <v/>
      </c>
      <c r="K272" s="35" t="str">
        <f t="array" ref="K272">IF(ISERROR(G272/L272),"",G272/L272)</f>
        <v/>
      </c>
      <c r="L272" s="87"/>
      <c r="M272" s="36" t="str">
        <f t="shared" si="47"/>
        <v/>
      </c>
      <c r="N272" s="31">
        <f t="shared" si="48"/>
        <v>0</v>
      </c>
      <c r="O272" s="93">
        <f>SUM('1:3'!O272)</f>
        <v>0</v>
      </c>
      <c r="P272" s="93">
        <f>SUM('1:3'!P272)</f>
        <v>0</v>
      </c>
      <c r="Q272" s="93">
        <f>SUM('1:3'!Q272)</f>
        <v>0</v>
      </c>
      <c r="R272" s="93">
        <f>SUM('1:3'!R272)</f>
        <v>0</v>
      </c>
      <c r="S272" s="93">
        <f>SUM('1:3'!S272)</f>
        <v>0</v>
      </c>
      <c r="T272" s="93">
        <f>SUM('1:3'!T272)</f>
        <v>0</v>
      </c>
      <c r="U272" s="93">
        <f>SUM('1:3'!U272)</f>
        <v>0</v>
      </c>
      <c r="V272" s="202">
        <f t="shared" si="49"/>
        <v>0</v>
      </c>
      <c r="W272" s="33" t="str">
        <f t="shared" si="50"/>
        <v/>
      </c>
      <c r="X272" s="93">
        <f>SUM('1:3'!X272)</f>
        <v>0</v>
      </c>
      <c r="Y272" s="93">
        <f>SUM('1:3'!Y272)</f>
        <v>0</v>
      </c>
      <c r="Z272" s="93">
        <f>SUM('1:3'!Z272)</f>
        <v>0</v>
      </c>
      <c r="AA272" s="93">
        <f>SUM('1:3'!AA272)</f>
        <v>0</v>
      </c>
      <c r="AB272" s="73"/>
      <c r="AC272" s="54"/>
      <c r="AD272" s="327"/>
      <c r="AE272" s="54"/>
      <c r="AF272" s="54"/>
      <c r="AG272" s="54"/>
      <c r="AH272" s="54"/>
      <c r="AI272" s="57"/>
      <c r="AJ272" s="57"/>
      <c r="AK272" s="57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</row>
    <row r="273" spans="1:53">
      <c r="A273" s="264">
        <v>30401031</v>
      </c>
      <c r="B273" s="65" t="s">
        <v>88</v>
      </c>
      <c r="C273" s="16" t="s">
        <v>66</v>
      </c>
      <c r="D273" s="17">
        <v>5.03</v>
      </c>
      <c r="E273" s="17"/>
      <c r="F273" s="6"/>
      <c r="G273" s="93">
        <f>SUM('1:3'!G273)</f>
        <v>0</v>
      </c>
      <c r="H273" s="321">
        <f t="shared" si="46"/>
        <v>0</v>
      </c>
      <c r="I273" s="93">
        <f>SUM('1:3'!I273)</f>
        <v>0</v>
      </c>
      <c r="J273" s="31" t="str">
        <f t="array" ref="J273">IF(ISERROR(G273/I273),"",G273/I273)</f>
        <v/>
      </c>
      <c r="K273" s="35" t="str">
        <f t="array" ref="K273">IF(ISERROR(G273/L273),"",G273/L273)</f>
        <v/>
      </c>
      <c r="L273" s="87"/>
      <c r="M273" s="36" t="str">
        <f t="shared" si="47"/>
        <v/>
      </c>
      <c r="N273" s="31">
        <f t="shared" si="48"/>
        <v>0</v>
      </c>
      <c r="O273" s="93">
        <f>SUM('1:3'!O273)</f>
        <v>0</v>
      </c>
      <c r="P273" s="93">
        <f>SUM('1:3'!P273)</f>
        <v>0</v>
      </c>
      <c r="Q273" s="93">
        <f>SUM('1:3'!Q273)</f>
        <v>0</v>
      </c>
      <c r="R273" s="93">
        <f>SUM('1:3'!R273)</f>
        <v>0</v>
      </c>
      <c r="S273" s="93">
        <f>SUM('1:3'!S273)</f>
        <v>0</v>
      </c>
      <c r="T273" s="93">
        <f>SUM('1:3'!T273)</f>
        <v>0</v>
      </c>
      <c r="U273" s="93">
        <f>SUM('1:3'!U273)</f>
        <v>0</v>
      </c>
      <c r="V273" s="202">
        <f t="shared" si="49"/>
        <v>0</v>
      </c>
      <c r="W273" s="33" t="str">
        <f t="shared" si="50"/>
        <v/>
      </c>
      <c r="X273" s="93">
        <f>SUM('1:3'!X273)</f>
        <v>0</v>
      </c>
      <c r="Y273" s="93">
        <f>SUM('1:3'!Y273)</f>
        <v>0</v>
      </c>
      <c r="Z273" s="93">
        <f>SUM('1:3'!Z273)</f>
        <v>0</v>
      </c>
      <c r="AA273" s="93">
        <f>SUM('1:3'!AA273)</f>
        <v>0</v>
      </c>
      <c r="AB273" s="73"/>
      <c r="AC273" s="54"/>
      <c r="AD273" s="327"/>
      <c r="AE273" s="54"/>
      <c r="AF273" s="54"/>
      <c r="AG273" s="54"/>
      <c r="AH273" s="54"/>
      <c r="AI273" s="57"/>
      <c r="AJ273" s="57"/>
      <c r="AK273" s="57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</row>
    <row r="274" spans="1:53">
      <c r="A274" s="264">
        <v>30600005</v>
      </c>
      <c r="B274" s="61" t="s">
        <v>90</v>
      </c>
      <c r="C274" s="16" t="s">
        <v>55</v>
      </c>
      <c r="D274" s="17">
        <v>9.36</v>
      </c>
      <c r="E274" s="17"/>
      <c r="F274" s="6"/>
      <c r="G274" s="93">
        <f>SUM('1:3'!G274)</f>
        <v>0</v>
      </c>
      <c r="H274" s="321">
        <f t="shared" si="46"/>
        <v>0</v>
      </c>
      <c r="I274" s="93">
        <f>SUM('1:3'!I274)</f>
        <v>0</v>
      </c>
      <c r="J274" s="31" t="str">
        <f t="array" ref="J274">IF(ISERROR(G274/I274),"",G274/I274)</f>
        <v/>
      </c>
      <c r="K274" s="35">
        <f t="array" ref="K274">IF(ISERROR(G274/L274),"",G274/L274)</f>
        <v>0</v>
      </c>
      <c r="L274" s="87">
        <v>6</v>
      </c>
      <c r="M274" s="36">
        <f t="shared" si="47"/>
        <v>0</v>
      </c>
      <c r="N274" s="31">
        <f t="shared" si="48"/>
        <v>0</v>
      </c>
      <c r="O274" s="93">
        <f>SUM('1:3'!O274)</f>
        <v>0</v>
      </c>
      <c r="P274" s="93">
        <f>SUM('1:3'!P274)</f>
        <v>0</v>
      </c>
      <c r="Q274" s="93">
        <f>SUM('1:3'!Q274)</f>
        <v>0</v>
      </c>
      <c r="R274" s="93">
        <f>SUM('1:3'!R274)</f>
        <v>0</v>
      </c>
      <c r="S274" s="93">
        <f>SUM('1:3'!S274)</f>
        <v>0</v>
      </c>
      <c r="T274" s="93">
        <f>SUM('1:3'!T274)</f>
        <v>0</v>
      </c>
      <c r="U274" s="93">
        <f>SUM('1:3'!U274)</f>
        <v>0</v>
      </c>
      <c r="V274" s="202">
        <f t="shared" si="49"/>
        <v>0</v>
      </c>
      <c r="W274" s="33" t="str">
        <f t="shared" si="50"/>
        <v/>
      </c>
      <c r="X274" s="93">
        <f>SUM('1:3'!X274)</f>
        <v>0</v>
      </c>
      <c r="Y274" s="93">
        <f>SUM('1:3'!Y274)</f>
        <v>0</v>
      </c>
      <c r="Z274" s="93">
        <f>SUM('1:3'!Z274)</f>
        <v>0</v>
      </c>
      <c r="AA274" s="93">
        <f>SUM('1:3'!AA274)</f>
        <v>0</v>
      </c>
      <c r="AB274" s="73"/>
      <c r="AC274" s="54"/>
      <c r="AD274" s="327"/>
      <c r="AE274" s="54"/>
      <c r="AF274" s="54"/>
      <c r="AG274" s="54"/>
      <c r="AH274" s="54"/>
      <c r="AI274" s="57"/>
      <c r="AJ274" s="57"/>
      <c r="AK274" s="57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</row>
    <row r="275" spans="1:53">
      <c r="A275" s="264">
        <v>30600008</v>
      </c>
      <c r="B275" s="61" t="s">
        <v>90</v>
      </c>
      <c r="C275" s="16" t="s">
        <v>53</v>
      </c>
      <c r="D275" s="17">
        <v>9.36</v>
      </c>
      <c r="E275" s="17"/>
      <c r="F275" s="6"/>
      <c r="G275" s="93">
        <f>SUM('1:3'!G275)</f>
        <v>0</v>
      </c>
      <c r="H275" s="321">
        <f t="shared" si="46"/>
        <v>0</v>
      </c>
      <c r="I275" s="93">
        <f>SUM('1:3'!I275)</f>
        <v>0</v>
      </c>
      <c r="J275" s="31" t="str">
        <f t="array" ref="J275">IF(ISERROR(G275/I275),"",G275/I275)</f>
        <v/>
      </c>
      <c r="K275" s="35">
        <f t="array" ref="K275">IF(ISERROR(G275/L275),"",G275/L275)</f>
        <v>0</v>
      </c>
      <c r="L275" s="87">
        <v>6</v>
      </c>
      <c r="M275" s="36">
        <f t="shared" si="47"/>
        <v>0</v>
      </c>
      <c r="N275" s="31">
        <f t="shared" si="48"/>
        <v>0</v>
      </c>
      <c r="O275" s="93">
        <f>SUM('1:3'!O275)</f>
        <v>0</v>
      </c>
      <c r="P275" s="93">
        <f>SUM('1:3'!P275)</f>
        <v>0</v>
      </c>
      <c r="Q275" s="93">
        <f>SUM('1:3'!Q275)</f>
        <v>0</v>
      </c>
      <c r="R275" s="93">
        <f>SUM('1:3'!R275)</f>
        <v>0</v>
      </c>
      <c r="S275" s="93">
        <f>SUM('1:3'!S275)</f>
        <v>0</v>
      </c>
      <c r="T275" s="93">
        <f>SUM('1:3'!T275)</f>
        <v>0</v>
      </c>
      <c r="U275" s="93">
        <f>SUM('1:3'!U275)</f>
        <v>0</v>
      </c>
      <c r="V275" s="202">
        <f t="shared" si="49"/>
        <v>0</v>
      </c>
      <c r="W275" s="33" t="str">
        <f t="shared" si="50"/>
        <v/>
      </c>
      <c r="X275" s="93">
        <f>SUM('1:3'!X275)</f>
        <v>0</v>
      </c>
      <c r="Y275" s="93">
        <f>SUM('1:3'!Y275)</f>
        <v>0</v>
      </c>
      <c r="Z275" s="93">
        <f>SUM('1:3'!Z275)</f>
        <v>0</v>
      </c>
      <c r="AA275" s="93">
        <f>SUM('1:3'!AA275)</f>
        <v>0</v>
      </c>
      <c r="AB275" s="73"/>
      <c r="AC275" s="54"/>
      <c r="AD275" s="327"/>
      <c r="AE275" s="54"/>
      <c r="AF275" s="54"/>
      <c r="AG275" s="54"/>
      <c r="AH275" s="54"/>
      <c r="AI275" s="57"/>
      <c r="AJ275" s="57"/>
      <c r="AK275" s="57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</row>
    <row r="276" spans="1:53">
      <c r="A276" s="264">
        <v>30600007</v>
      </c>
      <c r="B276" s="61" t="s">
        <v>90</v>
      </c>
      <c r="C276" s="16" t="s">
        <v>89</v>
      </c>
      <c r="D276" s="17">
        <v>9.36</v>
      </c>
      <c r="E276" s="17"/>
      <c r="F276" s="6"/>
      <c r="G276" s="93">
        <f>SUM('1:3'!G276)</f>
        <v>0</v>
      </c>
      <c r="H276" s="321">
        <f t="shared" si="46"/>
        <v>0</v>
      </c>
      <c r="I276" s="93">
        <f>SUM('1:3'!I276)</f>
        <v>0</v>
      </c>
      <c r="J276" s="31" t="str">
        <f t="array" ref="J276">IF(ISERROR(G276/I276),"",G276/I276)</f>
        <v/>
      </c>
      <c r="K276" s="35">
        <f t="array" ref="K276">IF(ISERROR(G276/L276),"",G276/L276)</f>
        <v>0</v>
      </c>
      <c r="L276" s="87">
        <v>6</v>
      </c>
      <c r="M276" s="36">
        <f t="shared" si="47"/>
        <v>0</v>
      </c>
      <c r="N276" s="31">
        <f t="shared" si="48"/>
        <v>0</v>
      </c>
      <c r="O276" s="93">
        <f>SUM('1:3'!O276)</f>
        <v>0</v>
      </c>
      <c r="P276" s="93">
        <f>SUM('1:3'!P276)</f>
        <v>0</v>
      </c>
      <c r="Q276" s="93">
        <f>SUM('1:3'!Q276)</f>
        <v>0</v>
      </c>
      <c r="R276" s="93">
        <f>SUM('1:3'!R276)</f>
        <v>0</v>
      </c>
      <c r="S276" s="93">
        <f>SUM('1:3'!S276)</f>
        <v>0</v>
      </c>
      <c r="T276" s="93">
        <f>SUM('1:3'!T276)</f>
        <v>0</v>
      </c>
      <c r="U276" s="93">
        <f>SUM('1:3'!U276)</f>
        <v>0</v>
      </c>
      <c r="V276" s="202">
        <f t="shared" si="49"/>
        <v>0</v>
      </c>
      <c r="W276" s="33" t="str">
        <f t="shared" si="50"/>
        <v/>
      </c>
      <c r="X276" s="93">
        <f>SUM('1:3'!X276)</f>
        <v>0</v>
      </c>
      <c r="Y276" s="93">
        <f>SUM('1:3'!Y276)</f>
        <v>0</v>
      </c>
      <c r="Z276" s="93">
        <f>SUM('1:3'!Z276)</f>
        <v>0</v>
      </c>
      <c r="AA276" s="93">
        <f>SUM('1:3'!AA276)</f>
        <v>0</v>
      </c>
      <c r="AB276" s="73"/>
      <c r="AC276" s="54"/>
      <c r="AD276" s="327"/>
      <c r="AE276" s="54"/>
      <c r="AF276" s="54"/>
      <c r="AG276" s="54"/>
      <c r="AH276" s="54"/>
      <c r="AI276" s="57"/>
      <c r="AJ276" s="57"/>
      <c r="AK276" s="57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</row>
    <row r="277" spans="1:53">
      <c r="A277" s="264">
        <v>30600006</v>
      </c>
      <c r="B277" s="61" t="s">
        <v>90</v>
      </c>
      <c r="C277" s="16" t="s">
        <v>60</v>
      </c>
      <c r="D277" s="17">
        <v>9.36</v>
      </c>
      <c r="E277" s="17"/>
      <c r="F277" s="6"/>
      <c r="G277" s="93">
        <f>SUM('1:3'!G277)</f>
        <v>0</v>
      </c>
      <c r="H277" s="321">
        <f t="shared" si="46"/>
        <v>0</v>
      </c>
      <c r="I277" s="93">
        <f>SUM('1:3'!I277)</f>
        <v>0</v>
      </c>
      <c r="J277" s="31" t="str">
        <f t="array" ref="J277">IF(ISERROR(G277/I277),"",G277/I277)</f>
        <v/>
      </c>
      <c r="K277" s="35">
        <f t="array" ref="K277">IF(ISERROR(G277/L277),"",G277/L277)</f>
        <v>0</v>
      </c>
      <c r="L277" s="87">
        <v>6</v>
      </c>
      <c r="M277" s="36">
        <f t="shared" si="47"/>
        <v>0</v>
      </c>
      <c r="N277" s="31">
        <f t="shared" si="48"/>
        <v>0</v>
      </c>
      <c r="O277" s="93">
        <f>SUM('1:3'!O277)</f>
        <v>0</v>
      </c>
      <c r="P277" s="93">
        <f>SUM('1:3'!P277)</f>
        <v>0</v>
      </c>
      <c r="Q277" s="93">
        <f>SUM('1:3'!Q277)</f>
        <v>0</v>
      </c>
      <c r="R277" s="93">
        <f>SUM('1:3'!R277)</f>
        <v>0</v>
      </c>
      <c r="S277" s="93">
        <f>SUM('1:3'!S277)</f>
        <v>0</v>
      </c>
      <c r="T277" s="93">
        <f>SUM('1:3'!T277)</f>
        <v>0</v>
      </c>
      <c r="U277" s="93">
        <f>SUM('1:3'!U277)</f>
        <v>0</v>
      </c>
      <c r="V277" s="202">
        <f t="shared" si="49"/>
        <v>0</v>
      </c>
      <c r="W277" s="33" t="str">
        <f t="shared" si="50"/>
        <v/>
      </c>
      <c r="X277" s="93">
        <f>SUM('1:3'!X277)</f>
        <v>0</v>
      </c>
      <c r="Y277" s="93">
        <f>SUM('1:3'!Y277)</f>
        <v>0</v>
      </c>
      <c r="Z277" s="93">
        <f>SUM('1:3'!Z277)</f>
        <v>0</v>
      </c>
      <c r="AA277" s="93">
        <f>SUM('1:3'!AA277)</f>
        <v>0</v>
      </c>
      <c r="AB277" s="73"/>
      <c r="AC277" s="54"/>
      <c r="AD277" s="327"/>
      <c r="AE277" s="54"/>
      <c r="AF277" s="54"/>
      <c r="AG277" s="54"/>
      <c r="AH277" s="54"/>
      <c r="AI277" s="57"/>
      <c r="AJ277" s="57"/>
      <c r="AK277" s="57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</row>
    <row r="278" spans="1:53">
      <c r="A278" s="259">
        <v>30400026</v>
      </c>
      <c r="B278" s="186" t="s">
        <v>393</v>
      </c>
      <c r="C278" s="183" t="s">
        <v>395</v>
      </c>
      <c r="D278" s="17">
        <v>5</v>
      </c>
      <c r="E278" s="17"/>
      <c r="F278" s="6"/>
      <c r="G278" s="93">
        <f>SUM('1:3'!G278)</f>
        <v>0</v>
      </c>
      <c r="H278" s="321">
        <f t="shared" si="46"/>
        <v>0</v>
      </c>
      <c r="I278" s="93">
        <f>SUM('1:3'!I278)</f>
        <v>0</v>
      </c>
      <c r="J278" s="31"/>
      <c r="K278" s="35">
        <f t="array" ref="K278">IF(ISERROR(G278/L278),"",G278/L278)</f>
        <v>0</v>
      </c>
      <c r="L278" s="87">
        <v>5</v>
      </c>
      <c r="M278" s="36">
        <f t="shared" si="47"/>
        <v>0</v>
      </c>
      <c r="N278" s="31">
        <f t="shared" si="48"/>
        <v>0</v>
      </c>
      <c r="O278" s="93">
        <f>SUM('1:3'!O278)</f>
        <v>0</v>
      </c>
      <c r="P278" s="93">
        <f>SUM('1:3'!P278)</f>
        <v>0</v>
      </c>
      <c r="Q278" s="93">
        <f>SUM('1:3'!Q278)</f>
        <v>0</v>
      </c>
      <c r="R278" s="93">
        <f>SUM('1:3'!R278)</f>
        <v>0</v>
      </c>
      <c r="S278" s="93">
        <f>SUM('1:3'!S278)</f>
        <v>0</v>
      </c>
      <c r="T278" s="93">
        <f>SUM('1:3'!T278)</f>
        <v>0</v>
      </c>
      <c r="U278" s="93">
        <f>SUM('1:3'!U278)</f>
        <v>0</v>
      </c>
      <c r="V278" s="202"/>
      <c r="W278" s="33"/>
      <c r="X278" s="93">
        <f>SUM('1:3'!X278)</f>
        <v>0</v>
      </c>
      <c r="Y278" s="93">
        <f>SUM('1:3'!Y278)</f>
        <v>0</v>
      </c>
      <c r="Z278" s="93">
        <f>SUM('1:3'!Z278)</f>
        <v>0</v>
      </c>
      <c r="AA278" s="93">
        <f>SUM('1:3'!AA278)</f>
        <v>0</v>
      </c>
      <c r="AB278" s="73"/>
      <c r="AC278" s="54"/>
      <c r="AD278" s="327"/>
      <c r="AE278" s="54"/>
      <c r="AF278" s="54"/>
      <c r="AG278" s="54"/>
      <c r="AH278" s="54"/>
      <c r="AI278" s="57"/>
      <c r="AJ278" s="57"/>
      <c r="AK278" s="57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</row>
    <row r="279" spans="1:53">
      <c r="A279" s="259">
        <v>30400028</v>
      </c>
      <c r="B279" s="186" t="s">
        <v>393</v>
      </c>
      <c r="C279" s="183" t="s">
        <v>402</v>
      </c>
      <c r="D279" s="17">
        <v>5</v>
      </c>
      <c r="E279" s="17"/>
      <c r="F279" s="6"/>
      <c r="G279" s="93">
        <f>SUM('1:3'!G279)</f>
        <v>70</v>
      </c>
      <c r="H279" s="321">
        <f t="shared" si="46"/>
        <v>350</v>
      </c>
      <c r="I279" s="93">
        <f>SUM('1:3'!I279)</f>
        <v>4</v>
      </c>
      <c r="J279" s="31"/>
      <c r="K279" s="35">
        <f t="array" ref="K279">IF(ISERROR(G279/L279),"",G279/L279)</f>
        <v>14</v>
      </c>
      <c r="L279" s="87">
        <v>5</v>
      </c>
      <c r="M279" s="36">
        <f t="shared" si="47"/>
        <v>-10</v>
      </c>
      <c r="N279" s="31">
        <f t="shared" si="48"/>
        <v>0</v>
      </c>
      <c r="O279" s="93">
        <f>SUM('1:3'!O279)</f>
        <v>0</v>
      </c>
      <c r="P279" s="93">
        <f>SUM('1:3'!P279)</f>
        <v>0</v>
      </c>
      <c r="Q279" s="93">
        <f>SUM('1:3'!Q279)</f>
        <v>0</v>
      </c>
      <c r="R279" s="93">
        <f>SUM('1:3'!R279)</f>
        <v>0</v>
      </c>
      <c r="S279" s="93">
        <f>SUM('1:3'!S279)</f>
        <v>0</v>
      </c>
      <c r="T279" s="93">
        <f>SUM('1:3'!T279)</f>
        <v>0</v>
      </c>
      <c r="U279" s="93">
        <f>SUM('1:3'!U279)</f>
        <v>0</v>
      </c>
      <c r="V279" s="202"/>
      <c r="W279" s="33"/>
      <c r="X279" s="93">
        <f>SUM('1:3'!X279)</f>
        <v>0</v>
      </c>
      <c r="Y279" s="93">
        <f>SUM('1:3'!Y279)</f>
        <v>0</v>
      </c>
      <c r="Z279" s="93">
        <f>SUM('1:3'!Z279)</f>
        <v>0</v>
      </c>
      <c r="AA279" s="93">
        <f>SUM('1:3'!AA279)</f>
        <v>0</v>
      </c>
      <c r="AB279" s="73"/>
      <c r="AC279" s="54"/>
      <c r="AD279" s="327"/>
      <c r="AE279" s="54"/>
      <c r="AF279" s="54"/>
      <c r="AG279" s="54"/>
      <c r="AH279" s="54"/>
      <c r="AI279" s="57"/>
      <c r="AJ279" s="57"/>
      <c r="AK279" s="57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</row>
    <row r="280" spans="1:53">
      <c r="A280" s="259">
        <v>30400027</v>
      </c>
      <c r="B280" s="186" t="s">
        <v>404</v>
      </c>
      <c r="C280" s="183" t="s">
        <v>405</v>
      </c>
      <c r="D280" s="17">
        <v>5</v>
      </c>
      <c r="E280" s="17"/>
      <c r="F280" s="6"/>
      <c r="G280" s="93">
        <f>SUM('1:3'!G280)</f>
        <v>0</v>
      </c>
      <c r="H280" s="321">
        <f t="shared" si="46"/>
        <v>0</v>
      </c>
      <c r="I280" s="93">
        <f>SUM('1:3'!I280)</f>
        <v>0</v>
      </c>
      <c r="J280" s="31"/>
      <c r="K280" s="35">
        <f t="array" ref="K280">IF(ISERROR(G280/L280),"",G280/L280)</f>
        <v>0</v>
      </c>
      <c r="L280" s="87">
        <v>5</v>
      </c>
      <c r="M280" s="36">
        <f t="shared" si="47"/>
        <v>0</v>
      </c>
      <c r="N280" s="31">
        <f t="shared" si="48"/>
        <v>0</v>
      </c>
      <c r="O280" s="93">
        <f>SUM('1:3'!O280)</f>
        <v>0</v>
      </c>
      <c r="P280" s="93">
        <f>SUM('1:3'!P280)</f>
        <v>0</v>
      </c>
      <c r="Q280" s="93">
        <f>SUM('1:3'!Q280)</f>
        <v>0</v>
      </c>
      <c r="R280" s="93">
        <f>SUM('1:3'!R280)</f>
        <v>0</v>
      </c>
      <c r="S280" s="93">
        <f>SUM('1:3'!S280)</f>
        <v>0</v>
      </c>
      <c r="T280" s="93">
        <f>SUM('1:3'!T280)</f>
        <v>0</v>
      </c>
      <c r="U280" s="93">
        <f>SUM('1:3'!U280)</f>
        <v>0</v>
      </c>
      <c r="V280" s="202"/>
      <c r="W280" s="33"/>
      <c r="X280" s="93">
        <f>SUM('1:3'!X280)</f>
        <v>0</v>
      </c>
      <c r="Y280" s="93">
        <f>SUM('1:3'!Y280)</f>
        <v>0</v>
      </c>
      <c r="Z280" s="93">
        <f>SUM('1:3'!Z280)</f>
        <v>0</v>
      </c>
      <c r="AA280" s="93">
        <f>SUM('1:3'!AA280)</f>
        <v>0</v>
      </c>
      <c r="AB280" s="73"/>
      <c r="AC280" s="54"/>
      <c r="AD280" s="327"/>
      <c r="AE280" s="54"/>
      <c r="AF280" s="54"/>
      <c r="AG280" s="54"/>
      <c r="AH280" s="54"/>
      <c r="AI280" s="57"/>
      <c r="AJ280" s="57"/>
      <c r="AK280" s="57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</row>
    <row r="281" spans="1:53">
      <c r="A281" s="259"/>
      <c r="B281" s="61" t="s">
        <v>342</v>
      </c>
      <c r="C281" s="183" t="s">
        <v>372</v>
      </c>
      <c r="D281" s="17">
        <v>5</v>
      </c>
      <c r="E281" s="17"/>
      <c r="F281" s="6"/>
      <c r="G281" s="93">
        <f>SUM('1:3'!G281)</f>
        <v>0</v>
      </c>
      <c r="H281" s="321">
        <f t="shared" si="46"/>
        <v>0</v>
      </c>
      <c r="I281" s="93">
        <f>SUM('1:3'!I281)</f>
        <v>0</v>
      </c>
      <c r="J281" s="31"/>
      <c r="K281" s="35">
        <f t="array" ref="K281">IF(ISERROR(G281/L281),"",G281/L281)</f>
        <v>0</v>
      </c>
      <c r="L281" s="87">
        <v>5</v>
      </c>
      <c r="M281" s="36">
        <f t="shared" si="47"/>
        <v>0</v>
      </c>
      <c r="N281" s="31">
        <f t="shared" si="48"/>
        <v>0</v>
      </c>
      <c r="O281" s="93">
        <f>SUM('1:3'!O281)</f>
        <v>0</v>
      </c>
      <c r="P281" s="93">
        <f>SUM('1:3'!P281)</f>
        <v>0</v>
      </c>
      <c r="Q281" s="93">
        <f>SUM('1:3'!Q281)</f>
        <v>0</v>
      </c>
      <c r="R281" s="93">
        <f>SUM('1:3'!R281)</f>
        <v>0</v>
      </c>
      <c r="S281" s="93">
        <f>SUM('1:3'!S281)</f>
        <v>0</v>
      </c>
      <c r="T281" s="93">
        <f>SUM('1:3'!T281)</f>
        <v>0</v>
      </c>
      <c r="U281" s="93">
        <f>SUM('1:3'!U281)</f>
        <v>0</v>
      </c>
      <c r="V281" s="202"/>
      <c r="W281" s="33"/>
      <c r="X281" s="93">
        <f>SUM('1:3'!X281)</f>
        <v>0</v>
      </c>
      <c r="Y281" s="93">
        <f>SUM('1:3'!Y281)</f>
        <v>0</v>
      </c>
      <c r="Z281" s="93">
        <f>SUM('1:3'!Z281)</f>
        <v>0</v>
      </c>
      <c r="AA281" s="93">
        <f>SUM('1:3'!AA281)</f>
        <v>0</v>
      </c>
      <c r="AB281" s="73"/>
      <c r="AC281" s="54"/>
      <c r="AD281" s="327"/>
      <c r="AE281" s="54"/>
      <c r="AF281" s="54"/>
      <c r="AG281" s="54"/>
      <c r="AH281" s="54"/>
      <c r="AI281" s="57"/>
      <c r="AJ281" s="57"/>
      <c r="AK281" s="57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</row>
    <row r="282" spans="1:53">
      <c r="A282" s="259">
        <v>30600009</v>
      </c>
      <c r="B282" s="61" t="s">
        <v>343</v>
      </c>
      <c r="C282" s="16" t="s">
        <v>345</v>
      </c>
      <c r="D282" s="17">
        <v>5</v>
      </c>
      <c r="E282" s="17"/>
      <c r="F282" s="6"/>
      <c r="G282" s="93">
        <f>SUM('1:3'!G282)</f>
        <v>0</v>
      </c>
      <c r="H282" s="321">
        <f t="shared" si="46"/>
        <v>0</v>
      </c>
      <c r="I282" s="93">
        <f>SUM('1:3'!I282)</f>
        <v>0</v>
      </c>
      <c r="J282" s="31"/>
      <c r="K282" s="35">
        <f t="array" ref="K282">IF(ISERROR(G282/L282),"",G282/L282)</f>
        <v>0</v>
      </c>
      <c r="L282" s="87">
        <v>5</v>
      </c>
      <c r="M282" s="36">
        <f t="shared" si="47"/>
        <v>0</v>
      </c>
      <c r="N282" s="31">
        <f t="shared" si="48"/>
        <v>0</v>
      </c>
      <c r="O282" s="93">
        <f>SUM('1:3'!O282)</f>
        <v>0</v>
      </c>
      <c r="P282" s="93">
        <f>SUM('1:3'!P282)</f>
        <v>0</v>
      </c>
      <c r="Q282" s="93">
        <f>SUM('1:3'!Q282)</f>
        <v>0</v>
      </c>
      <c r="R282" s="93">
        <f>SUM('1:3'!R282)</f>
        <v>0</v>
      </c>
      <c r="S282" s="93">
        <f>SUM('1:3'!S282)</f>
        <v>0</v>
      </c>
      <c r="T282" s="93">
        <f>SUM('1:3'!T282)</f>
        <v>0</v>
      </c>
      <c r="U282" s="93">
        <f>SUM('1:3'!U282)</f>
        <v>0</v>
      </c>
      <c r="V282" s="202"/>
      <c r="W282" s="33"/>
      <c r="X282" s="93">
        <f>SUM('1:3'!X282)</f>
        <v>0</v>
      </c>
      <c r="Y282" s="93">
        <f>SUM('1:3'!Y282)</f>
        <v>0</v>
      </c>
      <c r="Z282" s="93">
        <f>SUM('1:3'!Z282)</f>
        <v>0</v>
      </c>
      <c r="AA282" s="93">
        <f>SUM('1:3'!AA282)</f>
        <v>0</v>
      </c>
      <c r="AB282" s="73"/>
      <c r="AC282" s="54"/>
      <c r="AD282" s="327"/>
      <c r="AE282" s="54"/>
      <c r="AF282" s="54"/>
      <c r="AG282" s="54"/>
      <c r="AH282" s="54"/>
      <c r="AI282" s="57"/>
      <c r="AJ282" s="57"/>
      <c r="AK282" s="57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</row>
    <row r="283" spans="1:53">
      <c r="A283" s="259">
        <v>30600010</v>
      </c>
      <c r="B283" s="61" t="s">
        <v>343</v>
      </c>
      <c r="C283" s="16" t="s">
        <v>347</v>
      </c>
      <c r="D283" s="17">
        <v>5</v>
      </c>
      <c r="E283" s="17"/>
      <c r="F283" s="6"/>
      <c r="G283" s="93">
        <f>SUM('1:3'!G283)</f>
        <v>0</v>
      </c>
      <c r="H283" s="321">
        <f t="shared" si="46"/>
        <v>0</v>
      </c>
      <c r="I283" s="93">
        <f>SUM('1:3'!I283)</f>
        <v>0</v>
      </c>
      <c r="J283" s="31"/>
      <c r="K283" s="35">
        <f t="array" ref="K283">IF(ISERROR(G283/L283),"",G283/L283)</f>
        <v>0</v>
      </c>
      <c r="L283" s="87">
        <v>5</v>
      </c>
      <c r="M283" s="36">
        <f t="shared" si="47"/>
        <v>0</v>
      </c>
      <c r="N283" s="31">
        <f t="shared" si="48"/>
        <v>0</v>
      </c>
      <c r="O283" s="93">
        <f>SUM('1:3'!O283)</f>
        <v>0</v>
      </c>
      <c r="P283" s="93">
        <f>SUM('1:3'!P283)</f>
        <v>0</v>
      </c>
      <c r="Q283" s="93">
        <f>SUM('1:3'!Q283)</f>
        <v>0</v>
      </c>
      <c r="R283" s="93">
        <f>SUM('1:3'!R283)</f>
        <v>0</v>
      </c>
      <c r="S283" s="93">
        <f>SUM('1:3'!S283)</f>
        <v>0</v>
      </c>
      <c r="T283" s="93">
        <f>SUM('1:3'!T283)</f>
        <v>0</v>
      </c>
      <c r="U283" s="93">
        <f>SUM('1:3'!U283)</f>
        <v>0</v>
      </c>
      <c r="V283" s="202"/>
      <c r="W283" s="33"/>
      <c r="X283" s="93">
        <f>SUM('1:3'!X283)</f>
        <v>0</v>
      </c>
      <c r="Y283" s="93">
        <f>SUM('1:3'!Y283)</f>
        <v>0</v>
      </c>
      <c r="Z283" s="93">
        <f>SUM('1:3'!Z283)</f>
        <v>0</v>
      </c>
      <c r="AA283" s="93">
        <f>SUM('1:3'!AA283)</f>
        <v>0</v>
      </c>
      <c r="AB283" s="73"/>
      <c r="AC283" s="54"/>
      <c r="AD283" s="327"/>
      <c r="AE283" s="54"/>
      <c r="AF283" s="54"/>
      <c r="AG283" s="54"/>
      <c r="AH283" s="54"/>
      <c r="AI283" s="57"/>
      <c r="AJ283" s="57"/>
      <c r="AK283" s="57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</row>
    <row r="284" spans="1:53">
      <c r="A284" s="259">
        <v>30400001</v>
      </c>
      <c r="B284" s="65" t="s">
        <v>508</v>
      </c>
      <c r="C284" s="16" t="s">
        <v>61</v>
      </c>
      <c r="D284" s="17">
        <v>5.0599999999999996</v>
      </c>
      <c r="E284" s="17"/>
      <c r="F284" s="6"/>
      <c r="G284" s="93">
        <f>SUM('1:3'!G284)</f>
        <v>0</v>
      </c>
      <c r="H284" s="321">
        <f t="shared" si="46"/>
        <v>0</v>
      </c>
      <c r="I284" s="93">
        <f>SUM('1:3'!I284)</f>
        <v>0</v>
      </c>
      <c r="J284" s="31" t="str">
        <f t="array" ref="J284">IF(ISERROR(G284/I284),"",G284/I284)</f>
        <v/>
      </c>
      <c r="K284" s="35">
        <f t="array" ref="K284">IF(ISERROR(G284/L284),"",G284/L284)</f>
        <v>0</v>
      </c>
      <c r="L284" s="87">
        <v>15.5</v>
      </c>
      <c r="M284" s="36">
        <f t="shared" si="47"/>
        <v>0</v>
      </c>
      <c r="N284" s="31">
        <f t="shared" si="48"/>
        <v>0</v>
      </c>
      <c r="O284" s="93">
        <f>SUM('1:3'!O284)</f>
        <v>0</v>
      </c>
      <c r="P284" s="93">
        <f>SUM('1:3'!P284)</f>
        <v>0</v>
      </c>
      <c r="Q284" s="93">
        <f>SUM('1:3'!Q284)</f>
        <v>0</v>
      </c>
      <c r="R284" s="93">
        <f>SUM('1:3'!R284)</f>
        <v>0</v>
      </c>
      <c r="S284" s="93">
        <f>SUM('1:3'!S284)</f>
        <v>0</v>
      </c>
      <c r="T284" s="93">
        <f>SUM('1:3'!T284)</f>
        <v>0</v>
      </c>
      <c r="U284" s="93">
        <f>SUM('1:3'!U284)</f>
        <v>0</v>
      </c>
      <c r="V284" s="202">
        <f>SUM(X284:AA284)</f>
        <v>0</v>
      </c>
      <c r="W284" s="33" t="str">
        <f>IF(ISERROR(V284/G284),"",V284/G284)</f>
        <v/>
      </c>
      <c r="X284" s="93">
        <f>SUM('1:3'!X284)</f>
        <v>0</v>
      </c>
      <c r="Y284" s="93">
        <f>SUM('1:3'!Y284)</f>
        <v>0</v>
      </c>
      <c r="Z284" s="93">
        <f>SUM('1:3'!Z284)</f>
        <v>0</v>
      </c>
      <c r="AA284" s="93">
        <f>SUM('1:3'!AA284)</f>
        <v>0</v>
      </c>
      <c r="AB284" s="73"/>
      <c r="AC284" s="54"/>
      <c r="AD284" s="327"/>
      <c r="AE284" s="54"/>
      <c r="AF284" s="54"/>
      <c r="AG284" s="54"/>
      <c r="AH284" s="54"/>
      <c r="AI284" s="57"/>
      <c r="AJ284" s="57"/>
      <c r="AK284" s="57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</row>
    <row r="285" spans="1:53">
      <c r="A285" s="259">
        <v>30400002</v>
      </c>
      <c r="B285" s="65" t="s">
        <v>508</v>
      </c>
      <c r="C285" s="16" t="s">
        <v>72</v>
      </c>
      <c r="D285" s="17">
        <v>5.0599999999999996</v>
      </c>
      <c r="E285" s="17"/>
      <c r="F285" s="6"/>
      <c r="G285" s="93">
        <f>SUM('1:3'!G285)</f>
        <v>0</v>
      </c>
      <c r="H285" s="321">
        <f t="shared" si="46"/>
        <v>0</v>
      </c>
      <c r="I285" s="93">
        <f>SUM('1:3'!I285)</f>
        <v>0</v>
      </c>
      <c r="J285" s="31" t="str">
        <f t="array" ref="J285">IF(ISERROR(G285/I285),"",G285/I285)</f>
        <v/>
      </c>
      <c r="K285" s="35">
        <f t="array" ref="K285">IF(ISERROR(G285/L285),"",G285/L285)</f>
        <v>0</v>
      </c>
      <c r="L285" s="87">
        <v>15.5</v>
      </c>
      <c r="M285" s="36">
        <f t="shared" si="47"/>
        <v>0</v>
      </c>
      <c r="N285" s="31">
        <f t="shared" si="48"/>
        <v>0</v>
      </c>
      <c r="O285" s="93">
        <f>SUM('1:3'!O285)</f>
        <v>0</v>
      </c>
      <c r="P285" s="93">
        <f>SUM('1:3'!P285)</f>
        <v>0</v>
      </c>
      <c r="Q285" s="93">
        <f>SUM('1:3'!Q285)</f>
        <v>0</v>
      </c>
      <c r="R285" s="93">
        <f>SUM('1:3'!R285)</f>
        <v>0</v>
      </c>
      <c r="S285" s="93">
        <f>SUM('1:3'!S285)</f>
        <v>0</v>
      </c>
      <c r="T285" s="93">
        <f>SUM('1:3'!T285)</f>
        <v>0</v>
      </c>
      <c r="U285" s="93">
        <f>SUM('1:3'!U285)</f>
        <v>0</v>
      </c>
      <c r="V285" s="202">
        <f>SUM(X285:AA285)</f>
        <v>0</v>
      </c>
      <c r="W285" s="33" t="str">
        <f>IF(ISERROR(V285/G285),"",V285/G285)</f>
        <v/>
      </c>
      <c r="X285" s="93">
        <f>SUM('1:3'!X285)</f>
        <v>0</v>
      </c>
      <c r="Y285" s="93">
        <f>SUM('1:3'!Y285)</f>
        <v>0</v>
      </c>
      <c r="Z285" s="93">
        <f>SUM('1:3'!Z285)</f>
        <v>0</v>
      </c>
      <c r="AA285" s="93">
        <f>SUM('1:3'!AA285)</f>
        <v>0</v>
      </c>
      <c r="AB285" s="73"/>
      <c r="AC285" s="54"/>
      <c r="AD285" s="327"/>
      <c r="AE285" s="54"/>
      <c r="AF285" s="54"/>
      <c r="AG285" s="54"/>
      <c r="AH285" s="54"/>
      <c r="AI285" s="57"/>
      <c r="AJ285" s="57"/>
      <c r="AK285" s="57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</row>
    <row r="286" spans="1:53">
      <c r="A286" s="259">
        <v>30400004</v>
      </c>
      <c r="B286" s="211" t="s">
        <v>419</v>
      </c>
      <c r="C286" s="183" t="s">
        <v>73</v>
      </c>
      <c r="D286" s="17"/>
      <c r="E286" s="17"/>
      <c r="F286" s="6"/>
      <c r="G286" s="93">
        <f>SUM('1:3'!G286)</f>
        <v>0</v>
      </c>
      <c r="H286" s="321">
        <f t="shared" si="46"/>
        <v>0</v>
      </c>
      <c r="I286" s="93">
        <f>SUM('1:3'!I286)</f>
        <v>0</v>
      </c>
      <c r="J286" s="31"/>
      <c r="K286" s="35"/>
      <c r="L286" s="87">
        <v>24</v>
      </c>
      <c r="M286" s="36"/>
      <c r="N286" s="31"/>
      <c r="O286" s="93"/>
      <c r="P286" s="93"/>
      <c r="Q286" s="93"/>
      <c r="R286" s="93"/>
      <c r="S286" s="93"/>
      <c r="T286" s="93"/>
      <c r="U286" s="93"/>
      <c r="V286" s="202"/>
      <c r="W286" s="33"/>
      <c r="X286" s="93"/>
      <c r="Y286" s="93"/>
      <c r="Z286" s="93"/>
      <c r="AA286" s="93"/>
      <c r="AB286" s="73"/>
      <c r="AC286" s="54"/>
      <c r="AD286" s="327"/>
      <c r="AE286" s="54"/>
      <c r="AF286" s="54"/>
      <c r="AG286" s="54"/>
      <c r="AH286" s="54"/>
      <c r="AI286" s="57"/>
      <c r="AJ286" s="57"/>
      <c r="AK286" s="57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</row>
    <row r="287" spans="1:53">
      <c r="A287" s="259">
        <v>30400003</v>
      </c>
      <c r="B287" s="211" t="s">
        <v>419</v>
      </c>
      <c r="C287" s="183" t="s">
        <v>60</v>
      </c>
      <c r="D287" s="17"/>
      <c r="E287" s="17"/>
      <c r="F287" s="6"/>
      <c r="G287" s="93">
        <f>SUM('1:3'!G287)</f>
        <v>0</v>
      </c>
      <c r="H287" s="321">
        <f t="shared" si="46"/>
        <v>0</v>
      </c>
      <c r="I287" s="93">
        <f>SUM('1:3'!I287)</f>
        <v>0</v>
      </c>
      <c r="J287" s="31"/>
      <c r="K287" s="35"/>
      <c r="L287" s="87">
        <v>24</v>
      </c>
      <c r="M287" s="36"/>
      <c r="N287" s="31"/>
      <c r="O287" s="93"/>
      <c r="P287" s="93"/>
      <c r="Q287" s="93"/>
      <c r="R287" s="93"/>
      <c r="S287" s="93"/>
      <c r="T287" s="93"/>
      <c r="U287" s="93"/>
      <c r="V287" s="202"/>
      <c r="W287" s="33"/>
      <c r="X287" s="93"/>
      <c r="Y287" s="93"/>
      <c r="Z287" s="93"/>
      <c r="AA287" s="93"/>
      <c r="AB287" s="73"/>
      <c r="AC287" s="54"/>
      <c r="AD287" s="327"/>
      <c r="AE287" s="54"/>
      <c r="AF287" s="54"/>
      <c r="AG287" s="54"/>
      <c r="AH287" s="54"/>
      <c r="AI287" s="57"/>
      <c r="AJ287" s="57"/>
      <c r="AK287" s="57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</row>
    <row r="288" spans="1:53">
      <c r="A288" s="259">
        <v>30400005</v>
      </c>
      <c r="B288" s="211" t="s">
        <v>419</v>
      </c>
      <c r="C288" s="183" t="s">
        <v>422</v>
      </c>
      <c r="D288" s="17"/>
      <c r="E288" s="17"/>
      <c r="F288" s="6"/>
      <c r="G288" s="93">
        <f>SUM('1:3'!G288)</f>
        <v>0</v>
      </c>
      <c r="H288" s="321">
        <f t="shared" si="46"/>
        <v>0</v>
      </c>
      <c r="I288" s="93">
        <f>SUM('1:3'!I288)</f>
        <v>0</v>
      </c>
      <c r="J288" s="31"/>
      <c r="K288" s="35"/>
      <c r="L288" s="87">
        <v>24</v>
      </c>
      <c r="M288" s="36"/>
      <c r="N288" s="31"/>
      <c r="O288" s="93"/>
      <c r="P288" s="93"/>
      <c r="Q288" s="93"/>
      <c r="R288" s="93"/>
      <c r="S288" s="93"/>
      <c r="T288" s="93"/>
      <c r="U288" s="93"/>
      <c r="V288" s="202"/>
      <c r="W288" s="33"/>
      <c r="X288" s="93"/>
      <c r="Y288" s="93"/>
      <c r="Z288" s="93"/>
      <c r="AA288" s="93"/>
      <c r="AB288" s="73"/>
      <c r="AC288" s="54"/>
      <c r="AD288" s="327"/>
      <c r="AE288" s="54"/>
      <c r="AF288" s="54"/>
      <c r="AG288" s="54"/>
      <c r="AH288" s="54"/>
      <c r="AI288" s="57"/>
      <c r="AJ288" s="57"/>
      <c r="AK288" s="57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</row>
    <row r="289" spans="1:53">
      <c r="A289" s="259">
        <v>30400007</v>
      </c>
      <c r="B289" s="65" t="s">
        <v>91</v>
      </c>
      <c r="C289" s="16" t="s">
        <v>74</v>
      </c>
      <c r="D289" s="17">
        <v>5.07</v>
      </c>
      <c r="E289" s="17"/>
      <c r="F289" s="6"/>
      <c r="G289" s="93">
        <f>SUM('1:3'!G289)</f>
        <v>0</v>
      </c>
      <c r="H289" s="321">
        <f t="shared" si="46"/>
        <v>0</v>
      </c>
      <c r="I289" s="93">
        <f>SUM('1:3'!I289)</f>
        <v>0</v>
      </c>
      <c r="J289" s="31" t="str">
        <f t="array" ref="J289">IF(ISERROR(G289/I289),"",G289/I289)</f>
        <v/>
      </c>
      <c r="K289" s="35">
        <f t="array" ref="K289">IF(ISERROR(G289/L289),"",G289/L289)</f>
        <v>0</v>
      </c>
      <c r="L289" s="87">
        <v>9</v>
      </c>
      <c r="M289" s="36">
        <f>IF(ISERROR(I289-K289),"",I289-K289)</f>
        <v>0</v>
      </c>
      <c r="N289" s="31">
        <f>SUM(O289:U289)</f>
        <v>0</v>
      </c>
      <c r="O289" s="93">
        <f>SUM('1:3'!O289)</f>
        <v>0</v>
      </c>
      <c r="P289" s="93">
        <f>SUM('1:3'!P289)</f>
        <v>0</v>
      </c>
      <c r="Q289" s="93">
        <f>SUM('1:3'!Q289)</f>
        <v>0</v>
      </c>
      <c r="R289" s="93">
        <f>SUM('1:3'!R289)</f>
        <v>0</v>
      </c>
      <c r="S289" s="93">
        <f>SUM('1:3'!S289)</f>
        <v>0</v>
      </c>
      <c r="T289" s="93">
        <f>SUM('1:3'!T289)</f>
        <v>0</v>
      </c>
      <c r="U289" s="93">
        <f>SUM('1:3'!U289)</f>
        <v>0</v>
      </c>
      <c r="V289" s="202">
        <f>SUM(X289:AA289)</f>
        <v>0</v>
      </c>
      <c r="W289" s="33" t="str">
        <f t="shared" ref="W289:W313" si="51">IF(ISERROR(V289/G289),"",V289/G289)</f>
        <v/>
      </c>
      <c r="X289" s="93">
        <f>SUM('1:3'!X289)</f>
        <v>0</v>
      </c>
      <c r="Y289" s="93">
        <f>SUM('1:3'!Y289)</f>
        <v>0</v>
      </c>
      <c r="Z289" s="93">
        <f>SUM('1:3'!Z289)</f>
        <v>0</v>
      </c>
      <c r="AA289" s="93">
        <f>SUM('1:3'!AA289)</f>
        <v>0</v>
      </c>
      <c r="AB289" s="73"/>
      <c r="AC289" s="54"/>
      <c r="AD289" s="327"/>
      <c r="AE289" s="54"/>
      <c r="AF289" s="54"/>
      <c r="AG289" s="54"/>
      <c r="AH289" s="54"/>
      <c r="AI289" s="57"/>
      <c r="AJ289" s="57"/>
      <c r="AK289" s="57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</row>
    <row r="290" spans="1:53">
      <c r="A290" s="259">
        <v>30400006</v>
      </c>
      <c r="B290" s="65" t="s">
        <v>91</v>
      </c>
      <c r="C290" s="16" t="s">
        <v>53</v>
      </c>
      <c r="D290" s="17">
        <v>5.07</v>
      </c>
      <c r="E290" s="17"/>
      <c r="F290" s="6"/>
      <c r="G290" s="93">
        <f>SUM('1:3'!G290)</f>
        <v>0</v>
      </c>
      <c r="H290" s="321">
        <f t="shared" si="46"/>
        <v>0</v>
      </c>
      <c r="I290" s="93">
        <f>SUM('1:3'!I290)</f>
        <v>0</v>
      </c>
      <c r="J290" s="31" t="str">
        <f t="array" ref="J290">IF(ISERROR(G290/I290),"",G290/I290)</f>
        <v/>
      </c>
      <c r="K290" s="35">
        <f t="array" ref="K290">IF(ISERROR(G290/L290),"",G290/L290)</f>
        <v>0</v>
      </c>
      <c r="L290" s="87">
        <v>9</v>
      </c>
      <c r="M290" s="36">
        <f>IF(ISERROR(I290-K290),"",I290-K290)</f>
        <v>0</v>
      </c>
      <c r="N290" s="31">
        <f>SUM(O290:U290)</f>
        <v>0</v>
      </c>
      <c r="O290" s="93">
        <f>SUM('1:3'!O290)</f>
        <v>0</v>
      </c>
      <c r="P290" s="93">
        <f>SUM('1:3'!P290)</f>
        <v>0</v>
      </c>
      <c r="Q290" s="93">
        <f>SUM('1:3'!Q290)</f>
        <v>0</v>
      </c>
      <c r="R290" s="93">
        <f>SUM('1:3'!R290)</f>
        <v>0</v>
      </c>
      <c r="S290" s="93">
        <f>SUM('1:3'!S290)</f>
        <v>0</v>
      </c>
      <c r="T290" s="93">
        <f>SUM('1:3'!T290)</f>
        <v>0</v>
      </c>
      <c r="U290" s="93">
        <f>SUM('1:3'!U290)</f>
        <v>0</v>
      </c>
      <c r="V290" s="202">
        <f>SUM(X290:AA290)</f>
        <v>0</v>
      </c>
      <c r="W290" s="33" t="str">
        <f t="shared" si="51"/>
        <v/>
      </c>
      <c r="X290" s="93">
        <f>SUM('1:3'!X290)</f>
        <v>0</v>
      </c>
      <c r="Y290" s="93">
        <f>SUM('1:3'!Y290)</f>
        <v>0</v>
      </c>
      <c r="Z290" s="93">
        <f>SUM('1:3'!Z290)</f>
        <v>0</v>
      </c>
      <c r="AA290" s="93">
        <f>SUM('1:3'!AA290)</f>
        <v>0</v>
      </c>
      <c r="AB290" s="73"/>
      <c r="AC290" s="54"/>
      <c r="AD290" s="327"/>
      <c r="AE290" s="54"/>
      <c r="AF290" s="54"/>
      <c r="AG290" s="54"/>
      <c r="AH290" s="54"/>
      <c r="AI290" s="57"/>
      <c r="AJ290" s="57"/>
      <c r="AK290" s="57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</row>
    <row r="291" spans="1:53">
      <c r="A291" s="259">
        <v>30400006</v>
      </c>
      <c r="B291" s="65" t="s">
        <v>91</v>
      </c>
      <c r="C291" s="16" t="s">
        <v>60</v>
      </c>
      <c r="D291" s="17">
        <v>5.0599999999999996</v>
      </c>
      <c r="E291" s="17"/>
      <c r="F291" s="53"/>
      <c r="G291" s="93">
        <f>SUM('1:3'!G291)</f>
        <v>0</v>
      </c>
      <c r="H291" s="321">
        <f t="shared" si="46"/>
        <v>0</v>
      </c>
      <c r="I291" s="93">
        <f>SUM('1:3'!I291)</f>
        <v>0</v>
      </c>
      <c r="J291" s="31" t="str">
        <f t="array" ref="J291">IF(ISERROR(G291/I291),"",G291/I291)</f>
        <v/>
      </c>
      <c r="K291" s="321">
        <f t="array" ref="K291">IF(ISERROR(G291/L291),"",G291/L291)</f>
        <v>0</v>
      </c>
      <c r="L291" s="87">
        <v>9</v>
      </c>
      <c r="M291" s="36">
        <f>IF(ISERROR(I291-K291),"",I291-K291)</f>
        <v>0</v>
      </c>
      <c r="N291" s="31">
        <f>SUM(O291:U291)</f>
        <v>0</v>
      </c>
      <c r="O291" s="93">
        <f>SUM('1:3'!O291)</f>
        <v>0</v>
      </c>
      <c r="P291" s="93">
        <f>SUM('1:3'!P291)</f>
        <v>0</v>
      </c>
      <c r="Q291" s="93">
        <f>SUM('1:3'!Q291)</f>
        <v>0</v>
      </c>
      <c r="R291" s="93">
        <f>SUM('1:3'!R291)</f>
        <v>0</v>
      </c>
      <c r="S291" s="93">
        <f>SUM('1:3'!S291)</f>
        <v>0</v>
      </c>
      <c r="T291" s="93">
        <f>SUM('1:3'!T291)</f>
        <v>0</v>
      </c>
      <c r="U291" s="93">
        <f>SUM('1:3'!U291)</f>
        <v>0</v>
      </c>
      <c r="V291" s="202">
        <f>SUM(X291:AA291)</f>
        <v>0</v>
      </c>
      <c r="W291" s="33" t="str">
        <f t="shared" si="51"/>
        <v/>
      </c>
      <c r="X291" s="93">
        <f>SUM('1:3'!X291)</f>
        <v>0</v>
      </c>
      <c r="Y291" s="93">
        <f>SUM('1:3'!Y291)</f>
        <v>0</v>
      </c>
      <c r="Z291" s="93">
        <f>SUM('1:3'!Z291)</f>
        <v>0</v>
      </c>
      <c r="AA291" s="93">
        <f>SUM('1:3'!AA291)</f>
        <v>0</v>
      </c>
      <c r="AB291" s="73"/>
      <c r="AC291" s="54"/>
      <c r="AD291" s="327"/>
      <c r="AE291" s="54"/>
      <c r="AF291" s="54"/>
      <c r="AG291" s="54"/>
      <c r="AH291" s="54"/>
      <c r="AI291" s="57"/>
      <c r="AJ291" s="57"/>
      <c r="AK291" s="57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</row>
    <row r="292" spans="1:53">
      <c r="A292" s="536" t="s">
        <v>92</v>
      </c>
      <c r="B292" s="537"/>
      <c r="C292" s="316" t="s">
        <v>71</v>
      </c>
      <c r="D292" s="20"/>
      <c r="E292" s="20"/>
      <c r="F292" s="32"/>
      <c r="G292" s="30">
        <f>SUM(G258:G291)</f>
        <v>70</v>
      </c>
      <c r="H292" s="30">
        <f>SUM(H258:H291)</f>
        <v>350</v>
      </c>
      <c r="I292" s="30">
        <f>SUM(I258:I291)</f>
        <v>4</v>
      </c>
      <c r="J292" s="31">
        <f t="array" ref="J292">IF(ISERROR(G292/I292),"",G292/I292)</f>
        <v>17.5</v>
      </c>
      <c r="K292" s="30">
        <f>SUM(K258:K291)</f>
        <v>14</v>
      </c>
      <c r="L292" s="98"/>
      <c r="M292" s="89">
        <f t="shared" ref="M292:V292" si="52">SUM(M258:M291)</f>
        <v>-10</v>
      </c>
      <c r="N292" s="30">
        <f t="shared" si="52"/>
        <v>0</v>
      </c>
      <c r="O292" s="91">
        <f t="shared" si="52"/>
        <v>0</v>
      </c>
      <c r="P292" s="91">
        <f t="shared" si="52"/>
        <v>0</v>
      </c>
      <c r="Q292" s="91">
        <f t="shared" si="52"/>
        <v>0</v>
      </c>
      <c r="R292" s="91">
        <f t="shared" si="52"/>
        <v>0</v>
      </c>
      <c r="S292" s="92">
        <f t="shared" si="52"/>
        <v>0</v>
      </c>
      <c r="T292" s="91">
        <f t="shared" si="52"/>
        <v>0</v>
      </c>
      <c r="U292" s="91">
        <f t="shared" si="52"/>
        <v>0</v>
      </c>
      <c r="V292" s="202">
        <f t="shared" si="52"/>
        <v>0</v>
      </c>
      <c r="W292" s="33">
        <f t="shared" si="51"/>
        <v>0</v>
      </c>
      <c r="X292" s="92">
        <f>SUM(X258:X291)</f>
        <v>0</v>
      </c>
      <c r="Y292" s="92">
        <f>SUM(Y258:Y291)</f>
        <v>0</v>
      </c>
      <c r="Z292" s="92">
        <f>SUM(Z258:Z291)</f>
        <v>0</v>
      </c>
      <c r="AA292" s="92">
        <f>SUM(AA258:AA291)</f>
        <v>0</v>
      </c>
      <c r="AB292" s="75"/>
      <c r="AC292" s="70"/>
      <c r="AD292" s="327"/>
      <c r="AE292" s="74"/>
      <c r="AF292" s="74"/>
      <c r="AG292" s="74"/>
      <c r="AH292" s="74"/>
      <c r="AI292" s="57"/>
      <c r="AJ292" s="57"/>
      <c r="AK292" s="57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</row>
    <row r="293" spans="1:53">
      <c r="A293" s="259">
        <v>30100038</v>
      </c>
      <c r="B293" s="62" t="s">
        <v>93</v>
      </c>
      <c r="C293" s="16" t="s">
        <v>94</v>
      </c>
      <c r="D293" s="17">
        <v>5.03</v>
      </c>
      <c r="E293" s="17"/>
      <c r="F293" s="6"/>
      <c r="G293" s="93">
        <f>SUM('1:3'!G293)</f>
        <v>0</v>
      </c>
      <c r="H293" s="321">
        <f>D293*G293</f>
        <v>0</v>
      </c>
      <c r="I293" s="93">
        <f>SUM('1:3'!I293)</f>
        <v>0</v>
      </c>
      <c r="J293" s="31" t="str">
        <f t="array" ref="J293">IF(ISERROR(G293/I293),"",G293/I293)</f>
        <v/>
      </c>
      <c r="K293" s="35">
        <f t="array" ref="K293">IF(ISERROR(G293/L293),"",G293/L293)</f>
        <v>0</v>
      </c>
      <c r="L293" s="87">
        <v>25</v>
      </c>
      <c r="M293" s="36">
        <f t="shared" ref="M293:M307" si="53">IF(ISERROR(I293-K293),"",I293-K293)</f>
        <v>0</v>
      </c>
      <c r="N293" s="31">
        <f t="shared" ref="N293:N307" si="54">SUM(O293:U293)</f>
        <v>0</v>
      </c>
      <c r="O293" s="93">
        <f>SUM('1:3'!O293)</f>
        <v>0</v>
      </c>
      <c r="P293" s="93">
        <f>SUM('1:3'!P293)</f>
        <v>0</v>
      </c>
      <c r="Q293" s="93">
        <f>SUM('1:3'!Q293)</f>
        <v>0</v>
      </c>
      <c r="R293" s="93">
        <f>SUM('1:3'!R293)</f>
        <v>0</v>
      </c>
      <c r="S293" s="93">
        <f>SUM('1:3'!S293)</f>
        <v>0</v>
      </c>
      <c r="T293" s="93">
        <f>SUM('1:3'!T293)</f>
        <v>0</v>
      </c>
      <c r="U293" s="93">
        <f>SUM('1:3'!U293)</f>
        <v>0</v>
      </c>
      <c r="V293" s="202">
        <f t="shared" ref="V293:V307" si="55">SUM(X293:AA293)</f>
        <v>0</v>
      </c>
      <c r="W293" s="33" t="str">
        <f t="shared" si="51"/>
        <v/>
      </c>
      <c r="X293" s="93">
        <f>SUM('1:3'!X293)</f>
        <v>0</v>
      </c>
      <c r="Y293" s="93">
        <f>SUM('1:3'!Y293)</f>
        <v>0</v>
      </c>
      <c r="Z293" s="93">
        <f>SUM('1:3'!Z293)</f>
        <v>0</v>
      </c>
      <c r="AA293" s="93">
        <f>SUM('1:3'!AA293)</f>
        <v>0</v>
      </c>
      <c r="AB293" s="73"/>
      <c r="AC293" s="54"/>
      <c r="AD293" s="327"/>
      <c r="AE293" s="54"/>
      <c r="AF293" s="54"/>
      <c r="AG293" s="54"/>
      <c r="AH293" s="54"/>
      <c r="AI293" s="57"/>
      <c r="AJ293" s="57"/>
      <c r="AK293" s="57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</row>
    <row r="294" spans="1:53">
      <c r="A294" s="259">
        <v>30100037</v>
      </c>
      <c r="B294" s="62" t="s">
        <v>93</v>
      </c>
      <c r="C294" s="16" t="s">
        <v>74</v>
      </c>
      <c r="D294" s="17">
        <v>5.03</v>
      </c>
      <c r="E294" s="17"/>
      <c r="F294" s="6"/>
      <c r="G294" s="93">
        <f>SUM('1:3'!G294)</f>
        <v>0</v>
      </c>
      <c r="H294" s="321">
        <f t="shared" ref="H294:H307" si="56">D294*G294</f>
        <v>0</v>
      </c>
      <c r="I294" s="93">
        <f>SUM('1:3'!I294)</f>
        <v>0</v>
      </c>
      <c r="J294" s="31" t="str">
        <f t="array" ref="J294">IF(ISERROR(G294/I294),"",G294/I294)</f>
        <v/>
      </c>
      <c r="K294" s="35">
        <f t="array" ref="K294">IF(ISERROR(G294/L294),"",G294/L294)</f>
        <v>0</v>
      </c>
      <c r="L294" s="87">
        <v>25</v>
      </c>
      <c r="M294" s="36">
        <f t="shared" si="53"/>
        <v>0</v>
      </c>
      <c r="N294" s="31">
        <f t="shared" si="54"/>
        <v>0</v>
      </c>
      <c r="O294" s="93">
        <f>SUM('1:3'!O294)</f>
        <v>0</v>
      </c>
      <c r="P294" s="93">
        <f>SUM('1:3'!P294)</f>
        <v>0</v>
      </c>
      <c r="Q294" s="93">
        <f>SUM('1:3'!Q294)</f>
        <v>0</v>
      </c>
      <c r="R294" s="93">
        <f>SUM('1:3'!R294)</f>
        <v>0</v>
      </c>
      <c r="S294" s="93">
        <f>SUM('1:3'!S294)</f>
        <v>0</v>
      </c>
      <c r="T294" s="93">
        <f>SUM('1:3'!T294)</f>
        <v>0</v>
      </c>
      <c r="U294" s="93">
        <f>SUM('1:3'!U294)</f>
        <v>0</v>
      </c>
      <c r="V294" s="202">
        <f t="shared" si="55"/>
        <v>0</v>
      </c>
      <c r="W294" s="33" t="str">
        <f t="shared" si="51"/>
        <v/>
      </c>
      <c r="X294" s="93">
        <f>SUM('1:3'!X294)</f>
        <v>0</v>
      </c>
      <c r="Y294" s="93">
        <f>SUM('1:3'!Y294)</f>
        <v>0</v>
      </c>
      <c r="Z294" s="93">
        <f>SUM('1:3'!Z294)</f>
        <v>0</v>
      </c>
      <c r="AA294" s="93">
        <f>SUM('1:3'!AA294)</f>
        <v>0</v>
      </c>
      <c r="AB294" s="73"/>
      <c r="AC294" s="54"/>
      <c r="AD294" s="327"/>
      <c r="AE294" s="54"/>
      <c r="AF294" s="54"/>
      <c r="AG294" s="54"/>
      <c r="AH294" s="54"/>
      <c r="AI294" s="57"/>
      <c r="AJ294" s="57"/>
      <c r="AK294" s="57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</row>
    <row r="295" spans="1:53">
      <c r="A295" s="259">
        <v>30100051</v>
      </c>
      <c r="B295" s="62" t="s">
        <v>58</v>
      </c>
      <c r="C295" s="16" t="s">
        <v>65</v>
      </c>
      <c r="D295" s="17">
        <v>5.04</v>
      </c>
      <c r="E295" s="17"/>
      <c r="F295" s="6"/>
      <c r="G295" s="93">
        <f>SUM('1:3'!G295)</f>
        <v>95</v>
      </c>
      <c r="H295" s="321">
        <f t="shared" si="56"/>
        <v>478.8</v>
      </c>
      <c r="I295" s="93">
        <f>SUM('1:3'!I295)</f>
        <v>3</v>
      </c>
      <c r="J295" s="31">
        <f t="array" ref="J295">IF(ISERROR(G295/I295),"",G295/I295)</f>
        <v>31.666666666666668</v>
      </c>
      <c r="K295" s="35">
        <f t="array" ref="K295">IF(ISERROR(G295/L295),"",G295/L295)</f>
        <v>4.75</v>
      </c>
      <c r="L295" s="87">
        <v>20</v>
      </c>
      <c r="M295" s="36">
        <f t="shared" si="53"/>
        <v>-1.75</v>
      </c>
      <c r="N295" s="31">
        <f t="shared" si="54"/>
        <v>0</v>
      </c>
      <c r="O295" s="93">
        <f>SUM('1:3'!O295)</f>
        <v>0</v>
      </c>
      <c r="P295" s="93">
        <f>SUM('1:3'!P295)</f>
        <v>0</v>
      </c>
      <c r="Q295" s="93">
        <f>SUM('1:3'!Q295)</f>
        <v>0</v>
      </c>
      <c r="R295" s="93">
        <f>SUM('1:3'!R295)</f>
        <v>0</v>
      </c>
      <c r="S295" s="93">
        <f>SUM('1:3'!S295)</f>
        <v>0</v>
      </c>
      <c r="T295" s="93">
        <f>SUM('1:3'!T295)</f>
        <v>0</v>
      </c>
      <c r="U295" s="93">
        <f>SUM('1:3'!U295)</f>
        <v>0</v>
      </c>
      <c r="V295" s="202">
        <f t="shared" si="55"/>
        <v>0</v>
      </c>
      <c r="W295" s="33">
        <f t="shared" si="51"/>
        <v>0</v>
      </c>
      <c r="X295" s="93">
        <f>SUM('1:3'!X295)</f>
        <v>0</v>
      </c>
      <c r="Y295" s="93">
        <f>SUM('1:3'!Y295)</f>
        <v>0</v>
      </c>
      <c r="Z295" s="93">
        <f>SUM('1:3'!Z295)</f>
        <v>0</v>
      </c>
      <c r="AA295" s="93">
        <f>SUM('1:3'!AA295)</f>
        <v>0</v>
      </c>
      <c r="AB295" s="73"/>
      <c r="AC295" s="54"/>
      <c r="AD295" s="327"/>
      <c r="AE295" s="54"/>
      <c r="AF295" s="54"/>
      <c r="AG295" s="54"/>
      <c r="AH295" s="54"/>
      <c r="AI295" s="57"/>
      <c r="AJ295" s="57"/>
      <c r="AK295" s="57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</row>
    <row r="296" spans="1:53">
      <c r="A296" s="259"/>
      <c r="B296" s="63" t="s">
        <v>95</v>
      </c>
      <c r="C296" s="16" t="s">
        <v>82</v>
      </c>
      <c r="D296" s="17">
        <v>5.03</v>
      </c>
      <c r="E296" s="17"/>
      <c r="F296" s="6"/>
      <c r="G296" s="93">
        <f>SUM('1:3'!G296)</f>
        <v>0</v>
      </c>
      <c r="H296" s="321">
        <f t="shared" si="56"/>
        <v>0</v>
      </c>
      <c r="I296" s="93">
        <f>SUM('1:3'!I296)</f>
        <v>0</v>
      </c>
      <c r="J296" s="31" t="str">
        <f t="array" ref="J296">IF(ISERROR(G296/I296),"",G296/I296)</f>
        <v/>
      </c>
      <c r="K296" s="35">
        <f t="array" ref="K296">IF(ISERROR(G296/L296),"",G296/L296)</f>
        <v>0</v>
      </c>
      <c r="L296" s="87">
        <v>4</v>
      </c>
      <c r="M296" s="36">
        <f t="shared" si="53"/>
        <v>0</v>
      </c>
      <c r="N296" s="31">
        <f t="shared" si="54"/>
        <v>0</v>
      </c>
      <c r="O296" s="93">
        <f>SUM('1:3'!O296)</f>
        <v>0</v>
      </c>
      <c r="P296" s="93">
        <f>SUM('1:3'!P296)</f>
        <v>0</v>
      </c>
      <c r="Q296" s="93">
        <f>SUM('1:3'!Q296)</f>
        <v>0</v>
      </c>
      <c r="R296" s="93">
        <f>SUM('1:3'!R296)</f>
        <v>0</v>
      </c>
      <c r="S296" s="93">
        <f>SUM('1:3'!S296)</f>
        <v>0</v>
      </c>
      <c r="T296" s="93">
        <f>SUM('1:3'!T296)</f>
        <v>0</v>
      </c>
      <c r="U296" s="93">
        <f>SUM('1:3'!U296)</f>
        <v>0</v>
      </c>
      <c r="V296" s="202">
        <f t="shared" si="55"/>
        <v>0</v>
      </c>
      <c r="W296" s="33" t="str">
        <f t="shared" si="51"/>
        <v/>
      </c>
      <c r="X296" s="93">
        <f>SUM('1:3'!X296)</f>
        <v>0</v>
      </c>
      <c r="Y296" s="93">
        <f>SUM('1:3'!Y296)</f>
        <v>0</v>
      </c>
      <c r="Z296" s="93">
        <f>SUM('1:3'!Z296)</f>
        <v>0</v>
      </c>
      <c r="AA296" s="93">
        <f>SUM('1:3'!AA296)</f>
        <v>0</v>
      </c>
      <c r="AB296" s="73"/>
      <c r="AC296" s="54"/>
      <c r="AD296" s="327"/>
      <c r="AE296" s="54"/>
      <c r="AF296" s="54"/>
      <c r="AG296" s="54"/>
      <c r="AH296" s="54"/>
      <c r="AI296" s="57"/>
      <c r="AJ296" s="57"/>
      <c r="AK296" s="57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</row>
    <row r="297" spans="1:53">
      <c r="A297" s="259">
        <v>30100054</v>
      </c>
      <c r="B297" s="63" t="s">
        <v>95</v>
      </c>
      <c r="C297" s="322" t="s">
        <v>72</v>
      </c>
      <c r="D297" s="17">
        <v>5.03</v>
      </c>
      <c r="E297" s="17"/>
      <c r="F297" s="6"/>
      <c r="G297" s="93">
        <f>SUM('1:3'!G297)</f>
        <v>0</v>
      </c>
      <c r="H297" s="321">
        <f t="shared" si="56"/>
        <v>0</v>
      </c>
      <c r="I297" s="93">
        <f>SUM('1:3'!I297)</f>
        <v>0</v>
      </c>
      <c r="J297" s="31" t="str">
        <f t="array" ref="J297">IF(ISERROR(G297/I297),"",G297/I297)</f>
        <v/>
      </c>
      <c r="K297" s="35">
        <f t="array" ref="K297">IF(ISERROR(G297/L297),"",G297/L297)</f>
        <v>0</v>
      </c>
      <c r="L297" s="87">
        <v>4</v>
      </c>
      <c r="M297" s="36">
        <f t="shared" si="53"/>
        <v>0</v>
      </c>
      <c r="N297" s="31">
        <f t="shared" si="54"/>
        <v>0</v>
      </c>
      <c r="O297" s="93">
        <f>SUM('1:3'!O297)</f>
        <v>0</v>
      </c>
      <c r="P297" s="93">
        <f>SUM('1:3'!P297)</f>
        <v>0</v>
      </c>
      <c r="Q297" s="93">
        <f>SUM('1:3'!Q297)</f>
        <v>0</v>
      </c>
      <c r="R297" s="93">
        <f>SUM('1:3'!R297)</f>
        <v>0</v>
      </c>
      <c r="S297" s="93">
        <f>SUM('1:3'!S297)</f>
        <v>0</v>
      </c>
      <c r="T297" s="93">
        <f>SUM('1:3'!T297)</f>
        <v>0</v>
      </c>
      <c r="U297" s="93">
        <f>SUM('1:3'!U297)</f>
        <v>0</v>
      </c>
      <c r="V297" s="202">
        <f t="shared" si="55"/>
        <v>0</v>
      </c>
      <c r="W297" s="33" t="str">
        <f t="shared" si="51"/>
        <v/>
      </c>
      <c r="X297" s="93">
        <f>SUM('1:3'!X297)</f>
        <v>0</v>
      </c>
      <c r="Y297" s="93">
        <f>SUM('1:3'!Y297)</f>
        <v>0</v>
      </c>
      <c r="Z297" s="93">
        <f>SUM('1:3'!Z297)</f>
        <v>0</v>
      </c>
      <c r="AA297" s="93">
        <f>SUM('1:3'!AA297)</f>
        <v>0</v>
      </c>
      <c r="AB297" s="73"/>
      <c r="AC297" s="54"/>
      <c r="AD297" s="327"/>
      <c r="AE297" s="54"/>
      <c r="AF297" s="54"/>
      <c r="AG297" s="54"/>
      <c r="AH297" s="54"/>
      <c r="AI297" s="57"/>
      <c r="AJ297" s="57"/>
      <c r="AK297" s="57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</row>
    <row r="298" spans="1:53">
      <c r="A298" s="259">
        <v>30100053</v>
      </c>
      <c r="B298" s="63" t="s">
        <v>95</v>
      </c>
      <c r="C298" s="16" t="s">
        <v>73</v>
      </c>
      <c r="D298" s="17">
        <v>5.03</v>
      </c>
      <c r="E298" s="17"/>
      <c r="F298" s="6"/>
      <c r="G298" s="93">
        <f>SUM('1:3'!G298)</f>
        <v>0</v>
      </c>
      <c r="H298" s="321">
        <f t="shared" si="56"/>
        <v>0</v>
      </c>
      <c r="I298" s="93">
        <f>SUM('1:3'!I298)</f>
        <v>0</v>
      </c>
      <c r="J298" s="31" t="str">
        <f t="array" ref="J298">IF(ISERROR(G298/I298),"",G298/I298)</f>
        <v/>
      </c>
      <c r="K298" s="35">
        <f t="array" ref="K298">IF(ISERROR(G298/L298),"",G298/L298)</f>
        <v>0</v>
      </c>
      <c r="L298" s="87">
        <v>4</v>
      </c>
      <c r="M298" s="36">
        <f t="shared" si="53"/>
        <v>0</v>
      </c>
      <c r="N298" s="31">
        <f t="shared" si="54"/>
        <v>0</v>
      </c>
      <c r="O298" s="93">
        <f>SUM('1:3'!O298)</f>
        <v>0</v>
      </c>
      <c r="P298" s="93">
        <f>SUM('1:3'!P298)</f>
        <v>0</v>
      </c>
      <c r="Q298" s="93">
        <f>SUM('1:3'!Q298)</f>
        <v>0</v>
      </c>
      <c r="R298" s="93">
        <f>SUM('1:3'!R298)</f>
        <v>0</v>
      </c>
      <c r="S298" s="93">
        <f>SUM('1:3'!S298)</f>
        <v>0</v>
      </c>
      <c r="T298" s="93">
        <f>SUM('1:3'!T298)</f>
        <v>0</v>
      </c>
      <c r="U298" s="93">
        <f>SUM('1:3'!U298)</f>
        <v>0</v>
      </c>
      <c r="V298" s="202">
        <f t="shared" si="55"/>
        <v>0</v>
      </c>
      <c r="W298" s="33" t="str">
        <f t="shared" si="51"/>
        <v/>
      </c>
      <c r="X298" s="93">
        <f>SUM('1:3'!X298)</f>
        <v>0</v>
      </c>
      <c r="Y298" s="93">
        <f>SUM('1:3'!Y298)</f>
        <v>0</v>
      </c>
      <c r="Z298" s="93">
        <f>SUM('1:3'!Z298)</f>
        <v>0</v>
      </c>
      <c r="AA298" s="93">
        <f>SUM('1:3'!AA298)</f>
        <v>0</v>
      </c>
      <c r="AB298" s="73"/>
      <c r="AC298" s="54"/>
      <c r="AD298" s="327"/>
      <c r="AE298" s="54"/>
      <c r="AF298" s="54"/>
      <c r="AG298" s="54"/>
      <c r="AH298" s="54"/>
      <c r="AI298" s="57"/>
      <c r="AJ298" s="57"/>
      <c r="AK298" s="57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</row>
    <row r="299" spans="1:53">
      <c r="A299" s="259"/>
      <c r="B299" s="63" t="s">
        <v>95</v>
      </c>
      <c r="C299" s="16" t="s">
        <v>60</v>
      </c>
      <c r="D299" s="17">
        <v>5.03</v>
      </c>
      <c r="E299" s="17"/>
      <c r="F299" s="6"/>
      <c r="G299" s="93">
        <f>SUM('1:3'!G299)</f>
        <v>0</v>
      </c>
      <c r="H299" s="321">
        <f t="shared" si="56"/>
        <v>0</v>
      </c>
      <c r="I299" s="93">
        <f>SUM('1:3'!I299)</f>
        <v>0</v>
      </c>
      <c r="J299" s="31" t="str">
        <f t="array" ref="J299">IF(ISERROR(G299/I299),"",G299/I299)</f>
        <v/>
      </c>
      <c r="K299" s="35">
        <f t="array" ref="K299">IF(ISERROR(G299/L299),"",G299/L299)</f>
        <v>0</v>
      </c>
      <c r="L299" s="87">
        <v>4</v>
      </c>
      <c r="M299" s="36">
        <f t="shared" si="53"/>
        <v>0</v>
      </c>
      <c r="N299" s="31">
        <f t="shared" si="54"/>
        <v>0</v>
      </c>
      <c r="O299" s="93">
        <f>SUM('1:3'!O299)</f>
        <v>0</v>
      </c>
      <c r="P299" s="93">
        <f>SUM('1:3'!P299)</f>
        <v>0</v>
      </c>
      <c r="Q299" s="93">
        <f>SUM('1:3'!Q299)</f>
        <v>0</v>
      </c>
      <c r="R299" s="93">
        <f>SUM('1:3'!R299)</f>
        <v>0</v>
      </c>
      <c r="S299" s="93">
        <f>SUM('1:3'!S299)</f>
        <v>0</v>
      </c>
      <c r="T299" s="93">
        <f>SUM('1:3'!T299)</f>
        <v>0</v>
      </c>
      <c r="U299" s="93">
        <f>SUM('1:3'!U299)</f>
        <v>0</v>
      </c>
      <c r="V299" s="202">
        <f t="shared" si="55"/>
        <v>0</v>
      </c>
      <c r="W299" s="33" t="str">
        <f t="shared" si="51"/>
        <v/>
      </c>
      <c r="X299" s="93">
        <f>SUM('1:3'!X299)</f>
        <v>0</v>
      </c>
      <c r="Y299" s="93">
        <f>SUM('1:3'!Y299)</f>
        <v>0</v>
      </c>
      <c r="Z299" s="93">
        <f>SUM('1:3'!Z299)</f>
        <v>0</v>
      </c>
      <c r="AA299" s="93">
        <f>SUM('1:3'!AA299)</f>
        <v>0</v>
      </c>
      <c r="AB299" s="73"/>
      <c r="AC299" s="54"/>
      <c r="AD299" s="327"/>
      <c r="AE299" s="54"/>
      <c r="AF299" s="54"/>
      <c r="AG299" s="54"/>
      <c r="AH299" s="54"/>
      <c r="AI299" s="57"/>
      <c r="AJ299" s="57"/>
      <c r="AK299" s="57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</row>
    <row r="300" spans="1:53">
      <c r="A300" s="259"/>
      <c r="B300" s="63" t="s">
        <v>95</v>
      </c>
      <c r="C300" s="322" t="s">
        <v>96</v>
      </c>
      <c r="D300" s="17">
        <v>5.03</v>
      </c>
      <c r="E300" s="17"/>
      <c r="F300" s="6"/>
      <c r="G300" s="93">
        <f>SUM('1:3'!G300)</f>
        <v>0</v>
      </c>
      <c r="H300" s="321">
        <f t="shared" si="56"/>
        <v>0</v>
      </c>
      <c r="I300" s="93">
        <f>SUM('1:3'!I300)</f>
        <v>0</v>
      </c>
      <c r="J300" s="31" t="str">
        <f t="array" ref="J300">IF(ISERROR(G300/I300),"",G300/I300)</f>
        <v/>
      </c>
      <c r="K300" s="35">
        <f t="array" ref="K300">IF(ISERROR(G300/L300),"",G300/L300)</f>
        <v>0</v>
      </c>
      <c r="L300" s="87">
        <v>4</v>
      </c>
      <c r="M300" s="36">
        <f t="shared" si="53"/>
        <v>0</v>
      </c>
      <c r="N300" s="31">
        <f t="shared" si="54"/>
        <v>0</v>
      </c>
      <c r="O300" s="93">
        <f>SUM('1:3'!O300)</f>
        <v>0</v>
      </c>
      <c r="P300" s="93">
        <f>SUM('1:3'!P300)</f>
        <v>0</v>
      </c>
      <c r="Q300" s="93">
        <f>SUM('1:3'!Q300)</f>
        <v>0</v>
      </c>
      <c r="R300" s="93">
        <f>SUM('1:3'!R300)</f>
        <v>0</v>
      </c>
      <c r="S300" s="93">
        <f>SUM('1:3'!S300)</f>
        <v>0</v>
      </c>
      <c r="T300" s="93">
        <f>SUM('1:3'!T300)</f>
        <v>0</v>
      </c>
      <c r="U300" s="93">
        <f>SUM('1:3'!U300)</f>
        <v>0</v>
      </c>
      <c r="V300" s="202">
        <f t="shared" si="55"/>
        <v>0</v>
      </c>
      <c r="W300" s="33" t="str">
        <f t="shared" si="51"/>
        <v/>
      </c>
      <c r="X300" s="93">
        <f>SUM('1:3'!X300)</f>
        <v>0</v>
      </c>
      <c r="Y300" s="93">
        <f>SUM('1:3'!Y300)</f>
        <v>0</v>
      </c>
      <c r="Z300" s="93">
        <f>SUM('1:3'!Z300)</f>
        <v>0</v>
      </c>
      <c r="AA300" s="93">
        <f>SUM('1:3'!AA300)</f>
        <v>0</v>
      </c>
      <c r="AB300" s="73"/>
      <c r="AC300" s="54"/>
      <c r="AD300" s="327"/>
      <c r="AE300" s="54"/>
      <c r="AF300" s="54"/>
      <c r="AG300" s="54"/>
      <c r="AH300" s="54"/>
      <c r="AI300" s="57"/>
      <c r="AJ300" s="57"/>
      <c r="AK300" s="57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</row>
    <row r="301" spans="1:53">
      <c r="A301" s="259">
        <v>30101067</v>
      </c>
      <c r="B301" s="63" t="s">
        <v>97</v>
      </c>
      <c r="C301" s="322" t="s">
        <v>82</v>
      </c>
      <c r="D301" s="17">
        <v>5.03</v>
      </c>
      <c r="E301" s="17"/>
      <c r="F301" s="6"/>
      <c r="G301" s="93">
        <f>SUM('1:3'!G301)</f>
        <v>0</v>
      </c>
      <c r="H301" s="321">
        <f t="shared" si="56"/>
        <v>0</v>
      </c>
      <c r="I301" s="93">
        <f>SUM('1:3'!I301)</f>
        <v>0</v>
      </c>
      <c r="J301" s="31" t="str">
        <f t="array" ref="J301">IF(ISERROR(G301/I301),"",G301/I301)</f>
        <v/>
      </c>
      <c r="K301" s="35" t="str">
        <f t="array" ref="K301">IF(ISERROR(G301/L301),"",G301/L301)</f>
        <v/>
      </c>
      <c r="L301" s="87"/>
      <c r="M301" s="36" t="str">
        <f t="shared" si="53"/>
        <v/>
      </c>
      <c r="N301" s="31">
        <f t="shared" si="54"/>
        <v>0</v>
      </c>
      <c r="O301" s="93">
        <f>SUM('1:3'!O301)</f>
        <v>0</v>
      </c>
      <c r="P301" s="93">
        <f>SUM('1:3'!P301)</f>
        <v>0</v>
      </c>
      <c r="Q301" s="93">
        <f>SUM('1:3'!Q301)</f>
        <v>0</v>
      </c>
      <c r="R301" s="93">
        <f>SUM('1:3'!R301)</f>
        <v>0</v>
      </c>
      <c r="S301" s="93">
        <f>SUM('1:3'!S301)</f>
        <v>0</v>
      </c>
      <c r="T301" s="93">
        <f>SUM('1:3'!T301)</f>
        <v>0</v>
      </c>
      <c r="U301" s="93">
        <f>SUM('1:3'!U301)</f>
        <v>0</v>
      </c>
      <c r="V301" s="202">
        <f t="shared" si="55"/>
        <v>0</v>
      </c>
      <c r="W301" s="33" t="str">
        <f t="shared" si="51"/>
        <v/>
      </c>
      <c r="X301" s="93">
        <f>SUM('1:3'!X301)</f>
        <v>0</v>
      </c>
      <c r="Y301" s="93">
        <f>SUM('1:3'!Y301)</f>
        <v>0</v>
      </c>
      <c r="Z301" s="93">
        <f>SUM('1:3'!Z301)</f>
        <v>0</v>
      </c>
      <c r="AA301" s="93">
        <f>SUM('1:3'!AA301)</f>
        <v>0</v>
      </c>
      <c r="AB301" s="73"/>
      <c r="AC301" s="54"/>
      <c r="AD301" s="327"/>
      <c r="AE301" s="54"/>
      <c r="AF301" s="54"/>
      <c r="AG301" s="54"/>
      <c r="AH301" s="54"/>
      <c r="AI301" s="57"/>
      <c r="AJ301" s="57"/>
      <c r="AK301" s="57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</row>
    <row r="302" spans="1:53">
      <c r="A302" s="259">
        <v>30101068</v>
      </c>
      <c r="B302" s="63" t="s">
        <v>97</v>
      </c>
      <c r="C302" s="322" t="s">
        <v>72</v>
      </c>
      <c r="D302" s="17">
        <v>5.03</v>
      </c>
      <c r="E302" s="17"/>
      <c r="F302" s="6"/>
      <c r="G302" s="93">
        <f>SUM('1:3'!G302)</f>
        <v>0</v>
      </c>
      <c r="H302" s="321">
        <f t="shared" si="56"/>
        <v>0</v>
      </c>
      <c r="I302" s="93">
        <f>SUM('1:3'!I302)</f>
        <v>0</v>
      </c>
      <c r="J302" s="31" t="str">
        <f t="array" ref="J302">IF(ISERROR(G302/I302),"",G302/I302)</f>
        <v/>
      </c>
      <c r="K302" s="35" t="str">
        <f t="array" ref="K302">IF(ISERROR(G302/L302),"",G302/L302)</f>
        <v/>
      </c>
      <c r="L302" s="87"/>
      <c r="M302" s="36" t="str">
        <f t="shared" si="53"/>
        <v/>
      </c>
      <c r="N302" s="31">
        <f t="shared" si="54"/>
        <v>0</v>
      </c>
      <c r="O302" s="93">
        <f>SUM('1:3'!O302)</f>
        <v>0</v>
      </c>
      <c r="P302" s="93">
        <f>SUM('1:3'!P302)</f>
        <v>0</v>
      </c>
      <c r="Q302" s="93">
        <f>SUM('1:3'!Q302)</f>
        <v>0</v>
      </c>
      <c r="R302" s="93">
        <f>SUM('1:3'!R302)</f>
        <v>0</v>
      </c>
      <c r="S302" s="93">
        <f>SUM('1:3'!S302)</f>
        <v>0</v>
      </c>
      <c r="T302" s="93">
        <f>SUM('1:3'!T302)</f>
        <v>0</v>
      </c>
      <c r="U302" s="93">
        <f>SUM('1:3'!U302)</f>
        <v>0</v>
      </c>
      <c r="V302" s="202">
        <f t="shared" si="55"/>
        <v>0</v>
      </c>
      <c r="W302" s="33" t="str">
        <f t="shared" si="51"/>
        <v/>
      </c>
      <c r="X302" s="93">
        <f>SUM('1:3'!X302)</f>
        <v>0</v>
      </c>
      <c r="Y302" s="93">
        <f>SUM('1:3'!Y302)</f>
        <v>0</v>
      </c>
      <c r="Z302" s="93">
        <f>SUM('1:3'!Z302)</f>
        <v>0</v>
      </c>
      <c r="AA302" s="93">
        <f>SUM('1:3'!AA302)</f>
        <v>0</v>
      </c>
      <c r="AB302" s="73"/>
      <c r="AC302" s="54"/>
      <c r="AD302" s="327"/>
      <c r="AE302" s="54"/>
      <c r="AF302" s="54"/>
      <c r="AG302" s="54"/>
      <c r="AH302" s="54"/>
      <c r="AI302" s="57"/>
      <c r="AJ302" s="57"/>
      <c r="AK302" s="57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</row>
    <row r="303" spans="1:53">
      <c r="A303" s="259">
        <v>30101069</v>
      </c>
      <c r="B303" s="63" t="s">
        <v>97</v>
      </c>
      <c r="C303" s="322" t="s">
        <v>60</v>
      </c>
      <c r="D303" s="17">
        <v>5.03</v>
      </c>
      <c r="E303" s="17"/>
      <c r="F303" s="6"/>
      <c r="G303" s="93">
        <f>SUM('1:3'!G303)</f>
        <v>0</v>
      </c>
      <c r="H303" s="321">
        <f t="shared" si="56"/>
        <v>0</v>
      </c>
      <c r="I303" s="93">
        <f>SUM('1:3'!I303)</f>
        <v>0</v>
      </c>
      <c r="J303" s="31" t="str">
        <f t="array" ref="J303">IF(ISERROR(G303/I303),"",G303/I303)</f>
        <v/>
      </c>
      <c r="K303" s="35" t="str">
        <f t="array" ref="K303">IF(ISERROR(G303/L303),"",G303/L303)</f>
        <v/>
      </c>
      <c r="L303" s="87"/>
      <c r="M303" s="36" t="str">
        <f t="shared" si="53"/>
        <v/>
      </c>
      <c r="N303" s="31">
        <f t="shared" si="54"/>
        <v>0</v>
      </c>
      <c r="O303" s="93">
        <f>SUM('1:3'!O303)</f>
        <v>0</v>
      </c>
      <c r="P303" s="93">
        <f>SUM('1:3'!P303)</f>
        <v>0</v>
      </c>
      <c r="Q303" s="93">
        <f>SUM('1:3'!Q303)</f>
        <v>0</v>
      </c>
      <c r="R303" s="93">
        <f>SUM('1:3'!R303)</f>
        <v>0</v>
      </c>
      <c r="S303" s="93">
        <f>SUM('1:3'!S303)</f>
        <v>0</v>
      </c>
      <c r="T303" s="93">
        <f>SUM('1:3'!T303)</f>
        <v>0</v>
      </c>
      <c r="U303" s="93">
        <f>SUM('1:3'!U303)</f>
        <v>0</v>
      </c>
      <c r="V303" s="202">
        <f t="shared" si="55"/>
        <v>0</v>
      </c>
      <c r="W303" s="33" t="str">
        <f t="shared" si="51"/>
        <v/>
      </c>
      <c r="X303" s="93">
        <f>SUM('1:3'!X303)</f>
        <v>0</v>
      </c>
      <c r="Y303" s="93">
        <f>SUM('1:3'!Y303)</f>
        <v>0</v>
      </c>
      <c r="Z303" s="93">
        <f>SUM('1:3'!Z303)</f>
        <v>0</v>
      </c>
      <c r="AA303" s="93">
        <f>SUM('1:3'!AA303)</f>
        <v>0</v>
      </c>
      <c r="AB303" s="73"/>
      <c r="AC303" s="54"/>
      <c r="AD303" s="327"/>
      <c r="AE303" s="54"/>
      <c r="AF303" s="54"/>
      <c r="AG303" s="54"/>
      <c r="AH303" s="54"/>
      <c r="AI303" s="57"/>
      <c r="AJ303" s="57"/>
      <c r="AK303" s="57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</row>
    <row r="304" spans="1:53">
      <c r="A304" s="259">
        <v>30101070</v>
      </c>
      <c r="B304" s="63" t="s">
        <v>97</v>
      </c>
      <c r="C304" s="322" t="s">
        <v>96</v>
      </c>
      <c r="D304" s="17">
        <v>5.03</v>
      </c>
      <c r="E304" s="17"/>
      <c r="F304" s="6"/>
      <c r="G304" s="93">
        <f>SUM('1:3'!G304)</f>
        <v>0</v>
      </c>
      <c r="H304" s="321">
        <f t="shared" si="56"/>
        <v>0</v>
      </c>
      <c r="I304" s="93">
        <f>SUM('1:3'!I304)</f>
        <v>0</v>
      </c>
      <c r="J304" s="31" t="str">
        <f t="array" ref="J304">IF(ISERROR(G304/I304),"",G304/I304)</f>
        <v/>
      </c>
      <c r="K304" s="35" t="str">
        <f t="array" ref="K304">IF(ISERROR(G304/L304),"",G304/L304)</f>
        <v/>
      </c>
      <c r="L304" s="87"/>
      <c r="M304" s="36" t="str">
        <f t="shared" si="53"/>
        <v/>
      </c>
      <c r="N304" s="31">
        <f t="shared" si="54"/>
        <v>0</v>
      </c>
      <c r="O304" s="93">
        <f>SUM('1:3'!O304)</f>
        <v>0</v>
      </c>
      <c r="P304" s="93">
        <f>SUM('1:3'!P304)</f>
        <v>0</v>
      </c>
      <c r="Q304" s="93">
        <f>SUM('1:3'!Q304)</f>
        <v>0</v>
      </c>
      <c r="R304" s="93">
        <f>SUM('1:3'!R304)</f>
        <v>0</v>
      </c>
      <c r="S304" s="93">
        <f>SUM('1:3'!S304)</f>
        <v>0</v>
      </c>
      <c r="T304" s="93">
        <f>SUM('1:3'!T304)</f>
        <v>0</v>
      </c>
      <c r="U304" s="93">
        <f>SUM('1:3'!U304)</f>
        <v>0</v>
      </c>
      <c r="V304" s="202">
        <f t="shared" si="55"/>
        <v>0</v>
      </c>
      <c r="W304" s="33" t="str">
        <f t="shared" si="51"/>
        <v/>
      </c>
      <c r="X304" s="93">
        <f>SUM('1:3'!X304)</f>
        <v>0</v>
      </c>
      <c r="Y304" s="93">
        <f>SUM('1:3'!Y304)</f>
        <v>0</v>
      </c>
      <c r="Z304" s="93">
        <f>SUM('1:3'!Z304)</f>
        <v>0</v>
      </c>
      <c r="AA304" s="93">
        <f>SUM('1:3'!AA304)</f>
        <v>0</v>
      </c>
      <c r="AB304" s="73"/>
      <c r="AC304" s="54"/>
      <c r="AD304" s="327"/>
      <c r="AE304" s="54"/>
      <c r="AF304" s="54"/>
      <c r="AG304" s="54"/>
      <c r="AH304" s="54"/>
      <c r="AI304" s="57"/>
      <c r="AJ304" s="57"/>
      <c r="AK304" s="57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</row>
    <row r="305" spans="1:53">
      <c r="A305" s="259">
        <v>30101071</v>
      </c>
      <c r="B305" s="63" t="s">
        <v>97</v>
      </c>
      <c r="C305" s="322" t="s">
        <v>73</v>
      </c>
      <c r="D305" s="17">
        <v>5.03</v>
      </c>
      <c r="E305" s="17"/>
      <c r="F305" s="6"/>
      <c r="G305" s="93">
        <f>SUM('1:3'!G305)</f>
        <v>0</v>
      </c>
      <c r="H305" s="321">
        <f t="shared" si="56"/>
        <v>0</v>
      </c>
      <c r="I305" s="93">
        <f>SUM('1:3'!I305)</f>
        <v>0</v>
      </c>
      <c r="J305" s="31" t="str">
        <f t="array" ref="J305">IF(ISERROR(G305/I305),"",G305/I305)</f>
        <v/>
      </c>
      <c r="K305" s="35" t="str">
        <f t="array" ref="K305">IF(ISERROR(G305/L305),"",G305/L305)</f>
        <v/>
      </c>
      <c r="L305" s="87"/>
      <c r="M305" s="36" t="str">
        <f t="shared" si="53"/>
        <v/>
      </c>
      <c r="N305" s="31">
        <f t="shared" si="54"/>
        <v>0</v>
      </c>
      <c r="O305" s="93">
        <f>SUM('1:3'!O305)</f>
        <v>0</v>
      </c>
      <c r="P305" s="93">
        <f>SUM('1:3'!P305)</f>
        <v>0</v>
      </c>
      <c r="Q305" s="93">
        <f>SUM('1:3'!Q305)</f>
        <v>0</v>
      </c>
      <c r="R305" s="93">
        <f>SUM('1:3'!R305)</f>
        <v>0</v>
      </c>
      <c r="S305" s="93">
        <f>SUM('1:3'!S305)</f>
        <v>0</v>
      </c>
      <c r="T305" s="93">
        <f>SUM('1:3'!T305)</f>
        <v>0</v>
      </c>
      <c r="U305" s="93">
        <f>SUM('1:3'!U305)</f>
        <v>0</v>
      </c>
      <c r="V305" s="202">
        <f t="shared" si="55"/>
        <v>0</v>
      </c>
      <c r="W305" s="33" t="str">
        <f t="shared" si="51"/>
        <v/>
      </c>
      <c r="X305" s="93">
        <f>SUM('1:3'!X305)</f>
        <v>0</v>
      </c>
      <c r="Y305" s="93">
        <f>SUM('1:3'!Y305)</f>
        <v>0</v>
      </c>
      <c r="Z305" s="93">
        <f>SUM('1:3'!Z305)</f>
        <v>0</v>
      </c>
      <c r="AA305" s="93">
        <f>SUM('1:3'!AA305)</f>
        <v>0</v>
      </c>
      <c r="AB305" s="73"/>
      <c r="AC305" s="54"/>
      <c r="AD305" s="327"/>
      <c r="AE305" s="54"/>
      <c r="AF305" s="54"/>
      <c r="AG305" s="54"/>
      <c r="AH305" s="54"/>
      <c r="AI305" s="57"/>
      <c r="AJ305" s="57"/>
      <c r="AK305" s="57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</row>
    <row r="306" spans="1:53">
      <c r="A306" s="260">
        <v>30100001</v>
      </c>
      <c r="B306" s="62" t="s">
        <v>98</v>
      </c>
      <c r="C306" s="16" t="s">
        <v>74</v>
      </c>
      <c r="D306" s="17">
        <v>5.0599999999999996</v>
      </c>
      <c r="E306" s="17"/>
      <c r="F306" s="6"/>
      <c r="G306" s="93">
        <f>SUM('1:3'!G306)</f>
        <v>0</v>
      </c>
      <c r="H306" s="321">
        <f t="shared" si="56"/>
        <v>0</v>
      </c>
      <c r="I306" s="93">
        <f>SUM('1:3'!I306)</f>
        <v>0</v>
      </c>
      <c r="J306" s="31" t="str">
        <f t="array" ref="J306">IF(ISERROR(G306/I306),"",G306/I306)</f>
        <v/>
      </c>
      <c r="K306" s="35">
        <f t="array" ref="K306">IF(ISERROR(G306/L306),"",G306/L306)</f>
        <v>0</v>
      </c>
      <c r="L306" s="87">
        <v>25</v>
      </c>
      <c r="M306" s="36">
        <f t="shared" si="53"/>
        <v>0</v>
      </c>
      <c r="N306" s="31">
        <f t="shared" si="54"/>
        <v>0</v>
      </c>
      <c r="O306" s="93">
        <f>SUM('1:3'!O306)</f>
        <v>0</v>
      </c>
      <c r="P306" s="93">
        <f>SUM('1:3'!P306)</f>
        <v>0</v>
      </c>
      <c r="Q306" s="93">
        <f>SUM('1:3'!Q306)</f>
        <v>0</v>
      </c>
      <c r="R306" s="93">
        <f>SUM('1:3'!R306)</f>
        <v>0</v>
      </c>
      <c r="S306" s="93">
        <f>SUM('1:3'!S306)</f>
        <v>0</v>
      </c>
      <c r="T306" s="93">
        <f>SUM('1:3'!T306)</f>
        <v>0</v>
      </c>
      <c r="U306" s="93">
        <f>SUM('1:3'!U306)</f>
        <v>0</v>
      </c>
      <c r="V306" s="202">
        <f t="shared" si="55"/>
        <v>0</v>
      </c>
      <c r="W306" s="33" t="str">
        <f t="shared" si="51"/>
        <v/>
      </c>
      <c r="X306" s="93">
        <f>SUM('1:3'!X306)</f>
        <v>0</v>
      </c>
      <c r="Y306" s="93">
        <f>SUM('1:3'!Y306)</f>
        <v>0</v>
      </c>
      <c r="Z306" s="93">
        <f>SUM('1:3'!Z306)</f>
        <v>0</v>
      </c>
      <c r="AA306" s="93">
        <f>SUM('1:3'!AA306)</f>
        <v>0</v>
      </c>
      <c r="AB306" s="73"/>
      <c r="AC306" s="54"/>
      <c r="AD306" s="327"/>
      <c r="AE306" s="54"/>
      <c r="AF306" s="54"/>
      <c r="AG306" s="54"/>
      <c r="AH306" s="54"/>
      <c r="AI306" s="57"/>
      <c r="AJ306" s="57"/>
      <c r="AK306" s="57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</row>
    <row r="307" spans="1:53">
      <c r="A307" s="260">
        <v>30100002</v>
      </c>
      <c r="B307" s="62" t="s">
        <v>98</v>
      </c>
      <c r="C307" s="16" t="s">
        <v>94</v>
      </c>
      <c r="D307" s="17">
        <v>5.0599999999999996</v>
      </c>
      <c r="E307" s="17"/>
      <c r="F307" s="6"/>
      <c r="G307" s="93">
        <f>SUM('1:3'!G307)</f>
        <v>0</v>
      </c>
      <c r="H307" s="321">
        <f t="shared" si="56"/>
        <v>0</v>
      </c>
      <c r="I307" s="93">
        <f>SUM('1:3'!I307)</f>
        <v>0</v>
      </c>
      <c r="J307" s="31" t="str">
        <f t="array" ref="J307">IF(ISERROR(G307/I307),"",G307/I307)</f>
        <v/>
      </c>
      <c r="K307" s="35">
        <f t="array" ref="K307">IF(ISERROR(G307/L307),"",G307/L307)</f>
        <v>0</v>
      </c>
      <c r="L307" s="87">
        <v>25</v>
      </c>
      <c r="M307" s="36">
        <f t="shared" si="53"/>
        <v>0</v>
      </c>
      <c r="N307" s="31">
        <f t="shared" si="54"/>
        <v>0</v>
      </c>
      <c r="O307" s="93">
        <f>SUM('1:3'!O307)</f>
        <v>0</v>
      </c>
      <c r="P307" s="93">
        <f>SUM('1:3'!P307)</f>
        <v>0</v>
      </c>
      <c r="Q307" s="93">
        <f>SUM('1:3'!Q307)</f>
        <v>0</v>
      </c>
      <c r="R307" s="93">
        <f>SUM('1:3'!R307)</f>
        <v>0</v>
      </c>
      <c r="S307" s="93">
        <f>SUM('1:3'!S307)</f>
        <v>0</v>
      </c>
      <c r="T307" s="93">
        <f>SUM('1:3'!T307)</f>
        <v>0</v>
      </c>
      <c r="U307" s="93">
        <f>SUM('1:3'!U307)</f>
        <v>0</v>
      </c>
      <c r="V307" s="202">
        <f t="shared" si="55"/>
        <v>0</v>
      </c>
      <c r="W307" s="33" t="str">
        <f t="shared" si="51"/>
        <v/>
      </c>
      <c r="X307" s="93">
        <f>SUM('1:3'!X307)</f>
        <v>0</v>
      </c>
      <c r="Y307" s="93">
        <f>SUM('1:3'!Y307)</f>
        <v>0</v>
      </c>
      <c r="Z307" s="93">
        <f>SUM('1:3'!Z307)</f>
        <v>0</v>
      </c>
      <c r="AA307" s="93">
        <f>SUM('1:3'!AA307)</f>
        <v>0</v>
      </c>
      <c r="AB307" s="73"/>
      <c r="AC307" s="54"/>
      <c r="AD307" s="327"/>
      <c r="AE307" s="54"/>
      <c r="AF307" s="54"/>
      <c r="AG307" s="54"/>
      <c r="AH307" s="54"/>
      <c r="AI307" s="57"/>
      <c r="AJ307" s="57"/>
      <c r="AK307" s="57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</row>
    <row r="308" spans="1:53">
      <c r="A308" s="536" t="s">
        <v>99</v>
      </c>
      <c r="B308" s="537"/>
      <c r="C308" s="316" t="s">
        <v>71</v>
      </c>
      <c r="D308" s="20"/>
      <c r="E308" s="20"/>
      <c r="F308" s="32"/>
      <c r="G308" s="99">
        <f>SUM(G293:G307)</f>
        <v>95</v>
      </c>
      <c r="H308" s="30">
        <f>SUM(H293:H307)</f>
        <v>478.8</v>
      </c>
      <c r="I308" s="30">
        <f>SUM(I293:I307)</f>
        <v>3</v>
      </c>
      <c r="J308" s="31">
        <f t="array" ref="J308">IF(ISERROR(G308/I308),"",G308/I308)</f>
        <v>31.666666666666668</v>
      </c>
      <c r="K308" s="30">
        <f>SUM(K293:K307)</f>
        <v>4.75</v>
      </c>
      <c r="L308" s="30"/>
      <c r="M308" s="89">
        <f t="shared" ref="M308:V308" si="57">SUM(M293:M307)</f>
        <v>-1.75</v>
      </c>
      <c r="N308" s="30">
        <f t="shared" si="57"/>
        <v>0</v>
      </c>
      <c r="O308" s="30">
        <f t="shared" si="57"/>
        <v>0</v>
      </c>
      <c r="P308" s="30">
        <f t="shared" si="57"/>
        <v>0</v>
      </c>
      <c r="Q308" s="30">
        <f t="shared" si="57"/>
        <v>0</v>
      </c>
      <c r="R308" s="30">
        <f t="shared" si="57"/>
        <v>0</v>
      </c>
      <c r="S308" s="30">
        <f t="shared" si="57"/>
        <v>0</v>
      </c>
      <c r="T308" s="30">
        <f t="shared" si="57"/>
        <v>0</v>
      </c>
      <c r="U308" s="30">
        <f t="shared" si="57"/>
        <v>0</v>
      </c>
      <c r="V308" s="204">
        <f t="shared" si="57"/>
        <v>0</v>
      </c>
      <c r="W308" s="33">
        <f t="shared" si="51"/>
        <v>0</v>
      </c>
      <c r="X308" s="94">
        <f>SUM(X293:X307)</f>
        <v>0</v>
      </c>
      <c r="Y308" s="94">
        <f>SUM(Y293:Y307)</f>
        <v>0</v>
      </c>
      <c r="Z308" s="94">
        <f>SUM(Z293:Z307)</f>
        <v>0</v>
      </c>
      <c r="AA308" s="94">
        <f>SUM(AA293:AA307)</f>
        <v>0</v>
      </c>
      <c r="AB308" s="75"/>
      <c r="AC308" s="70"/>
      <c r="AD308" s="327"/>
      <c r="AE308" s="74"/>
      <c r="AF308" s="74"/>
      <c r="AG308" s="74"/>
      <c r="AH308" s="74"/>
      <c r="AI308" s="57"/>
      <c r="AJ308" s="57"/>
      <c r="AK308" s="57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</row>
    <row r="309" spans="1:53">
      <c r="A309" s="260">
        <v>30400025</v>
      </c>
      <c r="B309" s="62" t="s">
        <v>100</v>
      </c>
      <c r="C309" s="16" t="s">
        <v>53</v>
      </c>
      <c r="D309" s="17">
        <v>5.04</v>
      </c>
      <c r="E309" s="17"/>
      <c r="F309" s="6"/>
      <c r="G309" s="93">
        <f>SUM('1:3'!G309)</f>
        <v>0</v>
      </c>
      <c r="H309" s="321">
        <f t="shared" ref="H309:H318" si="58">D309*G309</f>
        <v>0</v>
      </c>
      <c r="I309" s="93">
        <f>SUM('1:3'!I309)</f>
        <v>0</v>
      </c>
      <c r="J309" s="31" t="str">
        <f t="array" ref="J309">IF(ISERROR(G309/I309),"",G309/I309)</f>
        <v/>
      </c>
      <c r="K309" s="35">
        <f t="array" ref="K309">IF(ISERROR(G309/L309),"",G309/L309)</f>
        <v>0</v>
      </c>
      <c r="L309" s="87">
        <v>22</v>
      </c>
      <c r="M309" s="36">
        <f>IF(ISERROR(I309-K309),"",I309-K309)</f>
        <v>0</v>
      </c>
      <c r="N309" s="31">
        <f>SUM(O309:U309)</f>
        <v>0</v>
      </c>
      <c r="O309" s="93">
        <f>SUM('1:3'!O309)</f>
        <v>0</v>
      </c>
      <c r="P309" s="93">
        <f>SUM('1:3'!P309)</f>
        <v>0</v>
      </c>
      <c r="Q309" s="93">
        <f>SUM('1:3'!Q309)</f>
        <v>0</v>
      </c>
      <c r="R309" s="93">
        <f>SUM('1:3'!R309)</f>
        <v>0</v>
      </c>
      <c r="S309" s="93">
        <f>SUM('1:3'!S309)</f>
        <v>0</v>
      </c>
      <c r="T309" s="93">
        <f>SUM('1:3'!T309)</f>
        <v>0</v>
      </c>
      <c r="U309" s="93">
        <f>SUM('1:3'!U309)</f>
        <v>0</v>
      </c>
      <c r="V309" s="202">
        <f>SUM(X309:AA309)</f>
        <v>0</v>
      </c>
      <c r="W309" s="33" t="str">
        <f t="shared" si="51"/>
        <v/>
      </c>
      <c r="X309" s="93">
        <f>SUM('1:3'!X309)</f>
        <v>0</v>
      </c>
      <c r="Y309" s="93">
        <f>SUM('1:3'!Y309)</f>
        <v>0</v>
      </c>
      <c r="Z309" s="93">
        <f>SUM('1:3'!Z309)</f>
        <v>0</v>
      </c>
      <c r="AA309" s="93">
        <f>SUM('1:3'!AA309)</f>
        <v>0</v>
      </c>
      <c r="AB309" s="73"/>
      <c r="AC309" s="54"/>
      <c r="AD309" s="327"/>
      <c r="AE309" s="54"/>
      <c r="AF309" s="54"/>
      <c r="AG309" s="54"/>
      <c r="AH309" s="54"/>
      <c r="AI309" s="57"/>
      <c r="AJ309" s="57"/>
      <c r="AK309" s="57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</row>
    <row r="310" spans="1:53">
      <c r="A310" s="260">
        <v>30400023</v>
      </c>
      <c r="B310" s="62" t="s">
        <v>100</v>
      </c>
      <c r="C310" s="16" t="s">
        <v>60</v>
      </c>
      <c r="D310" s="17">
        <v>5.04</v>
      </c>
      <c r="E310" s="17"/>
      <c r="F310" s="6"/>
      <c r="G310" s="93">
        <f>SUM('1:3'!G310)</f>
        <v>0</v>
      </c>
      <c r="H310" s="321">
        <f t="shared" si="58"/>
        <v>0</v>
      </c>
      <c r="I310" s="93">
        <f>SUM('1:3'!I310)</f>
        <v>0</v>
      </c>
      <c r="J310" s="31" t="str">
        <f t="array" ref="J310">IF(ISERROR(G310/I310),"",G310/I310)</f>
        <v/>
      </c>
      <c r="K310" s="35">
        <f t="array" ref="K310">IF(ISERROR(G310/L310),"",G310/L310)</f>
        <v>0</v>
      </c>
      <c r="L310" s="87">
        <v>22</v>
      </c>
      <c r="M310" s="36">
        <f>IF(ISERROR(I310-K310),"",I310-K310)</f>
        <v>0</v>
      </c>
      <c r="N310" s="31">
        <f>SUM(O310:U310)</f>
        <v>0</v>
      </c>
      <c r="O310" s="93">
        <f>SUM('1:3'!O310)</f>
        <v>0</v>
      </c>
      <c r="P310" s="93">
        <f>SUM('1:3'!P310)</f>
        <v>0</v>
      </c>
      <c r="Q310" s="93">
        <f>SUM('1:3'!Q310)</f>
        <v>0</v>
      </c>
      <c r="R310" s="93">
        <f>SUM('1:3'!R310)</f>
        <v>0</v>
      </c>
      <c r="S310" s="93">
        <f>SUM('1:3'!S310)</f>
        <v>0</v>
      </c>
      <c r="T310" s="93">
        <f>SUM('1:3'!T310)</f>
        <v>0</v>
      </c>
      <c r="U310" s="93">
        <f>SUM('1:3'!U310)</f>
        <v>0</v>
      </c>
      <c r="V310" s="202">
        <f>SUM(X310:AA310)</f>
        <v>0</v>
      </c>
      <c r="W310" s="33" t="str">
        <f t="shared" si="51"/>
        <v/>
      </c>
      <c r="X310" s="93">
        <f>SUM('1:3'!X310)</f>
        <v>0</v>
      </c>
      <c r="Y310" s="93">
        <f>SUM('1:3'!Y310)</f>
        <v>0</v>
      </c>
      <c r="Z310" s="93">
        <f>SUM('1:3'!Z310)</f>
        <v>0</v>
      </c>
      <c r="AA310" s="93">
        <f>SUM('1:3'!AA310)</f>
        <v>0</v>
      </c>
      <c r="AB310" s="73"/>
      <c r="AC310" s="54"/>
      <c r="AD310" s="327"/>
      <c r="AE310" s="54"/>
      <c r="AF310" s="54"/>
      <c r="AG310" s="54"/>
      <c r="AH310" s="54"/>
      <c r="AI310" s="57"/>
      <c r="AJ310" s="57"/>
      <c r="AK310" s="57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</row>
    <row r="311" spans="1:53">
      <c r="A311" s="260">
        <v>30400024</v>
      </c>
      <c r="B311" s="62" t="s">
        <v>100</v>
      </c>
      <c r="C311" s="16" t="s">
        <v>74</v>
      </c>
      <c r="D311" s="17">
        <v>5.04</v>
      </c>
      <c r="E311" s="17"/>
      <c r="F311" s="6"/>
      <c r="G311" s="93">
        <f>SUM('1:3'!G311)</f>
        <v>0</v>
      </c>
      <c r="H311" s="321">
        <f t="shared" si="58"/>
        <v>0</v>
      </c>
      <c r="I311" s="93">
        <f>SUM('1:3'!I311)</f>
        <v>0</v>
      </c>
      <c r="J311" s="31" t="str">
        <f t="array" ref="J311">IF(ISERROR(G311/I311),"",G311/I311)</f>
        <v/>
      </c>
      <c r="K311" s="35">
        <f t="array" ref="K311">IF(ISERROR(G311/L311),"",G311/L311)</f>
        <v>0</v>
      </c>
      <c r="L311" s="87">
        <v>22</v>
      </c>
      <c r="M311" s="36">
        <f>IF(ISERROR(I311-K311),"",I311-K311)</f>
        <v>0</v>
      </c>
      <c r="N311" s="31">
        <f>SUM(O311:U311)</f>
        <v>0</v>
      </c>
      <c r="O311" s="93">
        <f>SUM('1:3'!O311)</f>
        <v>0</v>
      </c>
      <c r="P311" s="93">
        <f>SUM('1:3'!P311)</f>
        <v>0</v>
      </c>
      <c r="Q311" s="93">
        <f>SUM('1:3'!Q311)</f>
        <v>0</v>
      </c>
      <c r="R311" s="93">
        <f>SUM('1:3'!R311)</f>
        <v>0</v>
      </c>
      <c r="S311" s="93">
        <f>SUM('1:3'!S311)</f>
        <v>0</v>
      </c>
      <c r="T311" s="93">
        <f>SUM('1:3'!T311)</f>
        <v>0</v>
      </c>
      <c r="U311" s="93">
        <f>SUM('1:3'!U311)</f>
        <v>0</v>
      </c>
      <c r="V311" s="202">
        <f>SUM(X311:AA311)</f>
        <v>0</v>
      </c>
      <c r="W311" s="33" t="str">
        <f t="shared" si="51"/>
        <v/>
      </c>
      <c r="X311" s="93">
        <f>SUM('1:3'!X311)</f>
        <v>0</v>
      </c>
      <c r="Y311" s="93">
        <f>SUM('1:3'!Y311)</f>
        <v>0</v>
      </c>
      <c r="Z311" s="93">
        <f>SUM('1:3'!Z311)</f>
        <v>0</v>
      </c>
      <c r="AA311" s="93">
        <f>SUM('1:3'!AA311)</f>
        <v>0</v>
      </c>
      <c r="AB311" s="73"/>
      <c r="AC311" s="54"/>
      <c r="AD311" s="327"/>
      <c r="AE311" s="54"/>
      <c r="AF311" s="54"/>
      <c r="AG311" s="54"/>
      <c r="AH311" s="54"/>
      <c r="AI311" s="57"/>
      <c r="AJ311" s="57"/>
      <c r="AK311" s="57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</row>
    <row r="312" spans="1:53">
      <c r="A312" s="260"/>
      <c r="B312" s="62" t="s">
        <v>100</v>
      </c>
      <c r="C312" s="16" t="s">
        <v>66</v>
      </c>
      <c r="D312" s="17">
        <v>5.04</v>
      </c>
      <c r="E312" s="17"/>
      <c r="F312" s="6"/>
      <c r="G312" s="93">
        <f>SUM('1:3'!G312)</f>
        <v>0</v>
      </c>
      <c r="H312" s="321">
        <f t="shared" si="58"/>
        <v>0</v>
      </c>
      <c r="I312" s="93">
        <f>SUM('1:3'!I312)</f>
        <v>0</v>
      </c>
      <c r="J312" s="31" t="str">
        <f t="array" ref="J312">IF(ISERROR(G312/I312),"",G312/I312)</f>
        <v/>
      </c>
      <c r="K312" s="35">
        <f t="array" ref="K312">IF(ISERROR(G312/L312),"",G312/L312)</f>
        <v>0</v>
      </c>
      <c r="L312" s="87">
        <v>22</v>
      </c>
      <c r="M312" s="36">
        <f>IF(ISERROR(I312-K312),"",I312-K312)</f>
        <v>0</v>
      </c>
      <c r="N312" s="31">
        <f>SUM(O312:U312)</f>
        <v>0</v>
      </c>
      <c r="O312" s="93">
        <f>SUM('1:3'!O312)</f>
        <v>0</v>
      </c>
      <c r="P312" s="93">
        <f>SUM('1:3'!P312)</f>
        <v>0</v>
      </c>
      <c r="Q312" s="93">
        <f>SUM('1:3'!Q312)</f>
        <v>0</v>
      </c>
      <c r="R312" s="93">
        <f>SUM('1:3'!R312)</f>
        <v>0</v>
      </c>
      <c r="S312" s="93">
        <f>SUM('1:3'!S312)</f>
        <v>0</v>
      </c>
      <c r="T312" s="93">
        <f>SUM('1:3'!T312)</f>
        <v>0</v>
      </c>
      <c r="U312" s="93">
        <f>SUM('1:3'!U312)</f>
        <v>0</v>
      </c>
      <c r="V312" s="202">
        <f>SUM(X312:AA312)</f>
        <v>0</v>
      </c>
      <c r="W312" s="33" t="str">
        <f t="shared" si="51"/>
        <v/>
      </c>
      <c r="X312" s="93">
        <f>SUM('1:3'!X312)</f>
        <v>0</v>
      </c>
      <c r="Y312" s="93">
        <f>SUM('1:3'!Y312)</f>
        <v>0</v>
      </c>
      <c r="Z312" s="93">
        <f>SUM('1:3'!Z312)</f>
        <v>0</v>
      </c>
      <c r="AA312" s="93">
        <f>SUM('1:3'!AA312)</f>
        <v>0</v>
      </c>
      <c r="AB312" s="73"/>
      <c r="AC312" s="54"/>
      <c r="AD312" s="327"/>
      <c r="AE312" s="54"/>
      <c r="AF312" s="54"/>
      <c r="AG312" s="54"/>
      <c r="AH312" s="54"/>
      <c r="AI312" s="57"/>
      <c r="AJ312" s="57"/>
      <c r="AK312" s="57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</row>
    <row r="313" spans="1:53">
      <c r="A313" s="260"/>
      <c r="B313" s="62" t="s">
        <v>100</v>
      </c>
      <c r="C313" s="16" t="s">
        <v>101</v>
      </c>
      <c r="D313" s="17">
        <v>5.04</v>
      </c>
      <c r="E313" s="17"/>
      <c r="F313" s="6"/>
      <c r="G313" s="93">
        <f>SUM('1:3'!G313)</f>
        <v>0</v>
      </c>
      <c r="H313" s="321">
        <f t="shared" si="58"/>
        <v>0</v>
      </c>
      <c r="I313" s="93">
        <f>SUM('1:3'!I313)</f>
        <v>0</v>
      </c>
      <c r="J313" s="31" t="str">
        <f t="array" ref="J313">IF(ISERROR(G313/I313),"",G313/I313)</f>
        <v/>
      </c>
      <c r="K313" s="35">
        <f t="array" ref="K313">IF(ISERROR(G313/L313),"",G313/L313)</f>
        <v>0</v>
      </c>
      <c r="L313" s="87">
        <v>22</v>
      </c>
      <c r="M313" s="36">
        <f>IF(ISERROR(I313-K313),"",I313-K313)</f>
        <v>0</v>
      </c>
      <c r="N313" s="31">
        <f>SUM(O313:U313)</f>
        <v>0</v>
      </c>
      <c r="O313" s="93">
        <f>SUM('1:3'!O313)</f>
        <v>0</v>
      </c>
      <c r="P313" s="93">
        <f>SUM('1:3'!P313)</f>
        <v>0</v>
      </c>
      <c r="Q313" s="93">
        <f>SUM('1:3'!Q313)</f>
        <v>0</v>
      </c>
      <c r="R313" s="93">
        <f>SUM('1:3'!R313)</f>
        <v>0</v>
      </c>
      <c r="S313" s="93">
        <f>SUM('1:3'!S313)</f>
        <v>0</v>
      </c>
      <c r="T313" s="93">
        <f>SUM('1:3'!T313)</f>
        <v>0</v>
      </c>
      <c r="U313" s="93">
        <f>SUM('1:3'!U313)</f>
        <v>0</v>
      </c>
      <c r="V313" s="202">
        <f>SUM(X313:AA313)</f>
        <v>0</v>
      </c>
      <c r="W313" s="33" t="str">
        <f t="shared" si="51"/>
        <v/>
      </c>
      <c r="X313" s="93">
        <f>SUM('1:3'!X313)</f>
        <v>0</v>
      </c>
      <c r="Y313" s="93">
        <f>SUM('1:3'!Y313)</f>
        <v>0</v>
      </c>
      <c r="Z313" s="93">
        <f>SUM('1:3'!Z313)</f>
        <v>0</v>
      </c>
      <c r="AA313" s="93">
        <f>SUM('1:3'!AA313)</f>
        <v>0</v>
      </c>
      <c r="AB313" s="73"/>
      <c r="AC313" s="54"/>
      <c r="AD313" s="327"/>
      <c r="AE313" s="54"/>
      <c r="AF313" s="54"/>
      <c r="AG313" s="54"/>
      <c r="AH313" s="54"/>
      <c r="AI313" s="57"/>
      <c r="AJ313" s="57"/>
      <c r="AK313" s="57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</row>
    <row r="314" spans="1:53">
      <c r="A314" s="260">
        <v>30400019</v>
      </c>
      <c r="B314" s="188" t="s">
        <v>436</v>
      </c>
      <c r="C314" s="183" t="s">
        <v>438</v>
      </c>
      <c r="D314" s="17">
        <v>5.03</v>
      </c>
      <c r="E314" s="17"/>
      <c r="F314" s="6"/>
      <c r="G314" s="93">
        <f>SUM('1:3'!G314)</f>
        <v>0</v>
      </c>
      <c r="H314" s="329">
        <f t="shared" si="58"/>
        <v>0</v>
      </c>
      <c r="I314" s="93">
        <f>SUM('1:3'!I314)</f>
        <v>0</v>
      </c>
      <c r="J314" s="31"/>
      <c r="K314" s="35"/>
      <c r="L314" s="87">
        <v>13.5</v>
      </c>
      <c r="M314" s="36"/>
      <c r="N314" s="31"/>
      <c r="O314" s="93"/>
      <c r="P314" s="93"/>
      <c r="Q314" s="93"/>
      <c r="R314" s="93"/>
      <c r="S314" s="93"/>
      <c r="T314" s="93"/>
      <c r="U314" s="93"/>
      <c r="V314" s="202"/>
      <c r="W314" s="33"/>
      <c r="X314" s="93"/>
      <c r="Y314" s="93"/>
      <c r="Z314" s="93"/>
      <c r="AA314" s="93"/>
      <c r="AB314" s="73"/>
      <c r="AC314" s="54"/>
      <c r="AD314" s="327"/>
      <c r="AE314" s="54"/>
      <c r="AF314" s="54"/>
      <c r="AG314" s="54"/>
      <c r="AH314" s="54"/>
      <c r="AI314" s="57"/>
      <c r="AJ314" s="57"/>
      <c r="AK314" s="57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</row>
    <row r="315" spans="1:53">
      <c r="A315" s="260">
        <v>30400020</v>
      </c>
      <c r="B315" s="188" t="s">
        <v>436</v>
      </c>
      <c r="C315" s="183" t="s">
        <v>510</v>
      </c>
      <c r="D315" s="17">
        <v>5.03</v>
      </c>
      <c r="E315" s="17"/>
      <c r="F315" s="6"/>
      <c r="G315" s="93"/>
      <c r="H315" s="329">
        <f t="shared" si="58"/>
        <v>0</v>
      </c>
      <c r="I315" s="93"/>
      <c r="J315" s="31"/>
      <c r="K315" s="35"/>
      <c r="L315" s="87">
        <v>13.5</v>
      </c>
      <c r="M315" s="36"/>
      <c r="N315" s="31"/>
      <c r="O315" s="93"/>
      <c r="P315" s="93"/>
      <c r="Q315" s="93"/>
      <c r="R315" s="93"/>
      <c r="S315" s="93"/>
      <c r="T315" s="93"/>
      <c r="U315" s="93"/>
      <c r="V315" s="202"/>
      <c r="W315" s="33"/>
      <c r="X315" s="93"/>
      <c r="Y315" s="93"/>
      <c r="Z315" s="93"/>
      <c r="AA315" s="93"/>
      <c r="AB315" s="73"/>
      <c r="AC315" s="54"/>
      <c r="AD315" s="330"/>
      <c r="AE315" s="54"/>
      <c r="AF315" s="54"/>
      <c r="AG315" s="54"/>
      <c r="AH315" s="54"/>
      <c r="AI315" s="57"/>
      <c r="AJ315" s="57"/>
      <c r="AK315" s="57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</row>
    <row r="316" spans="1:53">
      <c r="A316" s="260">
        <v>30400021</v>
      </c>
      <c r="B316" s="188" t="s">
        <v>436</v>
      </c>
      <c r="C316" s="183" t="s">
        <v>511</v>
      </c>
      <c r="D316" s="17">
        <v>5.03</v>
      </c>
      <c r="E316" s="17"/>
      <c r="F316" s="6"/>
      <c r="G316" s="93"/>
      <c r="H316" s="331">
        <f t="shared" si="58"/>
        <v>0</v>
      </c>
      <c r="I316" s="93"/>
      <c r="J316" s="31"/>
      <c r="K316" s="35"/>
      <c r="L316" s="87">
        <v>13.5</v>
      </c>
      <c r="M316" s="36"/>
      <c r="N316" s="31"/>
      <c r="O316" s="93"/>
      <c r="P316" s="93"/>
      <c r="Q316" s="93"/>
      <c r="R316" s="93"/>
      <c r="S316" s="93"/>
      <c r="T316" s="93"/>
      <c r="U316" s="93"/>
      <c r="V316" s="202"/>
      <c r="W316" s="33"/>
      <c r="X316" s="93"/>
      <c r="Y316" s="93"/>
      <c r="Z316" s="93"/>
      <c r="AA316" s="93"/>
      <c r="AB316" s="73"/>
      <c r="AC316" s="54"/>
      <c r="AD316" s="332"/>
      <c r="AE316" s="54"/>
      <c r="AF316" s="54"/>
      <c r="AG316" s="54"/>
      <c r="AH316" s="54"/>
      <c r="AI316" s="57"/>
      <c r="AJ316" s="57"/>
      <c r="AK316" s="57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</row>
    <row r="317" spans="1:53">
      <c r="A317" s="260">
        <v>30400018</v>
      </c>
      <c r="B317" s="188" t="s">
        <v>436</v>
      </c>
      <c r="C317" s="16" t="s">
        <v>55</v>
      </c>
      <c r="D317" s="17">
        <v>5.03</v>
      </c>
      <c r="E317" s="17"/>
      <c r="F317" s="6"/>
      <c r="G317" s="93"/>
      <c r="H317" s="356">
        <f t="shared" si="58"/>
        <v>0</v>
      </c>
      <c r="I317" s="93"/>
      <c r="J317" s="31"/>
      <c r="K317" s="35"/>
      <c r="L317" s="87"/>
      <c r="M317" s="36"/>
      <c r="N317" s="31"/>
      <c r="O317" s="93"/>
      <c r="P317" s="93"/>
      <c r="Q317" s="93"/>
      <c r="R317" s="93"/>
      <c r="S317" s="93"/>
      <c r="T317" s="93"/>
      <c r="U317" s="93"/>
      <c r="V317" s="202"/>
      <c r="W317" s="33"/>
      <c r="X317" s="93"/>
      <c r="Y317" s="93"/>
      <c r="Z317" s="93"/>
      <c r="AA317" s="93"/>
      <c r="AB317" s="73"/>
      <c r="AC317" s="54"/>
      <c r="AD317" s="357"/>
      <c r="AE317" s="54"/>
      <c r="AF317" s="54"/>
      <c r="AG317" s="54"/>
      <c r="AH317" s="54"/>
      <c r="AI317" s="57"/>
      <c r="AJ317" s="57"/>
      <c r="AK317" s="57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</row>
    <row r="318" spans="1:53">
      <c r="A318" s="260">
        <v>30400022</v>
      </c>
      <c r="B318" s="62" t="s">
        <v>100</v>
      </c>
      <c r="C318" s="16" t="s">
        <v>55</v>
      </c>
      <c r="D318" s="17">
        <v>5.04</v>
      </c>
      <c r="E318" s="17"/>
      <c r="F318" s="6"/>
      <c r="G318" s="93">
        <f>SUM('1:3'!G318)</f>
        <v>0</v>
      </c>
      <c r="H318" s="321">
        <f t="shared" si="58"/>
        <v>0</v>
      </c>
      <c r="I318" s="93">
        <f>SUM('1:3'!I318)</f>
        <v>0</v>
      </c>
      <c r="J318" s="31" t="str">
        <f t="array" ref="J318">IF(ISERROR(G318/I318),"",G318/I318)</f>
        <v/>
      </c>
      <c r="K318" s="35">
        <f t="array" ref="K318">IF(ISERROR(G318/L318),"",G318/L318)</f>
        <v>0</v>
      </c>
      <c r="L318" s="87">
        <v>22</v>
      </c>
      <c r="M318" s="36">
        <f>IF(ISERROR(I318-K318),"",I318-K318)</f>
        <v>0</v>
      </c>
      <c r="N318" s="31">
        <f>SUM(O318:U318)</f>
        <v>0</v>
      </c>
      <c r="O318" s="93">
        <f>SUM('1:3'!O318)</f>
        <v>0</v>
      </c>
      <c r="P318" s="93">
        <f>SUM('1:3'!P318)</f>
        <v>0</v>
      </c>
      <c r="Q318" s="93">
        <f>SUM('1:3'!Q318)</f>
        <v>0</v>
      </c>
      <c r="R318" s="93">
        <f>SUM('1:3'!R318)</f>
        <v>0</v>
      </c>
      <c r="S318" s="93">
        <f>SUM('1:3'!S318)</f>
        <v>0</v>
      </c>
      <c r="T318" s="93">
        <f>SUM('1:3'!T318)</f>
        <v>0</v>
      </c>
      <c r="U318" s="93">
        <f>SUM('1:3'!U318)</f>
        <v>0</v>
      </c>
      <c r="V318" s="202">
        <f>SUM(X318:AA318)</f>
        <v>0</v>
      </c>
      <c r="W318" s="33" t="str">
        <f t="shared" ref="W318:W323" si="59">IF(ISERROR(V318/G318),"",V318/G318)</f>
        <v/>
      </c>
      <c r="X318" s="93">
        <f>SUM('1:3'!X318)</f>
        <v>0</v>
      </c>
      <c r="Y318" s="93">
        <f>SUM('1:3'!Y318)</f>
        <v>0</v>
      </c>
      <c r="Z318" s="93">
        <f>SUM('1:3'!Z318)</f>
        <v>0</v>
      </c>
      <c r="AA318" s="93">
        <f>SUM('1:3'!AA318)</f>
        <v>0</v>
      </c>
      <c r="AB318" s="73"/>
      <c r="AC318" s="54"/>
      <c r="AD318" s="327"/>
      <c r="AE318" s="54"/>
      <c r="AF318" s="54"/>
      <c r="AG318" s="54"/>
      <c r="AH318" s="54"/>
      <c r="AI318" s="57"/>
      <c r="AJ318" s="57"/>
      <c r="AK318" s="57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</row>
    <row r="319" spans="1:53">
      <c r="A319" s="536" t="s">
        <v>102</v>
      </c>
      <c r="B319" s="537"/>
      <c r="C319" s="316" t="s">
        <v>71</v>
      </c>
      <c r="D319" s="20"/>
      <c r="E319" s="20"/>
      <c r="F319" s="32"/>
      <c r="G319" s="103">
        <f>SUM(G309:G318)</f>
        <v>0</v>
      </c>
      <c r="H319" s="30">
        <f>SUM(H309:H318)</f>
        <v>0</v>
      </c>
      <c r="I319" s="30">
        <f>SUM(I309:I318)</f>
        <v>0</v>
      </c>
      <c r="J319" s="31" t="str">
        <f t="array" ref="J319">IF(ISERROR(G319/I319),"",G319/I319)</f>
        <v/>
      </c>
      <c r="K319" s="30">
        <f>SUM(K309:K318)</f>
        <v>0</v>
      </c>
      <c r="L319" s="98"/>
      <c r="M319" s="89">
        <f>SUM(M309:M318)</f>
        <v>0</v>
      </c>
      <c r="N319" s="30">
        <f>SUM(N309:N318)</f>
        <v>0</v>
      </c>
      <c r="O319" s="91">
        <f>SUM(O309:O318)</f>
        <v>0</v>
      </c>
      <c r="P319" s="91">
        <f>SUM(P309:P318)</f>
        <v>0</v>
      </c>
      <c r="Q319" s="91">
        <f>SUM(Q309:Q318)</f>
        <v>0</v>
      </c>
      <c r="R319" s="91"/>
      <c r="S319" s="92">
        <f>SUM(S309:S318)</f>
        <v>0</v>
      </c>
      <c r="T319" s="91">
        <f>SUM(T309:T318)</f>
        <v>0</v>
      </c>
      <c r="U319" s="91">
        <f>SUM(U309:U318)</f>
        <v>0</v>
      </c>
      <c r="V319" s="202">
        <f>SUM(V309:V318)</f>
        <v>0</v>
      </c>
      <c r="W319" s="33" t="str">
        <f t="shared" si="59"/>
        <v/>
      </c>
      <c r="X319" s="92">
        <f>SUM(X309:X318)</f>
        <v>0</v>
      </c>
      <c r="Y319" s="92">
        <f>SUM(Y309:Y318)</f>
        <v>0</v>
      </c>
      <c r="Z319" s="92">
        <f>SUM(Z309:Z318)</f>
        <v>0</v>
      </c>
      <c r="AA319" s="92">
        <f>SUM(AA309:AA318)</f>
        <v>0</v>
      </c>
      <c r="AB319" s="75"/>
      <c r="AC319" s="70"/>
      <c r="AD319" s="327"/>
      <c r="AE319" s="74"/>
      <c r="AF319" s="74"/>
      <c r="AG319" s="74"/>
      <c r="AH319" s="74"/>
      <c r="AI319" s="57"/>
      <c r="AJ319" s="57"/>
      <c r="AK319" s="57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</row>
    <row r="320" spans="1:53">
      <c r="A320" s="259">
        <v>30700013</v>
      </c>
      <c r="B320" s="64" t="s">
        <v>103</v>
      </c>
      <c r="C320" s="315"/>
      <c r="D320" s="17">
        <v>3.65</v>
      </c>
      <c r="E320" s="17"/>
      <c r="F320" s="53"/>
      <c r="G320" s="93">
        <f>SUM('1:3'!G320)</f>
        <v>0</v>
      </c>
      <c r="H320" s="321">
        <f>D320*G320</f>
        <v>0</v>
      </c>
      <c r="I320" s="93">
        <f>SUM('1:3'!I320)</f>
        <v>0</v>
      </c>
      <c r="J320" s="31" t="str">
        <f t="array" ref="J320">IF(ISERROR(G320/I320),"",G320/I320)</f>
        <v/>
      </c>
      <c r="K320" s="321">
        <f t="array" ref="K320">IF(ISERROR(G320/L320),"",G320/L320)</f>
        <v>0</v>
      </c>
      <c r="L320" s="87">
        <v>5</v>
      </c>
      <c r="M320" s="36">
        <f>IF(ISERROR(I320-K320),"",I320-K320)</f>
        <v>0</v>
      </c>
      <c r="N320" s="31">
        <f>SUM(O320:U320)</f>
        <v>0</v>
      </c>
      <c r="O320" s="93">
        <f>SUM('1:3'!O320)</f>
        <v>0</v>
      </c>
      <c r="P320" s="93">
        <f>SUM('1:3'!P320)</f>
        <v>0</v>
      </c>
      <c r="Q320" s="93">
        <f>SUM('1:3'!Q320)</f>
        <v>0</v>
      </c>
      <c r="R320" s="93">
        <f>SUM('1:3'!R320)</f>
        <v>0</v>
      </c>
      <c r="S320" s="93">
        <f>SUM('1:3'!S320)</f>
        <v>0</v>
      </c>
      <c r="T320" s="93">
        <f>SUM('1:3'!T320)</f>
        <v>0</v>
      </c>
      <c r="U320" s="93">
        <f>SUM('1:3'!U320)</f>
        <v>0</v>
      </c>
      <c r="V320" s="202">
        <f>SUM(X320:AA320)</f>
        <v>0</v>
      </c>
      <c r="W320" s="33" t="str">
        <f t="shared" si="59"/>
        <v/>
      </c>
      <c r="X320" s="93">
        <f>SUM('1:3'!X320)</f>
        <v>0</v>
      </c>
      <c r="Y320" s="93">
        <f>SUM('1:3'!Y320)</f>
        <v>0</v>
      </c>
      <c r="Z320" s="93">
        <f>SUM('1:3'!Z320)</f>
        <v>0</v>
      </c>
      <c r="AA320" s="93">
        <f>SUM('1:3'!AA320)</f>
        <v>0</v>
      </c>
      <c r="AB320" s="73"/>
      <c r="AC320" s="54"/>
      <c r="AD320" s="327"/>
      <c r="AE320" s="54"/>
      <c r="AF320" s="54"/>
      <c r="AG320" s="54"/>
      <c r="AH320" s="54"/>
      <c r="AI320" s="57"/>
      <c r="AJ320" s="57"/>
      <c r="AK320" s="57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</row>
    <row r="321" spans="1:53">
      <c r="A321" s="259">
        <v>30700014</v>
      </c>
      <c r="B321" s="64" t="s">
        <v>0</v>
      </c>
      <c r="C321" s="315"/>
      <c r="D321" s="17">
        <v>6.58</v>
      </c>
      <c r="E321" s="17"/>
      <c r="F321" s="6"/>
      <c r="G321" s="93">
        <f>SUM('1:3'!G321)</f>
        <v>0</v>
      </c>
      <c r="H321" s="321">
        <f t="shared" ref="H321:H333" si="60">D321*G321</f>
        <v>0</v>
      </c>
      <c r="I321" s="93">
        <f>SUM('1:3'!I321)</f>
        <v>0</v>
      </c>
      <c r="J321" s="31" t="str">
        <f t="array" ref="J321">IF(ISERROR(G321/I321),"",G321/I321)</f>
        <v/>
      </c>
      <c r="K321" s="35">
        <f t="array" ref="K321">IF(ISERROR(G321/L321),"",G321/L321)</f>
        <v>0</v>
      </c>
      <c r="L321" s="87">
        <v>5</v>
      </c>
      <c r="M321" s="36">
        <f>IF(ISERROR(I321-K321),"",I321-K321)</f>
        <v>0</v>
      </c>
      <c r="N321" s="31">
        <f>SUM(O321:U321)</f>
        <v>0</v>
      </c>
      <c r="O321" s="93">
        <f>SUM('1:3'!O321)</f>
        <v>0</v>
      </c>
      <c r="P321" s="93">
        <f>SUM('1:3'!P321)</f>
        <v>0</v>
      </c>
      <c r="Q321" s="93">
        <f>SUM('1:3'!Q321)</f>
        <v>0</v>
      </c>
      <c r="R321" s="93">
        <f>SUM('1:3'!R321)</f>
        <v>0</v>
      </c>
      <c r="S321" s="93">
        <f>SUM('1:3'!S321)</f>
        <v>0</v>
      </c>
      <c r="T321" s="93">
        <f>SUM('1:3'!T321)</f>
        <v>0</v>
      </c>
      <c r="U321" s="93">
        <f>SUM('1:3'!U321)</f>
        <v>0</v>
      </c>
      <c r="V321" s="202">
        <f>SUM(X321:AA321)</f>
        <v>0</v>
      </c>
      <c r="W321" s="33" t="str">
        <f t="shared" si="59"/>
        <v/>
      </c>
      <c r="X321" s="93">
        <f>SUM('1:3'!X321)</f>
        <v>0</v>
      </c>
      <c r="Y321" s="93">
        <f>SUM('1:3'!Y321)</f>
        <v>0</v>
      </c>
      <c r="Z321" s="93">
        <f>SUM('1:3'!Z321)</f>
        <v>0</v>
      </c>
      <c r="AA321" s="93">
        <f>SUM('1:3'!AA321)</f>
        <v>0</v>
      </c>
      <c r="AB321" s="73"/>
      <c r="AC321" s="54"/>
      <c r="AD321" s="327"/>
      <c r="AE321" s="54"/>
      <c r="AF321" s="54"/>
      <c r="AG321" s="54"/>
      <c r="AH321" s="54"/>
      <c r="AI321" s="57"/>
      <c r="AJ321" s="57"/>
      <c r="AK321" s="57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</row>
    <row r="322" spans="1:53">
      <c r="A322" s="259">
        <v>30700016</v>
      </c>
      <c r="B322" s="64" t="s">
        <v>1</v>
      </c>
      <c r="C322" s="315"/>
      <c r="D322" s="17">
        <v>7.8</v>
      </c>
      <c r="E322" s="17"/>
      <c r="F322" s="6"/>
      <c r="G322" s="93">
        <f>SUM('1:3'!G322)</f>
        <v>0</v>
      </c>
      <c r="H322" s="321">
        <f t="shared" si="60"/>
        <v>0</v>
      </c>
      <c r="I322" s="93">
        <f>SUM('1:3'!I322)</f>
        <v>0</v>
      </c>
      <c r="J322" s="31" t="str">
        <f t="array" ref="J322">IF(ISERROR(G322/I322),"",G322/I322)</f>
        <v/>
      </c>
      <c r="K322" s="35">
        <f t="array" ref="K322">IF(ISERROR(G322/L322),"",G322/L322)</f>
        <v>0</v>
      </c>
      <c r="L322" s="87">
        <v>4.5999999999999996</v>
      </c>
      <c r="M322" s="36">
        <f>IF(ISERROR(I322-K322),"",I322-K322)</f>
        <v>0</v>
      </c>
      <c r="N322" s="31">
        <f>SUM(O322:U322)</f>
        <v>0</v>
      </c>
      <c r="O322" s="93">
        <f>SUM('1:3'!O322)</f>
        <v>0</v>
      </c>
      <c r="P322" s="93">
        <f>SUM('1:3'!P322)</f>
        <v>0</v>
      </c>
      <c r="Q322" s="93">
        <f>SUM('1:3'!Q322)</f>
        <v>0</v>
      </c>
      <c r="R322" s="93">
        <f>SUM('1:3'!R322)</f>
        <v>0</v>
      </c>
      <c r="S322" s="93">
        <f>SUM('1:3'!S322)</f>
        <v>0</v>
      </c>
      <c r="T322" s="93">
        <f>SUM('1:3'!T322)</f>
        <v>0</v>
      </c>
      <c r="U322" s="93">
        <f>SUM('1:3'!U322)</f>
        <v>0</v>
      </c>
      <c r="V322" s="202">
        <f>SUM(X322:AA322)</f>
        <v>0</v>
      </c>
      <c r="W322" s="33" t="str">
        <f t="shared" si="59"/>
        <v/>
      </c>
      <c r="X322" s="93">
        <f>SUM('1:3'!X322)</f>
        <v>0</v>
      </c>
      <c r="Y322" s="93">
        <f>SUM('1:3'!Y322)</f>
        <v>0</v>
      </c>
      <c r="Z322" s="93">
        <f>SUM('1:3'!Z322)</f>
        <v>0</v>
      </c>
      <c r="AA322" s="93">
        <f>SUM('1:3'!AA322)</f>
        <v>0</v>
      </c>
      <c r="AB322" s="73"/>
      <c r="AC322" s="54"/>
      <c r="AD322" s="327"/>
      <c r="AE322" s="54"/>
      <c r="AF322" s="54"/>
      <c r="AG322" s="54"/>
      <c r="AH322" s="54"/>
      <c r="AI322" s="57"/>
      <c r="AJ322" s="57"/>
      <c r="AK322" s="57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</row>
    <row r="323" spans="1:53">
      <c r="A323" s="259">
        <v>30700017</v>
      </c>
      <c r="B323" s="64" t="s">
        <v>2</v>
      </c>
      <c r="C323" s="315"/>
      <c r="D323" s="17">
        <v>4.4000000000000004</v>
      </c>
      <c r="E323" s="17"/>
      <c r="F323" s="6"/>
      <c r="G323" s="93">
        <f>SUM('1:3'!G323)</f>
        <v>0</v>
      </c>
      <c r="H323" s="321">
        <f t="shared" si="60"/>
        <v>0</v>
      </c>
      <c r="I323" s="93">
        <f>SUM('1:3'!I323)</f>
        <v>0</v>
      </c>
      <c r="J323" s="31" t="str">
        <f t="array" ref="J323">IF(ISERROR(G323/I323),"",G323/I323)</f>
        <v/>
      </c>
      <c r="K323" s="35">
        <f t="array" ref="K323">IF(ISERROR(G323/L323),"",G323/L323)</f>
        <v>0</v>
      </c>
      <c r="L323" s="87">
        <v>5.8</v>
      </c>
      <c r="M323" s="36">
        <f>IF(ISERROR(I323-K323),"",I323-K323)</f>
        <v>0</v>
      </c>
      <c r="N323" s="31">
        <f>SUM(O323:U323)</f>
        <v>0</v>
      </c>
      <c r="O323" s="93">
        <f>SUM('1:3'!O323)</f>
        <v>0</v>
      </c>
      <c r="P323" s="93">
        <f>SUM('1:3'!P323)</f>
        <v>0</v>
      </c>
      <c r="Q323" s="93">
        <f>SUM('1:3'!Q323)</f>
        <v>0</v>
      </c>
      <c r="R323" s="93">
        <f>SUM('1:3'!R323)</f>
        <v>0</v>
      </c>
      <c r="S323" s="93">
        <f>SUM('1:3'!S323)</f>
        <v>0</v>
      </c>
      <c r="T323" s="93">
        <f>SUM('1:3'!T323)</f>
        <v>0</v>
      </c>
      <c r="U323" s="93">
        <f>SUM('1:3'!U323)</f>
        <v>0</v>
      </c>
      <c r="V323" s="202">
        <f>SUM(X323:AA323)</f>
        <v>0</v>
      </c>
      <c r="W323" s="33" t="str">
        <f t="shared" si="59"/>
        <v/>
      </c>
      <c r="X323" s="93">
        <f>SUM('1:3'!X323)</f>
        <v>0</v>
      </c>
      <c r="Y323" s="93">
        <f>SUM('1:3'!Y323)</f>
        <v>0</v>
      </c>
      <c r="Z323" s="93">
        <f>SUM('1:3'!Z323)</f>
        <v>0</v>
      </c>
      <c r="AA323" s="93">
        <f>SUM('1:3'!AA323)</f>
        <v>0</v>
      </c>
      <c r="AB323" s="73"/>
      <c r="AC323" s="54"/>
      <c r="AD323" s="327"/>
      <c r="AE323" s="54"/>
      <c r="AF323" s="54"/>
      <c r="AG323" s="54"/>
      <c r="AH323" s="54"/>
      <c r="AI323" s="57"/>
      <c r="AJ323" s="57"/>
      <c r="AK323" s="57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</row>
    <row r="324" spans="1:53">
      <c r="A324" s="259">
        <v>30700001</v>
      </c>
      <c r="B324" s="187" t="s">
        <v>359</v>
      </c>
      <c r="C324" s="315"/>
      <c r="D324" s="17"/>
      <c r="E324" s="17"/>
      <c r="F324" s="6"/>
      <c r="G324" s="93">
        <f>SUM('1:3'!G324)</f>
        <v>0</v>
      </c>
      <c r="H324" s="321">
        <f t="shared" si="60"/>
        <v>0</v>
      </c>
      <c r="I324" s="93">
        <f>SUM('1:3'!I324)</f>
        <v>0</v>
      </c>
      <c r="J324" s="31"/>
      <c r="K324" s="35"/>
      <c r="L324" s="87">
        <v>6</v>
      </c>
      <c r="M324" s="36"/>
      <c r="N324" s="31"/>
      <c r="O324" s="93">
        <f>SUM('1:3'!O324)</f>
        <v>0</v>
      </c>
      <c r="P324" s="93">
        <f>SUM('1:3'!P324)</f>
        <v>0</v>
      </c>
      <c r="Q324" s="93">
        <f>SUM('1:3'!Q324)</f>
        <v>0</v>
      </c>
      <c r="R324" s="93">
        <f>SUM('1:3'!R324)</f>
        <v>0</v>
      </c>
      <c r="S324" s="93">
        <f>SUM('1:3'!S324)</f>
        <v>0</v>
      </c>
      <c r="T324" s="93">
        <f>SUM('1:3'!T324)</f>
        <v>0</v>
      </c>
      <c r="U324" s="93">
        <f>SUM('1:3'!U324)</f>
        <v>0</v>
      </c>
      <c r="V324" s="202"/>
      <c r="W324" s="33"/>
      <c r="X324" s="93">
        <f>SUM('1:3'!X324)</f>
        <v>0</v>
      </c>
      <c r="Y324" s="93">
        <f>SUM('1:3'!Y324)</f>
        <v>0</v>
      </c>
      <c r="Z324" s="93">
        <f>SUM('1:3'!Z324)</f>
        <v>0</v>
      </c>
      <c r="AA324" s="93">
        <f>SUM('1:3'!AA324)</f>
        <v>0</v>
      </c>
      <c r="AB324" s="73"/>
      <c r="AC324" s="54"/>
      <c r="AD324" s="327"/>
      <c r="AE324" s="54"/>
      <c r="AF324" s="54"/>
      <c r="AG324" s="54"/>
      <c r="AH324" s="54"/>
      <c r="AI324" s="57"/>
      <c r="AJ324" s="57"/>
      <c r="AK324" s="57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</row>
    <row r="325" spans="1:53">
      <c r="A325" s="265"/>
      <c r="B325" s="66" t="s">
        <v>104</v>
      </c>
      <c r="C325" s="315" t="s">
        <v>53</v>
      </c>
      <c r="D325" s="17">
        <v>6.04</v>
      </c>
      <c r="E325" s="17"/>
      <c r="F325" s="6"/>
      <c r="G325" s="93">
        <f>SUM('1:3'!G325)</f>
        <v>0</v>
      </c>
      <c r="H325" s="321">
        <f t="shared" si="60"/>
        <v>0</v>
      </c>
      <c r="I325" s="93">
        <f>SUM('1:3'!I325)</f>
        <v>0</v>
      </c>
      <c r="J325" s="31" t="str">
        <f t="array" ref="J325">IF(ISERROR(G325/I325),"",G325/I325)</f>
        <v/>
      </c>
      <c r="K325" s="35">
        <f t="array" ref="K325">IF(ISERROR(G325/L325),"",G325/L325)</f>
        <v>0</v>
      </c>
      <c r="L325" s="87">
        <v>6</v>
      </c>
      <c r="M325" s="36">
        <f>IF(ISERROR(I325-K325),"",I325-K325)</f>
        <v>0</v>
      </c>
      <c r="N325" s="31">
        <f>SUM(O325:U325)</f>
        <v>0</v>
      </c>
      <c r="O325" s="93">
        <f>SUM('1:3'!O325)</f>
        <v>0</v>
      </c>
      <c r="P325" s="93">
        <f>SUM('1:3'!P325)</f>
        <v>0</v>
      </c>
      <c r="Q325" s="93">
        <f>SUM('1:3'!Q325)</f>
        <v>0</v>
      </c>
      <c r="R325" s="93">
        <f>SUM('1:3'!R325)</f>
        <v>0</v>
      </c>
      <c r="S325" s="93">
        <f>SUM('1:3'!S325)</f>
        <v>0</v>
      </c>
      <c r="T325" s="93">
        <f>SUM('1:3'!T325)</f>
        <v>0</v>
      </c>
      <c r="U325" s="93">
        <f>SUM('1:3'!U325)</f>
        <v>0</v>
      </c>
      <c r="V325" s="202">
        <f>SUM(X325:AA325)</f>
        <v>0</v>
      </c>
      <c r="W325" s="33" t="str">
        <f>IF(ISERROR(V325/G325),"",V325/G325)</f>
        <v/>
      </c>
      <c r="X325" s="93">
        <f>SUM('1:3'!X325)</f>
        <v>0</v>
      </c>
      <c r="Y325" s="93">
        <f>SUM('1:3'!Y325)</f>
        <v>0</v>
      </c>
      <c r="Z325" s="93">
        <f>SUM('1:3'!Z325)</f>
        <v>0</v>
      </c>
      <c r="AA325" s="93">
        <f>SUM('1:3'!AA325)</f>
        <v>0</v>
      </c>
      <c r="AB325" s="73"/>
      <c r="AC325" s="54"/>
      <c r="AD325" s="327"/>
      <c r="AE325" s="54"/>
      <c r="AF325" s="54"/>
      <c r="AG325" s="54"/>
      <c r="AH325" s="54"/>
      <c r="AI325" s="57"/>
      <c r="AJ325" s="57"/>
      <c r="AK325" s="57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</row>
    <row r="326" spans="1:53">
      <c r="A326" s="265">
        <v>30700019</v>
      </c>
      <c r="B326" s="66" t="s">
        <v>104</v>
      </c>
      <c r="C326" s="315" t="s">
        <v>60</v>
      </c>
      <c r="D326" s="17">
        <v>6.04</v>
      </c>
      <c r="E326" s="17"/>
      <c r="F326" s="6"/>
      <c r="G326" s="93">
        <f>SUM('1:3'!G326)</f>
        <v>0</v>
      </c>
      <c r="H326" s="321">
        <f t="shared" si="60"/>
        <v>0</v>
      </c>
      <c r="I326" s="93">
        <f>SUM('1:3'!I326)</f>
        <v>0</v>
      </c>
      <c r="J326" s="31" t="str">
        <f t="array" ref="J326">IF(ISERROR(G326/I326),"",G326/I326)</f>
        <v/>
      </c>
      <c r="K326" s="35">
        <f t="array" ref="K326">IF(ISERROR(G326/L326),"",G326/L326)</f>
        <v>0</v>
      </c>
      <c r="L326" s="87">
        <v>6</v>
      </c>
      <c r="M326" s="36">
        <f>IF(ISERROR(I326-K326),"",I326-K326)</f>
        <v>0</v>
      </c>
      <c r="N326" s="31">
        <f>SUM(O326:U326)</f>
        <v>0</v>
      </c>
      <c r="O326" s="93">
        <f>SUM('1:3'!O326)</f>
        <v>0</v>
      </c>
      <c r="P326" s="93">
        <f>SUM('1:3'!P326)</f>
        <v>0</v>
      </c>
      <c r="Q326" s="93">
        <f>SUM('1:3'!Q326)</f>
        <v>0</v>
      </c>
      <c r="R326" s="93">
        <f>SUM('1:3'!R326)</f>
        <v>0</v>
      </c>
      <c r="S326" s="93">
        <f>SUM('1:3'!S326)</f>
        <v>0</v>
      </c>
      <c r="T326" s="93">
        <f>SUM('1:3'!T326)</f>
        <v>0</v>
      </c>
      <c r="U326" s="93">
        <f>SUM('1:3'!U326)</f>
        <v>0</v>
      </c>
      <c r="V326" s="202">
        <f>SUM(X326:AA326)</f>
        <v>0</v>
      </c>
      <c r="W326" s="33" t="str">
        <f>IF(ISERROR(V326/G326),"",V326/G326)</f>
        <v/>
      </c>
      <c r="X326" s="93">
        <f>SUM('1:3'!X326)</f>
        <v>0</v>
      </c>
      <c r="Y326" s="93">
        <f>SUM('1:3'!Y326)</f>
        <v>0</v>
      </c>
      <c r="Z326" s="93">
        <f>SUM('1:3'!Z326)</f>
        <v>0</v>
      </c>
      <c r="AA326" s="93">
        <f>SUM('1:3'!AA326)</f>
        <v>0</v>
      </c>
      <c r="AB326" s="73"/>
      <c r="AC326" s="54"/>
      <c r="AD326" s="327"/>
      <c r="AE326" s="54"/>
      <c r="AF326" s="54"/>
      <c r="AG326" s="54"/>
      <c r="AH326" s="54"/>
      <c r="AI326" s="57"/>
      <c r="AJ326" s="57"/>
      <c r="AK326" s="57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</row>
    <row r="327" spans="1:53">
      <c r="A327" s="265">
        <v>30601015</v>
      </c>
      <c r="B327" s="248" t="s">
        <v>440</v>
      </c>
      <c r="C327" s="315" t="s">
        <v>53</v>
      </c>
      <c r="D327" s="17">
        <v>6</v>
      </c>
      <c r="E327" s="17"/>
      <c r="F327" s="6"/>
      <c r="G327" s="93">
        <f>SUM('1:3'!G327)</f>
        <v>0</v>
      </c>
      <c r="H327" s="321">
        <f t="shared" si="60"/>
        <v>0</v>
      </c>
      <c r="I327" s="93">
        <f>SUM('1:3'!I327)</f>
        <v>0</v>
      </c>
      <c r="J327" s="31"/>
      <c r="K327" s="35"/>
      <c r="L327" s="87"/>
      <c r="M327" s="36"/>
      <c r="N327" s="31"/>
      <c r="O327" s="93"/>
      <c r="P327" s="93"/>
      <c r="Q327" s="93"/>
      <c r="R327" s="93"/>
      <c r="S327" s="93"/>
      <c r="T327" s="93"/>
      <c r="U327" s="93"/>
      <c r="V327" s="202"/>
      <c r="W327" s="33"/>
      <c r="X327" s="93"/>
      <c r="Y327" s="93"/>
      <c r="Z327" s="93"/>
      <c r="AA327" s="93"/>
      <c r="AB327" s="73"/>
      <c r="AC327" s="54"/>
      <c r="AD327" s="327"/>
      <c r="AE327" s="54"/>
      <c r="AF327" s="54"/>
      <c r="AG327" s="54"/>
      <c r="AH327" s="54"/>
      <c r="AI327" s="57"/>
      <c r="AJ327" s="57"/>
      <c r="AK327" s="57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</row>
    <row r="328" spans="1:53">
      <c r="A328" s="265">
        <v>30101016</v>
      </c>
      <c r="B328" s="248" t="s">
        <v>440</v>
      </c>
      <c r="C328" s="315" t="s">
        <v>60</v>
      </c>
      <c r="D328" s="17">
        <v>6</v>
      </c>
      <c r="E328" s="17"/>
      <c r="F328" s="6"/>
      <c r="G328" s="93">
        <f>SUM('1:3'!G328)</f>
        <v>0</v>
      </c>
      <c r="H328" s="321">
        <f t="shared" si="60"/>
        <v>0</v>
      </c>
      <c r="I328" s="93">
        <f>SUM('1:3'!I328)</f>
        <v>0</v>
      </c>
      <c r="J328" s="31"/>
      <c r="K328" s="35">
        <f t="array" ref="K328">IF(ISERROR(G328/L328),"",G328/L328)</f>
        <v>0</v>
      </c>
      <c r="L328" s="87">
        <v>6</v>
      </c>
      <c r="M328" s="36"/>
      <c r="N328" s="31"/>
      <c r="O328" s="93">
        <f>SUM('1:3'!O328)</f>
        <v>0</v>
      </c>
      <c r="P328" s="93">
        <f>SUM('1:3'!P328)</f>
        <v>0</v>
      </c>
      <c r="Q328" s="93">
        <f>SUM('1:3'!Q328)</f>
        <v>0</v>
      </c>
      <c r="R328" s="93">
        <f>SUM('1:3'!R328)</f>
        <v>0</v>
      </c>
      <c r="S328" s="93">
        <f>SUM('1:3'!S328)</f>
        <v>0</v>
      </c>
      <c r="T328" s="93">
        <f>SUM('1:3'!T328)</f>
        <v>0</v>
      </c>
      <c r="U328" s="93">
        <f>SUM('1:3'!U328)</f>
        <v>0</v>
      </c>
      <c r="V328" s="202"/>
      <c r="W328" s="33"/>
      <c r="X328" s="93">
        <f>SUM('1:3'!X328)</f>
        <v>0</v>
      </c>
      <c r="Y328" s="93">
        <f>SUM('1:3'!Y328)</f>
        <v>0</v>
      </c>
      <c r="Z328" s="93">
        <f>SUM('1:3'!Z328)</f>
        <v>0</v>
      </c>
      <c r="AA328" s="93">
        <f>SUM('1:3'!AA328)</f>
        <v>0</v>
      </c>
      <c r="AB328" s="73"/>
      <c r="AC328" s="54"/>
      <c r="AD328" s="327"/>
      <c r="AE328" s="54"/>
      <c r="AF328" s="54"/>
      <c r="AG328" s="54"/>
      <c r="AH328" s="54"/>
      <c r="AI328" s="57"/>
      <c r="AJ328" s="57"/>
      <c r="AK328" s="57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</row>
    <row r="329" spans="1:53">
      <c r="A329" s="259">
        <v>30700018</v>
      </c>
      <c r="B329" s="61" t="s">
        <v>159</v>
      </c>
      <c r="C329" s="16"/>
      <c r="D329" s="17">
        <v>7.3</v>
      </c>
      <c r="E329" s="17"/>
      <c r="F329" s="6"/>
      <c r="G329" s="93"/>
      <c r="H329" s="321">
        <f t="shared" si="60"/>
        <v>0</v>
      </c>
      <c r="I329" s="93"/>
      <c r="J329" s="31"/>
      <c r="K329" s="35"/>
      <c r="L329" s="87"/>
      <c r="M329" s="36"/>
      <c r="N329" s="31"/>
      <c r="O329" s="93"/>
      <c r="P329" s="93"/>
      <c r="Q329" s="93"/>
      <c r="R329" s="93"/>
      <c r="S329" s="93"/>
      <c r="T329" s="93"/>
      <c r="U329" s="93"/>
      <c r="V329" s="202"/>
      <c r="W329" s="33"/>
      <c r="X329" s="93"/>
      <c r="Y329" s="93"/>
      <c r="Z329" s="93"/>
      <c r="AA329" s="93"/>
      <c r="AB329" s="73"/>
      <c r="AC329" s="54"/>
      <c r="AD329" s="327"/>
      <c r="AE329" s="54"/>
      <c r="AF329" s="54"/>
      <c r="AG329" s="54"/>
      <c r="AH329" s="54"/>
      <c r="AI329" s="57"/>
      <c r="AJ329" s="57"/>
      <c r="AK329" s="57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</row>
    <row r="330" spans="1:53">
      <c r="A330" s="259">
        <v>30700010</v>
      </c>
      <c r="B330" s="61" t="s">
        <v>105</v>
      </c>
      <c r="C330" s="16"/>
      <c r="D330" s="17">
        <f>78*120/1000</f>
        <v>9.36</v>
      </c>
      <c r="E330" s="17"/>
      <c r="F330" s="6"/>
      <c r="G330" s="93">
        <f>SUM('1:3'!G330)</f>
        <v>0</v>
      </c>
      <c r="H330" s="321">
        <f t="shared" si="60"/>
        <v>0</v>
      </c>
      <c r="I330" s="93">
        <f>SUM('1:3'!I330)</f>
        <v>0</v>
      </c>
      <c r="J330" s="31" t="str">
        <f t="array" ref="J330">IF(ISERROR(G330/I330),"",G330/I330)</f>
        <v/>
      </c>
      <c r="K330" s="35">
        <f t="array" ref="K330">IF(ISERROR(G330/L330),"",G330/L330)</f>
        <v>0</v>
      </c>
      <c r="L330" s="87">
        <v>7.5</v>
      </c>
      <c r="M330" s="36">
        <f>IF(ISERROR(I330-K330),"",I330-K330)</f>
        <v>0</v>
      </c>
      <c r="N330" s="31">
        <f>SUM(O330:U330)</f>
        <v>0</v>
      </c>
      <c r="O330" s="93">
        <f>SUM('1:3'!O330)</f>
        <v>0</v>
      </c>
      <c r="P330" s="93">
        <f>SUM('1:3'!P330)</f>
        <v>0</v>
      </c>
      <c r="Q330" s="93">
        <f>SUM('1:3'!Q330)</f>
        <v>0</v>
      </c>
      <c r="R330" s="93">
        <f>SUM('1:3'!R330)</f>
        <v>0</v>
      </c>
      <c r="S330" s="93">
        <f>SUM('1:3'!S330)</f>
        <v>0</v>
      </c>
      <c r="T330" s="93">
        <f>SUM('1:3'!T330)</f>
        <v>0</v>
      </c>
      <c r="U330" s="93">
        <f>SUM('1:3'!U330)</f>
        <v>0</v>
      </c>
      <c r="V330" s="202">
        <f>SUM(X330:AA330)</f>
        <v>0</v>
      </c>
      <c r="W330" s="33" t="str">
        <f>IF(ISERROR(V330/G330),"",V330/G330)</f>
        <v/>
      </c>
      <c r="X330" s="93">
        <f>SUM('1:3'!X330)</f>
        <v>0</v>
      </c>
      <c r="Y330" s="93">
        <f>SUM('1:3'!Y330)</f>
        <v>0</v>
      </c>
      <c r="Z330" s="93">
        <f>SUM('1:3'!Z330)</f>
        <v>0</v>
      </c>
      <c r="AA330" s="93">
        <f>SUM('1:3'!AA330)</f>
        <v>0</v>
      </c>
      <c r="AB330" s="73"/>
      <c r="AC330" s="54"/>
      <c r="AD330" s="327"/>
      <c r="AE330" s="54"/>
      <c r="AF330" s="54"/>
      <c r="AG330" s="54"/>
      <c r="AH330" s="54"/>
      <c r="AI330" s="57"/>
      <c r="AJ330" s="57"/>
      <c r="AK330" s="57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</row>
    <row r="331" spans="1:53">
      <c r="A331" s="259">
        <v>30700015</v>
      </c>
      <c r="B331" s="317" t="s">
        <v>159</v>
      </c>
      <c r="C331" s="16"/>
      <c r="D331" s="17">
        <v>4.5</v>
      </c>
      <c r="E331" s="17"/>
      <c r="F331" s="6"/>
      <c r="G331" s="93">
        <f>SUM('1:3'!G331)</f>
        <v>0</v>
      </c>
      <c r="H331" s="321">
        <f t="shared" si="60"/>
        <v>0</v>
      </c>
      <c r="I331" s="93">
        <f>SUM('1:3'!I331)</f>
        <v>0</v>
      </c>
      <c r="J331" s="31"/>
      <c r="K331" s="35" t="str">
        <f t="array" ref="K331">IF(ISERROR(G331/L331),"",G331/L331)</f>
        <v/>
      </c>
      <c r="L331" s="87"/>
      <c r="M331" s="36"/>
      <c r="N331" s="31"/>
      <c r="O331" s="93">
        <f>SUM('1:3'!O331)</f>
        <v>0</v>
      </c>
      <c r="P331" s="93">
        <f>SUM('1:3'!P331)</f>
        <v>0</v>
      </c>
      <c r="Q331" s="93">
        <f>SUM('1:3'!Q331)</f>
        <v>0</v>
      </c>
      <c r="R331" s="93">
        <f>SUM('1:3'!R331)</f>
        <v>0</v>
      </c>
      <c r="S331" s="93">
        <f>SUM('1:3'!S331)</f>
        <v>0</v>
      </c>
      <c r="T331" s="93">
        <f>SUM('1:3'!T331)</f>
        <v>0</v>
      </c>
      <c r="U331" s="93">
        <f>SUM('1:3'!U331)</f>
        <v>0</v>
      </c>
      <c r="V331" s="202"/>
      <c r="W331" s="33"/>
      <c r="X331" s="93">
        <f>SUM('1:3'!X331)</f>
        <v>0</v>
      </c>
      <c r="Y331" s="93">
        <f>SUM('1:3'!Y331)</f>
        <v>0</v>
      </c>
      <c r="Z331" s="93">
        <f>SUM('1:3'!Z331)</f>
        <v>0</v>
      </c>
      <c r="AA331" s="93">
        <f>SUM('1:3'!AA331)</f>
        <v>0</v>
      </c>
      <c r="AB331" s="73"/>
      <c r="AC331" s="54"/>
      <c r="AD331" s="327"/>
      <c r="AE331" s="54"/>
      <c r="AF331" s="54"/>
      <c r="AG331" s="54"/>
      <c r="AH331" s="54"/>
      <c r="AI331" s="57"/>
      <c r="AJ331" s="57"/>
      <c r="AK331" s="57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</row>
    <row r="332" spans="1:53">
      <c r="A332" s="259">
        <v>30700012</v>
      </c>
      <c r="B332" s="317" t="s">
        <v>160</v>
      </c>
      <c r="C332" s="16"/>
      <c r="D332" s="17">
        <v>4.5</v>
      </c>
      <c r="E332" s="17"/>
      <c r="F332" s="6"/>
      <c r="G332" s="93">
        <f>SUM('1:3'!G332)</f>
        <v>0</v>
      </c>
      <c r="H332" s="321">
        <f t="shared" si="60"/>
        <v>0</v>
      </c>
      <c r="I332" s="93">
        <f>SUM('1:3'!I332)</f>
        <v>0</v>
      </c>
      <c r="J332" s="31"/>
      <c r="K332" s="35">
        <f t="array" ref="K332">IF(ISERROR(G332/L332),"",G332/L332)</f>
        <v>0</v>
      </c>
      <c r="L332" s="87">
        <v>6.5</v>
      </c>
      <c r="M332" s="36">
        <f>IF(ISERROR(I332-K332),"",I332-K332)</f>
        <v>0</v>
      </c>
      <c r="N332" s="31"/>
      <c r="O332" s="93">
        <f>SUM('1:3'!O332)</f>
        <v>0</v>
      </c>
      <c r="P332" s="93">
        <f>SUM('1:3'!P332)</f>
        <v>0</v>
      </c>
      <c r="Q332" s="93">
        <f>SUM('1:3'!Q332)</f>
        <v>0</v>
      </c>
      <c r="R332" s="93">
        <f>SUM('1:3'!R332)</f>
        <v>0</v>
      </c>
      <c r="S332" s="93">
        <f>SUM('1:3'!S332)</f>
        <v>0</v>
      </c>
      <c r="T332" s="93">
        <f>SUM('1:3'!T332)</f>
        <v>0</v>
      </c>
      <c r="U332" s="93">
        <f>SUM('1:3'!U332)</f>
        <v>0</v>
      </c>
      <c r="V332" s="202"/>
      <c r="W332" s="33"/>
      <c r="X332" s="93">
        <f>SUM('1:3'!X332)</f>
        <v>0</v>
      </c>
      <c r="Y332" s="93">
        <f>SUM('1:3'!Y332)</f>
        <v>0</v>
      </c>
      <c r="Z332" s="93">
        <f>SUM('1:3'!Z332)</f>
        <v>0</v>
      </c>
      <c r="AA332" s="93">
        <f>SUM('1:3'!AA332)</f>
        <v>0</v>
      </c>
      <c r="AB332" s="73"/>
      <c r="AC332" s="54"/>
      <c r="AD332" s="327"/>
      <c r="AE332" s="54"/>
      <c r="AF332" s="54"/>
      <c r="AG332" s="54"/>
      <c r="AH332" s="54"/>
      <c r="AI332" s="57"/>
      <c r="AJ332" s="57"/>
      <c r="AK332" s="57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</row>
    <row r="333" spans="1:53">
      <c r="A333" s="259"/>
      <c r="B333" s="195" t="s">
        <v>435</v>
      </c>
      <c r="C333" s="16"/>
      <c r="D333" s="17">
        <v>4.5</v>
      </c>
      <c r="E333" s="17"/>
      <c r="F333" s="6"/>
      <c r="G333" s="93">
        <f>SUM('1:3'!G333)</f>
        <v>0</v>
      </c>
      <c r="H333" s="321">
        <f t="shared" si="60"/>
        <v>0</v>
      </c>
      <c r="I333" s="93">
        <f>SUM('1:3'!I333)</f>
        <v>0</v>
      </c>
      <c r="J333" s="31"/>
      <c r="K333" s="35">
        <f t="array" ref="K333">IF(ISERROR(G333/L333),"",G333/L333)</f>
        <v>0</v>
      </c>
      <c r="L333" s="87">
        <v>7.5</v>
      </c>
      <c r="M333" s="36">
        <f>IF(ISERROR(I333-K333),"",I333-K333)</f>
        <v>0</v>
      </c>
      <c r="N333" s="31"/>
      <c r="O333" s="93">
        <f>SUM('1:3'!O333)</f>
        <v>0</v>
      </c>
      <c r="P333" s="93">
        <f>SUM('1:3'!P333)</f>
        <v>0</v>
      </c>
      <c r="Q333" s="93">
        <f>SUM('1:3'!Q333)</f>
        <v>0</v>
      </c>
      <c r="R333" s="93">
        <f>SUM('1:3'!R333)</f>
        <v>0</v>
      </c>
      <c r="S333" s="93">
        <f>SUM('1:3'!S333)</f>
        <v>0</v>
      </c>
      <c r="T333" s="93">
        <f>SUM('1:3'!T333)</f>
        <v>0</v>
      </c>
      <c r="U333" s="93">
        <f>SUM('1:3'!U333)</f>
        <v>0</v>
      </c>
      <c r="V333" s="202"/>
      <c r="W333" s="33"/>
      <c r="X333" s="93">
        <f>SUM('1:3'!X333)</f>
        <v>0</v>
      </c>
      <c r="Y333" s="93">
        <f>SUM('1:3'!Y333)</f>
        <v>0</v>
      </c>
      <c r="Z333" s="93">
        <f>SUM('1:3'!Z333)</f>
        <v>0</v>
      </c>
      <c r="AA333" s="93">
        <f>SUM('1:3'!AA333)</f>
        <v>0</v>
      </c>
      <c r="AB333" s="73"/>
      <c r="AC333" s="54"/>
      <c r="AD333" s="327"/>
      <c r="AE333" s="54"/>
      <c r="AF333" s="54"/>
      <c r="AG333" s="54"/>
      <c r="AH333" s="54"/>
      <c r="AI333" s="57"/>
      <c r="AJ333" s="57"/>
      <c r="AK333" s="57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</row>
    <row r="334" spans="1:53">
      <c r="A334" s="536" t="s">
        <v>106</v>
      </c>
      <c r="B334" s="537"/>
      <c r="C334" s="316" t="s">
        <v>71</v>
      </c>
      <c r="D334" s="20"/>
      <c r="E334" s="20"/>
      <c r="F334" s="32"/>
      <c r="G334" s="94">
        <f>SUM(G320:G333)</f>
        <v>0</v>
      </c>
      <c r="H334" s="30">
        <f>SUM(H320:H333)</f>
        <v>0</v>
      </c>
      <c r="I334" s="30">
        <f>SUM(I320:I333)</f>
        <v>0</v>
      </c>
      <c r="J334" s="31" t="str">
        <f t="array" ref="J334">IF(ISERROR(G334/I334),"",G334/I334)</f>
        <v/>
      </c>
      <c r="K334" s="30">
        <f>SUM(K320:K330)</f>
        <v>0</v>
      </c>
      <c r="L334" s="98"/>
      <c r="M334" s="89">
        <f t="shared" ref="M334:V334" si="61">SUM(M320:M330)</f>
        <v>0</v>
      </c>
      <c r="N334" s="20">
        <f t="shared" si="61"/>
        <v>0</v>
      </c>
      <c r="O334" s="91">
        <f t="shared" si="61"/>
        <v>0</v>
      </c>
      <c r="P334" s="91">
        <f t="shared" si="61"/>
        <v>0</v>
      </c>
      <c r="Q334" s="91">
        <f t="shared" si="61"/>
        <v>0</v>
      </c>
      <c r="R334" s="91">
        <f t="shared" si="61"/>
        <v>0</v>
      </c>
      <c r="S334" s="92">
        <f t="shared" si="61"/>
        <v>0</v>
      </c>
      <c r="T334" s="91">
        <f t="shared" si="61"/>
        <v>0</v>
      </c>
      <c r="U334" s="91">
        <f t="shared" si="61"/>
        <v>0</v>
      </c>
      <c r="V334" s="202">
        <f t="shared" si="61"/>
        <v>0</v>
      </c>
      <c r="W334" s="33" t="str">
        <f>IF(ISERROR(V334/G334),"",V334/G334)</f>
        <v/>
      </c>
      <c r="X334" s="92">
        <f>SUM(X320:X330)</f>
        <v>0</v>
      </c>
      <c r="Y334" s="92">
        <f>SUM(Y320:Y330)</f>
        <v>0</v>
      </c>
      <c r="Z334" s="92">
        <f>SUM(Z320:Z330)</f>
        <v>0</v>
      </c>
      <c r="AA334" s="92">
        <f>SUM(AA320:AA330)</f>
        <v>0</v>
      </c>
      <c r="AB334" s="70"/>
      <c r="AC334" s="70"/>
      <c r="AD334" s="58"/>
      <c r="AE334" s="70"/>
      <c r="AF334" s="70"/>
      <c r="AG334" s="70"/>
      <c r="AH334" s="70"/>
      <c r="AI334" s="58"/>
      <c r="AJ334" s="58"/>
      <c r="AK334" s="58"/>
      <c r="AL334" s="58"/>
      <c r="AM334" s="58"/>
      <c r="AN334" s="58"/>
      <c r="AO334" s="58"/>
      <c r="AP334" s="58"/>
      <c r="AQ334" s="58"/>
      <c r="AR334" s="58"/>
      <c r="AS334" s="58"/>
      <c r="AT334" s="58"/>
      <c r="AU334" s="58"/>
      <c r="AV334" s="58"/>
      <c r="AW334" s="58"/>
      <c r="AX334" s="58"/>
      <c r="AY334" s="58"/>
      <c r="AZ334" s="58"/>
      <c r="BA334" s="58"/>
    </row>
    <row r="335" spans="1:53">
      <c r="A335" s="538" t="s">
        <v>108</v>
      </c>
      <c r="B335" s="539"/>
      <c r="C335" s="539"/>
      <c r="D335" s="539"/>
      <c r="E335" s="539"/>
      <c r="F335" s="540"/>
      <c r="G335" s="189">
        <f>SUM(G199,G257,G292,G308,G319,G334)</f>
        <v>3151</v>
      </c>
      <c r="H335" s="189">
        <f>SUM(H199,H257,H292,H308,H319,H334)</f>
        <v>15920.73</v>
      </c>
      <c r="I335" s="189">
        <f>SUM(I199,I257,I292,I308,I319,I334)</f>
        <v>132</v>
      </c>
      <c r="J335" s="52">
        <f t="array" ref="J335">IF(ISERROR(G335/I335),"",G335/I335)</f>
        <v>23.871212121212121</v>
      </c>
      <c r="K335" s="189">
        <f>SUM(K199,K257,K292,K308,K319,K334)</f>
        <v>166.95153581628489</v>
      </c>
      <c r="L335" s="52">
        <f>IF(ISERROR(G335/K335),"",G335/K335)</f>
        <v>18.87374072118385</v>
      </c>
      <c r="M335" s="189">
        <f t="shared" ref="M335:AA335" si="62">SUM(M199,M257,M292,M308,M319,M334)</f>
        <v>-34.951535816284903</v>
      </c>
      <c r="N335" s="189">
        <f t="shared" si="62"/>
        <v>0</v>
      </c>
      <c r="O335" s="189">
        <f t="shared" si="62"/>
        <v>0</v>
      </c>
      <c r="P335" s="189">
        <f t="shared" si="62"/>
        <v>0</v>
      </c>
      <c r="Q335" s="189">
        <f t="shared" si="62"/>
        <v>0</v>
      </c>
      <c r="R335" s="189">
        <f t="shared" si="62"/>
        <v>0</v>
      </c>
      <c r="S335" s="189">
        <f t="shared" si="62"/>
        <v>0</v>
      </c>
      <c r="T335" s="189">
        <f t="shared" si="62"/>
        <v>0</v>
      </c>
      <c r="U335" s="189">
        <f t="shared" si="62"/>
        <v>0</v>
      </c>
      <c r="V335" s="189">
        <f t="shared" si="62"/>
        <v>0</v>
      </c>
      <c r="W335" s="189">
        <f t="shared" si="62"/>
        <v>0</v>
      </c>
      <c r="X335" s="189">
        <f t="shared" si="62"/>
        <v>0</v>
      </c>
      <c r="Y335" s="189">
        <f t="shared" si="62"/>
        <v>0</v>
      </c>
      <c r="Z335" s="189">
        <f t="shared" si="62"/>
        <v>0</v>
      </c>
      <c r="AA335" s="189">
        <f t="shared" si="62"/>
        <v>0</v>
      </c>
      <c r="AB335" s="76"/>
      <c r="AC335" s="71"/>
      <c r="AD335" s="327"/>
      <c r="AE335" s="77"/>
      <c r="AF335" s="77"/>
      <c r="AG335" s="77"/>
      <c r="AH335" s="77"/>
      <c r="AI335" s="57"/>
      <c r="AJ335" s="57"/>
      <c r="AK335" s="57"/>
      <c r="AL335" s="541"/>
      <c r="AM335" s="541"/>
      <c r="AN335" s="541"/>
      <c r="AO335" s="541"/>
      <c r="AP335" s="541"/>
      <c r="AQ335" s="541"/>
      <c r="AR335" s="541"/>
      <c r="AS335" s="541"/>
      <c r="AT335" s="541"/>
      <c r="AU335" s="541"/>
      <c r="AV335" s="541"/>
      <c r="AW335" s="541"/>
      <c r="AX335" s="541"/>
      <c r="AY335" s="541"/>
      <c r="AZ335" s="541"/>
      <c r="BA335" s="541"/>
    </row>
    <row r="336" spans="1:53" ht="15.75" customHeight="1">
      <c r="A336" s="429" t="s">
        <v>497</v>
      </c>
      <c r="B336" s="319" t="s">
        <v>110</v>
      </c>
      <c r="C336" s="519" t="s">
        <v>111</v>
      </c>
      <c r="D336" s="519"/>
      <c r="E336" s="529" t="s">
        <v>112</v>
      </c>
      <c r="F336" s="529"/>
      <c r="G336" s="499" t="s">
        <v>113</v>
      </c>
      <c r="H336" s="499"/>
      <c r="I336" s="529" t="s">
        <v>114</v>
      </c>
      <c r="J336" s="529"/>
      <c r="K336" s="529" t="s">
        <v>36</v>
      </c>
      <c r="L336" s="529"/>
      <c r="M336" s="529" t="s">
        <v>115</v>
      </c>
      <c r="N336" s="529"/>
      <c r="O336" s="529" t="s">
        <v>116</v>
      </c>
      <c r="P336" s="499" t="s">
        <v>117</v>
      </c>
      <c r="Q336" s="499"/>
      <c r="R336" s="499" t="s">
        <v>36</v>
      </c>
      <c r="S336" s="499"/>
      <c r="T336" s="499" t="s">
        <v>118</v>
      </c>
      <c r="U336" s="499"/>
      <c r="V336" s="499" t="s">
        <v>119</v>
      </c>
      <c r="W336" s="499"/>
      <c r="X336" s="499" t="s">
        <v>36</v>
      </c>
      <c r="Y336" s="499"/>
      <c r="Z336" s="499" t="s">
        <v>118</v>
      </c>
      <c r="AA336" s="499"/>
      <c r="AB336" s="12"/>
      <c r="AC336" s="12"/>
      <c r="AD336" s="12"/>
      <c r="AE336" s="3"/>
      <c r="AF336" s="3"/>
      <c r="AG336" s="3"/>
      <c r="AH336" s="325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21"/>
      <c r="AV336" s="21"/>
      <c r="AW336" s="21"/>
      <c r="AX336" s="21"/>
      <c r="AY336" s="21"/>
      <c r="AZ336" s="21"/>
      <c r="BA336" s="21"/>
    </row>
    <row r="337" spans="1:53" ht="15.75" customHeight="1">
      <c r="A337" s="430"/>
      <c r="B337" s="319" t="s">
        <v>120</v>
      </c>
      <c r="C337" s="534">
        <f>SUM('1:3'!C337)</f>
        <v>3</v>
      </c>
      <c r="D337" s="535"/>
      <c r="E337" s="533">
        <f>D337*11</f>
        <v>0</v>
      </c>
      <c r="F337" s="533"/>
      <c r="G337" s="534">
        <f>SUM('1:3'!G337)</f>
        <v>3</v>
      </c>
      <c r="H337" s="535"/>
      <c r="I337" s="529">
        <f>G337*11</f>
        <v>33</v>
      </c>
      <c r="J337" s="529"/>
      <c r="K337" s="529">
        <f>E337-I337</f>
        <v>-33</v>
      </c>
      <c r="L337" s="529"/>
      <c r="M337" s="531" t="str">
        <f>IF(ISERROR(K337/E337),"",K337/E337)</f>
        <v/>
      </c>
      <c r="N337" s="531"/>
      <c r="O337" s="529"/>
      <c r="P337" s="499" t="s">
        <v>70</v>
      </c>
      <c r="Q337" s="499"/>
      <c r="R337" s="522">
        <f>SUM(O199:U199)</f>
        <v>0</v>
      </c>
      <c r="S337" s="522"/>
      <c r="T337" s="530" t="str">
        <f t="array" ref="T337">IF(ISERROR(R337/R344),"",R337/R344)</f>
        <v/>
      </c>
      <c r="U337" s="530"/>
      <c r="V337" s="499" t="s">
        <v>41</v>
      </c>
      <c r="W337" s="499"/>
      <c r="X337" s="510">
        <f>SUM(P198,P256,P291,P307,P318,P333)</f>
        <v>0</v>
      </c>
      <c r="Y337" s="509"/>
      <c r="Z337" s="530" t="str">
        <f t="array" ref="Z337">IF(ISERROR(X337/X344),"",X337/X344)</f>
        <v/>
      </c>
      <c r="AA337" s="530"/>
      <c r="AB337" s="12"/>
      <c r="AC337" s="22"/>
      <c r="AD337" s="22"/>
      <c r="AE337" s="3"/>
      <c r="AF337" s="3"/>
      <c r="AG337" s="3"/>
      <c r="AH337" s="327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21"/>
      <c r="AV337" s="21"/>
      <c r="AW337" s="21"/>
      <c r="AX337" s="21"/>
      <c r="AY337" s="21"/>
      <c r="AZ337" s="21"/>
      <c r="BA337" s="21"/>
    </row>
    <row r="338" spans="1:53">
      <c r="A338" s="430"/>
      <c r="B338" s="319" t="s">
        <v>121</v>
      </c>
      <c r="C338" s="534">
        <f>SUM('1:3'!C338)</f>
        <v>0</v>
      </c>
      <c r="D338" s="535"/>
      <c r="E338" s="533">
        <f>D338*11</f>
        <v>0</v>
      </c>
      <c r="F338" s="533"/>
      <c r="G338" s="534">
        <f>SUM('1:3'!G338)</f>
        <v>0</v>
      </c>
      <c r="H338" s="535"/>
      <c r="I338" s="529">
        <f>G338*11</f>
        <v>0</v>
      </c>
      <c r="J338" s="529"/>
      <c r="K338" s="529">
        <f>E338-I338</f>
        <v>0</v>
      </c>
      <c r="L338" s="529"/>
      <c r="M338" s="531" t="str">
        <f>IF(ISERROR(K338/E338),"",K338/E338)</f>
        <v/>
      </c>
      <c r="N338" s="531"/>
      <c r="O338" s="529"/>
      <c r="P338" s="499" t="s">
        <v>86</v>
      </c>
      <c r="Q338" s="499"/>
      <c r="R338" s="522">
        <f>SUM(O257:U257)</f>
        <v>0</v>
      </c>
      <c r="S338" s="522"/>
      <c r="T338" s="530" t="str">
        <f>IF(ISERROR(R338/R344),"",R338/R344)</f>
        <v/>
      </c>
      <c r="U338" s="530"/>
      <c r="V338" s="499" t="s">
        <v>42</v>
      </c>
      <c r="W338" s="499"/>
      <c r="X338" s="510">
        <f>SUM(P199,P257,P292,P308,P319,P334)</f>
        <v>0</v>
      </c>
      <c r="Y338" s="509"/>
      <c r="Z338" s="530" t="str">
        <f>IF(ISERROR(X338/X344),"",X338/X344)</f>
        <v/>
      </c>
      <c r="AA338" s="530"/>
      <c r="AB338" s="12"/>
      <c r="AC338" s="22"/>
      <c r="AD338" s="22"/>
      <c r="AE338" s="3"/>
      <c r="AF338" s="3"/>
      <c r="AG338" s="3"/>
      <c r="AH338" s="327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21"/>
      <c r="AV338" s="21"/>
      <c r="AW338" s="21"/>
      <c r="AX338" s="21"/>
      <c r="AY338" s="21"/>
      <c r="AZ338" s="21"/>
      <c r="BA338" s="21"/>
    </row>
    <row r="339" spans="1:53">
      <c r="A339" s="430"/>
      <c r="B339" s="319" t="s">
        <v>122</v>
      </c>
      <c r="C339" s="534">
        <f>SUM('1:3'!C339)</f>
        <v>0</v>
      </c>
      <c r="D339" s="535"/>
      <c r="E339" s="533">
        <f>D339*11</f>
        <v>0</v>
      </c>
      <c r="F339" s="533"/>
      <c r="G339" s="534">
        <f>SUM('1:3'!G339)</f>
        <v>3</v>
      </c>
      <c r="H339" s="535"/>
      <c r="I339" s="529">
        <f>G339*8</f>
        <v>24</v>
      </c>
      <c r="J339" s="529"/>
      <c r="K339" s="529">
        <f>E339-I339</f>
        <v>-24</v>
      </c>
      <c r="L339" s="529"/>
      <c r="M339" s="531" t="str">
        <f>IF(ISERROR(K339/E339),"",K339/E339)</f>
        <v/>
      </c>
      <c r="N339" s="531"/>
      <c r="O339" s="529"/>
      <c r="P339" s="499" t="s">
        <v>92</v>
      </c>
      <c r="Q339" s="499"/>
      <c r="R339" s="522">
        <f>SUM(O292:U292)</f>
        <v>0</v>
      </c>
      <c r="S339" s="522"/>
      <c r="T339" s="530" t="str">
        <f>IF(ISERROR(R339/R344),"",R339/R344)</f>
        <v/>
      </c>
      <c r="U339" s="530"/>
      <c r="V339" s="499" t="s">
        <v>43</v>
      </c>
      <c r="W339" s="499"/>
      <c r="X339" s="510">
        <f>SUM(P200,P258,P293,P309,P320,P335)</f>
        <v>0</v>
      </c>
      <c r="Y339" s="509"/>
      <c r="Z339" s="530" t="str">
        <f>IF(ISERROR(X339/X344),"",X339/X344)</f>
        <v/>
      </c>
      <c r="AA339" s="530"/>
      <c r="AB339" s="12"/>
      <c r="AC339" s="22"/>
      <c r="AD339" s="22"/>
      <c r="AE339" s="3"/>
      <c r="AF339" s="3"/>
      <c r="AG339" s="327"/>
      <c r="AH339" s="327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21"/>
      <c r="AV339" s="21"/>
      <c r="AW339" s="21"/>
      <c r="AX339" s="21"/>
      <c r="AY339" s="21"/>
      <c r="AZ339" s="21"/>
      <c r="BA339" s="21"/>
    </row>
    <row r="340" spans="1:53">
      <c r="A340" s="430"/>
      <c r="B340" s="319" t="s">
        <v>47</v>
      </c>
      <c r="C340" s="534">
        <f>SUM('1:3'!C340)</f>
        <v>3</v>
      </c>
      <c r="D340" s="535"/>
      <c r="E340" s="533">
        <f>D340*11</f>
        <v>0</v>
      </c>
      <c r="F340" s="533"/>
      <c r="G340" s="534">
        <f>SUM('1:3'!G340)</f>
        <v>3</v>
      </c>
      <c r="H340" s="535"/>
      <c r="I340" s="529">
        <f>G340*11</f>
        <v>33</v>
      </c>
      <c r="J340" s="529"/>
      <c r="K340" s="529">
        <f>E340-I340</f>
        <v>-33</v>
      </c>
      <c r="L340" s="529"/>
      <c r="M340" s="531" t="str">
        <f>IF(ISERROR(K340/E340),"",K340/E340)</f>
        <v/>
      </c>
      <c r="N340" s="531"/>
      <c r="O340" s="529"/>
      <c r="P340" s="499" t="s">
        <v>99</v>
      </c>
      <c r="Q340" s="499"/>
      <c r="R340" s="522">
        <f>SUM(O308:U308)</f>
        <v>0</v>
      </c>
      <c r="S340" s="522"/>
      <c r="T340" s="530" t="str">
        <f>IF(ISERROR(R340/R344),"",R340/R344)</f>
        <v/>
      </c>
      <c r="U340" s="530"/>
      <c r="V340" s="499" t="s">
        <v>44</v>
      </c>
      <c r="W340" s="499"/>
      <c r="X340" s="510">
        <f>SUM(P202,P259,P294,P310,P321,P336)</f>
        <v>0</v>
      </c>
      <c r="Y340" s="509"/>
      <c r="Z340" s="530" t="str">
        <f>IF(ISERROR(X340/X344),"",X340/X344)</f>
        <v/>
      </c>
      <c r="AA340" s="530"/>
      <c r="AB340" s="12"/>
      <c r="AC340" s="22"/>
      <c r="AD340" s="22"/>
      <c r="AE340" s="3"/>
      <c r="AF340" s="3"/>
      <c r="AG340" s="327"/>
      <c r="AH340" s="327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21"/>
      <c r="AV340" s="21"/>
      <c r="AW340" s="21"/>
      <c r="AX340" s="21"/>
      <c r="AY340" s="21"/>
      <c r="AZ340" s="21"/>
      <c r="BA340" s="21"/>
    </row>
    <row r="341" spans="1:53">
      <c r="A341" s="431"/>
      <c r="B341" s="319" t="s">
        <v>123</v>
      </c>
      <c r="C341" s="532">
        <f>SUM(C337:D340)</f>
        <v>6</v>
      </c>
      <c r="D341" s="529"/>
      <c r="E341" s="533">
        <f>SUM(F337:F340)</f>
        <v>0</v>
      </c>
      <c r="F341" s="529"/>
      <c r="G341" s="532">
        <f>SUM(G337:H340)</f>
        <v>9</v>
      </c>
      <c r="H341" s="529"/>
      <c r="I341" s="529">
        <f>SUM(I337:J340)</f>
        <v>90</v>
      </c>
      <c r="J341" s="529"/>
      <c r="K341" s="529">
        <f>SUM(K337:L340)</f>
        <v>-90</v>
      </c>
      <c r="L341" s="529"/>
      <c r="M341" s="531" t="str">
        <f>IF(ISERROR(K341/E341),"",K341/E341)</f>
        <v/>
      </c>
      <c r="N341" s="531"/>
      <c r="O341" s="529"/>
      <c r="P341" s="499" t="s">
        <v>102</v>
      </c>
      <c r="Q341" s="499"/>
      <c r="R341" s="522">
        <f>SUM(O319:U319)</f>
        <v>0</v>
      </c>
      <c r="S341" s="522"/>
      <c r="T341" s="530" t="str">
        <f>IF(ISERROR(R341/R344),"",R341/R344)</f>
        <v/>
      </c>
      <c r="U341" s="530"/>
      <c r="V341" s="499" t="s">
        <v>45</v>
      </c>
      <c r="W341" s="499"/>
      <c r="X341" s="510">
        <f>SUM(P203,P260,P295,P311,P322,P337)</f>
        <v>0</v>
      </c>
      <c r="Y341" s="509"/>
      <c r="Z341" s="530" t="str">
        <f>IF(ISERROR(X341/X344),"",X341/X344)</f>
        <v/>
      </c>
      <c r="AA341" s="530"/>
      <c r="AB341" s="12"/>
      <c r="AC341" s="22"/>
      <c r="AD341" s="22"/>
      <c r="AE341" s="3"/>
      <c r="AF341" s="3"/>
      <c r="AG341" s="327"/>
      <c r="AH341" s="327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324"/>
      <c r="AV341" s="324"/>
      <c r="AW341" s="324"/>
      <c r="AX341" s="324"/>
      <c r="AY341" s="324"/>
      <c r="AZ341" s="324"/>
      <c r="BA341" s="324"/>
    </row>
    <row r="342" spans="1:53" ht="17.25">
      <c r="A342" s="269" t="s">
        <v>498</v>
      </c>
      <c r="B342" s="319">
        <f>G335</f>
        <v>3151</v>
      </c>
      <c r="C342" s="522" t="s">
        <v>155</v>
      </c>
      <c r="D342" s="522"/>
      <c r="E342" s="499">
        <f>H335</f>
        <v>15920.73</v>
      </c>
      <c r="F342" s="499"/>
      <c r="G342" s="499" t="s">
        <v>34</v>
      </c>
      <c r="H342" s="499"/>
      <c r="I342" s="528">
        <f>L335</f>
        <v>18.87374072118385</v>
      </c>
      <c r="J342" s="528"/>
      <c r="K342" s="529" t="s">
        <v>32</v>
      </c>
      <c r="L342" s="529"/>
      <c r="M342" s="528">
        <f>J335</f>
        <v>23.871212121212121</v>
      </c>
      <c r="N342" s="528"/>
      <c r="O342" s="529"/>
      <c r="P342" s="499" t="s">
        <v>106</v>
      </c>
      <c r="Q342" s="499"/>
      <c r="R342" s="522">
        <f>SUM(O334:U334)</f>
        <v>0</v>
      </c>
      <c r="S342" s="522"/>
      <c r="T342" s="530" t="str">
        <f>IF(ISERROR(R342/R344),"",R342/R344)</f>
        <v/>
      </c>
      <c r="U342" s="530"/>
      <c r="V342" s="499" t="s">
        <v>46</v>
      </c>
      <c r="W342" s="499"/>
      <c r="X342" s="510">
        <f>SUM(P204,P261,P296,P312,P323,P338)</f>
        <v>0</v>
      </c>
      <c r="Y342" s="509"/>
      <c r="Z342" s="530" t="str">
        <f>IF(ISERROR(X342/X344),"",X342/X344)</f>
        <v/>
      </c>
      <c r="AA342" s="530"/>
      <c r="AB342" s="12"/>
      <c r="AC342" s="22"/>
      <c r="AD342" s="22"/>
      <c r="AE342" s="3"/>
      <c r="AF342" s="3"/>
      <c r="AG342" s="327"/>
      <c r="AH342" s="327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324"/>
      <c r="AV342" s="324"/>
      <c r="AW342" s="324"/>
      <c r="AX342" s="324"/>
      <c r="AY342" s="324"/>
      <c r="AZ342" s="324"/>
      <c r="BA342" s="324"/>
    </row>
    <row r="343" spans="1:53" ht="15.75" customHeight="1">
      <c r="A343" s="270" t="s">
        <v>499</v>
      </c>
      <c r="B343" s="319">
        <f>I335+C341</f>
        <v>138</v>
      </c>
      <c r="C343" s="499" t="s">
        <v>114</v>
      </c>
      <c r="D343" s="499"/>
      <c r="E343" s="519">
        <f>K335+I341</f>
        <v>256.95153581628489</v>
      </c>
      <c r="F343" s="519"/>
      <c r="G343" s="499" t="s">
        <v>150</v>
      </c>
      <c r="H343" s="499"/>
      <c r="I343" s="528">
        <f>B343-E343</f>
        <v>-118.95153581628489</v>
      </c>
      <c r="J343" s="528"/>
      <c r="K343" s="529" t="s">
        <v>151</v>
      </c>
      <c r="L343" s="529"/>
      <c r="M343" s="531">
        <f>IF(ISERROR(I343/B343),"",I343/B343)</f>
        <v>-0.86196765084264415</v>
      </c>
      <c r="N343" s="531"/>
      <c r="O343" s="529"/>
      <c r="P343" s="499" t="s">
        <v>107</v>
      </c>
      <c r="Q343" s="499"/>
      <c r="R343" s="522"/>
      <c r="S343" s="522"/>
      <c r="T343" s="530" t="str">
        <f>IF(ISERROR(R343/R344),"",R343/R344)</f>
        <v/>
      </c>
      <c r="U343" s="530"/>
      <c r="V343" s="499" t="s">
        <v>47</v>
      </c>
      <c r="W343" s="499"/>
      <c r="X343" s="510">
        <f>SUM(P205,P262,P297,P313,P324,P339)</f>
        <v>0</v>
      </c>
      <c r="Y343" s="509"/>
      <c r="Z343" s="530" t="str">
        <f>IF(ISERROR(X343/X344),"",X343/X344)</f>
        <v/>
      </c>
      <c r="AA343" s="530"/>
      <c r="AB343" s="12"/>
      <c r="AC343" s="22"/>
      <c r="AD343" s="22"/>
      <c r="AE343" s="3"/>
      <c r="AF343" s="3"/>
      <c r="AG343" s="327"/>
      <c r="AH343" s="327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324"/>
      <c r="AV343" s="324"/>
      <c r="AW343" s="324"/>
      <c r="AX343" s="324"/>
      <c r="AY343" s="324"/>
      <c r="AZ343" s="324"/>
      <c r="BA343" s="324"/>
    </row>
    <row r="344" spans="1:53" ht="15.75" customHeight="1">
      <c r="A344" s="270" t="s">
        <v>501</v>
      </c>
      <c r="B344" s="319">
        <f>N335</f>
        <v>0</v>
      </c>
      <c r="C344" s="499" t="s">
        <v>149</v>
      </c>
      <c r="D344" s="499"/>
      <c r="E344" s="530">
        <f>IF(ISERROR(B344/B343),"",B344/B343)</f>
        <v>0</v>
      </c>
      <c r="F344" s="530"/>
      <c r="G344" s="499" t="s">
        <v>158</v>
      </c>
      <c r="H344" s="499"/>
      <c r="I344" s="529">
        <f>V335</f>
        <v>0</v>
      </c>
      <c r="J344" s="529"/>
      <c r="K344" s="529" t="s">
        <v>156</v>
      </c>
      <c r="L344" s="529"/>
      <c r="M344" s="531">
        <f t="array" ref="M344">IF(ISERROR(I344/B342),"",I344/B342)</f>
        <v>0</v>
      </c>
      <c r="N344" s="531"/>
      <c r="O344" s="529"/>
      <c r="P344" s="499" t="s">
        <v>123</v>
      </c>
      <c r="Q344" s="499"/>
      <c r="R344" s="522">
        <f>SUM(R337:S343)</f>
        <v>0</v>
      </c>
      <c r="S344" s="522"/>
      <c r="T344" s="530">
        <f>SUM(T337:U343)</f>
        <v>0</v>
      </c>
      <c r="U344" s="530"/>
      <c r="V344" s="499" t="s">
        <v>123</v>
      </c>
      <c r="W344" s="499"/>
      <c r="X344" s="522">
        <f>SUM(X337:Y343)</f>
        <v>0</v>
      </c>
      <c r="Y344" s="522"/>
      <c r="Z344" s="530">
        <f>SUM(Z337:AA343)</f>
        <v>0</v>
      </c>
      <c r="AA344" s="530"/>
      <c r="AB344" s="12"/>
      <c r="AC344" s="22"/>
      <c r="AD344" s="22"/>
      <c r="AE344" s="3"/>
      <c r="AF344" s="3"/>
      <c r="AG344" s="327"/>
      <c r="AH344" s="327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324"/>
      <c r="AV344" s="324"/>
      <c r="AW344" s="324"/>
      <c r="AX344" s="324"/>
      <c r="AY344" s="324"/>
      <c r="AZ344" s="324"/>
      <c r="BA344" s="324"/>
    </row>
    <row r="345" spans="1:53" ht="15.75" customHeight="1">
      <c r="A345" s="561" t="s">
        <v>129</v>
      </c>
      <c r="B345" s="561"/>
      <c r="C345" s="561"/>
      <c r="D345" s="561"/>
      <c r="E345" s="561"/>
      <c r="F345" s="561"/>
      <c r="G345" s="561"/>
      <c r="H345" s="561"/>
      <c r="I345" s="561"/>
      <c r="J345" s="561"/>
      <c r="K345" s="561"/>
      <c r="L345" s="561"/>
      <c r="M345" s="561"/>
      <c r="N345" s="561"/>
      <c r="O345" s="561"/>
      <c r="P345" s="561"/>
      <c r="Q345" s="561"/>
      <c r="R345" s="561"/>
      <c r="S345" s="561"/>
      <c r="T345" s="561"/>
      <c r="U345" s="561"/>
      <c r="V345" s="561"/>
      <c r="W345" s="561"/>
      <c r="X345" s="561"/>
      <c r="Y345" s="561"/>
      <c r="Z345" s="561"/>
      <c r="AA345" s="561"/>
      <c r="AB345" s="561"/>
      <c r="AC345" s="561"/>
      <c r="AD345" s="561"/>
      <c r="AE345" s="561"/>
      <c r="AF345" s="561"/>
      <c r="AG345" s="561"/>
      <c r="AH345" s="561"/>
      <c r="AI345" s="561"/>
      <c r="AJ345" s="561"/>
      <c r="AK345" s="561"/>
      <c r="AL345" s="561"/>
      <c r="AM345" s="561"/>
      <c r="AN345" s="561"/>
      <c r="AO345" s="561"/>
      <c r="AP345" s="561"/>
      <c r="AQ345" s="561"/>
      <c r="AR345" s="561"/>
      <c r="AS345" s="561"/>
      <c r="AT345" s="561"/>
      <c r="AU345" s="561"/>
      <c r="AV345" s="561"/>
      <c r="AW345" s="561"/>
      <c r="AX345" s="561"/>
      <c r="AY345" s="561"/>
      <c r="AZ345" s="561"/>
      <c r="BA345" s="561"/>
    </row>
    <row r="346" spans="1:53">
      <c r="A346" s="450" t="s">
        <v>496</v>
      </c>
      <c r="B346" s="550" t="s">
        <v>25</v>
      </c>
      <c r="C346" s="550" t="s">
        <v>26</v>
      </c>
      <c r="D346" s="550" t="s">
        <v>27</v>
      </c>
      <c r="E346" s="562" t="s">
        <v>28</v>
      </c>
      <c r="F346" s="565" t="s">
        <v>29</v>
      </c>
      <c r="G346" s="529" t="s">
        <v>30</v>
      </c>
      <c r="H346" s="529"/>
      <c r="I346" s="550" t="s">
        <v>31</v>
      </c>
      <c r="J346" s="553" t="s">
        <v>32</v>
      </c>
      <c r="K346" s="556" t="s">
        <v>33</v>
      </c>
      <c r="L346" s="550" t="s">
        <v>34</v>
      </c>
      <c r="M346" s="559" t="s">
        <v>35</v>
      </c>
      <c r="N346" s="547" t="s">
        <v>36</v>
      </c>
      <c r="O346" s="529" t="s">
        <v>37</v>
      </c>
      <c r="P346" s="529"/>
      <c r="Q346" s="529"/>
      <c r="R346" s="529"/>
      <c r="S346" s="529"/>
      <c r="T346" s="529"/>
      <c r="U346" s="529"/>
      <c r="V346" s="548" t="s">
        <v>38</v>
      </c>
      <c r="W346" s="547" t="s">
        <v>39</v>
      </c>
      <c r="X346" s="529" t="s">
        <v>40</v>
      </c>
      <c r="Y346" s="529"/>
      <c r="Z346" s="529"/>
      <c r="AA346" s="529"/>
      <c r="AB346" s="21"/>
      <c r="AC346" s="21"/>
      <c r="AD346" s="21"/>
      <c r="AE346" s="21"/>
      <c r="AF346" s="21"/>
      <c r="AG346" s="21"/>
      <c r="AH346" s="21"/>
      <c r="AI346" s="549"/>
      <c r="AJ346" s="545"/>
      <c r="AK346" s="545"/>
      <c r="AL346" s="545"/>
      <c r="AM346" s="545"/>
      <c r="AN346" s="545"/>
      <c r="AO346" s="545"/>
      <c r="AP346" s="545"/>
      <c r="AQ346" s="545"/>
      <c r="AR346" s="545"/>
      <c r="AS346" s="545"/>
      <c r="AT346" s="545"/>
      <c r="AU346" s="545"/>
      <c r="AV346" s="545"/>
      <c r="AW346" s="545"/>
      <c r="AX346" s="545"/>
      <c r="AY346" s="545"/>
      <c r="AZ346" s="545"/>
      <c r="BA346" s="545"/>
    </row>
    <row r="347" spans="1:53">
      <c r="A347" s="451"/>
      <c r="B347" s="551"/>
      <c r="C347" s="551"/>
      <c r="D347" s="551"/>
      <c r="E347" s="563"/>
      <c r="F347" s="566"/>
      <c r="G347" s="529"/>
      <c r="H347" s="529"/>
      <c r="I347" s="551"/>
      <c r="J347" s="554"/>
      <c r="K347" s="557"/>
      <c r="L347" s="551"/>
      <c r="M347" s="560"/>
      <c r="N347" s="547"/>
      <c r="O347" s="529" t="s">
        <v>41</v>
      </c>
      <c r="P347" s="529" t="s">
        <v>42</v>
      </c>
      <c r="Q347" s="529" t="s">
        <v>43</v>
      </c>
      <c r="R347" s="546" t="s">
        <v>44</v>
      </c>
      <c r="S347" s="499" t="s">
        <v>45</v>
      </c>
      <c r="T347" s="529" t="s">
        <v>46</v>
      </c>
      <c r="U347" s="529" t="s">
        <v>47</v>
      </c>
      <c r="V347" s="548"/>
      <c r="W347" s="547"/>
      <c r="X347" s="529" t="s">
        <v>13</v>
      </c>
      <c r="Y347" s="529" t="s">
        <v>48</v>
      </c>
      <c r="Z347" s="529" t="s">
        <v>49</v>
      </c>
      <c r="AA347" s="529" t="s">
        <v>47</v>
      </c>
      <c r="AB347" s="21"/>
      <c r="AC347" s="21"/>
      <c r="AD347" s="21"/>
      <c r="AE347" s="21"/>
      <c r="AF347" s="21"/>
      <c r="AG347" s="21"/>
      <c r="AH347" s="21"/>
      <c r="AI347" s="549"/>
      <c r="AJ347" s="545"/>
      <c r="AK347" s="545"/>
      <c r="AL347" s="545"/>
      <c r="AM347" s="545"/>
      <c r="AN347" s="545"/>
      <c r="AO347" s="545"/>
      <c r="AP347" s="545"/>
      <c r="AQ347" s="545"/>
      <c r="AR347" s="545"/>
      <c r="AS347" s="568"/>
      <c r="AT347" s="568"/>
      <c r="AU347" s="568"/>
      <c r="AV347" s="568"/>
      <c r="AW347" s="568"/>
      <c r="AX347" s="568"/>
      <c r="AY347" s="568"/>
      <c r="AZ347" s="568"/>
      <c r="BA347" s="568"/>
    </row>
    <row r="348" spans="1:53" ht="15.75" customHeight="1">
      <c r="A348" s="452"/>
      <c r="B348" s="552"/>
      <c r="C348" s="552"/>
      <c r="D348" s="552"/>
      <c r="E348" s="564"/>
      <c r="F348" s="567"/>
      <c r="G348" s="315" t="s">
        <v>50</v>
      </c>
      <c r="H348" s="315" t="s">
        <v>51</v>
      </c>
      <c r="I348" s="552"/>
      <c r="J348" s="555"/>
      <c r="K348" s="558"/>
      <c r="L348" s="552"/>
      <c r="M348" s="560"/>
      <c r="N348" s="547"/>
      <c r="O348" s="529"/>
      <c r="P348" s="529"/>
      <c r="Q348" s="529"/>
      <c r="R348" s="546"/>
      <c r="S348" s="499"/>
      <c r="T348" s="529"/>
      <c r="U348" s="529"/>
      <c r="V348" s="548"/>
      <c r="W348" s="547"/>
      <c r="X348" s="529"/>
      <c r="Y348" s="529"/>
      <c r="Z348" s="529"/>
      <c r="AA348" s="529"/>
      <c r="AB348" s="21"/>
      <c r="AC348" s="21"/>
      <c r="AD348" s="21"/>
      <c r="AE348" s="21"/>
      <c r="AF348" s="21"/>
      <c r="AG348" s="21"/>
      <c r="AH348" s="21"/>
      <c r="AI348" s="549"/>
      <c r="AJ348" s="545"/>
      <c r="AK348" s="545"/>
      <c r="AL348" s="324"/>
      <c r="AM348" s="324"/>
      <c r="AN348" s="324"/>
      <c r="AO348" s="324"/>
      <c r="AP348" s="324"/>
      <c r="AQ348" s="324"/>
      <c r="AR348" s="324"/>
      <c r="AS348" s="21"/>
      <c r="AT348" s="21"/>
      <c r="AU348" s="21"/>
      <c r="AV348" s="325"/>
      <c r="AW348" s="324"/>
      <c r="AX348" s="324"/>
      <c r="AY348" s="324"/>
      <c r="AZ348" s="324"/>
      <c r="BA348" s="324"/>
    </row>
    <row r="349" spans="1:53">
      <c r="A349" s="275">
        <v>30100030</v>
      </c>
      <c r="B349" s="82" t="s">
        <v>52</v>
      </c>
      <c r="C349" s="81" t="s">
        <v>53</v>
      </c>
      <c r="D349" s="80">
        <v>5.03</v>
      </c>
      <c r="E349" s="80"/>
      <c r="F349" s="83"/>
      <c r="G349" s="93">
        <f>SUM('1:3'!G349)</f>
        <v>0</v>
      </c>
      <c r="H349" s="95">
        <f t="shared" ref="H349:H369" si="63">D349*G349</f>
        <v>0</v>
      </c>
      <c r="I349" s="93">
        <f>SUM('1:3'!I349)</f>
        <v>0</v>
      </c>
      <c r="J349" s="31" t="str">
        <f t="array" ref="J349">IF(ISERROR(G349/I349),"",G349/I349)</f>
        <v/>
      </c>
      <c r="K349" s="96">
        <f t="array" ref="K349">IF(ISERROR(G349/L349),"",G349/L349)</f>
        <v>0</v>
      </c>
      <c r="L349" s="84">
        <v>16</v>
      </c>
      <c r="M349" s="97">
        <f t="shared" ref="M349:M358" si="64">IF(ISERROR(I349-K349),"",I349-K349)</f>
        <v>0</v>
      </c>
      <c r="N349" s="84">
        <f>SUM(O349:U349)</f>
        <v>0</v>
      </c>
      <c r="O349" s="93">
        <f>SUM('1:3'!O349)</f>
        <v>0</v>
      </c>
      <c r="P349" s="93">
        <f>SUM('1:3'!P349)</f>
        <v>0</v>
      </c>
      <c r="Q349" s="93">
        <f>SUM('1:3'!Q349)</f>
        <v>0</v>
      </c>
      <c r="R349" s="93">
        <f>SUM('1:3'!R349)</f>
        <v>0</v>
      </c>
      <c r="S349" s="93">
        <f>SUM('1:3'!S349)</f>
        <v>0</v>
      </c>
      <c r="T349" s="93">
        <f>SUM('1:3'!T349)</f>
        <v>0</v>
      </c>
      <c r="U349" s="93">
        <f>SUM('1:3'!U349)</f>
        <v>0</v>
      </c>
      <c r="V349" s="202">
        <f t="shared" ref="V349:V358" si="65">SUM(X349:AA349)</f>
        <v>0</v>
      </c>
      <c r="W349" s="33" t="str">
        <f t="shared" ref="W349:W358" si="66">IF(ISERROR(V349/G349),"",V349/G349)</f>
        <v/>
      </c>
      <c r="X349" s="93">
        <f>SUM('1:3'!X349)</f>
        <v>0</v>
      </c>
      <c r="Y349" s="93">
        <f>SUM('1:3'!Y349)</f>
        <v>0</v>
      </c>
      <c r="Z349" s="93">
        <f>SUM('1:3'!Z349)</f>
        <v>0</v>
      </c>
      <c r="AA349" s="93">
        <f>SUM('1:3'!AA349)</f>
        <v>0</v>
      </c>
      <c r="AB349" s="73"/>
      <c r="AC349" s="54"/>
      <c r="AD349" s="327"/>
      <c r="AE349" s="54"/>
      <c r="AF349" s="54"/>
      <c r="AG349" s="54"/>
      <c r="AH349" s="54"/>
      <c r="AI349" s="57"/>
      <c r="AJ349" s="57"/>
      <c r="AK349" s="57"/>
      <c r="AL349" s="326"/>
      <c r="AM349" s="54"/>
      <c r="AN349" s="326"/>
      <c r="AO349" s="326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</row>
    <row r="350" spans="1:53">
      <c r="A350" s="260"/>
      <c r="B350" s="62" t="s">
        <v>54</v>
      </c>
      <c r="C350" s="16" t="s">
        <v>53</v>
      </c>
      <c r="D350" s="17">
        <v>5.03</v>
      </c>
      <c r="E350" s="17"/>
      <c r="F350" s="6"/>
      <c r="G350" s="93">
        <f>SUM('1:3'!G350)</f>
        <v>0</v>
      </c>
      <c r="H350" s="95">
        <f t="shared" si="63"/>
        <v>0</v>
      </c>
      <c r="I350" s="93">
        <f>SUM('1:3'!I350)</f>
        <v>0</v>
      </c>
      <c r="J350" s="31" t="str">
        <f t="array" ref="J350">IF(ISERROR(G350/I350),"",G350/I350)</f>
        <v/>
      </c>
      <c r="K350" s="35">
        <f>IF(ISERROR(G350/L350),"",G350/L350)</f>
        <v>0</v>
      </c>
      <c r="L350" s="87">
        <v>19</v>
      </c>
      <c r="M350" s="36">
        <f t="shared" si="64"/>
        <v>0</v>
      </c>
      <c r="N350" s="31">
        <f t="shared" ref="N350:N358" si="67">SUM(O350:U350)</f>
        <v>0</v>
      </c>
      <c r="O350" s="93">
        <f>SUM('1:3'!O350)</f>
        <v>0</v>
      </c>
      <c r="P350" s="93">
        <f>SUM('1:3'!P350)</f>
        <v>0</v>
      </c>
      <c r="Q350" s="93">
        <f>SUM('1:3'!Q350)</f>
        <v>0</v>
      </c>
      <c r="R350" s="93">
        <f>SUM('1:3'!R350)</f>
        <v>0</v>
      </c>
      <c r="S350" s="93">
        <f>SUM('1:3'!S350)</f>
        <v>0</v>
      </c>
      <c r="T350" s="93">
        <f>SUM('1:3'!T350)</f>
        <v>0</v>
      </c>
      <c r="U350" s="93">
        <f>SUM('1:3'!U350)</f>
        <v>0</v>
      </c>
      <c r="V350" s="202">
        <f t="shared" si="65"/>
        <v>0</v>
      </c>
      <c r="W350" s="33" t="str">
        <f t="shared" si="66"/>
        <v/>
      </c>
      <c r="X350" s="93">
        <f>SUM('1:3'!X350)</f>
        <v>0</v>
      </c>
      <c r="Y350" s="93">
        <f>SUM('1:3'!Y350)</f>
        <v>0</v>
      </c>
      <c r="Z350" s="93">
        <f>SUM('1:3'!Z350)</f>
        <v>0</v>
      </c>
      <c r="AA350" s="93">
        <f>SUM('1:3'!AA350)</f>
        <v>0</v>
      </c>
      <c r="AB350" s="73"/>
      <c r="AC350" s="54"/>
      <c r="AD350" s="327"/>
      <c r="AE350" s="54"/>
      <c r="AF350" s="54"/>
      <c r="AG350" s="54"/>
      <c r="AH350" s="54"/>
      <c r="AI350" s="57"/>
      <c r="AJ350" s="57"/>
      <c r="AK350" s="57"/>
      <c r="AL350" s="54"/>
      <c r="AM350" s="54"/>
      <c r="AN350" s="326"/>
      <c r="AO350" s="54"/>
      <c r="AP350" s="326"/>
      <c r="AQ350" s="54"/>
      <c r="AR350" s="54"/>
      <c r="AS350" s="326"/>
      <c r="AT350" s="326"/>
      <c r="AU350" s="326"/>
      <c r="AV350" s="326"/>
      <c r="AW350" s="55"/>
      <c r="AX350" s="54"/>
      <c r="AY350" s="54"/>
      <c r="AZ350" s="54"/>
      <c r="BA350" s="54"/>
    </row>
    <row r="351" spans="1:53">
      <c r="A351" s="261"/>
      <c r="B351" s="62" t="s">
        <v>54</v>
      </c>
      <c r="C351" s="16" t="s">
        <v>55</v>
      </c>
      <c r="D351" s="17">
        <v>5.03</v>
      </c>
      <c r="E351" s="17"/>
      <c r="F351" s="6"/>
      <c r="G351" s="93">
        <f>SUM('1:3'!G351)</f>
        <v>0</v>
      </c>
      <c r="H351" s="95">
        <f t="shared" si="63"/>
        <v>0</v>
      </c>
      <c r="I351" s="93">
        <f>SUM('1:3'!I351)</f>
        <v>0</v>
      </c>
      <c r="J351" s="31" t="str">
        <f t="array" ref="J351">IF(ISERROR(G351/I351),"",G351/I351)</f>
        <v/>
      </c>
      <c r="K351" s="35">
        <f>IF(ISERROR(G351/L351),"",G351/L351)</f>
        <v>0</v>
      </c>
      <c r="L351" s="87">
        <v>19</v>
      </c>
      <c r="M351" s="36">
        <f t="shared" si="64"/>
        <v>0</v>
      </c>
      <c r="N351" s="31">
        <f t="shared" si="67"/>
        <v>0</v>
      </c>
      <c r="O351" s="93">
        <f>SUM('1:3'!O351)</f>
        <v>0</v>
      </c>
      <c r="P351" s="93">
        <f>SUM('1:3'!P351)</f>
        <v>0</v>
      </c>
      <c r="Q351" s="93">
        <f>SUM('1:3'!Q351)</f>
        <v>0</v>
      </c>
      <c r="R351" s="93">
        <f>SUM('1:3'!R351)</f>
        <v>0</v>
      </c>
      <c r="S351" s="93">
        <f>SUM('1:3'!S351)</f>
        <v>0</v>
      </c>
      <c r="T351" s="93">
        <f>SUM('1:3'!T351)</f>
        <v>0</v>
      </c>
      <c r="U351" s="93">
        <f>SUM('1:3'!U351)</f>
        <v>0</v>
      </c>
      <c r="V351" s="202">
        <f t="shared" si="65"/>
        <v>0</v>
      </c>
      <c r="W351" s="33" t="str">
        <f t="shared" si="66"/>
        <v/>
      </c>
      <c r="X351" s="93">
        <f>SUM('1:3'!X351)</f>
        <v>0</v>
      </c>
      <c r="Y351" s="93">
        <f>SUM('1:3'!Y351)</f>
        <v>0</v>
      </c>
      <c r="Z351" s="93">
        <f>SUM('1:3'!Z351)</f>
        <v>0</v>
      </c>
      <c r="AA351" s="93">
        <f>SUM('1:3'!AA351)</f>
        <v>0</v>
      </c>
      <c r="AB351" s="73"/>
      <c r="AC351" s="54"/>
      <c r="AD351" s="327"/>
      <c r="AE351" s="54"/>
      <c r="AF351" s="54"/>
      <c r="AG351" s="54"/>
      <c r="AH351" s="54"/>
      <c r="AI351" s="57"/>
      <c r="AJ351" s="57"/>
      <c r="AK351" s="57"/>
      <c r="AL351" s="54"/>
      <c r="AM351" s="54"/>
      <c r="AN351" s="54"/>
      <c r="AO351" s="326"/>
      <c r="AP351" s="54"/>
      <c r="AQ351" s="54"/>
      <c r="AR351" s="54"/>
      <c r="AS351" s="56"/>
      <c r="AT351" s="56"/>
      <c r="AU351" s="56"/>
      <c r="AV351" s="54"/>
      <c r="AW351" s="54"/>
      <c r="AX351" s="54"/>
      <c r="AY351" s="54"/>
      <c r="AZ351" s="54"/>
      <c r="BA351" s="54"/>
    </row>
    <row r="352" spans="1:53">
      <c r="A352" s="275">
        <v>30100048</v>
      </c>
      <c r="B352" s="62" t="s">
        <v>56</v>
      </c>
      <c r="C352" s="16" t="s">
        <v>53</v>
      </c>
      <c r="D352" s="17">
        <v>5.03</v>
      </c>
      <c r="E352" s="17"/>
      <c r="F352" s="6"/>
      <c r="G352" s="93">
        <f>SUM('1:3'!G352)</f>
        <v>0</v>
      </c>
      <c r="H352" s="95">
        <f t="shared" si="63"/>
        <v>0</v>
      </c>
      <c r="I352" s="93">
        <f>SUM('1:3'!I352)</f>
        <v>0</v>
      </c>
      <c r="J352" s="31" t="str">
        <f t="array" ref="J352">IF(ISERROR(G352/I352),"",G352/I352)</f>
        <v/>
      </c>
      <c r="K352" s="35">
        <f t="array" ref="K352">IF(ISERROR(G352/L352),"",G352/L352)</f>
        <v>0</v>
      </c>
      <c r="L352" s="87">
        <v>19</v>
      </c>
      <c r="M352" s="36">
        <f t="shared" si="64"/>
        <v>0</v>
      </c>
      <c r="N352" s="31">
        <f t="shared" si="67"/>
        <v>0</v>
      </c>
      <c r="O352" s="93">
        <f>SUM('1:3'!O352)</f>
        <v>0</v>
      </c>
      <c r="P352" s="93">
        <f>SUM('1:3'!P352)</f>
        <v>0</v>
      </c>
      <c r="Q352" s="93">
        <f>SUM('1:3'!Q352)</f>
        <v>0</v>
      </c>
      <c r="R352" s="93">
        <f>SUM('1:3'!R352)</f>
        <v>0</v>
      </c>
      <c r="S352" s="93">
        <f>SUM('1:3'!S352)</f>
        <v>0</v>
      </c>
      <c r="T352" s="93">
        <f>SUM('1:3'!T352)</f>
        <v>0</v>
      </c>
      <c r="U352" s="93">
        <f>SUM('1:3'!U352)</f>
        <v>0</v>
      </c>
      <c r="V352" s="202">
        <f t="shared" si="65"/>
        <v>0</v>
      </c>
      <c r="W352" s="33" t="str">
        <f t="shared" si="66"/>
        <v/>
      </c>
      <c r="X352" s="93">
        <f>SUM('1:3'!X352)</f>
        <v>0</v>
      </c>
      <c r="Y352" s="93">
        <f>SUM('1:3'!Y352)</f>
        <v>0</v>
      </c>
      <c r="Z352" s="93">
        <f>SUM('1:3'!Z352)</f>
        <v>0</v>
      </c>
      <c r="AA352" s="93">
        <f>SUM('1:3'!AA352)</f>
        <v>0</v>
      </c>
      <c r="AB352" s="73"/>
      <c r="AC352" s="54"/>
      <c r="AD352" s="327"/>
      <c r="AE352" s="54"/>
      <c r="AF352" s="54"/>
      <c r="AG352" s="54"/>
      <c r="AH352" s="54"/>
      <c r="AI352" s="57"/>
      <c r="AJ352" s="57"/>
      <c r="AK352" s="57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5"/>
      <c r="AW352" s="55"/>
      <c r="AX352" s="55"/>
      <c r="AY352" s="54"/>
      <c r="AZ352" s="54"/>
      <c r="BA352" s="54"/>
    </row>
    <row r="353" spans="1:53">
      <c r="A353" s="275">
        <v>30100047</v>
      </c>
      <c r="B353" s="62" t="s">
        <v>56</v>
      </c>
      <c r="C353" s="16" t="s">
        <v>57</v>
      </c>
      <c r="D353" s="17">
        <v>5.03</v>
      </c>
      <c r="E353" s="17"/>
      <c r="F353" s="6"/>
      <c r="G353" s="93">
        <f>SUM('1:3'!G353)</f>
        <v>0</v>
      </c>
      <c r="H353" s="95">
        <f t="shared" si="63"/>
        <v>0</v>
      </c>
      <c r="I353" s="93">
        <f>SUM('1:3'!I353)</f>
        <v>0</v>
      </c>
      <c r="J353" s="31" t="str">
        <f t="array" ref="J353">IF(ISERROR(G353/I353),"",G353/I353)</f>
        <v/>
      </c>
      <c r="K353" s="35">
        <f t="array" ref="K353">IF(ISERROR(G353/L353),"",G353/L353)</f>
        <v>0</v>
      </c>
      <c r="L353" s="87">
        <v>20</v>
      </c>
      <c r="M353" s="36">
        <f t="shared" si="64"/>
        <v>0</v>
      </c>
      <c r="N353" s="31">
        <f t="shared" si="67"/>
        <v>0</v>
      </c>
      <c r="O353" s="93">
        <f>SUM('1:3'!O353)</f>
        <v>0</v>
      </c>
      <c r="P353" s="93">
        <f>SUM('1:3'!P353)</f>
        <v>0</v>
      </c>
      <c r="Q353" s="93">
        <f>SUM('1:3'!Q353)</f>
        <v>0</v>
      </c>
      <c r="R353" s="93">
        <f>SUM('1:3'!R353)</f>
        <v>0</v>
      </c>
      <c r="S353" s="93">
        <f>SUM('1:3'!S353)</f>
        <v>0</v>
      </c>
      <c r="T353" s="93">
        <f>SUM('1:3'!T353)</f>
        <v>0</v>
      </c>
      <c r="U353" s="93">
        <f>SUM('1:3'!U353)</f>
        <v>0</v>
      </c>
      <c r="V353" s="202">
        <f t="shared" si="65"/>
        <v>0</v>
      </c>
      <c r="W353" s="33" t="str">
        <f t="shared" si="66"/>
        <v/>
      </c>
      <c r="X353" s="93">
        <f>SUM('1:3'!X353)</f>
        <v>0</v>
      </c>
      <c r="Y353" s="93">
        <f>SUM('1:3'!Y353)</f>
        <v>0</v>
      </c>
      <c r="Z353" s="93">
        <f>SUM('1:3'!Z353)</f>
        <v>0</v>
      </c>
      <c r="AA353" s="93">
        <f>SUM('1:3'!AA353)</f>
        <v>0</v>
      </c>
      <c r="AB353" s="73"/>
      <c r="AC353" s="54"/>
      <c r="AD353" s="327"/>
      <c r="AE353" s="54"/>
      <c r="AF353" s="54"/>
      <c r="AG353" s="54"/>
      <c r="AH353" s="54"/>
      <c r="AI353" s="57"/>
      <c r="AJ353" s="57"/>
      <c r="AK353" s="57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</row>
    <row r="354" spans="1:53">
      <c r="A354" s="275">
        <v>30100052</v>
      </c>
      <c r="B354" s="62" t="s">
        <v>58</v>
      </c>
      <c r="C354" s="16" t="s">
        <v>53</v>
      </c>
      <c r="D354" s="17">
        <v>5.04</v>
      </c>
      <c r="E354" s="17"/>
      <c r="F354" s="6"/>
      <c r="G354" s="93">
        <f>SUM('1:3'!G354)</f>
        <v>0</v>
      </c>
      <c r="H354" s="95">
        <f t="shared" si="63"/>
        <v>0</v>
      </c>
      <c r="I354" s="93">
        <f>SUM('1:3'!I354)</f>
        <v>0</v>
      </c>
      <c r="J354" s="31" t="str">
        <f t="array" ref="J354">IF(ISERROR(G354/I354),"",G354/I354)</f>
        <v/>
      </c>
      <c r="K354" s="35">
        <f t="array" ref="K354">IF(ISERROR(G354/L354),"",G354/L354)</f>
        <v>0</v>
      </c>
      <c r="L354" s="87">
        <v>19</v>
      </c>
      <c r="M354" s="36">
        <f t="shared" si="64"/>
        <v>0</v>
      </c>
      <c r="N354" s="31">
        <f t="shared" si="67"/>
        <v>0</v>
      </c>
      <c r="O354" s="93">
        <f>SUM('1:3'!O354)</f>
        <v>0</v>
      </c>
      <c r="P354" s="93">
        <f>SUM('1:3'!P354)</f>
        <v>0</v>
      </c>
      <c r="Q354" s="93">
        <f>SUM('1:3'!Q354)</f>
        <v>0</v>
      </c>
      <c r="R354" s="93">
        <f>SUM('1:3'!R354)</f>
        <v>0</v>
      </c>
      <c r="S354" s="93">
        <f>SUM('1:3'!S354)</f>
        <v>0</v>
      </c>
      <c r="T354" s="93">
        <f>SUM('1:3'!T354)</f>
        <v>0</v>
      </c>
      <c r="U354" s="93">
        <f>SUM('1:3'!U354)</f>
        <v>0</v>
      </c>
      <c r="V354" s="202">
        <f t="shared" si="65"/>
        <v>0</v>
      </c>
      <c r="W354" s="33" t="str">
        <f t="shared" si="66"/>
        <v/>
      </c>
      <c r="X354" s="93">
        <f>SUM('1:3'!X354)</f>
        <v>0</v>
      </c>
      <c r="Y354" s="93">
        <f>SUM('1:3'!Y354)</f>
        <v>0</v>
      </c>
      <c r="Z354" s="93">
        <f>SUM('1:3'!Z354)</f>
        <v>0</v>
      </c>
      <c r="AA354" s="93">
        <f>SUM('1:3'!AA354)</f>
        <v>0</v>
      </c>
      <c r="AB354" s="73"/>
      <c r="AC354" s="54"/>
      <c r="AD354" s="327"/>
      <c r="AE354" s="54"/>
      <c r="AF354" s="54"/>
      <c r="AG354" s="54"/>
      <c r="AH354" s="54"/>
      <c r="AI354" s="57"/>
      <c r="AJ354" s="57"/>
      <c r="AK354" s="57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</row>
    <row r="355" spans="1:53">
      <c r="A355" s="292">
        <v>30100059</v>
      </c>
      <c r="B355" s="62" t="s">
        <v>59</v>
      </c>
      <c r="C355" s="16" t="s">
        <v>60</v>
      </c>
      <c r="D355" s="17">
        <v>5.03</v>
      </c>
      <c r="E355" s="17"/>
      <c r="F355" s="6"/>
      <c r="G355" s="93">
        <f>SUM('1:3'!G355)</f>
        <v>0</v>
      </c>
      <c r="H355" s="95">
        <f t="shared" si="63"/>
        <v>0</v>
      </c>
      <c r="I355" s="93">
        <f>SUM('1:3'!I355)</f>
        <v>0</v>
      </c>
      <c r="J355" s="31" t="str">
        <f t="array" ref="J355">IF(ISERROR(G355/I355),"",G355/I355)</f>
        <v/>
      </c>
      <c r="K355" s="35">
        <f t="array" ref="K355">IF(ISERROR(G355/L355),"",G355/L355)</f>
        <v>0</v>
      </c>
      <c r="L355" s="87">
        <v>3</v>
      </c>
      <c r="M355" s="36">
        <f t="shared" si="64"/>
        <v>0</v>
      </c>
      <c r="N355" s="31">
        <f t="shared" si="67"/>
        <v>0</v>
      </c>
      <c r="O355" s="93">
        <f>SUM('1:3'!O355)</f>
        <v>0</v>
      </c>
      <c r="P355" s="93">
        <f>SUM('1:3'!P355)</f>
        <v>0</v>
      </c>
      <c r="Q355" s="93">
        <f>SUM('1:3'!Q355)</f>
        <v>0</v>
      </c>
      <c r="R355" s="93">
        <f>SUM('1:3'!R355)</f>
        <v>0</v>
      </c>
      <c r="S355" s="93">
        <f>SUM('1:3'!S355)</f>
        <v>0</v>
      </c>
      <c r="T355" s="93">
        <f>SUM('1:3'!T355)</f>
        <v>0</v>
      </c>
      <c r="U355" s="93">
        <f>SUM('1:3'!U355)</f>
        <v>0</v>
      </c>
      <c r="V355" s="202">
        <f t="shared" si="65"/>
        <v>0</v>
      </c>
      <c r="W355" s="33" t="str">
        <f t="shared" si="66"/>
        <v/>
      </c>
      <c r="X355" s="93">
        <f>SUM('1:3'!X355)</f>
        <v>0</v>
      </c>
      <c r="Y355" s="93">
        <f>SUM('1:3'!Y355)</f>
        <v>0</v>
      </c>
      <c r="Z355" s="93">
        <f>SUM('1:3'!Z355)</f>
        <v>0</v>
      </c>
      <c r="AA355" s="93">
        <f>SUM('1:3'!AA355)</f>
        <v>0</v>
      </c>
      <c r="AB355" s="73"/>
      <c r="AC355" s="54"/>
      <c r="AD355" s="327"/>
      <c r="AE355" s="54"/>
      <c r="AF355" s="54"/>
      <c r="AG355" s="54"/>
      <c r="AH355" s="54"/>
      <c r="AI355" s="57"/>
      <c r="AJ355" s="57"/>
      <c r="AK355" s="57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</row>
    <row r="356" spans="1:53">
      <c r="A356" s="262">
        <v>30100060</v>
      </c>
      <c r="B356" s="62" t="s">
        <v>59</v>
      </c>
      <c r="C356" s="16" t="s">
        <v>61</v>
      </c>
      <c r="D356" s="17">
        <v>5.03</v>
      </c>
      <c r="E356" s="17"/>
      <c r="F356" s="6"/>
      <c r="G356" s="93">
        <f>SUM('1:3'!G356)</f>
        <v>0</v>
      </c>
      <c r="H356" s="95">
        <f t="shared" si="63"/>
        <v>0</v>
      </c>
      <c r="I356" s="93">
        <f>SUM('1:3'!I356)</f>
        <v>0</v>
      </c>
      <c r="J356" s="31" t="str">
        <f t="array" ref="J356">IF(ISERROR(G356/I356),"",G356/I356)</f>
        <v/>
      </c>
      <c r="K356" s="35">
        <f t="array" ref="K356">IF(ISERROR(G356/L356),"",G356/L356)</f>
        <v>0</v>
      </c>
      <c r="L356" s="87">
        <v>3</v>
      </c>
      <c r="M356" s="36">
        <f t="shared" si="64"/>
        <v>0</v>
      </c>
      <c r="N356" s="31">
        <f t="shared" si="67"/>
        <v>0</v>
      </c>
      <c r="O356" s="93">
        <f>SUM('1:3'!O356)</f>
        <v>0</v>
      </c>
      <c r="P356" s="93">
        <f>SUM('1:3'!P356)</f>
        <v>0</v>
      </c>
      <c r="Q356" s="93">
        <f>SUM('1:3'!Q356)</f>
        <v>0</v>
      </c>
      <c r="R356" s="93">
        <f>SUM('1:3'!R356)</f>
        <v>0</v>
      </c>
      <c r="S356" s="93">
        <f>SUM('1:3'!S356)</f>
        <v>0</v>
      </c>
      <c r="T356" s="93">
        <f>SUM('1:3'!T356)</f>
        <v>0</v>
      </c>
      <c r="U356" s="93">
        <f>SUM('1:3'!U356)</f>
        <v>0</v>
      </c>
      <c r="V356" s="202">
        <f t="shared" si="65"/>
        <v>0</v>
      </c>
      <c r="W356" s="33" t="str">
        <f t="shared" si="66"/>
        <v/>
      </c>
      <c r="X356" s="93">
        <f>SUM('1:3'!X356)</f>
        <v>0</v>
      </c>
      <c r="Y356" s="93">
        <f>SUM('1:3'!Y356)</f>
        <v>0</v>
      </c>
      <c r="Z356" s="93">
        <f>SUM('1:3'!Z356)</f>
        <v>0</v>
      </c>
      <c r="AA356" s="93">
        <f>SUM('1:3'!AA356)</f>
        <v>0</v>
      </c>
      <c r="AB356" s="73"/>
      <c r="AC356" s="54"/>
      <c r="AD356" s="327"/>
      <c r="AE356" s="54"/>
      <c r="AF356" s="54"/>
      <c r="AG356" s="54"/>
      <c r="AH356" s="54"/>
      <c r="AI356" s="57"/>
      <c r="AJ356" s="57"/>
      <c r="AK356" s="57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</row>
    <row r="357" spans="1:53">
      <c r="A357" s="260">
        <v>30200006</v>
      </c>
      <c r="B357" s="62" t="s">
        <v>62</v>
      </c>
      <c r="C357" s="16" t="s">
        <v>63</v>
      </c>
      <c r="D357" s="17">
        <v>5.04</v>
      </c>
      <c r="E357" s="17"/>
      <c r="F357" s="79"/>
      <c r="G357" s="93">
        <f>SUM('1:3'!G357)</f>
        <v>0</v>
      </c>
      <c r="H357" s="95">
        <f t="shared" si="63"/>
        <v>0</v>
      </c>
      <c r="I357" s="93">
        <f>SUM('1:3'!I357)</f>
        <v>0</v>
      </c>
      <c r="J357" s="31" t="str">
        <f t="array" ref="J357">IF(ISERROR(G357/I357),"",G357/I357)</f>
        <v/>
      </c>
      <c r="K357" s="35">
        <f t="array" ref="K357">IF(ISERROR(G357/L357),"",G357/L357)</f>
        <v>0</v>
      </c>
      <c r="L357" s="87">
        <v>17</v>
      </c>
      <c r="M357" s="36">
        <f t="shared" si="64"/>
        <v>0</v>
      </c>
      <c r="N357" s="31">
        <f t="shared" si="67"/>
        <v>0</v>
      </c>
      <c r="O357" s="93">
        <f>SUM('1:3'!O357)</f>
        <v>0</v>
      </c>
      <c r="P357" s="93">
        <f>SUM('1:3'!P357)</f>
        <v>0</v>
      </c>
      <c r="Q357" s="93">
        <f>SUM('1:3'!Q357)</f>
        <v>0</v>
      </c>
      <c r="R357" s="93">
        <f>SUM('1:3'!R357)</f>
        <v>0</v>
      </c>
      <c r="S357" s="93">
        <f>SUM('1:3'!S357)</f>
        <v>0</v>
      </c>
      <c r="T357" s="93">
        <f>SUM('1:3'!T357)</f>
        <v>0</v>
      </c>
      <c r="U357" s="93">
        <f>SUM('1:3'!U357)</f>
        <v>0</v>
      </c>
      <c r="V357" s="202">
        <f t="shared" si="65"/>
        <v>0</v>
      </c>
      <c r="W357" s="33" t="str">
        <f t="shared" si="66"/>
        <v/>
      </c>
      <c r="X357" s="93">
        <f>SUM('1:3'!X357)</f>
        <v>0</v>
      </c>
      <c r="Y357" s="93">
        <f>SUM('1:3'!Y357)</f>
        <v>0</v>
      </c>
      <c r="Z357" s="93">
        <f>SUM('1:3'!Z357)</f>
        <v>0</v>
      </c>
      <c r="AA357" s="93">
        <f>SUM('1:3'!AA357)</f>
        <v>0</v>
      </c>
      <c r="AB357" s="73"/>
      <c r="AC357" s="54"/>
      <c r="AD357" s="327"/>
      <c r="AE357" s="54"/>
      <c r="AF357" s="54"/>
      <c r="AG357" s="54"/>
      <c r="AH357" s="54"/>
      <c r="AI357" s="57"/>
      <c r="AJ357" s="57"/>
      <c r="AK357" s="57"/>
      <c r="AL357" s="326"/>
      <c r="AM357" s="54"/>
      <c r="AN357" s="54"/>
      <c r="AO357" s="54"/>
      <c r="AP357" s="326"/>
      <c r="AQ357" s="326"/>
      <c r="AR357" s="326"/>
      <c r="AS357" s="54"/>
      <c r="AT357" s="54"/>
      <c r="AU357" s="54"/>
      <c r="AV357" s="54"/>
      <c r="AW357" s="54"/>
      <c r="AX357" s="54"/>
      <c r="AY357" s="54"/>
      <c r="AZ357" s="54"/>
      <c r="BA357" s="54"/>
    </row>
    <row r="358" spans="1:53">
      <c r="A358" s="260">
        <v>30200005</v>
      </c>
      <c r="B358" s="62" t="s">
        <v>62</v>
      </c>
      <c r="C358" s="16" t="s">
        <v>64</v>
      </c>
      <c r="D358" s="17">
        <v>5.04</v>
      </c>
      <c r="E358" s="17"/>
      <c r="F358" s="79"/>
      <c r="G358" s="93">
        <f>SUM('1:3'!G358)</f>
        <v>0</v>
      </c>
      <c r="H358" s="95">
        <f t="shared" si="63"/>
        <v>0</v>
      </c>
      <c r="I358" s="93">
        <f>SUM('1:3'!I358)</f>
        <v>0</v>
      </c>
      <c r="J358" s="31" t="str">
        <f t="array" ref="J358">IF(ISERROR(G358/I358),"",G358/I358)</f>
        <v/>
      </c>
      <c r="K358" s="35">
        <f t="array" ref="K358">IF(ISERROR(G358/L358),"",G358/L358)</f>
        <v>0</v>
      </c>
      <c r="L358" s="87">
        <v>17</v>
      </c>
      <c r="M358" s="36">
        <f t="shared" si="64"/>
        <v>0</v>
      </c>
      <c r="N358" s="31">
        <f t="shared" si="67"/>
        <v>0</v>
      </c>
      <c r="O358" s="93">
        <f>SUM('1:3'!O358)</f>
        <v>0</v>
      </c>
      <c r="P358" s="93">
        <f>SUM('1:3'!P358)</f>
        <v>0</v>
      </c>
      <c r="Q358" s="93">
        <f>SUM('1:3'!Q358)</f>
        <v>0</v>
      </c>
      <c r="R358" s="93">
        <f>SUM('1:3'!R358)</f>
        <v>0</v>
      </c>
      <c r="S358" s="93">
        <f>SUM('1:3'!S358)</f>
        <v>0</v>
      </c>
      <c r="T358" s="93">
        <f>SUM('1:3'!T358)</f>
        <v>0</v>
      </c>
      <c r="U358" s="93">
        <f>SUM('1:3'!U358)</f>
        <v>0</v>
      </c>
      <c r="V358" s="202">
        <f t="shared" si="65"/>
        <v>0</v>
      </c>
      <c r="W358" s="33" t="str">
        <f t="shared" si="66"/>
        <v/>
      </c>
      <c r="X358" s="93">
        <f>SUM('1:3'!X358)</f>
        <v>0</v>
      </c>
      <c r="Y358" s="93">
        <f>SUM('1:3'!Y358)</f>
        <v>0</v>
      </c>
      <c r="Z358" s="93">
        <f>SUM('1:3'!Z358)</f>
        <v>0</v>
      </c>
      <c r="AA358" s="93">
        <f>SUM('1:3'!AA358)</f>
        <v>0</v>
      </c>
      <c r="AB358" s="73"/>
      <c r="AC358" s="54"/>
      <c r="AD358" s="327"/>
      <c r="AE358" s="54"/>
      <c r="AF358" s="54"/>
      <c r="AG358" s="54"/>
      <c r="AH358" s="54"/>
      <c r="AI358" s="57"/>
      <c r="AJ358" s="57"/>
      <c r="AK358" s="57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</row>
    <row r="359" spans="1:53">
      <c r="A359" s="262">
        <v>30100063</v>
      </c>
      <c r="B359" s="62" t="s">
        <v>171</v>
      </c>
      <c r="C359" s="16" t="s">
        <v>172</v>
      </c>
      <c r="D359" s="17"/>
      <c r="E359" s="17"/>
      <c r="F359" s="79"/>
      <c r="G359" s="93">
        <f>SUM('1:3'!G359)</f>
        <v>0</v>
      </c>
      <c r="H359" s="95">
        <f t="shared" si="63"/>
        <v>0</v>
      </c>
      <c r="I359" s="93"/>
      <c r="J359" s="31"/>
      <c r="K359" s="35"/>
      <c r="L359" s="87"/>
      <c r="M359" s="36"/>
      <c r="N359" s="31"/>
      <c r="O359" s="93"/>
      <c r="P359" s="93"/>
      <c r="Q359" s="93"/>
      <c r="R359" s="93"/>
      <c r="S359" s="93"/>
      <c r="T359" s="93"/>
      <c r="U359" s="93"/>
      <c r="V359" s="202"/>
      <c r="W359" s="33"/>
      <c r="X359" s="93"/>
      <c r="Y359" s="93"/>
      <c r="Z359" s="93"/>
      <c r="AA359" s="93"/>
      <c r="AB359" s="73"/>
      <c r="AC359" s="54"/>
      <c r="AD359" s="327"/>
      <c r="AE359" s="54"/>
      <c r="AF359" s="54"/>
      <c r="AG359" s="54"/>
      <c r="AH359" s="54"/>
      <c r="AI359" s="57"/>
      <c r="AJ359" s="57"/>
      <c r="AK359" s="57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</row>
    <row r="360" spans="1:53">
      <c r="A360" s="262">
        <v>30100061</v>
      </c>
      <c r="B360" s="62" t="s">
        <v>171</v>
      </c>
      <c r="C360" s="16" t="s">
        <v>173</v>
      </c>
      <c r="D360" s="17"/>
      <c r="E360" s="17"/>
      <c r="F360" s="79"/>
      <c r="G360" s="93">
        <f>SUM('1:3'!G360)</f>
        <v>0</v>
      </c>
      <c r="H360" s="95">
        <f t="shared" si="63"/>
        <v>0</v>
      </c>
      <c r="I360" s="93"/>
      <c r="J360" s="31"/>
      <c r="K360" s="35"/>
      <c r="L360" s="87"/>
      <c r="M360" s="36"/>
      <c r="N360" s="31"/>
      <c r="O360" s="93"/>
      <c r="P360" s="93"/>
      <c r="Q360" s="93"/>
      <c r="R360" s="93"/>
      <c r="S360" s="93"/>
      <c r="T360" s="93"/>
      <c r="U360" s="93"/>
      <c r="V360" s="202"/>
      <c r="W360" s="33"/>
      <c r="X360" s="93"/>
      <c r="Y360" s="93"/>
      <c r="Z360" s="93"/>
      <c r="AA360" s="93"/>
      <c r="AB360" s="73"/>
      <c r="AC360" s="54"/>
      <c r="AD360" s="327"/>
      <c r="AE360" s="54"/>
      <c r="AF360" s="54"/>
      <c r="AG360" s="54"/>
      <c r="AH360" s="54"/>
      <c r="AI360" s="57"/>
      <c r="AJ360" s="57"/>
      <c r="AK360" s="57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</row>
    <row r="361" spans="1:53">
      <c r="A361" s="260">
        <v>30200001</v>
      </c>
      <c r="B361" s="62" t="s">
        <v>67</v>
      </c>
      <c r="C361" s="16" t="s">
        <v>63</v>
      </c>
      <c r="D361" s="17">
        <v>5.0599999999999996</v>
      </c>
      <c r="E361" s="17"/>
      <c r="F361" s="6"/>
      <c r="G361" s="93">
        <f>SUM('1:3'!G361)</f>
        <v>0</v>
      </c>
      <c r="H361" s="95">
        <f t="shared" si="63"/>
        <v>0</v>
      </c>
      <c r="I361" s="93">
        <f>SUM('1:3'!I361)</f>
        <v>0</v>
      </c>
      <c r="J361" s="31" t="str">
        <f t="array" ref="J361">IF(ISERROR(G361/I361),"",G361/I361)</f>
        <v/>
      </c>
      <c r="K361" s="35">
        <f t="array" ref="K361">IF(ISERROR(G361/L361),"",G361/L361)</f>
        <v>0</v>
      </c>
      <c r="L361" s="87">
        <v>19</v>
      </c>
      <c r="M361" s="36">
        <f t="shared" ref="M361:M369" si="68">IF(ISERROR(I361-K361),"",I361-K361)</f>
        <v>0</v>
      </c>
      <c r="N361" s="31">
        <f>SUM(O361:U361)</f>
        <v>0</v>
      </c>
      <c r="O361" s="93">
        <f>SUM('1:3'!O361)</f>
        <v>0</v>
      </c>
      <c r="P361" s="93">
        <f>SUM('1:3'!P361)</f>
        <v>0</v>
      </c>
      <c r="Q361" s="93">
        <f>SUM('1:3'!Q361)</f>
        <v>0</v>
      </c>
      <c r="R361" s="93">
        <f>SUM('1:3'!R361)</f>
        <v>0</v>
      </c>
      <c r="S361" s="93">
        <f>SUM('1:3'!S361)</f>
        <v>0</v>
      </c>
      <c r="T361" s="93">
        <f>SUM('1:3'!T361)</f>
        <v>0</v>
      </c>
      <c r="U361" s="93">
        <f>SUM('1:3'!U361)</f>
        <v>0</v>
      </c>
      <c r="V361" s="202">
        <f>SUM(X361:AA361)</f>
        <v>0</v>
      </c>
      <c r="W361" s="33" t="str">
        <f>IF(ISERROR(V361/G361),"",V361/G361)</f>
        <v/>
      </c>
      <c r="X361" s="93">
        <f>SUM('1:3'!X361)</f>
        <v>0</v>
      </c>
      <c r="Y361" s="93">
        <f>SUM('1:3'!Y361)</f>
        <v>0</v>
      </c>
      <c r="Z361" s="93">
        <f>SUM('1:3'!Z361)</f>
        <v>0</v>
      </c>
      <c r="AA361" s="93">
        <f>SUM('1:3'!AA361)</f>
        <v>0</v>
      </c>
      <c r="AB361" s="73"/>
      <c r="AC361" s="54"/>
      <c r="AD361" s="327"/>
      <c r="AE361" s="54"/>
      <c r="AF361" s="54"/>
      <c r="AG361" s="54"/>
      <c r="AH361" s="54"/>
      <c r="AI361" s="57"/>
      <c r="AJ361" s="57"/>
      <c r="AK361" s="57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</row>
    <row r="362" spans="1:53">
      <c r="A362" s="260">
        <v>30200002</v>
      </c>
      <c r="B362" s="62" t="s">
        <v>68</v>
      </c>
      <c r="C362" s="16" t="s">
        <v>63</v>
      </c>
      <c r="D362" s="17">
        <v>5.09</v>
      </c>
      <c r="E362" s="17"/>
      <c r="F362" s="6"/>
      <c r="G362" s="93">
        <f>SUM('1:3'!G362)</f>
        <v>0</v>
      </c>
      <c r="H362" s="95">
        <f t="shared" si="63"/>
        <v>0</v>
      </c>
      <c r="I362" s="93">
        <f>SUM('1:3'!I362)</f>
        <v>0</v>
      </c>
      <c r="J362" s="31" t="str">
        <f t="array" ref="J362">IF(ISERROR(G362/I362),"",G362/I362)</f>
        <v/>
      </c>
      <c r="K362" s="35">
        <f t="array" ref="K362">IF(ISERROR(G362/L362),"",G362/L362)</f>
        <v>0</v>
      </c>
      <c r="L362" s="87">
        <v>23</v>
      </c>
      <c r="M362" s="36">
        <f t="shared" si="68"/>
        <v>0</v>
      </c>
      <c r="N362" s="31">
        <f>SUM(O362:U362)</f>
        <v>0</v>
      </c>
      <c r="O362" s="93">
        <f>SUM('1:3'!O362)</f>
        <v>0</v>
      </c>
      <c r="P362" s="93">
        <f>SUM('1:3'!P362)</f>
        <v>0</v>
      </c>
      <c r="Q362" s="93">
        <f>SUM('1:3'!Q362)</f>
        <v>0</v>
      </c>
      <c r="R362" s="93">
        <f>SUM('1:3'!R362)</f>
        <v>0</v>
      </c>
      <c r="S362" s="93">
        <f>SUM('1:3'!S362)</f>
        <v>0</v>
      </c>
      <c r="T362" s="93">
        <f>SUM('1:3'!T362)</f>
        <v>0</v>
      </c>
      <c r="U362" s="93">
        <f>SUM('1:3'!U362)</f>
        <v>0</v>
      </c>
      <c r="V362" s="202">
        <f>SUM(X362:AA362)</f>
        <v>0</v>
      </c>
      <c r="W362" s="33" t="str">
        <f>IF(ISERROR(V362/G362),"",V362/G362)</f>
        <v/>
      </c>
      <c r="X362" s="93">
        <f>SUM('1:3'!X362)</f>
        <v>0</v>
      </c>
      <c r="Y362" s="93">
        <f>SUM('1:3'!Y362)</f>
        <v>0</v>
      </c>
      <c r="Z362" s="93">
        <f>SUM('1:3'!Z362)</f>
        <v>0</v>
      </c>
      <c r="AA362" s="93">
        <f>SUM('1:3'!AA362)</f>
        <v>0</v>
      </c>
      <c r="AB362" s="73"/>
      <c r="AC362" s="54"/>
      <c r="AD362" s="327"/>
      <c r="AE362" s="54"/>
      <c r="AF362" s="54"/>
      <c r="AG362" s="54"/>
      <c r="AH362" s="54"/>
      <c r="AI362" s="57"/>
      <c r="AJ362" s="57"/>
      <c r="AK362" s="57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</row>
    <row r="363" spans="1:53">
      <c r="A363" s="260">
        <v>30200003</v>
      </c>
      <c r="B363" s="62" t="s">
        <v>68</v>
      </c>
      <c r="C363" s="16" t="s">
        <v>64</v>
      </c>
      <c r="D363" s="17">
        <v>5.09</v>
      </c>
      <c r="E363" s="17"/>
      <c r="F363" s="6"/>
      <c r="G363" s="93">
        <f>SUM('1:3'!G363)</f>
        <v>0</v>
      </c>
      <c r="H363" s="95">
        <f t="shared" si="63"/>
        <v>0</v>
      </c>
      <c r="I363" s="93">
        <f>SUM('1:3'!I363)</f>
        <v>0</v>
      </c>
      <c r="J363" s="31" t="str">
        <f t="array" ref="J363">IF(ISERROR(G363/I363),"",G363/I363)</f>
        <v/>
      </c>
      <c r="K363" s="35">
        <f t="array" ref="K363">IF(ISERROR(G363/L363),"",G363/L363)</f>
        <v>0</v>
      </c>
      <c r="L363" s="87">
        <v>23</v>
      </c>
      <c r="M363" s="36">
        <f t="shared" si="68"/>
        <v>0</v>
      </c>
      <c r="N363" s="31">
        <f>SUM(O363:U363)</f>
        <v>0</v>
      </c>
      <c r="O363" s="93">
        <f>SUM('1:3'!O363)</f>
        <v>0</v>
      </c>
      <c r="P363" s="93">
        <f>SUM('1:3'!P363)</f>
        <v>0</v>
      </c>
      <c r="Q363" s="93">
        <f>SUM('1:3'!Q363)</f>
        <v>0</v>
      </c>
      <c r="R363" s="93">
        <f>SUM('1:3'!R363)</f>
        <v>0</v>
      </c>
      <c r="S363" s="93">
        <f>SUM('1:3'!S363)</f>
        <v>0</v>
      </c>
      <c r="T363" s="93">
        <f>SUM('1:3'!T363)</f>
        <v>0</v>
      </c>
      <c r="U363" s="93">
        <f>SUM('1:3'!U363)</f>
        <v>0</v>
      </c>
      <c r="V363" s="202">
        <f>SUM(X363:AA363)</f>
        <v>0</v>
      </c>
      <c r="W363" s="33" t="str">
        <f>IF(ISERROR(V363/G363),"",V363/G363)</f>
        <v/>
      </c>
      <c r="X363" s="93">
        <f>SUM('1:3'!X363)</f>
        <v>0</v>
      </c>
      <c r="Y363" s="93">
        <f>SUM('1:3'!Y363)</f>
        <v>0</v>
      </c>
      <c r="Z363" s="93">
        <f>SUM('1:3'!Z363)</f>
        <v>0</v>
      </c>
      <c r="AA363" s="93">
        <f>SUM('1:3'!AA363)</f>
        <v>0</v>
      </c>
      <c r="AB363" s="73"/>
      <c r="AC363" s="54"/>
      <c r="AD363" s="327"/>
      <c r="AE363" s="54"/>
      <c r="AF363" s="54"/>
      <c r="AG363" s="54"/>
      <c r="AH363" s="54"/>
      <c r="AI363" s="57"/>
      <c r="AJ363" s="57"/>
      <c r="AK363" s="57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</row>
    <row r="364" spans="1:53">
      <c r="A364" s="260">
        <v>30100003</v>
      </c>
      <c r="B364" s="139" t="s">
        <v>198</v>
      </c>
      <c r="C364" s="313" t="s">
        <v>190</v>
      </c>
      <c r="D364" s="107">
        <v>4.8</v>
      </c>
      <c r="E364" s="17"/>
      <c r="F364" s="6"/>
      <c r="G364" s="93">
        <f>SUM('1:3'!G364)</f>
        <v>0</v>
      </c>
      <c r="H364" s="95">
        <f t="shared" si="63"/>
        <v>0</v>
      </c>
      <c r="I364" s="93">
        <f>SUM('1:3'!I364)</f>
        <v>0</v>
      </c>
      <c r="J364" s="31" t="str">
        <f t="array" ref="J364">IF(ISERROR(G364/I364),"",G364/I364)</f>
        <v/>
      </c>
      <c r="K364" s="35">
        <f t="array" ref="K364">IF(ISERROR(G364/L364),"",G364/L364)</f>
        <v>0</v>
      </c>
      <c r="L364" s="87">
        <v>4</v>
      </c>
      <c r="M364" s="36">
        <f t="shared" si="68"/>
        <v>0</v>
      </c>
      <c r="N364" s="31">
        <f>SUM(O364:U364)</f>
        <v>0</v>
      </c>
      <c r="O364" s="93">
        <f>SUM('1:3'!O364)</f>
        <v>0</v>
      </c>
      <c r="P364" s="93">
        <f>SUM('1:3'!P364)</f>
        <v>0</v>
      </c>
      <c r="Q364" s="93">
        <f>SUM('1:3'!Q364)</f>
        <v>0</v>
      </c>
      <c r="R364" s="93">
        <f>SUM('1:3'!R364)</f>
        <v>0</v>
      </c>
      <c r="S364" s="93">
        <f>SUM('1:3'!S364)</f>
        <v>0</v>
      </c>
      <c r="T364" s="93">
        <f>SUM('1:3'!T364)</f>
        <v>0</v>
      </c>
      <c r="U364" s="93">
        <f>SUM('1:3'!U364)</f>
        <v>0</v>
      </c>
      <c r="V364" s="202">
        <f>SUM(X364:AA364)</f>
        <v>0</v>
      </c>
      <c r="W364" s="33" t="str">
        <f>IF(ISERROR(V364/G364),"",V364/G364)</f>
        <v/>
      </c>
      <c r="X364" s="93">
        <f>SUM('1:3'!X364)</f>
        <v>0</v>
      </c>
      <c r="Y364" s="93">
        <f>SUM('1:3'!Y364)</f>
        <v>0</v>
      </c>
      <c r="Z364" s="93">
        <f>SUM('1:3'!Z364)</f>
        <v>0</v>
      </c>
      <c r="AA364" s="93">
        <f>SUM('1:3'!AA364)</f>
        <v>0</v>
      </c>
      <c r="AB364" s="73"/>
      <c r="AC364" s="54"/>
      <c r="AD364" s="327"/>
      <c r="AE364" s="54"/>
      <c r="AF364" s="54"/>
      <c r="AG364" s="54"/>
      <c r="AH364" s="54"/>
      <c r="AI364" s="57"/>
      <c r="AJ364" s="57"/>
      <c r="AK364" s="57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</row>
    <row r="365" spans="1:53">
      <c r="A365" s="260">
        <v>30100004</v>
      </c>
      <c r="B365" s="139" t="s">
        <v>198</v>
      </c>
      <c r="C365" s="313" t="s">
        <v>187</v>
      </c>
      <c r="D365" s="107">
        <v>4.8</v>
      </c>
      <c r="E365" s="17"/>
      <c r="F365" s="6"/>
      <c r="G365" s="93">
        <f>SUM('1:3'!G365)</f>
        <v>0</v>
      </c>
      <c r="H365" s="95">
        <f t="shared" si="63"/>
        <v>0</v>
      </c>
      <c r="I365" s="93">
        <f>SUM('1:3'!I365)</f>
        <v>0</v>
      </c>
      <c r="J365" s="31"/>
      <c r="K365" s="35">
        <f t="array" ref="K365">IF(ISERROR(G365/L365),"",G365/L365)</f>
        <v>0</v>
      </c>
      <c r="L365" s="87">
        <v>4</v>
      </c>
      <c r="M365" s="36">
        <f t="shared" si="68"/>
        <v>0</v>
      </c>
      <c r="N365" s="31"/>
      <c r="O365" s="93">
        <f>SUM('1:3'!O365)</f>
        <v>0</v>
      </c>
      <c r="P365" s="93">
        <f>SUM('1:3'!P365)</f>
        <v>0</v>
      </c>
      <c r="Q365" s="93">
        <f>SUM('1:3'!Q365)</f>
        <v>0</v>
      </c>
      <c r="R365" s="93">
        <f>SUM('1:3'!R365)</f>
        <v>0</v>
      </c>
      <c r="S365" s="93">
        <f>SUM('1:3'!S365)</f>
        <v>0</v>
      </c>
      <c r="T365" s="93">
        <f>SUM('1:3'!T365)</f>
        <v>0</v>
      </c>
      <c r="U365" s="93">
        <f>SUM('1:3'!U365)</f>
        <v>0</v>
      </c>
      <c r="V365" s="202"/>
      <c r="W365" s="33"/>
      <c r="X365" s="93">
        <f>SUM('1:3'!X365)</f>
        <v>0</v>
      </c>
      <c r="Y365" s="93">
        <f>SUM('1:3'!Y365)</f>
        <v>0</v>
      </c>
      <c r="Z365" s="93">
        <f>SUM('1:3'!Z365)</f>
        <v>0</v>
      </c>
      <c r="AA365" s="93">
        <f>SUM('1:3'!AA365)</f>
        <v>0</v>
      </c>
      <c r="AB365" s="73"/>
      <c r="AC365" s="54"/>
      <c r="AD365" s="327"/>
      <c r="AE365" s="54"/>
      <c r="AF365" s="54"/>
      <c r="AG365" s="54"/>
      <c r="AH365" s="54"/>
      <c r="AI365" s="57"/>
      <c r="AJ365" s="57"/>
      <c r="AK365" s="57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</row>
    <row r="366" spans="1:53">
      <c r="A366" s="260">
        <v>30100006</v>
      </c>
      <c r="B366" s="139" t="s">
        <v>198</v>
      </c>
      <c r="C366" s="313" t="s">
        <v>179</v>
      </c>
      <c r="D366" s="107">
        <v>4.8</v>
      </c>
      <c r="E366" s="17"/>
      <c r="F366" s="6"/>
      <c r="G366" s="93">
        <f>SUM('1:3'!G366)</f>
        <v>0</v>
      </c>
      <c r="H366" s="95">
        <f t="shared" si="63"/>
        <v>0</v>
      </c>
      <c r="I366" s="93">
        <f>SUM('1:3'!I366)</f>
        <v>0</v>
      </c>
      <c r="J366" s="31"/>
      <c r="K366" s="35">
        <f t="array" ref="K366">IF(ISERROR(G366/L366),"",G366/L366)</f>
        <v>0</v>
      </c>
      <c r="L366" s="87">
        <v>4</v>
      </c>
      <c r="M366" s="36">
        <f t="shared" si="68"/>
        <v>0</v>
      </c>
      <c r="N366" s="31"/>
      <c r="O366" s="93">
        <f>SUM('1:3'!O366)</f>
        <v>0</v>
      </c>
      <c r="P366" s="93">
        <f>SUM('1:3'!P366)</f>
        <v>0</v>
      </c>
      <c r="Q366" s="93">
        <f>SUM('1:3'!Q366)</f>
        <v>0</v>
      </c>
      <c r="R366" s="93">
        <f>SUM('1:3'!R366)</f>
        <v>0</v>
      </c>
      <c r="S366" s="93">
        <f>SUM('1:3'!S366)</f>
        <v>0</v>
      </c>
      <c r="T366" s="93">
        <f>SUM('1:3'!T366)</f>
        <v>0</v>
      </c>
      <c r="U366" s="93">
        <f>SUM('1:3'!U366)</f>
        <v>0</v>
      </c>
      <c r="V366" s="202"/>
      <c r="W366" s="33"/>
      <c r="X366" s="93">
        <f>SUM('1:3'!X366)</f>
        <v>0</v>
      </c>
      <c r="Y366" s="93">
        <f>SUM('1:3'!Y366)</f>
        <v>0</v>
      </c>
      <c r="Z366" s="93">
        <f>SUM('1:3'!Z366)</f>
        <v>0</v>
      </c>
      <c r="AA366" s="93">
        <f>SUM('1:3'!AA366)</f>
        <v>0</v>
      </c>
      <c r="AB366" s="73"/>
      <c r="AC366" s="54"/>
      <c r="AD366" s="327"/>
      <c r="AE366" s="54"/>
      <c r="AF366" s="54"/>
      <c r="AG366" s="54"/>
      <c r="AH366" s="54"/>
      <c r="AI366" s="57"/>
      <c r="AJ366" s="57"/>
      <c r="AK366" s="57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</row>
    <row r="367" spans="1:53">
      <c r="A367" s="260">
        <v>30100005</v>
      </c>
      <c r="B367" s="139" t="s">
        <v>198</v>
      </c>
      <c r="C367" s="313" t="s">
        <v>199</v>
      </c>
      <c r="D367" s="107">
        <v>4.8</v>
      </c>
      <c r="E367" s="17"/>
      <c r="F367" s="6"/>
      <c r="G367" s="93">
        <f>SUM('1:3'!G367)</f>
        <v>0</v>
      </c>
      <c r="H367" s="95">
        <f t="shared" si="63"/>
        <v>0</v>
      </c>
      <c r="I367" s="93">
        <f>SUM('1:3'!I367)</f>
        <v>0</v>
      </c>
      <c r="J367" s="31"/>
      <c r="K367" s="35">
        <f t="array" ref="K367">IF(ISERROR(G367/L367),"",G367/L367)</f>
        <v>0</v>
      </c>
      <c r="L367" s="87">
        <v>4</v>
      </c>
      <c r="M367" s="36">
        <f t="shared" si="68"/>
        <v>0</v>
      </c>
      <c r="N367" s="31"/>
      <c r="O367" s="93">
        <f>SUM('1:3'!O367)</f>
        <v>0</v>
      </c>
      <c r="P367" s="93">
        <f>SUM('1:3'!P367)</f>
        <v>0</v>
      </c>
      <c r="Q367" s="93">
        <f>SUM('1:3'!Q367)</f>
        <v>0</v>
      </c>
      <c r="R367" s="93">
        <f>SUM('1:3'!R367)</f>
        <v>0</v>
      </c>
      <c r="S367" s="93">
        <f>SUM('1:3'!S367)</f>
        <v>0</v>
      </c>
      <c r="T367" s="93">
        <f>SUM('1:3'!T367)</f>
        <v>0</v>
      </c>
      <c r="U367" s="93">
        <f>SUM('1:3'!U367)</f>
        <v>0</v>
      </c>
      <c r="V367" s="202"/>
      <c r="W367" s="33"/>
      <c r="X367" s="93">
        <f>SUM('1:3'!X367)</f>
        <v>0</v>
      </c>
      <c r="Y367" s="93">
        <f>SUM('1:3'!Y367)</f>
        <v>0</v>
      </c>
      <c r="Z367" s="93">
        <f>SUM('1:3'!Z367)</f>
        <v>0</v>
      </c>
      <c r="AA367" s="93">
        <f>SUM('1:3'!AA367)</f>
        <v>0</v>
      </c>
      <c r="AB367" s="73"/>
      <c r="AC367" s="54"/>
      <c r="AD367" s="327"/>
      <c r="AE367" s="54"/>
      <c r="AF367" s="54"/>
      <c r="AG367" s="54"/>
      <c r="AH367" s="54"/>
      <c r="AI367" s="57"/>
      <c r="AJ367" s="57"/>
      <c r="AK367" s="57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</row>
    <row r="368" spans="1:53">
      <c r="A368" s="260">
        <v>30100009</v>
      </c>
      <c r="B368" s="139" t="s">
        <v>200</v>
      </c>
      <c r="C368" s="125" t="s">
        <v>190</v>
      </c>
      <c r="D368" s="107">
        <v>4.99</v>
      </c>
      <c r="E368" s="17"/>
      <c r="F368" s="6"/>
      <c r="G368" s="93">
        <f>SUM('1:3'!G368)</f>
        <v>0</v>
      </c>
      <c r="H368" s="95">
        <f t="shared" si="63"/>
        <v>0</v>
      </c>
      <c r="I368" s="93">
        <f>SUM('1:3'!I368)</f>
        <v>0</v>
      </c>
      <c r="J368" s="31"/>
      <c r="K368" s="35">
        <f t="array" ref="K368">IF(ISERROR(G368/L368),"",G368/L368)</f>
        <v>0</v>
      </c>
      <c r="L368" s="87">
        <v>23.5</v>
      </c>
      <c r="M368" s="36">
        <f t="shared" si="68"/>
        <v>0</v>
      </c>
      <c r="N368" s="31"/>
      <c r="O368" s="93">
        <f>SUM('1:3'!O368)</f>
        <v>0</v>
      </c>
      <c r="P368" s="93">
        <f>SUM('1:3'!P368)</f>
        <v>0</v>
      </c>
      <c r="Q368" s="93">
        <f>SUM('1:3'!Q368)</f>
        <v>0</v>
      </c>
      <c r="R368" s="93">
        <f>SUM('1:3'!R368)</f>
        <v>0</v>
      </c>
      <c r="S368" s="93">
        <f>SUM('1:3'!S368)</f>
        <v>0</v>
      </c>
      <c r="T368" s="93">
        <f>SUM('1:3'!T368)</f>
        <v>0</v>
      </c>
      <c r="U368" s="93">
        <f>SUM('1:3'!U368)</f>
        <v>0</v>
      </c>
      <c r="V368" s="202"/>
      <c r="W368" s="33"/>
      <c r="X368" s="93">
        <f>SUM('1:3'!X368)</f>
        <v>0</v>
      </c>
      <c r="Y368" s="93">
        <f>SUM('1:3'!Y368)</f>
        <v>0</v>
      </c>
      <c r="Z368" s="93">
        <f>SUM('1:3'!Z368)</f>
        <v>0</v>
      </c>
      <c r="AA368" s="93">
        <f>SUM('1:3'!AA368)</f>
        <v>0</v>
      </c>
      <c r="AB368" s="73"/>
      <c r="AC368" s="54"/>
      <c r="AD368" s="327"/>
      <c r="AE368" s="54"/>
      <c r="AF368" s="54"/>
      <c r="AG368" s="54"/>
      <c r="AH368" s="54"/>
      <c r="AI368" s="57"/>
      <c r="AJ368" s="57"/>
      <c r="AK368" s="57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</row>
    <row r="369" spans="1:53">
      <c r="A369" s="259">
        <v>30200004</v>
      </c>
      <c r="B369" s="139" t="s">
        <v>200</v>
      </c>
      <c r="C369" s="125" t="s">
        <v>189</v>
      </c>
      <c r="D369" s="107">
        <v>4.99</v>
      </c>
      <c r="E369" s="17"/>
      <c r="F369" s="13"/>
      <c r="G369" s="93">
        <f>SUM('1:3'!G369)</f>
        <v>0</v>
      </c>
      <c r="H369" s="95">
        <f t="shared" si="63"/>
        <v>0</v>
      </c>
      <c r="I369" s="93">
        <f>SUM('1:3'!I369)</f>
        <v>0</v>
      </c>
      <c r="J369" s="31" t="str">
        <f t="array" ref="J369">IF(ISERROR(G369/I369),"",G369/I369)</f>
        <v/>
      </c>
      <c r="K369" s="35">
        <f t="array" ref="K369">IF(ISERROR(G369/L369),"",G369/L369)</f>
        <v>0</v>
      </c>
      <c r="L369" s="87">
        <v>23.5</v>
      </c>
      <c r="M369" s="36">
        <f t="shared" si="68"/>
        <v>0</v>
      </c>
      <c r="N369" s="31">
        <f>SUM(O369:U369)</f>
        <v>0</v>
      </c>
      <c r="O369" s="93">
        <f>SUM('1:3'!O369)</f>
        <v>0</v>
      </c>
      <c r="P369" s="93">
        <f>SUM('1:3'!P369)</f>
        <v>0</v>
      </c>
      <c r="Q369" s="93">
        <f>SUM('1:3'!Q369)</f>
        <v>0</v>
      </c>
      <c r="R369" s="93">
        <f>SUM('1:3'!R369)</f>
        <v>0</v>
      </c>
      <c r="S369" s="93">
        <f>SUM('1:3'!S369)</f>
        <v>0</v>
      </c>
      <c r="T369" s="93">
        <f>SUM('1:3'!T369)</f>
        <v>0</v>
      </c>
      <c r="U369" s="93">
        <f>SUM('1:3'!U369)</f>
        <v>0</v>
      </c>
      <c r="V369" s="202">
        <f>SUM(X369:AA369)</f>
        <v>0</v>
      </c>
      <c r="W369" s="33" t="str">
        <f>IF(ISERROR(V369/G369),"",V369/G369)</f>
        <v/>
      </c>
      <c r="X369" s="93">
        <f>SUM('1:3'!X369)</f>
        <v>0</v>
      </c>
      <c r="Y369" s="93">
        <f>SUM('1:3'!Y369)</f>
        <v>0</v>
      </c>
      <c r="Z369" s="93">
        <f>SUM('1:3'!Z369)</f>
        <v>0</v>
      </c>
      <c r="AA369" s="93">
        <f>SUM('1:3'!AA369)</f>
        <v>0</v>
      </c>
      <c r="AB369" s="73"/>
      <c r="AC369" s="54"/>
      <c r="AD369" s="327"/>
      <c r="AE369" s="54"/>
      <c r="AF369" s="54"/>
      <c r="AG369" s="54"/>
      <c r="AH369" s="54"/>
      <c r="AI369" s="57"/>
      <c r="AJ369" s="57"/>
      <c r="AK369" s="57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</row>
    <row r="370" spans="1:53">
      <c r="A370" s="542" t="s">
        <v>70</v>
      </c>
      <c r="B370" s="543"/>
      <c r="C370" s="31" t="s">
        <v>71</v>
      </c>
      <c r="D370" s="30"/>
      <c r="E370" s="30"/>
      <c r="F370" s="30"/>
      <c r="G370" s="94">
        <f>SUM(G349:G369)</f>
        <v>0</v>
      </c>
      <c r="H370" s="30">
        <f>SUM(H349:H369)</f>
        <v>0</v>
      </c>
      <c r="I370" s="30">
        <f>SUM(I349:I369)</f>
        <v>0</v>
      </c>
      <c r="J370" s="31" t="str">
        <f t="array" ref="J370">IF(ISERROR(G370/I370),"",G370/I370)</f>
        <v/>
      </c>
      <c r="K370" s="30">
        <f>SUM(K349:K369)</f>
        <v>0</v>
      </c>
      <c r="L370" s="98"/>
      <c r="M370" s="89">
        <f t="shared" ref="M370:AA370" si="69">SUM(M349:M369)</f>
        <v>0</v>
      </c>
      <c r="N370" s="30">
        <f t="shared" si="69"/>
        <v>0</v>
      </c>
      <c r="O370" s="34">
        <f t="shared" si="69"/>
        <v>0</v>
      </c>
      <c r="P370" s="34">
        <f t="shared" si="69"/>
        <v>0</v>
      </c>
      <c r="Q370" s="34">
        <f t="shared" si="69"/>
        <v>0</v>
      </c>
      <c r="R370" s="34">
        <f t="shared" si="69"/>
        <v>0</v>
      </c>
      <c r="S370" s="34">
        <f t="shared" si="69"/>
        <v>0</v>
      </c>
      <c r="T370" s="34">
        <f t="shared" si="69"/>
        <v>0</v>
      </c>
      <c r="U370" s="34">
        <f t="shared" si="69"/>
        <v>0</v>
      </c>
      <c r="V370" s="202">
        <f t="shared" si="69"/>
        <v>0</v>
      </c>
      <c r="W370" s="33">
        <f t="shared" si="69"/>
        <v>0</v>
      </c>
      <c r="X370" s="92">
        <f t="shared" si="69"/>
        <v>0</v>
      </c>
      <c r="Y370" s="92">
        <f t="shared" si="69"/>
        <v>0</v>
      </c>
      <c r="Z370" s="92">
        <f t="shared" si="69"/>
        <v>0</v>
      </c>
      <c r="AA370" s="92">
        <f t="shared" si="69"/>
        <v>0</v>
      </c>
      <c r="AB370" s="70"/>
      <c r="AC370" s="70"/>
      <c r="AD370" s="58"/>
      <c r="AE370" s="70"/>
      <c r="AF370" s="70"/>
      <c r="AG370" s="70"/>
      <c r="AH370" s="70"/>
      <c r="AI370" s="58"/>
      <c r="AJ370" s="58"/>
      <c r="AK370" s="58"/>
      <c r="AL370" s="58"/>
      <c r="AM370" s="58"/>
      <c r="AN370" s="58"/>
      <c r="AO370" s="58"/>
      <c r="AP370" s="58"/>
      <c r="AQ370" s="58"/>
      <c r="AR370" s="58"/>
      <c r="AS370" s="58"/>
      <c r="AT370" s="58"/>
      <c r="AU370" s="58"/>
      <c r="AV370" s="58"/>
      <c r="AW370" s="58"/>
      <c r="AX370" s="58"/>
      <c r="AY370" s="58"/>
      <c r="AZ370" s="58"/>
      <c r="BA370" s="58"/>
    </row>
    <row r="371" spans="1:53">
      <c r="A371" s="260">
        <v>30100012</v>
      </c>
      <c r="B371" s="61" t="s">
        <v>76</v>
      </c>
      <c r="C371" s="16" t="s">
        <v>73</v>
      </c>
      <c r="D371" s="17">
        <v>5.03</v>
      </c>
      <c r="E371" s="17"/>
      <c r="F371" s="6"/>
      <c r="G371" s="93">
        <f>SUM('1:3'!G371)</f>
        <v>0</v>
      </c>
      <c r="H371" s="321">
        <f t="shared" ref="H371:H427" si="70">D371*G371</f>
        <v>0</v>
      </c>
      <c r="I371" s="93">
        <f>SUM('1:3'!I371)</f>
        <v>0</v>
      </c>
      <c r="J371" s="31" t="str">
        <f t="array" ref="J371">IF(ISERROR(G371/I371),"",G371/I371)</f>
        <v/>
      </c>
      <c r="K371" s="35">
        <f t="array" ref="K371">IF(ISERROR(G371/L371),"",G371/L371)</f>
        <v>0</v>
      </c>
      <c r="L371" s="87">
        <v>52</v>
      </c>
      <c r="M371" s="36">
        <f>IF(ISERROR(I371-K371),"",I371-K371)</f>
        <v>0</v>
      </c>
      <c r="N371" s="31">
        <f>SUM(O371:U371)</f>
        <v>0</v>
      </c>
      <c r="O371" s="93">
        <f>SUM('1:3'!O371)</f>
        <v>0</v>
      </c>
      <c r="P371" s="93">
        <f>SUM('1:3'!P371)</f>
        <v>0</v>
      </c>
      <c r="Q371" s="93">
        <f>SUM('1:3'!Q371)</f>
        <v>0</v>
      </c>
      <c r="R371" s="93">
        <f>SUM('1:3'!R371)</f>
        <v>0</v>
      </c>
      <c r="S371" s="93">
        <f>SUM('1:3'!S371)</f>
        <v>0</v>
      </c>
      <c r="T371" s="93">
        <f>SUM('1:3'!T371)</f>
        <v>0</v>
      </c>
      <c r="U371" s="93">
        <f>SUM('1:3'!U371)</f>
        <v>0</v>
      </c>
      <c r="V371" s="202">
        <f>SUM(X371:AA371)</f>
        <v>0</v>
      </c>
      <c r="W371" s="33" t="str">
        <f>IF(ISERROR(V371/G371),"",V371/G371)</f>
        <v/>
      </c>
      <c r="X371" s="93">
        <f>SUM('1:3'!X371)</f>
        <v>0</v>
      </c>
      <c r="Y371" s="93">
        <f>SUM('1:3'!Y371)</f>
        <v>0</v>
      </c>
      <c r="Z371" s="93">
        <f>SUM('1:3'!Z371)</f>
        <v>0</v>
      </c>
      <c r="AA371" s="93">
        <f>SUM('1:3'!AA371)</f>
        <v>0</v>
      </c>
      <c r="AB371" s="25"/>
      <c r="AC371" s="54"/>
      <c r="AD371" s="327"/>
      <c r="AE371" s="54"/>
      <c r="AF371" s="54"/>
      <c r="AG371" s="54"/>
      <c r="AH371" s="54"/>
      <c r="AI371" s="57"/>
      <c r="AJ371" s="57"/>
      <c r="AK371" s="57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</row>
    <row r="372" spans="1:53">
      <c r="A372" s="260">
        <v>30100011</v>
      </c>
      <c r="B372" s="186" t="s">
        <v>425</v>
      </c>
      <c r="C372" s="183" t="s">
        <v>427</v>
      </c>
      <c r="D372" s="17">
        <v>5.03</v>
      </c>
      <c r="E372" s="17"/>
      <c r="F372" s="6"/>
      <c r="G372" s="93">
        <f>SUM('1:3'!G372)</f>
        <v>0</v>
      </c>
      <c r="H372" s="321">
        <f t="shared" si="70"/>
        <v>0</v>
      </c>
      <c r="I372" s="93"/>
      <c r="J372" s="31"/>
      <c r="K372" s="35">
        <f t="array" ref="K372">IF(ISERROR(G372/L372),"",G372/L372)</f>
        <v>0</v>
      </c>
      <c r="L372" s="87">
        <v>52</v>
      </c>
      <c r="M372" s="36"/>
      <c r="N372" s="31"/>
      <c r="O372" s="93"/>
      <c r="P372" s="93"/>
      <c r="Q372" s="93"/>
      <c r="R372" s="93"/>
      <c r="S372" s="93"/>
      <c r="T372" s="93"/>
      <c r="U372" s="93"/>
      <c r="V372" s="202"/>
      <c r="W372" s="33"/>
      <c r="X372" s="93"/>
      <c r="Y372" s="93"/>
      <c r="Z372" s="93"/>
      <c r="AA372" s="93"/>
      <c r="AB372" s="25"/>
      <c r="AC372" s="54"/>
      <c r="AD372" s="327"/>
      <c r="AE372" s="54"/>
      <c r="AF372" s="54"/>
      <c r="AG372" s="54"/>
      <c r="AH372" s="54"/>
      <c r="AI372" s="57"/>
      <c r="AJ372" s="57"/>
      <c r="AK372" s="57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</row>
    <row r="373" spans="1:53">
      <c r="A373" s="260">
        <v>30100010</v>
      </c>
      <c r="B373" s="61" t="s">
        <v>76</v>
      </c>
      <c r="C373" s="16" t="s">
        <v>60</v>
      </c>
      <c r="D373" s="17">
        <v>5.03</v>
      </c>
      <c r="E373" s="17"/>
      <c r="F373" s="6"/>
      <c r="G373" s="93">
        <f>SUM('1:3'!G373)</f>
        <v>0</v>
      </c>
      <c r="H373" s="321">
        <f t="shared" si="70"/>
        <v>0</v>
      </c>
      <c r="I373" s="93">
        <f>SUM('1:3'!I373)</f>
        <v>0</v>
      </c>
      <c r="J373" s="31" t="str">
        <f t="array" ref="J373">IF(ISERROR(G373/I373),"",G373/I373)</f>
        <v/>
      </c>
      <c r="K373" s="35">
        <f t="array" ref="K373">IF(ISERROR(G373/L373),"",G373/L373)</f>
        <v>0</v>
      </c>
      <c r="L373" s="87">
        <v>52</v>
      </c>
      <c r="M373" s="36">
        <f t="shared" ref="M373:M408" si="71">IF(ISERROR(I373-K373),"",I373-K373)</f>
        <v>0</v>
      </c>
      <c r="N373" s="31">
        <f>SUM(O373:U373)</f>
        <v>0</v>
      </c>
      <c r="O373" s="93">
        <f>SUM('1:3'!O373)</f>
        <v>0</v>
      </c>
      <c r="P373" s="93">
        <f>SUM('1:3'!P373)</f>
        <v>0</v>
      </c>
      <c r="Q373" s="93">
        <f>SUM('1:3'!Q373)</f>
        <v>0</v>
      </c>
      <c r="R373" s="93">
        <f>SUM('1:3'!R373)</f>
        <v>0</v>
      </c>
      <c r="S373" s="93">
        <f>SUM('1:3'!S373)</f>
        <v>0</v>
      </c>
      <c r="T373" s="93">
        <f>SUM('1:3'!T373)</f>
        <v>0</v>
      </c>
      <c r="U373" s="93">
        <f>SUM('1:3'!U373)</f>
        <v>0</v>
      </c>
      <c r="V373" s="202">
        <f>SUM(X373:AA373)</f>
        <v>0</v>
      </c>
      <c r="W373" s="33" t="str">
        <f>IF(ISERROR(V373/G373),"",V373/G373)</f>
        <v/>
      </c>
      <c r="X373" s="93">
        <f>SUM('1:3'!X373)</f>
        <v>0</v>
      </c>
      <c r="Y373" s="93">
        <f>SUM('1:3'!Y373)</f>
        <v>0</v>
      </c>
      <c r="Z373" s="93">
        <f>SUM('1:3'!Z373)</f>
        <v>0</v>
      </c>
      <c r="AA373" s="93">
        <f>SUM('1:3'!AA373)</f>
        <v>0</v>
      </c>
      <c r="AB373" s="25"/>
      <c r="AC373" s="54"/>
      <c r="AD373" s="327"/>
      <c r="AE373" s="54"/>
      <c r="AF373" s="54"/>
      <c r="AG373" s="54"/>
      <c r="AH373" s="54"/>
      <c r="AI373" s="57"/>
      <c r="AJ373" s="57"/>
      <c r="AK373" s="57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</row>
    <row r="374" spans="1:53" ht="17.25" customHeight="1">
      <c r="A374" s="260">
        <v>30100014</v>
      </c>
      <c r="B374" s="61" t="s">
        <v>76</v>
      </c>
      <c r="C374" s="16" t="s">
        <v>72</v>
      </c>
      <c r="D374" s="17">
        <v>5.03</v>
      </c>
      <c r="E374" s="17"/>
      <c r="F374" s="6"/>
      <c r="G374" s="93">
        <f>SUM('1:3'!G374)</f>
        <v>0</v>
      </c>
      <c r="H374" s="321">
        <f t="shared" si="70"/>
        <v>0</v>
      </c>
      <c r="I374" s="93">
        <f>SUM('1:3'!I374)</f>
        <v>0</v>
      </c>
      <c r="J374" s="31" t="str">
        <f t="array" ref="J374">IF(ISERROR(G374/I374),"",G374/I374)</f>
        <v/>
      </c>
      <c r="K374" s="35">
        <f t="array" ref="K374">IF(ISERROR(G374/L374),"",G374/L374)</f>
        <v>0</v>
      </c>
      <c r="L374" s="87">
        <v>52</v>
      </c>
      <c r="M374" s="36">
        <f t="shared" si="71"/>
        <v>0</v>
      </c>
      <c r="N374" s="31">
        <f>SUM(O374:U374)</f>
        <v>0</v>
      </c>
      <c r="O374" s="93">
        <f>SUM('1:3'!O374)</f>
        <v>0</v>
      </c>
      <c r="P374" s="93">
        <f>SUM('1:3'!P374)</f>
        <v>0</v>
      </c>
      <c r="Q374" s="93">
        <f>SUM('1:3'!Q374)</f>
        <v>0</v>
      </c>
      <c r="R374" s="93">
        <f>SUM('1:3'!R374)</f>
        <v>0</v>
      </c>
      <c r="S374" s="93">
        <f>SUM('1:3'!S374)</f>
        <v>0</v>
      </c>
      <c r="T374" s="93">
        <f>SUM('1:3'!T374)</f>
        <v>0</v>
      </c>
      <c r="U374" s="93">
        <f>SUM('1:3'!U374)</f>
        <v>0</v>
      </c>
      <c r="V374" s="202">
        <f>SUM(X374:AA374)</f>
        <v>0</v>
      </c>
      <c r="W374" s="33" t="str">
        <f>IF(ISERROR(V374/G374),"",V374/G374)</f>
        <v/>
      </c>
      <c r="X374" s="93">
        <f>SUM('1:3'!X374)</f>
        <v>0</v>
      </c>
      <c r="Y374" s="93">
        <f>SUM('1:3'!Y374)</f>
        <v>0</v>
      </c>
      <c r="Z374" s="93">
        <f>SUM('1:3'!Z374)</f>
        <v>0</v>
      </c>
      <c r="AA374" s="93">
        <f>SUM('1:3'!AA374)</f>
        <v>0</v>
      </c>
      <c r="AB374" s="25"/>
      <c r="AC374" s="54"/>
      <c r="AD374" s="327"/>
      <c r="AE374" s="54"/>
      <c r="AF374" s="54"/>
      <c r="AG374" s="54"/>
      <c r="AH374" s="54"/>
      <c r="AI374" s="57"/>
      <c r="AJ374" s="57"/>
      <c r="AK374" s="57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</row>
    <row r="375" spans="1:53">
      <c r="A375" s="260">
        <v>30100013</v>
      </c>
      <c r="B375" s="61" t="s">
        <v>76</v>
      </c>
      <c r="C375" s="16" t="s">
        <v>77</v>
      </c>
      <c r="D375" s="17">
        <v>5.03</v>
      </c>
      <c r="E375" s="17"/>
      <c r="F375" s="6"/>
      <c r="G375" s="93">
        <f>SUM('1:3'!G375)</f>
        <v>0</v>
      </c>
      <c r="H375" s="321">
        <f t="shared" si="70"/>
        <v>0</v>
      </c>
      <c r="I375" s="93">
        <f>SUM('1:3'!I375)</f>
        <v>0</v>
      </c>
      <c r="J375" s="31" t="str">
        <f t="array" ref="J375">IF(ISERROR(G375/I375),"",G375/I375)</f>
        <v/>
      </c>
      <c r="K375" s="35">
        <f t="array" ref="K375">IF(ISERROR(G375/L375),"",G375/L375)</f>
        <v>0</v>
      </c>
      <c r="L375" s="87">
        <v>52</v>
      </c>
      <c r="M375" s="36">
        <f t="shared" si="71"/>
        <v>0</v>
      </c>
      <c r="N375" s="31">
        <f>SUM(O375:U375)</f>
        <v>0</v>
      </c>
      <c r="O375" s="93">
        <f>SUM('1:3'!O375)</f>
        <v>0</v>
      </c>
      <c r="P375" s="93">
        <f>SUM('1:3'!P375)</f>
        <v>0</v>
      </c>
      <c r="Q375" s="93">
        <f>SUM('1:3'!Q375)</f>
        <v>0</v>
      </c>
      <c r="R375" s="93">
        <f>SUM('1:3'!R375)</f>
        <v>0</v>
      </c>
      <c r="S375" s="93">
        <f>SUM('1:3'!S375)</f>
        <v>0</v>
      </c>
      <c r="T375" s="93">
        <f>SUM('1:3'!T375)</f>
        <v>0</v>
      </c>
      <c r="U375" s="93">
        <f>SUM('1:3'!U375)</f>
        <v>0</v>
      </c>
      <c r="V375" s="202">
        <f>SUM(X375:AA375)</f>
        <v>0</v>
      </c>
      <c r="W375" s="33" t="str">
        <f>IF(ISERROR(V375/G375),"",V375/G375)</f>
        <v/>
      </c>
      <c r="X375" s="93">
        <f>SUM('1:3'!X375)</f>
        <v>0</v>
      </c>
      <c r="Y375" s="93">
        <f>SUM('1:3'!Y375)</f>
        <v>0</v>
      </c>
      <c r="Z375" s="93">
        <f>SUM('1:3'!Z375)</f>
        <v>0</v>
      </c>
      <c r="AA375" s="93">
        <f>SUM('1:3'!AA375)</f>
        <v>0</v>
      </c>
      <c r="AB375" s="25"/>
      <c r="AC375" s="54"/>
      <c r="AD375" s="327"/>
      <c r="AE375" s="54"/>
      <c r="AF375" s="54"/>
      <c r="AG375" s="54"/>
      <c r="AH375" s="54"/>
      <c r="AI375" s="57"/>
      <c r="AJ375" s="57"/>
      <c r="AK375" s="57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</row>
    <row r="376" spans="1:53">
      <c r="A376" s="260">
        <v>30100016</v>
      </c>
      <c r="B376" s="312" t="s">
        <v>414</v>
      </c>
      <c r="C376" s="183" t="s">
        <v>415</v>
      </c>
      <c r="D376" s="17"/>
      <c r="E376" s="17"/>
      <c r="F376" s="6"/>
      <c r="G376" s="93">
        <f>SUM('1:3'!G376)</f>
        <v>0</v>
      </c>
      <c r="H376" s="321">
        <f t="shared" si="70"/>
        <v>0</v>
      </c>
      <c r="I376" s="93">
        <f>SUM('1:3'!I376)</f>
        <v>0</v>
      </c>
      <c r="J376" s="31"/>
      <c r="K376" s="35">
        <f t="array" ref="K376">IF(ISERROR(G376/L376),"",G376/L376)</f>
        <v>0</v>
      </c>
      <c r="L376" s="87">
        <v>52</v>
      </c>
      <c r="M376" s="36">
        <f t="shared" si="71"/>
        <v>0</v>
      </c>
      <c r="N376" s="31"/>
      <c r="O376" s="93"/>
      <c r="P376" s="93"/>
      <c r="Q376" s="93"/>
      <c r="R376" s="93"/>
      <c r="S376" s="93"/>
      <c r="T376" s="93"/>
      <c r="U376" s="93"/>
      <c r="V376" s="202"/>
      <c r="W376" s="33"/>
      <c r="X376" s="93"/>
      <c r="Y376" s="93"/>
      <c r="Z376" s="93"/>
      <c r="AA376" s="93"/>
      <c r="AB376" s="25"/>
      <c r="AC376" s="54"/>
      <c r="AD376" s="327"/>
      <c r="AE376" s="54"/>
      <c r="AF376" s="54"/>
      <c r="AG376" s="54"/>
      <c r="AH376" s="54"/>
      <c r="AI376" s="57"/>
      <c r="AJ376" s="57"/>
      <c r="AK376" s="57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</row>
    <row r="377" spans="1:53">
      <c r="A377" s="260">
        <v>30100017</v>
      </c>
      <c r="B377" s="312" t="s">
        <v>414</v>
      </c>
      <c r="C377" s="183" t="s">
        <v>416</v>
      </c>
      <c r="D377" s="17"/>
      <c r="E377" s="17"/>
      <c r="F377" s="6"/>
      <c r="G377" s="93">
        <f>SUM('1:3'!G377)</f>
        <v>0</v>
      </c>
      <c r="H377" s="321">
        <f t="shared" si="70"/>
        <v>0</v>
      </c>
      <c r="I377" s="93">
        <f>SUM('1:3'!I377)</f>
        <v>0</v>
      </c>
      <c r="J377" s="31"/>
      <c r="K377" s="35">
        <f t="array" ref="K377">IF(ISERROR(G377/L377),"",G377/L377)</f>
        <v>0</v>
      </c>
      <c r="L377" s="87">
        <v>52</v>
      </c>
      <c r="M377" s="36">
        <f t="shared" si="71"/>
        <v>0</v>
      </c>
      <c r="N377" s="31"/>
      <c r="O377" s="93"/>
      <c r="P377" s="93"/>
      <c r="Q377" s="93"/>
      <c r="R377" s="93"/>
      <c r="S377" s="93"/>
      <c r="T377" s="93"/>
      <c r="U377" s="93"/>
      <c r="V377" s="202"/>
      <c r="W377" s="33"/>
      <c r="X377" s="93"/>
      <c r="Y377" s="93"/>
      <c r="Z377" s="93"/>
      <c r="AA377" s="93"/>
      <c r="AB377" s="25"/>
      <c r="AC377" s="54"/>
      <c r="AD377" s="327"/>
      <c r="AE377" s="54"/>
      <c r="AF377" s="54"/>
      <c r="AG377" s="54"/>
      <c r="AH377" s="54"/>
      <c r="AI377" s="57"/>
      <c r="AJ377" s="57"/>
      <c r="AK377" s="57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</row>
    <row r="378" spans="1:53">
      <c r="A378" s="260">
        <v>30100015</v>
      </c>
      <c r="B378" s="312" t="s">
        <v>414</v>
      </c>
      <c r="C378" s="183" t="s">
        <v>61</v>
      </c>
      <c r="D378" s="17"/>
      <c r="E378" s="17"/>
      <c r="F378" s="6"/>
      <c r="G378" s="93">
        <f>SUM('1:3'!G378)</f>
        <v>0</v>
      </c>
      <c r="H378" s="321">
        <f t="shared" si="70"/>
        <v>0</v>
      </c>
      <c r="I378" s="93">
        <f>SUM('1:3'!I378)</f>
        <v>0</v>
      </c>
      <c r="J378" s="31"/>
      <c r="K378" s="35">
        <f t="array" ref="K378">IF(ISERROR(G378/L378),"",G378/L378)</f>
        <v>0</v>
      </c>
      <c r="L378" s="87">
        <v>52</v>
      </c>
      <c r="M378" s="36">
        <f t="shared" si="71"/>
        <v>0</v>
      </c>
      <c r="N378" s="31"/>
      <c r="O378" s="93"/>
      <c r="P378" s="93"/>
      <c r="Q378" s="93"/>
      <c r="R378" s="93"/>
      <c r="S378" s="93"/>
      <c r="T378" s="93"/>
      <c r="U378" s="93"/>
      <c r="V378" s="202"/>
      <c r="W378" s="33"/>
      <c r="X378" s="93"/>
      <c r="Y378" s="93"/>
      <c r="Z378" s="93"/>
      <c r="AA378" s="93"/>
      <c r="AB378" s="25"/>
      <c r="AC378" s="54"/>
      <c r="AD378" s="327"/>
      <c r="AE378" s="54"/>
      <c r="AF378" s="54"/>
      <c r="AG378" s="54"/>
      <c r="AH378" s="54"/>
      <c r="AI378" s="57"/>
      <c r="AJ378" s="57"/>
      <c r="AK378" s="57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</row>
    <row r="379" spans="1:53">
      <c r="A379" s="260">
        <v>30100027</v>
      </c>
      <c r="B379" s="61" t="s">
        <v>78</v>
      </c>
      <c r="C379" s="16" t="s">
        <v>53</v>
      </c>
      <c r="D379" s="17">
        <v>5.08</v>
      </c>
      <c r="E379" s="17"/>
      <c r="F379" s="6"/>
      <c r="G379" s="93">
        <f>SUM('1:3'!G379)</f>
        <v>0</v>
      </c>
      <c r="H379" s="321">
        <f t="shared" si="70"/>
        <v>0</v>
      </c>
      <c r="I379" s="93">
        <f>SUM('1:3'!I379)</f>
        <v>0</v>
      </c>
      <c r="J379" s="31" t="str">
        <f t="array" ref="J379">IF(ISERROR(G379/I379),"",G379/I379)</f>
        <v/>
      </c>
      <c r="K379" s="35">
        <f t="array" ref="K379">IF(ISERROR(G379/L379),"",G379/L379)</f>
        <v>0</v>
      </c>
      <c r="L379" s="87">
        <v>21</v>
      </c>
      <c r="M379" s="36">
        <f t="shared" si="71"/>
        <v>0</v>
      </c>
      <c r="N379" s="31">
        <f t="shared" ref="N379:N394" si="72">SUM(O379:U379)</f>
        <v>0</v>
      </c>
      <c r="O379" s="93">
        <f>SUM('1:3'!O379)</f>
        <v>0</v>
      </c>
      <c r="P379" s="93">
        <f>SUM('1:3'!P379)</f>
        <v>0</v>
      </c>
      <c r="Q379" s="93">
        <f>SUM('1:3'!Q379)</f>
        <v>0</v>
      </c>
      <c r="R379" s="93">
        <f>SUM('1:3'!R379)</f>
        <v>0</v>
      </c>
      <c r="S379" s="93">
        <f>SUM('1:3'!S379)</f>
        <v>0</v>
      </c>
      <c r="T379" s="93">
        <f>SUM('1:3'!T379)</f>
        <v>0</v>
      </c>
      <c r="U379" s="93">
        <f>SUM('1:3'!U379)</f>
        <v>0</v>
      </c>
      <c r="V379" s="202">
        <f t="shared" ref="V379:V390" si="73">SUM(X379:AA379)</f>
        <v>0</v>
      </c>
      <c r="W379" s="33" t="str">
        <f t="shared" ref="W379:W390" si="74">IF(ISERROR(V379/G379),"",V379/G379)</f>
        <v/>
      </c>
      <c r="X379" s="93">
        <f>SUM('1:3'!X379)</f>
        <v>0</v>
      </c>
      <c r="Y379" s="93">
        <f>SUM('1:3'!Y379)</f>
        <v>0</v>
      </c>
      <c r="Z379" s="93">
        <f>SUM('1:3'!Z379)</f>
        <v>0</v>
      </c>
      <c r="AA379" s="93">
        <f>SUM('1:3'!AA379)</f>
        <v>0</v>
      </c>
      <c r="AB379" s="25"/>
      <c r="AC379" s="54"/>
      <c r="AD379" s="327"/>
      <c r="AE379" s="54"/>
      <c r="AF379" s="54"/>
      <c r="AG379" s="54"/>
      <c r="AH379" s="54"/>
      <c r="AI379" s="57"/>
      <c r="AJ379" s="57"/>
      <c r="AK379" s="57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</row>
    <row r="380" spans="1:53">
      <c r="A380" s="260">
        <v>30100023</v>
      </c>
      <c r="B380" s="61" t="s">
        <v>78</v>
      </c>
      <c r="C380" s="16" t="s">
        <v>74</v>
      </c>
      <c r="D380" s="17">
        <v>5.08</v>
      </c>
      <c r="E380" s="17"/>
      <c r="F380" s="6"/>
      <c r="G380" s="93">
        <f>SUM('1:3'!G380)</f>
        <v>0</v>
      </c>
      <c r="H380" s="321">
        <f t="shared" si="70"/>
        <v>0</v>
      </c>
      <c r="I380" s="93">
        <f>SUM('1:3'!I380)</f>
        <v>0</v>
      </c>
      <c r="J380" s="31" t="str">
        <f t="array" ref="J380">IF(ISERROR(G380/I380),"",G380/I380)</f>
        <v/>
      </c>
      <c r="K380" s="35">
        <f t="array" ref="K380">IF(ISERROR(G380/L380),"",G380/L380)</f>
        <v>0</v>
      </c>
      <c r="L380" s="87">
        <v>21</v>
      </c>
      <c r="M380" s="36">
        <f t="shared" si="71"/>
        <v>0</v>
      </c>
      <c r="N380" s="31">
        <f t="shared" si="72"/>
        <v>0</v>
      </c>
      <c r="O380" s="93">
        <f>SUM('1:3'!O380)</f>
        <v>0</v>
      </c>
      <c r="P380" s="93">
        <f>SUM('1:3'!P380)</f>
        <v>0</v>
      </c>
      <c r="Q380" s="93">
        <f>SUM('1:3'!Q380)</f>
        <v>0</v>
      </c>
      <c r="R380" s="93">
        <f>SUM('1:3'!R380)</f>
        <v>0</v>
      </c>
      <c r="S380" s="93">
        <f>SUM('1:3'!S380)</f>
        <v>0</v>
      </c>
      <c r="T380" s="93">
        <f>SUM('1:3'!T380)</f>
        <v>0</v>
      </c>
      <c r="U380" s="93">
        <f>SUM('1:3'!U380)</f>
        <v>0</v>
      </c>
      <c r="V380" s="202">
        <f t="shared" si="73"/>
        <v>0</v>
      </c>
      <c r="W380" s="33" t="str">
        <f t="shared" si="74"/>
        <v/>
      </c>
      <c r="X380" s="93">
        <f>SUM('1:3'!X380)</f>
        <v>0</v>
      </c>
      <c r="Y380" s="93">
        <f>SUM('1:3'!Y380)</f>
        <v>0</v>
      </c>
      <c r="Z380" s="93">
        <f>SUM('1:3'!Z380)</f>
        <v>0</v>
      </c>
      <c r="AA380" s="93">
        <f>SUM('1:3'!AA380)</f>
        <v>0</v>
      </c>
      <c r="AB380" s="25"/>
      <c r="AC380" s="54"/>
      <c r="AD380" s="327"/>
      <c r="AE380" s="54"/>
      <c r="AF380" s="54"/>
      <c r="AG380" s="54"/>
      <c r="AH380" s="54"/>
      <c r="AI380" s="57"/>
      <c r="AJ380" s="57"/>
      <c r="AK380" s="57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</row>
    <row r="381" spans="1:53">
      <c r="A381" s="260">
        <v>30100024</v>
      </c>
      <c r="B381" s="61" t="s">
        <v>78</v>
      </c>
      <c r="C381" s="16" t="s">
        <v>75</v>
      </c>
      <c r="D381" s="17">
        <v>5.08</v>
      </c>
      <c r="E381" s="17"/>
      <c r="F381" s="6"/>
      <c r="G381" s="93">
        <f>SUM('1:3'!G381)</f>
        <v>0</v>
      </c>
      <c r="H381" s="321">
        <f t="shared" si="70"/>
        <v>0</v>
      </c>
      <c r="I381" s="93">
        <f>SUM('1:3'!I381)</f>
        <v>0</v>
      </c>
      <c r="J381" s="31" t="str">
        <f t="array" ref="J381">IF(ISERROR(G381/I381),"",G381/I381)</f>
        <v/>
      </c>
      <c r="K381" s="35">
        <f t="array" ref="K381">IF(ISERROR(G381/L381),"",G381/L381)</f>
        <v>0</v>
      </c>
      <c r="L381" s="87">
        <v>21</v>
      </c>
      <c r="M381" s="36">
        <f t="shared" si="71"/>
        <v>0</v>
      </c>
      <c r="N381" s="31">
        <f t="shared" si="72"/>
        <v>0</v>
      </c>
      <c r="O381" s="93">
        <f>SUM('1:3'!O381)</f>
        <v>0</v>
      </c>
      <c r="P381" s="93">
        <f>SUM('1:3'!P381)</f>
        <v>0</v>
      </c>
      <c r="Q381" s="93">
        <f>SUM('1:3'!Q381)</f>
        <v>0</v>
      </c>
      <c r="R381" s="93">
        <f>SUM('1:3'!R381)</f>
        <v>0</v>
      </c>
      <c r="S381" s="93">
        <f>SUM('1:3'!S381)</f>
        <v>0</v>
      </c>
      <c r="T381" s="93">
        <f>SUM('1:3'!T381)</f>
        <v>0</v>
      </c>
      <c r="U381" s="93">
        <f>SUM('1:3'!U381)</f>
        <v>0</v>
      </c>
      <c r="V381" s="202">
        <f t="shared" si="73"/>
        <v>0</v>
      </c>
      <c r="W381" s="33" t="str">
        <f t="shared" si="74"/>
        <v/>
      </c>
      <c r="X381" s="93">
        <f>SUM('1:3'!X381)</f>
        <v>0</v>
      </c>
      <c r="Y381" s="93">
        <f>SUM('1:3'!Y381)</f>
        <v>0</v>
      </c>
      <c r="Z381" s="93">
        <f>SUM('1:3'!Z381)</f>
        <v>0</v>
      </c>
      <c r="AA381" s="93">
        <f>SUM('1:3'!AA381)</f>
        <v>0</v>
      </c>
      <c r="AB381" s="25"/>
      <c r="AC381" s="54"/>
      <c r="AD381" s="327"/>
      <c r="AE381" s="54"/>
      <c r="AF381" s="54"/>
      <c r="AG381" s="54"/>
      <c r="AH381" s="54"/>
      <c r="AI381" s="57"/>
      <c r="AJ381" s="57"/>
      <c r="AK381" s="57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</row>
    <row r="382" spans="1:53">
      <c r="A382" s="260">
        <v>30100022</v>
      </c>
      <c r="B382" s="61" t="s">
        <v>78</v>
      </c>
      <c r="C382" s="16" t="s">
        <v>60</v>
      </c>
      <c r="D382" s="17">
        <v>5.08</v>
      </c>
      <c r="E382" s="17"/>
      <c r="F382" s="6"/>
      <c r="G382" s="93">
        <f>SUM('1:3'!G382)</f>
        <v>0</v>
      </c>
      <c r="H382" s="321">
        <f t="shared" si="70"/>
        <v>0</v>
      </c>
      <c r="I382" s="93">
        <f>SUM('1:3'!I382)</f>
        <v>0</v>
      </c>
      <c r="J382" s="31" t="str">
        <f t="array" ref="J382">IF(ISERROR(G382/I382),"",G382/I382)</f>
        <v/>
      </c>
      <c r="K382" s="35">
        <f t="array" ref="K382">IF(ISERROR(G382/L382),"",G382/L382)</f>
        <v>0</v>
      </c>
      <c r="L382" s="87">
        <v>21</v>
      </c>
      <c r="M382" s="36">
        <f t="shared" si="71"/>
        <v>0</v>
      </c>
      <c r="N382" s="31">
        <f t="shared" si="72"/>
        <v>0</v>
      </c>
      <c r="O382" s="93">
        <f>SUM('1:3'!O382)</f>
        <v>0</v>
      </c>
      <c r="P382" s="93">
        <f>SUM('1:3'!P382)</f>
        <v>0</v>
      </c>
      <c r="Q382" s="93">
        <f>SUM('1:3'!Q382)</f>
        <v>0</v>
      </c>
      <c r="R382" s="93">
        <f>SUM('1:3'!R382)</f>
        <v>0</v>
      </c>
      <c r="S382" s="93">
        <f>SUM('1:3'!S382)</f>
        <v>0</v>
      </c>
      <c r="T382" s="93">
        <f>SUM('1:3'!T382)</f>
        <v>0</v>
      </c>
      <c r="U382" s="93">
        <f>SUM('1:3'!U382)</f>
        <v>0</v>
      </c>
      <c r="V382" s="202">
        <f t="shared" si="73"/>
        <v>0</v>
      </c>
      <c r="W382" s="33" t="str">
        <f t="shared" si="74"/>
        <v/>
      </c>
      <c r="X382" s="93">
        <f>SUM('1:3'!X382)</f>
        <v>0</v>
      </c>
      <c r="Y382" s="93">
        <f>SUM('1:3'!Y382)</f>
        <v>0</v>
      </c>
      <c r="Z382" s="93">
        <f>SUM('1:3'!Z382)</f>
        <v>0</v>
      </c>
      <c r="AA382" s="93">
        <f>SUM('1:3'!AA382)</f>
        <v>0</v>
      </c>
      <c r="AB382" s="25"/>
      <c r="AC382" s="54"/>
      <c r="AD382" s="327"/>
      <c r="AE382" s="54"/>
      <c r="AF382" s="54"/>
      <c r="AG382" s="54"/>
      <c r="AH382" s="54"/>
      <c r="AI382" s="57"/>
      <c r="AJ382" s="57"/>
      <c r="AK382" s="57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</row>
    <row r="383" spans="1:53">
      <c r="A383" s="260">
        <v>30100029</v>
      </c>
      <c r="B383" s="61" t="s">
        <v>78</v>
      </c>
      <c r="C383" s="16" t="s">
        <v>72</v>
      </c>
      <c r="D383" s="17">
        <v>5.08</v>
      </c>
      <c r="E383" s="17"/>
      <c r="F383" s="6"/>
      <c r="G383" s="93">
        <f>SUM('1:3'!G383)</f>
        <v>0</v>
      </c>
      <c r="H383" s="321">
        <f t="shared" si="70"/>
        <v>0</v>
      </c>
      <c r="I383" s="93">
        <f>SUM('1:3'!I383)</f>
        <v>0</v>
      </c>
      <c r="J383" s="31" t="str">
        <f t="array" ref="J383">IF(ISERROR(G383/I383),"",G383/I383)</f>
        <v/>
      </c>
      <c r="K383" s="35">
        <f t="array" ref="K383">IF(ISERROR(G383/L383),"",G383/L383)</f>
        <v>0</v>
      </c>
      <c r="L383" s="87">
        <v>21</v>
      </c>
      <c r="M383" s="36">
        <f t="shared" si="71"/>
        <v>0</v>
      </c>
      <c r="N383" s="31">
        <f t="shared" si="72"/>
        <v>0</v>
      </c>
      <c r="O383" s="93">
        <f>SUM('1:3'!O383)</f>
        <v>0</v>
      </c>
      <c r="P383" s="93">
        <f>SUM('1:3'!P383)</f>
        <v>0</v>
      </c>
      <c r="Q383" s="93">
        <f>SUM('1:3'!Q383)</f>
        <v>0</v>
      </c>
      <c r="R383" s="93">
        <f>SUM('1:3'!R383)</f>
        <v>0</v>
      </c>
      <c r="S383" s="93">
        <f>SUM('1:3'!S383)</f>
        <v>0</v>
      </c>
      <c r="T383" s="93">
        <f>SUM('1:3'!T383)</f>
        <v>0</v>
      </c>
      <c r="U383" s="93">
        <f>SUM('1:3'!U383)</f>
        <v>0</v>
      </c>
      <c r="V383" s="202">
        <f t="shared" si="73"/>
        <v>0</v>
      </c>
      <c r="W383" s="33" t="str">
        <f t="shared" si="74"/>
        <v/>
      </c>
      <c r="X383" s="93">
        <f>SUM('1:3'!X383)</f>
        <v>0</v>
      </c>
      <c r="Y383" s="93">
        <f>SUM('1:3'!Y383)</f>
        <v>0</v>
      </c>
      <c r="Z383" s="93">
        <f>SUM('1:3'!Z383)</f>
        <v>0</v>
      </c>
      <c r="AA383" s="93">
        <f>SUM('1:3'!AA383)</f>
        <v>0</v>
      </c>
      <c r="AB383" s="25"/>
      <c r="AC383" s="54"/>
      <c r="AD383" s="327"/>
      <c r="AE383" s="54"/>
      <c r="AF383" s="54"/>
      <c r="AG383" s="54"/>
      <c r="AH383" s="54"/>
      <c r="AI383" s="57"/>
      <c r="AJ383" s="57"/>
      <c r="AK383" s="57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</row>
    <row r="384" spans="1:53">
      <c r="A384" s="260">
        <v>30100026</v>
      </c>
      <c r="B384" s="61" t="s">
        <v>78</v>
      </c>
      <c r="C384" s="16" t="s">
        <v>73</v>
      </c>
      <c r="D384" s="17">
        <v>5.08</v>
      </c>
      <c r="E384" s="17"/>
      <c r="F384" s="6"/>
      <c r="G384" s="93">
        <f>SUM('1:3'!G384)</f>
        <v>0</v>
      </c>
      <c r="H384" s="321">
        <f t="shared" si="70"/>
        <v>0</v>
      </c>
      <c r="I384" s="93">
        <f>SUM('1:3'!I384)</f>
        <v>0</v>
      </c>
      <c r="J384" s="31" t="str">
        <f t="array" ref="J384">IF(ISERROR(G384/I384),"",G384/I384)</f>
        <v/>
      </c>
      <c r="K384" s="35">
        <f t="array" ref="K384">IF(ISERROR(G384/L384),"",G384/L384)</f>
        <v>0</v>
      </c>
      <c r="L384" s="87">
        <v>21</v>
      </c>
      <c r="M384" s="36">
        <f t="shared" si="71"/>
        <v>0</v>
      </c>
      <c r="N384" s="31">
        <f t="shared" si="72"/>
        <v>0</v>
      </c>
      <c r="O384" s="93">
        <f>SUM('1:3'!O384)</f>
        <v>0</v>
      </c>
      <c r="P384" s="93">
        <f>SUM('1:3'!P384)</f>
        <v>0</v>
      </c>
      <c r="Q384" s="93">
        <f>SUM('1:3'!Q384)</f>
        <v>0</v>
      </c>
      <c r="R384" s="93">
        <f>SUM('1:3'!R384)</f>
        <v>0</v>
      </c>
      <c r="S384" s="93">
        <f>SUM('1:3'!S384)</f>
        <v>0</v>
      </c>
      <c r="T384" s="93">
        <f>SUM('1:3'!T384)</f>
        <v>0</v>
      </c>
      <c r="U384" s="93">
        <f>SUM('1:3'!U384)</f>
        <v>0</v>
      </c>
      <c r="V384" s="202">
        <f t="shared" si="73"/>
        <v>0</v>
      </c>
      <c r="W384" s="33" t="str">
        <f t="shared" si="74"/>
        <v/>
      </c>
      <c r="X384" s="93">
        <f>SUM('1:3'!X384)</f>
        <v>0</v>
      </c>
      <c r="Y384" s="93">
        <f>SUM('1:3'!Y384)</f>
        <v>0</v>
      </c>
      <c r="Z384" s="93">
        <f>SUM('1:3'!Z384)</f>
        <v>0</v>
      </c>
      <c r="AA384" s="93">
        <f>SUM('1:3'!AA384)</f>
        <v>0</v>
      </c>
      <c r="AB384" s="73"/>
      <c r="AC384" s="54"/>
      <c r="AD384" s="327"/>
      <c r="AE384" s="54"/>
      <c r="AF384" s="54"/>
      <c r="AG384" s="54"/>
      <c r="AH384" s="54"/>
      <c r="AI384" s="57"/>
      <c r="AJ384" s="57"/>
      <c r="AK384" s="57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</row>
    <row r="385" spans="1:53">
      <c r="A385" s="260">
        <v>30100025</v>
      </c>
      <c r="B385" s="61" t="s">
        <v>78</v>
      </c>
      <c r="C385" s="16" t="s">
        <v>61</v>
      </c>
      <c r="D385" s="17">
        <v>5.08</v>
      </c>
      <c r="E385" s="17"/>
      <c r="F385" s="6"/>
      <c r="G385" s="93">
        <f>SUM('1:3'!G385)</f>
        <v>0</v>
      </c>
      <c r="H385" s="321">
        <f t="shared" si="70"/>
        <v>0</v>
      </c>
      <c r="I385" s="93">
        <f>SUM('1:3'!I385)</f>
        <v>0</v>
      </c>
      <c r="J385" s="31" t="str">
        <f t="array" ref="J385">IF(ISERROR(G385/I385),"",G385/I385)</f>
        <v/>
      </c>
      <c r="K385" s="35">
        <f t="array" ref="K385">IF(ISERROR(G385/L385),"",G385/L385)</f>
        <v>0</v>
      </c>
      <c r="L385" s="87">
        <v>21</v>
      </c>
      <c r="M385" s="36">
        <f t="shared" si="71"/>
        <v>0</v>
      </c>
      <c r="N385" s="31">
        <f t="shared" si="72"/>
        <v>0</v>
      </c>
      <c r="O385" s="93">
        <f>SUM('1:3'!O385)</f>
        <v>0</v>
      </c>
      <c r="P385" s="93">
        <f>SUM('1:3'!P385)</f>
        <v>0</v>
      </c>
      <c r="Q385" s="93">
        <f>SUM('1:3'!Q385)</f>
        <v>0</v>
      </c>
      <c r="R385" s="93">
        <f>SUM('1:3'!R385)</f>
        <v>0</v>
      </c>
      <c r="S385" s="93">
        <f>SUM('1:3'!S385)</f>
        <v>0</v>
      </c>
      <c r="T385" s="93">
        <f>SUM('1:3'!T385)</f>
        <v>0</v>
      </c>
      <c r="U385" s="93">
        <f>SUM('1:3'!U385)</f>
        <v>0</v>
      </c>
      <c r="V385" s="202">
        <f t="shared" si="73"/>
        <v>0</v>
      </c>
      <c r="W385" s="33" t="str">
        <f t="shared" si="74"/>
        <v/>
      </c>
      <c r="X385" s="93">
        <f>SUM('1:3'!X385)</f>
        <v>0</v>
      </c>
      <c r="Y385" s="93">
        <f>SUM('1:3'!Y385)</f>
        <v>0</v>
      </c>
      <c r="Z385" s="93">
        <f>SUM('1:3'!Z385)</f>
        <v>0</v>
      </c>
      <c r="AA385" s="93">
        <f>SUM('1:3'!AA385)</f>
        <v>0</v>
      </c>
      <c r="AB385" s="25"/>
      <c r="AC385" s="54"/>
      <c r="AD385" s="327"/>
      <c r="AE385" s="54"/>
      <c r="AF385" s="54"/>
      <c r="AG385" s="54"/>
      <c r="AH385" s="54"/>
      <c r="AI385" s="57"/>
      <c r="AJ385" s="57"/>
      <c r="AK385" s="57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</row>
    <row r="386" spans="1:53">
      <c r="A386" s="260">
        <v>30100028</v>
      </c>
      <c r="B386" s="61" t="s">
        <v>78</v>
      </c>
      <c r="C386" s="16" t="s">
        <v>77</v>
      </c>
      <c r="D386" s="17">
        <v>5.08</v>
      </c>
      <c r="E386" s="17"/>
      <c r="F386" s="6"/>
      <c r="G386" s="93">
        <f>SUM('1:3'!G386)</f>
        <v>0</v>
      </c>
      <c r="H386" s="321">
        <f t="shared" si="70"/>
        <v>0</v>
      </c>
      <c r="I386" s="93">
        <f>SUM('1:3'!I386)</f>
        <v>0</v>
      </c>
      <c r="J386" s="31" t="str">
        <f t="array" ref="J386">IF(ISERROR(G386/I386),"",G386/I386)</f>
        <v/>
      </c>
      <c r="K386" s="35">
        <f t="array" ref="K386">IF(ISERROR(G386/L386),"",G386/L386)</f>
        <v>0</v>
      </c>
      <c r="L386" s="87">
        <v>21</v>
      </c>
      <c r="M386" s="36">
        <f t="shared" si="71"/>
        <v>0</v>
      </c>
      <c r="N386" s="31">
        <f t="shared" si="72"/>
        <v>0</v>
      </c>
      <c r="O386" s="93">
        <f>SUM('1:3'!O386)</f>
        <v>0</v>
      </c>
      <c r="P386" s="93">
        <f>SUM('1:3'!P386)</f>
        <v>0</v>
      </c>
      <c r="Q386" s="93">
        <f>SUM('1:3'!Q386)</f>
        <v>0</v>
      </c>
      <c r="R386" s="93">
        <f>SUM('1:3'!R386)</f>
        <v>0</v>
      </c>
      <c r="S386" s="93">
        <f>SUM('1:3'!S386)</f>
        <v>0</v>
      </c>
      <c r="T386" s="93">
        <f>SUM('1:3'!T386)</f>
        <v>0</v>
      </c>
      <c r="U386" s="93">
        <f>SUM('1:3'!U386)</f>
        <v>0</v>
      </c>
      <c r="V386" s="202">
        <f t="shared" si="73"/>
        <v>0</v>
      </c>
      <c r="W386" s="33" t="str">
        <f t="shared" si="74"/>
        <v/>
      </c>
      <c r="X386" s="93">
        <f>SUM('1:3'!X386)</f>
        <v>0</v>
      </c>
      <c r="Y386" s="93">
        <f>SUM('1:3'!Y386)</f>
        <v>0</v>
      </c>
      <c r="Z386" s="93">
        <f>SUM('1:3'!Z386)</f>
        <v>0</v>
      </c>
      <c r="AA386" s="93">
        <f>SUM('1:3'!AA386)</f>
        <v>0</v>
      </c>
      <c r="AB386" s="73"/>
      <c r="AC386" s="54"/>
      <c r="AD386" s="327"/>
      <c r="AE386" s="54"/>
      <c r="AF386" s="54"/>
      <c r="AG386" s="54"/>
      <c r="AH386" s="54"/>
      <c r="AI386" s="57"/>
      <c r="AJ386" s="57"/>
      <c r="AK386" s="57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</row>
    <row r="387" spans="1:53">
      <c r="A387" s="260">
        <v>30100032</v>
      </c>
      <c r="B387" s="61" t="s">
        <v>79</v>
      </c>
      <c r="C387" s="16" t="s">
        <v>65</v>
      </c>
      <c r="D387" s="17">
        <v>5.03</v>
      </c>
      <c r="E387" s="17"/>
      <c r="F387" s="6"/>
      <c r="G387" s="93">
        <f>SUM('1:3'!G387)</f>
        <v>0</v>
      </c>
      <c r="H387" s="321">
        <f t="shared" si="70"/>
        <v>0</v>
      </c>
      <c r="I387" s="93">
        <f>SUM('1:3'!I387)</f>
        <v>0</v>
      </c>
      <c r="J387" s="31" t="str">
        <f t="array" ref="J387">IF(ISERROR(G387/I387),"",G387/I387)</f>
        <v/>
      </c>
      <c r="K387" s="35">
        <f t="array" ref="K387">IF(ISERROR(G387/L387),"",G387/L387)</f>
        <v>0</v>
      </c>
      <c r="L387" s="87">
        <v>56</v>
      </c>
      <c r="M387" s="36">
        <f t="shared" si="71"/>
        <v>0</v>
      </c>
      <c r="N387" s="31">
        <f t="shared" si="72"/>
        <v>0</v>
      </c>
      <c r="O387" s="93">
        <f>SUM('1:3'!O387)</f>
        <v>0</v>
      </c>
      <c r="P387" s="93">
        <f>SUM('1:3'!P387)</f>
        <v>0</v>
      </c>
      <c r="Q387" s="93">
        <f>SUM('1:3'!Q387)</f>
        <v>0</v>
      </c>
      <c r="R387" s="93">
        <f>SUM('1:3'!R387)</f>
        <v>0</v>
      </c>
      <c r="S387" s="93">
        <f>SUM('1:3'!S387)</f>
        <v>0</v>
      </c>
      <c r="T387" s="93">
        <f>SUM('1:3'!T387)</f>
        <v>0</v>
      </c>
      <c r="U387" s="93">
        <f>SUM('1:3'!U387)</f>
        <v>0</v>
      </c>
      <c r="V387" s="202">
        <f t="shared" si="73"/>
        <v>0</v>
      </c>
      <c r="W387" s="33" t="str">
        <f t="shared" si="74"/>
        <v/>
      </c>
      <c r="X387" s="93">
        <f>SUM('1:3'!X387)</f>
        <v>0</v>
      </c>
      <c r="Y387" s="93">
        <f>SUM('1:3'!Y387)</f>
        <v>0</v>
      </c>
      <c r="Z387" s="93">
        <f>SUM('1:3'!Z387)</f>
        <v>0</v>
      </c>
      <c r="AA387" s="93">
        <f>SUM('1:3'!AA387)</f>
        <v>0</v>
      </c>
      <c r="AB387" s="25"/>
      <c r="AC387" s="54"/>
      <c r="AD387" s="327"/>
      <c r="AE387" s="54"/>
      <c r="AF387" s="54"/>
      <c r="AG387" s="54"/>
      <c r="AH387" s="54"/>
      <c r="AI387" s="57"/>
      <c r="AJ387" s="57"/>
      <c r="AK387" s="57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</row>
    <row r="388" spans="1:53">
      <c r="A388" s="260">
        <v>30100033</v>
      </c>
      <c r="B388" s="61" t="s">
        <v>79</v>
      </c>
      <c r="C388" s="16" t="s">
        <v>53</v>
      </c>
      <c r="D388" s="17">
        <v>5.03</v>
      </c>
      <c r="E388" s="17"/>
      <c r="F388" s="6"/>
      <c r="G388" s="93">
        <f>SUM('1:3'!G388)</f>
        <v>0</v>
      </c>
      <c r="H388" s="321">
        <f t="shared" si="70"/>
        <v>0</v>
      </c>
      <c r="I388" s="93">
        <f>SUM('1:3'!I388)</f>
        <v>0</v>
      </c>
      <c r="J388" s="31" t="str">
        <f t="array" ref="J388">IF(ISERROR(G388/I388),"",G388/I388)</f>
        <v/>
      </c>
      <c r="K388" s="35">
        <f t="array" ref="K388">IF(ISERROR(G388/L388),"",G388/L388)</f>
        <v>0</v>
      </c>
      <c r="L388" s="87">
        <v>56</v>
      </c>
      <c r="M388" s="36">
        <f t="shared" si="71"/>
        <v>0</v>
      </c>
      <c r="N388" s="31">
        <f t="shared" si="72"/>
        <v>0</v>
      </c>
      <c r="O388" s="93">
        <f>SUM('1:3'!O388)</f>
        <v>0</v>
      </c>
      <c r="P388" s="93">
        <f>SUM('1:3'!P388)</f>
        <v>0</v>
      </c>
      <c r="Q388" s="93">
        <f>SUM('1:3'!Q388)</f>
        <v>0</v>
      </c>
      <c r="R388" s="93">
        <f>SUM('1:3'!R388)</f>
        <v>0</v>
      </c>
      <c r="S388" s="93">
        <f>SUM('1:3'!S388)</f>
        <v>0</v>
      </c>
      <c r="T388" s="93">
        <f>SUM('1:3'!T388)</f>
        <v>0</v>
      </c>
      <c r="U388" s="93">
        <f>SUM('1:3'!U388)</f>
        <v>0</v>
      </c>
      <c r="V388" s="202">
        <f t="shared" si="73"/>
        <v>0</v>
      </c>
      <c r="W388" s="33" t="str">
        <f t="shared" si="74"/>
        <v/>
      </c>
      <c r="X388" s="93">
        <f>SUM('1:3'!X388)</f>
        <v>0</v>
      </c>
      <c r="Y388" s="93">
        <f>SUM('1:3'!Y388)</f>
        <v>0</v>
      </c>
      <c r="Z388" s="93">
        <f>SUM('1:3'!Z388)</f>
        <v>0</v>
      </c>
      <c r="AA388" s="93">
        <f>SUM('1:3'!AA388)</f>
        <v>0</v>
      </c>
      <c r="AB388" s="25"/>
      <c r="AC388" s="54"/>
      <c r="AD388" s="327"/>
      <c r="AE388" s="54"/>
      <c r="AF388" s="54"/>
      <c r="AG388" s="54"/>
      <c r="AH388" s="54"/>
      <c r="AI388" s="57"/>
      <c r="AJ388" s="57"/>
      <c r="AK388" s="57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</row>
    <row r="389" spans="1:53">
      <c r="A389" s="260">
        <v>30100062</v>
      </c>
      <c r="B389" s="61" t="s">
        <v>79</v>
      </c>
      <c r="C389" s="16" t="s">
        <v>66</v>
      </c>
      <c r="D389" s="17">
        <v>5.03</v>
      </c>
      <c r="E389" s="17"/>
      <c r="F389" s="6"/>
      <c r="G389" s="93">
        <f>SUM('1:3'!G389)</f>
        <v>0</v>
      </c>
      <c r="H389" s="321">
        <f t="shared" si="70"/>
        <v>0</v>
      </c>
      <c r="I389" s="93">
        <f>SUM('1:3'!I389)</f>
        <v>0</v>
      </c>
      <c r="J389" s="31" t="str">
        <f t="array" ref="J389">IF(ISERROR(G389/I389),"",G389/I389)</f>
        <v/>
      </c>
      <c r="K389" s="35">
        <f t="array" ref="K389">IF(ISERROR(G389/L389),"",G389/L389)</f>
        <v>0</v>
      </c>
      <c r="L389" s="87">
        <v>56</v>
      </c>
      <c r="M389" s="36">
        <f t="shared" si="71"/>
        <v>0</v>
      </c>
      <c r="N389" s="31">
        <f t="shared" si="72"/>
        <v>0</v>
      </c>
      <c r="O389" s="93">
        <f>SUM('1:3'!O389)</f>
        <v>0</v>
      </c>
      <c r="P389" s="93">
        <f>SUM('1:3'!P389)</f>
        <v>0</v>
      </c>
      <c r="Q389" s="93">
        <f>SUM('1:3'!Q389)</f>
        <v>0</v>
      </c>
      <c r="R389" s="93">
        <f>SUM('1:3'!R389)</f>
        <v>0</v>
      </c>
      <c r="S389" s="93">
        <f>SUM('1:3'!S389)</f>
        <v>0</v>
      </c>
      <c r="T389" s="93">
        <f>SUM('1:3'!T389)</f>
        <v>0</v>
      </c>
      <c r="U389" s="93">
        <f>SUM('1:3'!U389)</f>
        <v>0</v>
      </c>
      <c r="V389" s="202">
        <f t="shared" si="73"/>
        <v>0</v>
      </c>
      <c r="W389" s="33" t="str">
        <f t="shared" si="74"/>
        <v/>
      </c>
      <c r="X389" s="93">
        <f>SUM('1:3'!X389)</f>
        <v>0</v>
      </c>
      <c r="Y389" s="93">
        <f>SUM('1:3'!Y389)</f>
        <v>0</v>
      </c>
      <c r="Z389" s="93">
        <f>SUM('1:3'!Z389)</f>
        <v>0</v>
      </c>
      <c r="AA389" s="93">
        <f>SUM('1:3'!AA389)</f>
        <v>0</v>
      </c>
      <c r="AB389" s="25"/>
      <c r="AC389" s="54"/>
      <c r="AD389" s="327"/>
      <c r="AE389" s="54"/>
      <c r="AF389" s="54"/>
      <c r="AG389" s="54"/>
      <c r="AH389" s="54"/>
      <c r="AI389" s="57"/>
      <c r="AJ389" s="57"/>
      <c r="AK389" s="57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</row>
    <row r="390" spans="1:53">
      <c r="A390" s="260">
        <v>30100031</v>
      </c>
      <c r="B390" s="61" t="s">
        <v>79</v>
      </c>
      <c r="C390" s="16" t="s">
        <v>74</v>
      </c>
      <c r="D390" s="17">
        <v>5.03</v>
      </c>
      <c r="E390" s="17"/>
      <c r="F390" s="6"/>
      <c r="G390" s="93">
        <f>SUM('1:3'!G390)</f>
        <v>0</v>
      </c>
      <c r="H390" s="321">
        <f t="shared" si="70"/>
        <v>0</v>
      </c>
      <c r="I390" s="93">
        <f>SUM('1:3'!I390)</f>
        <v>0</v>
      </c>
      <c r="J390" s="31" t="str">
        <f t="array" ref="J390">IF(ISERROR(G390/I390),"",G390/I390)</f>
        <v/>
      </c>
      <c r="K390" s="35">
        <f t="array" ref="K390">IF(ISERROR(G390/L390),"",G390/L390)</f>
        <v>0</v>
      </c>
      <c r="L390" s="87">
        <v>56</v>
      </c>
      <c r="M390" s="36">
        <f t="shared" si="71"/>
        <v>0</v>
      </c>
      <c r="N390" s="31">
        <f t="shared" si="72"/>
        <v>0</v>
      </c>
      <c r="O390" s="93">
        <f>SUM('1:3'!O390)</f>
        <v>0</v>
      </c>
      <c r="P390" s="93">
        <f>SUM('1:3'!P390)</f>
        <v>0</v>
      </c>
      <c r="Q390" s="93">
        <f>SUM('1:3'!Q390)</f>
        <v>0</v>
      </c>
      <c r="R390" s="93">
        <f>SUM('1:3'!R390)</f>
        <v>0</v>
      </c>
      <c r="S390" s="93">
        <f>SUM('1:3'!S390)</f>
        <v>0</v>
      </c>
      <c r="T390" s="93">
        <f>SUM('1:3'!T390)</f>
        <v>0</v>
      </c>
      <c r="U390" s="93">
        <f>SUM('1:3'!U390)</f>
        <v>0</v>
      </c>
      <c r="V390" s="202">
        <f t="shared" si="73"/>
        <v>0</v>
      </c>
      <c r="W390" s="33" t="str">
        <f t="shared" si="74"/>
        <v/>
      </c>
      <c r="X390" s="93">
        <f>SUM('1:3'!X390)</f>
        <v>0</v>
      </c>
      <c r="Y390" s="93">
        <f>SUM('1:3'!Y390)</f>
        <v>0</v>
      </c>
      <c r="Z390" s="93">
        <f>SUM('1:3'!Z390)</f>
        <v>0</v>
      </c>
      <c r="AA390" s="93">
        <f>SUM('1:3'!AA390)</f>
        <v>0</v>
      </c>
      <c r="AB390" s="25"/>
      <c r="AC390" s="54"/>
      <c r="AD390" s="327"/>
      <c r="AE390" s="54"/>
      <c r="AF390" s="54"/>
      <c r="AG390" s="54"/>
      <c r="AH390" s="54"/>
      <c r="AI390" s="57"/>
      <c r="AJ390" s="57"/>
      <c r="AK390" s="57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</row>
    <row r="391" spans="1:53">
      <c r="A391" s="260">
        <v>30100019</v>
      </c>
      <c r="B391" s="61" t="s">
        <v>385</v>
      </c>
      <c r="C391" s="16" t="s">
        <v>386</v>
      </c>
      <c r="D391" s="17">
        <v>5.03</v>
      </c>
      <c r="E391" s="17"/>
      <c r="F391" s="6"/>
      <c r="G391" s="93">
        <f>SUM('1:3'!G391)</f>
        <v>0</v>
      </c>
      <c r="H391" s="321">
        <f t="shared" si="70"/>
        <v>0</v>
      </c>
      <c r="I391" s="93">
        <f>SUM('1:3'!I391)</f>
        <v>0</v>
      </c>
      <c r="J391" s="31"/>
      <c r="K391" s="35">
        <f t="array" ref="K391">IF(ISERROR(G391/L391),"",G391/L391)</f>
        <v>0</v>
      </c>
      <c r="L391" s="87">
        <v>54</v>
      </c>
      <c r="M391" s="36">
        <f t="shared" si="71"/>
        <v>0</v>
      </c>
      <c r="N391" s="31">
        <f t="shared" si="72"/>
        <v>0</v>
      </c>
      <c r="O391" s="93">
        <f>SUM('1:3'!O391)</f>
        <v>0</v>
      </c>
      <c r="P391" s="93">
        <f>SUM('1:3'!P391)</f>
        <v>0</v>
      </c>
      <c r="Q391" s="93">
        <f>SUM('1:3'!Q391)</f>
        <v>0</v>
      </c>
      <c r="R391" s="93">
        <f>SUM('1:3'!R391)</f>
        <v>0</v>
      </c>
      <c r="S391" s="93">
        <f>SUM('1:3'!S391)</f>
        <v>0</v>
      </c>
      <c r="T391" s="93">
        <f>SUM('1:3'!T391)</f>
        <v>0</v>
      </c>
      <c r="U391" s="93">
        <f>SUM('1:3'!U391)</f>
        <v>0</v>
      </c>
      <c r="V391" s="202"/>
      <c r="W391" s="33"/>
      <c r="X391" s="93">
        <f>SUM('1:3'!X391)</f>
        <v>0</v>
      </c>
      <c r="Y391" s="93">
        <f>SUM('1:3'!Y391)</f>
        <v>0</v>
      </c>
      <c r="Z391" s="93">
        <f>SUM('1:3'!Z391)</f>
        <v>0</v>
      </c>
      <c r="AA391" s="93">
        <f>SUM('1:3'!AA391)</f>
        <v>0</v>
      </c>
      <c r="AB391" s="25"/>
      <c r="AC391" s="54"/>
      <c r="AD391" s="327"/>
      <c r="AE391" s="54"/>
      <c r="AF391" s="54"/>
      <c r="AG391" s="54"/>
      <c r="AH391" s="54"/>
      <c r="AI391" s="57"/>
      <c r="AJ391" s="57"/>
      <c r="AK391" s="57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</row>
    <row r="392" spans="1:53">
      <c r="A392" s="260">
        <v>30100020</v>
      </c>
      <c r="B392" s="61" t="s">
        <v>385</v>
      </c>
      <c r="C392" s="16" t="s">
        <v>387</v>
      </c>
      <c r="D392" s="17">
        <v>5.03</v>
      </c>
      <c r="E392" s="17"/>
      <c r="F392" s="6"/>
      <c r="G392" s="93">
        <f>SUM('1:3'!G392)</f>
        <v>0</v>
      </c>
      <c r="H392" s="321">
        <f t="shared" si="70"/>
        <v>0</v>
      </c>
      <c r="I392" s="93">
        <f>SUM('1:3'!I392)</f>
        <v>0</v>
      </c>
      <c r="J392" s="31"/>
      <c r="K392" s="35">
        <f t="array" ref="K392">IF(ISERROR(G392/L392),"",G392/L392)</f>
        <v>0</v>
      </c>
      <c r="L392" s="87">
        <v>54</v>
      </c>
      <c r="M392" s="36">
        <f t="shared" si="71"/>
        <v>0</v>
      </c>
      <c r="N392" s="31">
        <f t="shared" si="72"/>
        <v>0</v>
      </c>
      <c r="O392" s="93">
        <f>SUM('1:3'!O392)</f>
        <v>0</v>
      </c>
      <c r="P392" s="93">
        <f>SUM('1:3'!P392)</f>
        <v>0</v>
      </c>
      <c r="Q392" s="93">
        <f>SUM('1:3'!Q392)</f>
        <v>0</v>
      </c>
      <c r="R392" s="93">
        <f>SUM('1:3'!R392)</f>
        <v>0</v>
      </c>
      <c r="S392" s="93">
        <f>SUM('1:3'!S392)</f>
        <v>0</v>
      </c>
      <c r="T392" s="93">
        <f>SUM('1:3'!T392)</f>
        <v>0</v>
      </c>
      <c r="U392" s="93">
        <f>SUM('1:3'!U392)</f>
        <v>0</v>
      </c>
      <c r="V392" s="202"/>
      <c r="W392" s="33"/>
      <c r="X392" s="93">
        <f>SUM('1:3'!X392)</f>
        <v>0</v>
      </c>
      <c r="Y392" s="93">
        <f>SUM('1:3'!Y392)</f>
        <v>0</v>
      </c>
      <c r="Z392" s="93">
        <f>SUM('1:3'!Z392)</f>
        <v>0</v>
      </c>
      <c r="AA392" s="93">
        <f>SUM('1:3'!AA392)</f>
        <v>0</v>
      </c>
      <c r="AB392" s="25"/>
      <c r="AC392" s="54"/>
      <c r="AD392" s="327"/>
      <c r="AE392" s="54"/>
      <c r="AF392" s="54"/>
      <c r="AG392" s="54"/>
      <c r="AH392" s="54"/>
      <c r="AI392" s="57"/>
      <c r="AJ392" s="57"/>
      <c r="AK392" s="57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</row>
    <row r="393" spans="1:53">
      <c r="A393" s="260">
        <v>30100021</v>
      </c>
      <c r="B393" s="186" t="s">
        <v>382</v>
      </c>
      <c r="C393" s="16" t="s">
        <v>389</v>
      </c>
      <c r="D393" s="17">
        <v>5.03</v>
      </c>
      <c r="E393" s="17"/>
      <c r="F393" s="6"/>
      <c r="G393" s="93">
        <f>SUM('1:3'!G393)</f>
        <v>0</v>
      </c>
      <c r="H393" s="321">
        <f t="shared" si="70"/>
        <v>0</v>
      </c>
      <c r="I393" s="93">
        <f>SUM('1:3'!I393)</f>
        <v>0</v>
      </c>
      <c r="J393" s="31"/>
      <c r="K393" s="35">
        <f t="array" ref="K393">IF(ISERROR(G393/L393),"",G393/L393)</f>
        <v>0</v>
      </c>
      <c r="L393" s="87">
        <v>54</v>
      </c>
      <c r="M393" s="36">
        <f t="shared" si="71"/>
        <v>0</v>
      </c>
      <c r="N393" s="31">
        <f t="shared" si="72"/>
        <v>0</v>
      </c>
      <c r="O393" s="93">
        <f>SUM('1:3'!O393)</f>
        <v>0</v>
      </c>
      <c r="P393" s="93">
        <f>SUM('1:3'!P393)</f>
        <v>0</v>
      </c>
      <c r="Q393" s="93">
        <f>SUM('1:3'!Q393)</f>
        <v>0</v>
      </c>
      <c r="R393" s="93">
        <f>SUM('1:3'!R393)</f>
        <v>0</v>
      </c>
      <c r="S393" s="93">
        <f>SUM('1:3'!S393)</f>
        <v>0</v>
      </c>
      <c r="T393" s="93">
        <f>SUM('1:3'!T393)</f>
        <v>0</v>
      </c>
      <c r="U393" s="93">
        <f>SUM('1:3'!U393)</f>
        <v>0</v>
      </c>
      <c r="V393" s="202"/>
      <c r="W393" s="33"/>
      <c r="X393" s="93">
        <f>SUM('1:3'!X393)</f>
        <v>0</v>
      </c>
      <c r="Y393" s="93">
        <f>SUM('1:3'!Y393)</f>
        <v>0</v>
      </c>
      <c r="Z393" s="93">
        <f>SUM('1:3'!Z393)</f>
        <v>0</v>
      </c>
      <c r="AA393" s="93">
        <f>SUM('1:3'!AA393)</f>
        <v>0</v>
      </c>
      <c r="AB393" s="25"/>
      <c r="AC393" s="54"/>
      <c r="AD393" s="327"/>
      <c r="AE393" s="54"/>
      <c r="AF393" s="54"/>
      <c r="AG393" s="54"/>
      <c r="AH393" s="54"/>
      <c r="AI393" s="57"/>
      <c r="AJ393" s="57"/>
      <c r="AK393" s="57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</row>
    <row r="394" spans="1:53">
      <c r="A394" s="260">
        <v>30100018</v>
      </c>
      <c r="B394" s="186" t="s">
        <v>382</v>
      </c>
      <c r="C394" s="16" t="s">
        <v>391</v>
      </c>
      <c r="D394" s="17">
        <v>5.03</v>
      </c>
      <c r="E394" s="17"/>
      <c r="F394" s="6"/>
      <c r="G394" s="93">
        <f>SUM('1:3'!G394)</f>
        <v>0</v>
      </c>
      <c r="H394" s="321">
        <f t="shared" si="70"/>
        <v>0</v>
      </c>
      <c r="I394" s="93">
        <f>SUM('1:3'!I394)</f>
        <v>0</v>
      </c>
      <c r="J394" s="31"/>
      <c r="K394" s="35">
        <f t="array" ref="K394">IF(ISERROR(G394/L394),"",G394/L394)</f>
        <v>0</v>
      </c>
      <c r="L394" s="87">
        <v>54</v>
      </c>
      <c r="M394" s="36">
        <f t="shared" si="71"/>
        <v>0</v>
      </c>
      <c r="N394" s="31">
        <f t="shared" si="72"/>
        <v>0</v>
      </c>
      <c r="O394" s="93">
        <f>SUM('1:3'!O394)</f>
        <v>0</v>
      </c>
      <c r="P394" s="93">
        <f>SUM('1:3'!P394)</f>
        <v>0</v>
      </c>
      <c r="Q394" s="93">
        <f>SUM('1:3'!Q394)</f>
        <v>0</v>
      </c>
      <c r="R394" s="93">
        <f>SUM('1:3'!R394)</f>
        <v>0</v>
      </c>
      <c r="S394" s="93">
        <f>SUM('1:3'!S394)</f>
        <v>0</v>
      </c>
      <c r="T394" s="93">
        <f>SUM('1:3'!T394)</f>
        <v>0</v>
      </c>
      <c r="U394" s="93">
        <f>SUM('1:3'!U394)</f>
        <v>0</v>
      </c>
      <c r="V394" s="202"/>
      <c r="W394" s="33"/>
      <c r="X394" s="93">
        <f>SUM('1:3'!X394)</f>
        <v>0</v>
      </c>
      <c r="Y394" s="93">
        <f>SUM('1:3'!Y394)</f>
        <v>0</v>
      </c>
      <c r="Z394" s="93">
        <f>SUM('1:3'!Z394)</f>
        <v>0</v>
      </c>
      <c r="AA394" s="93">
        <f>SUM('1:3'!AA394)</f>
        <v>0</v>
      </c>
      <c r="AB394" s="25"/>
      <c r="AC394" s="54"/>
      <c r="AD394" s="327"/>
      <c r="AE394" s="54"/>
      <c r="AF394" s="54"/>
      <c r="AG394" s="54"/>
      <c r="AH394" s="54"/>
      <c r="AI394" s="57"/>
      <c r="AJ394" s="57"/>
      <c r="AK394" s="57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</row>
    <row r="395" spans="1:53">
      <c r="A395" s="263">
        <v>30700007</v>
      </c>
      <c r="B395" s="186" t="s">
        <v>418</v>
      </c>
      <c r="C395" s="183" t="s">
        <v>364</v>
      </c>
      <c r="D395" s="17">
        <v>5.03</v>
      </c>
      <c r="E395" s="17"/>
      <c r="F395" s="6"/>
      <c r="G395" s="93">
        <f>SUM('1:3'!G395)</f>
        <v>0</v>
      </c>
      <c r="H395" s="321">
        <f t="shared" si="70"/>
        <v>0</v>
      </c>
      <c r="I395" s="93">
        <f>SUM('1:3'!I395)</f>
        <v>0</v>
      </c>
      <c r="J395" s="31"/>
      <c r="K395" s="35">
        <f t="array" ref="K395">IF(ISERROR(G395/L395),"",G395/L395)</f>
        <v>0</v>
      </c>
      <c r="L395" s="87">
        <v>4</v>
      </c>
      <c r="M395" s="36">
        <f t="shared" si="71"/>
        <v>0</v>
      </c>
      <c r="N395" s="31"/>
      <c r="O395" s="93">
        <f>SUM('1:3'!O395)</f>
        <v>0</v>
      </c>
      <c r="P395" s="93">
        <f>SUM('1:3'!P395)</f>
        <v>0</v>
      </c>
      <c r="Q395" s="93">
        <f>SUM('1:3'!Q395)</f>
        <v>0</v>
      </c>
      <c r="R395" s="93">
        <f>SUM('1:3'!R395)</f>
        <v>0</v>
      </c>
      <c r="S395" s="93">
        <f>SUM('1:3'!S395)</f>
        <v>0</v>
      </c>
      <c r="T395" s="93">
        <f>SUM('1:3'!T395)</f>
        <v>0</v>
      </c>
      <c r="U395" s="93">
        <f>SUM('1:3'!U395)</f>
        <v>0</v>
      </c>
      <c r="V395" s="202"/>
      <c r="W395" s="33"/>
      <c r="X395" s="93">
        <f>SUM('1:3'!X395)</f>
        <v>0</v>
      </c>
      <c r="Y395" s="93">
        <f>SUM('1:3'!Y395)</f>
        <v>0</v>
      </c>
      <c r="Z395" s="93">
        <f>SUM('1:3'!Z395)</f>
        <v>0</v>
      </c>
      <c r="AA395" s="93">
        <f>SUM('1:3'!AA395)</f>
        <v>0</v>
      </c>
      <c r="AB395" s="25"/>
      <c r="AC395" s="54"/>
      <c r="AD395" s="327"/>
      <c r="AE395" s="54"/>
      <c r="AF395" s="54"/>
      <c r="AG395" s="54"/>
      <c r="AH395" s="54"/>
      <c r="AI395" s="57"/>
      <c r="AJ395" s="57"/>
      <c r="AK395" s="57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</row>
    <row r="396" spans="1:53">
      <c r="A396" s="263">
        <v>30700006</v>
      </c>
      <c r="B396" s="186" t="s">
        <v>418</v>
      </c>
      <c r="C396" s="183" t="s">
        <v>365</v>
      </c>
      <c r="D396" s="17">
        <v>5.03</v>
      </c>
      <c r="E396" s="17"/>
      <c r="F396" s="6"/>
      <c r="G396" s="93">
        <f>SUM('1:3'!G396)</f>
        <v>0</v>
      </c>
      <c r="H396" s="321">
        <f t="shared" si="70"/>
        <v>0</v>
      </c>
      <c r="I396" s="93">
        <f>SUM('1:3'!I396)</f>
        <v>0</v>
      </c>
      <c r="J396" s="31"/>
      <c r="K396" s="35">
        <f t="array" ref="K396">IF(ISERROR(G396/L396),"",G396/L396)</f>
        <v>0</v>
      </c>
      <c r="L396" s="87">
        <v>4</v>
      </c>
      <c r="M396" s="36">
        <f t="shared" si="71"/>
        <v>0</v>
      </c>
      <c r="N396" s="31"/>
      <c r="O396" s="93">
        <f>SUM('1:3'!O396)</f>
        <v>0</v>
      </c>
      <c r="P396" s="93">
        <f>SUM('1:3'!P396)</f>
        <v>0</v>
      </c>
      <c r="Q396" s="93">
        <f>SUM('1:3'!Q396)</f>
        <v>0</v>
      </c>
      <c r="R396" s="93">
        <f>SUM('1:3'!R396)</f>
        <v>0</v>
      </c>
      <c r="S396" s="93">
        <f>SUM('1:3'!S396)</f>
        <v>0</v>
      </c>
      <c r="T396" s="93">
        <f>SUM('1:3'!T396)</f>
        <v>0</v>
      </c>
      <c r="U396" s="93">
        <f>SUM('1:3'!U396)</f>
        <v>0</v>
      </c>
      <c r="V396" s="202"/>
      <c r="W396" s="33"/>
      <c r="X396" s="93">
        <f>SUM('1:3'!X396)</f>
        <v>0</v>
      </c>
      <c r="Y396" s="93">
        <f>SUM('1:3'!Y396)</f>
        <v>0</v>
      </c>
      <c r="Z396" s="93">
        <f>SUM('1:3'!Z396)</f>
        <v>0</v>
      </c>
      <c r="AA396" s="93">
        <f>SUM('1:3'!AA396)</f>
        <v>0</v>
      </c>
      <c r="AB396" s="25"/>
      <c r="AC396" s="54"/>
      <c r="AD396" s="327"/>
      <c r="AE396" s="54"/>
      <c r="AF396" s="54"/>
      <c r="AG396" s="54"/>
      <c r="AH396" s="54"/>
      <c r="AI396" s="57"/>
      <c r="AJ396" s="57"/>
      <c r="AK396" s="57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</row>
    <row r="397" spans="1:53">
      <c r="A397" s="263">
        <v>30700008</v>
      </c>
      <c r="B397" s="186" t="s">
        <v>418</v>
      </c>
      <c r="C397" s="183" t="s">
        <v>366</v>
      </c>
      <c r="D397" s="17">
        <v>5.03</v>
      </c>
      <c r="E397" s="17"/>
      <c r="F397" s="6"/>
      <c r="G397" s="93">
        <f>SUM('1:3'!G397)</f>
        <v>0</v>
      </c>
      <c r="H397" s="321">
        <f t="shared" si="70"/>
        <v>0</v>
      </c>
      <c r="I397" s="93">
        <f>SUM('1:3'!I397)</f>
        <v>0</v>
      </c>
      <c r="J397" s="31"/>
      <c r="K397" s="35">
        <f t="array" ref="K397">IF(ISERROR(G397/L397),"",G397/L397)</f>
        <v>0</v>
      </c>
      <c r="L397" s="87">
        <v>4</v>
      </c>
      <c r="M397" s="36">
        <f t="shared" si="71"/>
        <v>0</v>
      </c>
      <c r="N397" s="31"/>
      <c r="O397" s="93">
        <f>SUM('1:3'!O397)</f>
        <v>0</v>
      </c>
      <c r="P397" s="93">
        <f>SUM('1:3'!P397)</f>
        <v>0</v>
      </c>
      <c r="Q397" s="93">
        <f>SUM('1:3'!Q397)</f>
        <v>0</v>
      </c>
      <c r="R397" s="93">
        <f>SUM('1:3'!R397)</f>
        <v>0</v>
      </c>
      <c r="S397" s="93">
        <f>SUM('1:3'!S397)</f>
        <v>0</v>
      </c>
      <c r="T397" s="93">
        <f>SUM('1:3'!T397)</f>
        <v>0</v>
      </c>
      <c r="U397" s="93">
        <f>SUM('1:3'!U397)</f>
        <v>0</v>
      </c>
      <c r="V397" s="202"/>
      <c r="W397" s="33"/>
      <c r="X397" s="93">
        <f>SUM('1:3'!X397)</f>
        <v>0</v>
      </c>
      <c r="Y397" s="93">
        <f>SUM('1:3'!Y397)</f>
        <v>0</v>
      </c>
      <c r="Z397" s="93">
        <f>SUM('1:3'!Z397)</f>
        <v>0</v>
      </c>
      <c r="AA397" s="93">
        <f>SUM('1:3'!AA397)</f>
        <v>0</v>
      </c>
      <c r="AB397" s="25"/>
      <c r="AC397" s="54"/>
      <c r="AD397" s="327"/>
      <c r="AE397" s="54"/>
      <c r="AF397" s="54"/>
      <c r="AG397" s="54"/>
      <c r="AH397" s="54"/>
      <c r="AI397" s="57"/>
      <c r="AJ397" s="57"/>
      <c r="AK397" s="57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</row>
    <row r="398" spans="1:53">
      <c r="A398" s="263">
        <v>30700009</v>
      </c>
      <c r="B398" s="186" t="s">
        <v>418</v>
      </c>
      <c r="C398" s="183" t="s">
        <v>367</v>
      </c>
      <c r="D398" s="17">
        <v>5.03</v>
      </c>
      <c r="E398" s="17"/>
      <c r="F398" s="6"/>
      <c r="G398" s="93">
        <f>SUM('1:3'!G398)</f>
        <v>0</v>
      </c>
      <c r="H398" s="321">
        <f t="shared" si="70"/>
        <v>0</v>
      </c>
      <c r="I398" s="93">
        <f>SUM('1:3'!I398)</f>
        <v>0</v>
      </c>
      <c r="J398" s="31"/>
      <c r="K398" s="35">
        <f t="array" ref="K398">IF(ISERROR(G398/L398),"",G398/L398)</f>
        <v>0</v>
      </c>
      <c r="L398" s="87">
        <v>4</v>
      </c>
      <c r="M398" s="36">
        <f t="shared" si="71"/>
        <v>0</v>
      </c>
      <c r="N398" s="31"/>
      <c r="O398" s="93">
        <f>SUM('1:3'!O398)</f>
        <v>0</v>
      </c>
      <c r="P398" s="93">
        <f>SUM('1:3'!P398)</f>
        <v>0</v>
      </c>
      <c r="Q398" s="93">
        <f>SUM('1:3'!Q398)</f>
        <v>0</v>
      </c>
      <c r="R398" s="93">
        <f>SUM('1:3'!R398)</f>
        <v>0</v>
      </c>
      <c r="S398" s="93">
        <f>SUM('1:3'!S398)</f>
        <v>0</v>
      </c>
      <c r="T398" s="93">
        <f>SUM('1:3'!T398)</f>
        <v>0</v>
      </c>
      <c r="U398" s="93">
        <f>SUM('1:3'!U398)</f>
        <v>0</v>
      </c>
      <c r="V398" s="202"/>
      <c r="W398" s="33"/>
      <c r="X398" s="93">
        <f>SUM('1:3'!X398)</f>
        <v>0</v>
      </c>
      <c r="Y398" s="93">
        <f>SUM('1:3'!Y398)</f>
        <v>0</v>
      </c>
      <c r="Z398" s="93">
        <f>SUM('1:3'!Z398)</f>
        <v>0</v>
      </c>
      <c r="AA398" s="93">
        <f>SUM('1:3'!AA398)</f>
        <v>0</v>
      </c>
      <c r="AB398" s="25"/>
      <c r="AC398" s="54"/>
      <c r="AD398" s="327"/>
      <c r="AE398" s="54"/>
      <c r="AF398" s="54"/>
      <c r="AG398" s="54"/>
      <c r="AH398" s="54"/>
      <c r="AI398" s="57"/>
      <c r="AJ398" s="57"/>
      <c r="AK398" s="57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</row>
    <row r="399" spans="1:53">
      <c r="A399" s="260">
        <v>30100036</v>
      </c>
      <c r="B399" s="62" t="s">
        <v>80</v>
      </c>
      <c r="C399" s="16" t="s">
        <v>61</v>
      </c>
      <c r="D399" s="17">
        <v>5.03</v>
      </c>
      <c r="E399" s="17"/>
      <c r="F399" s="6"/>
      <c r="G399" s="93">
        <f>SUM('1:3'!G399)</f>
        <v>0</v>
      </c>
      <c r="H399" s="321">
        <f t="shared" si="70"/>
        <v>0</v>
      </c>
      <c r="I399" s="93">
        <f>SUM('1:3'!I399)</f>
        <v>0</v>
      </c>
      <c r="J399" s="31" t="str">
        <f t="array" ref="J399">IF(ISERROR(G399/I399),"",G399/I399)</f>
        <v/>
      </c>
      <c r="K399" s="35">
        <f t="array" ref="K399">IF(ISERROR(G399/L399),"",G399/L399)</f>
        <v>0</v>
      </c>
      <c r="L399" s="87">
        <v>40</v>
      </c>
      <c r="M399" s="36">
        <f t="shared" si="71"/>
        <v>0</v>
      </c>
      <c r="N399" s="31">
        <f t="shared" ref="N399:N408" si="75">SUM(O399:U399)</f>
        <v>0</v>
      </c>
      <c r="O399" s="93">
        <f>SUM('1:3'!O399)</f>
        <v>0</v>
      </c>
      <c r="P399" s="93">
        <f>SUM('1:3'!P399)</f>
        <v>0</v>
      </c>
      <c r="Q399" s="93">
        <f>SUM('1:3'!Q399)</f>
        <v>0</v>
      </c>
      <c r="R399" s="93">
        <f>SUM('1:3'!R399)</f>
        <v>0</v>
      </c>
      <c r="S399" s="93">
        <f>SUM('1:3'!S399)</f>
        <v>0</v>
      </c>
      <c r="T399" s="93">
        <f>SUM('1:3'!T399)</f>
        <v>0</v>
      </c>
      <c r="U399" s="93">
        <f>SUM('1:3'!U399)</f>
        <v>0</v>
      </c>
      <c r="V399" s="202">
        <f t="shared" ref="V399:V408" si="76">SUM(X399:AA399)</f>
        <v>0</v>
      </c>
      <c r="W399" s="33" t="str">
        <f t="shared" ref="W399:W408" si="77">IF(ISERROR(V399/G399),"",V399/G399)</f>
        <v/>
      </c>
      <c r="X399" s="93">
        <f>SUM('1:3'!X399)</f>
        <v>0</v>
      </c>
      <c r="Y399" s="93">
        <f>SUM('1:3'!Y399)</f>
        <v>0</v>
      </c>
      <c r="Z399" s="93">
        <f>SUM('1:3'!Z399)</f>
        <v>0</v>
      </c>
      <c r="AA399" s="93">
        <f>SUM('1:3'!AA399)</f>
        <v>0</v>
      </c>
      <c r="AB399" s="73"/>
      <c r="AC399" s="54"/>
      <c r="AD399" s="327"/>
      <c r="AE399" s="54"/>
      <c r="AF399" s="54"/>
      <c r="AG399" s="54"/>
      <c r="AH399" s="54"/>
      <c r="AI399" s="57"/>
      <c r="AJ399" s="57"/>
      <c r="AK399" s="57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</row>
    <row r="400" spans="1:53">
      <c r="A400" s="260">
        <v>30100034</v>
      </c>
      <c r="B400" s="62" t="s">
        <v>80</v>
      </c>
      <c r="C400" s="16" t="s">
        <v>60</v>
      </c>
      <c r="D400" s="17">
        <v>5.03</v>
      </c>
      <c r="E400" s="17"/>
      <c r="F400" s="6"/>
      <c r="G400" s="93">
        <f>SUM('1:3'!G400)</f>
        <v>0</v>
      </c>
      <c r="H400" s="321">
        <f t="shared" si="70"/>
        <v>0</v>
      </c>
      <c r="I400" s="93">
        <f>SUM('1:3'!I400)</f>
        <v>0</v>
      </c>
      <c r="J400" s="31" t="str">
        <f t="array" ref="J400">IF(ISERROR(G400/I400),"",G400/I400)</f>
        <v/>
      </c>
      <c r="K400" s="35">
        <f t="array" ref="K400">IF(ISERROR(G400/L400),"",G400/L400)</f>
        <v>0</v>
      </c>
      <c r="L400" s="87">
        <v>40</v>
      </c>
      <c r="M400" s="36">
        <f t="shared" si="71"/>
        <v>0</v>
      </c>
      <c r="N400" s="31">
        <f t="shared" si="75"/>
        <v>0</v>
      </c>
      <c r="O400" s="93">
        <f>SUM('1:3'!O400)</f>
        <v>0</v>
      </c>
      <c r="P400" s="93">
        <f>SUM('1:3'!P400)</f>
        <v>0</v>
      </c>
      <c r="Q400" s="93">
        <f>SUM('1:3'!Q400)</f>
        <v>0</v>
      </c>
      <c r="R400" s="93">
        <f>SUM('1:3'!R400)</f>
        <v>0</v>
      </c>
      <c r="S400" s="93">
        <f>SUM('1:3'!S400)</f>
        <v>0</v>
      </c>
      <c r="T400" s="93">
        <f>SUM('1:3'!T400)</f>
        <v>0</v>
      </c>
      <c r="U400" s="93">
        <f>SUM('1:3'!U400)</f>
        <v>0</v>
      </c>
      <c r="V400" s="202">
        <f t="shared" si="76"/>
        <v>0</v>
      </c>
      <c r="W400" s="33" t="str">
        <f t="shared" si="77"/>
        <v/>
      </c>
      <c r="X400" s="93">
        <f>SUM('1:3'!X400)</f>
        <v>0</v>
      </c>
      <c r="Y400" s="93">
        <f>SUM('1:3'!Y400)</f>
        <v>0</v>
      </c>
      <c r="Z400" s="93">
        <f>SUM('1:3'!Z400)</f>
        <v>0</v>
      </c>
      <c r="AA400" s="93">
        <f>SUM('1:3'!AA400)</f>
        <v>0</v>
      </c>
      <c r="AB400" s="73"/>
      <c r="AC400" s="54"/>
      <c r="AD400" s="327"/>
      <c r="AE400" s="54"/>
      <c r="AF400" s="54"/>
      <c r="AG400" s="54"/>
      <c r="AH400" s="54"/>
      <c r="AI400" s="57"/>
      <c r="AJ400" s="57"/>
      <c r="AK400" s="57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</row>
    <row r="401" spans="1:53">
      <c r="A401" s="260">
        <v>30100035</v>
      </c>
      <c r="B401" s="62" t="s">
        <v>80</v>
      </c>
      <c r="C401" s="16" t="s">
        <v>65</v>
      </c>
      <c r="D401" s="17">
        <v>5.03</v>
      </c>
      <c r="E401" s="17"/>
      <c r="F401" s="6"/>
      <c r="G401" s="93">
        <f>SUM('1:3'!G401)</f>
        <v>0</v>
      </c>
      <c r="H401" s="321">
        <f t="shared" si="70"/>
        <v>0</v>
      </c>
      <c r="I401" s="93">
        <f>SUM('1:3'!I401)</f>
        <v>0</v>
      </c>
      <c r="J401" s="31" t="str">
        <f t="array" ref="J401">IF(ISERROR(G401/I401),"",G401/I401)</f>
        <v/>
      </c>
      <c r="K401" s="35">
        <f t="array" ref="K401">IF(ISERROR(G401/L401),"",G401/L401)</f>
        <v>0</v>
      </c>
      <c r="L401" s="87">
        <v>40</v>
      </c>
      <c r="M401" s="36">
        <f t="shared" si="71"/>
        <v>0</v>
      </c>
      <c r="N401" s="31">
        <f t="shared" si="75"/>
        <v>0</v>
      </c>
      <c r="O401" s="93">
        <f>SUM('1:3'!O401)</f>
        <v>0</v>
      </c>
      <c r="P401" s="93">
        <f>SUM('1:3'!P401)</f>
        <v>0</v>
      </c>
      <c r="Q401" s="93">
        <f>SUM('1:3'!Q401)</f>
        <v>0</v>
      </c>
      <c r="R401" s="93">
        <f>SUM('1:3'!R401)</f>
        <v>0</v>
      </c>
      <c r="S401" s="93">
        <f>SUM('1:3'!S401)</f>
        <v>0</v>
      </c>
      <c r="T401" s="93">
        <f>SUM('1:3'!T401)</f>
        <v>0</v>
      </c>
      <c r="U401" s="93">
        <f>SUM('1:3'!U401)</f>
        <v>0</v>
      </c>
      <c r="V401" s="202">
        <f t="shared" si="76"/>
        <v>0</v>
      </c>
      <c r="W401" s="33" t="str">
        <f t="shared" si="77"/>
        <v/>
      </c>
      <c r="X401" s="93">
        <f>SUM('1:3'!X401)</f>
        <v>0</v>
      </c>
      <c r="Y401" s="93">
        <f>SUM('1:3'!Y401)</f>
        <v>0</v>
      </c>
      <c r="Z401" s="93">
        <f>SUM('1:3'!Z401)</f>
        <v>0</v>
      </c>
      <c r="AA401" s="93">
        <f>SUM('1:3'!AA401)</f>
        <v>0</v>
      </c>
      <c r="AB401" s="73"/>
      <c r="AC401" s="54"/>
      <c r="AD401" s="327"/>
      <c r="AE401" s="54"/>
      <c r="AF401" s="54"/>
      <c r="AG401" s="54"/>
      <c r="AH401" s="54"/>
      <c r="AI401" s="57"/>
      <c r="AJ401" s="57"/>
      <c r="AK401" s="57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</row>
    <row r="402" spans="1:53">
      <c r="A402" s="260">
        <v>30100040</v>
      </c>
      <c r="B402" s="62" t="s">
        <v>81</v>
      </c>
      <c r="C402" s="16" t="s">
        <v>82</v>
      </c>
      <c r="D402" s="17">
        <v>5.03</v>
      </c>
      <c r="E402" s="17"/>
      <c r="F402" s="6"/>
      <c r="G402" s="93">
        <f>SUM('1:3'!G402)</f>
        <v>0</v>
      </c>
      <c r="H402" s="321">
        <f t="shared" si="70"/>
        <v>0</v>
      </c>
      <c r="I402" s="93">
        <f>SUM('1:3'!I402)</f>
        <v>0</v>
      </c>
      <c r="J402" s="31" t="str">
        <f t="array" ref="J402">IF(ISERROR(G402/I402),"",G402/I402)</f>
        <v/>
      </c>
      <c r="K402" s="35">
        <f t="array" ref="K402">IF(ISERROR(G402/L402),"",G402/L402)</f>
        <v>0</v>
      </c>
      <c r="L402" s="87">
        <v>50</v>
      </c>
      <c r="M402" s="36">
        <f t="shared" si="71"/>
        <v>0</v>
      </c>
      <c r="N402" s="31">
        <f t="shared" si="75"/>
        <v>0</v>
      </c>
      <c r="O402" s="93">
        <f>SUM('1:3'!O402)</f>
        <v>0</v>
      </c>
      <c r="P402" s="93">
        <f>SUM('1:3'!P402)</f>
        <v>0</v>
      </c>
      <c r="Q402" s="93">
        <f>SUM('1:3'!Q402)</f>
        <v>0</v>
      </c>
      <c r="R402" s="93">
        <f>SUM('1:3'!R402)</f>
        <v>0</v>
      </c>
      <c r="S402" s="93">
        <f>SUM('1:3'!S402)</f>
        <v>0</v>
      </c>
      <c r="T402" s="93">
        <f>SUM('1:3'!T402)</f>
        <v>0</v>
      </c>
      <c r="U402" s="93">
        <f>SUM('1:3'!U402)</f>
        <v>0</v>
      </c>
      <c r="V402" s="202">
        <f t="shared" si="76"/>
        <v>0</v>
      </c>
      <c r="W402" s="33" t="str">
        <f t="shared" si="77"/>
        <v/>
      </c>
      <c r="X402" s="93">
        <f>SUM('1:3'!X402)</f>
        <v>0</v>
      </c>
      <c r="Y402" s="93">
        <f>SUM('1:3'!Y402)</f>
        <v>0</v>
      </c>
      <c r="Z402" s="93">
        <f>SUM('1:3'!Z402)</f>
        <v>0</v>
      </c>
      <c r="AA402" s="93">
        <f>SUM('1:3'!AA402)</f>
        <v>0</v>
      </c>
      <c r="AB402" s="73"/>
      <c r="AC402" s="54"/>
      <c r="AD402" s="327"/>
      <c r="AE402" s="54"/>
      <c r="AF402" s="54"/>
      <c r="AG402" s="54"/>
      <c r="AH402" s="54"/>
      <c r="AI402" s="57"/>
      <c r="AJ402" s="57"/>
      <c r="AK402" s="57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</row>
    <row r="403" spans="1:53">
      <c r="A403" s="260">
        <v>30100039</v>
      </c>
      <c r="B403" s="62" t="s">
        <v>81</v>
      </c>
      <c r="C403" s="16" t="s">
        <v>60</v>
      </c>
      <c r="D403" s="17">
        <v>5.03</v>
      </c>
      <c r="E403" s="17"/>
      <c r="F403" s="6"/>
      <c r="G403" s="93">
        <f>SUM('1:3'!G403)</f>
        <v>0</v>
      </c>
      <c r="H403" s="321">
        <f t="shared" si="70"/>
        <v>0</v>
      </c>
      <c r="I403" s="93">
        <f>SUM('1:3'!I403)</f>
        <v>0</v>
      </c>
      <c r="J403" s="31" t="str">
        <f t="array" ref="J403">IF(ISERROR(G403/I403),"",G403/I403)</f>
        <v/>
      </c>
      <c r="K403" s="35">
        <f t="array" ref="K403">IF(ISERROR(G403/L403),"",G403/L403)</f>
        <v>0</v>
      </c>
      <c r="L403" s="87">
        <v>50</v>
      </c>
      <c r="M403" s="36">
        <f t="shared" si="71"/>
        <v>0</v>
      </c>
      <c r="N403" s="31">
        <f t="shared" si="75"/>
        <v>0</v>
      </c>
      <c r="O403" s="93">
        <f>SUM('1:3'!O403)</f>
        <v>0</v>
      </c>
      <c r="P403" s="93">
        <f>SUM('1:3'!P403)</f>
        <v>0</v>
      </c>
      <c r="Q403" s="93">
        <f>SUM('1:3'!Q403)</f>
        <v>0</v>
      </c>
      <c r="R403" s="93">
        <f>SUM('1:3'!R403)</f>
        <v>0</v>
      </c>
      <c r="S403" s="93">
        <f>SUM('1:3'!S403)</f>
        <v>0</v>
      </c>
      <c r="T403" s="93">
        <f>SUM('1:3'!T403)</f>
        <v>0</v>
      </c>
      <c r="U403" s="93">
        <f>SUM('1:3'!U403)</f>
        <v>0</v>
      </c>
      <c r="V403" s="202">
        <f t="shared" si="76"/>
        <v>0</v>
      </c>
      <c r="W403" s="33" t="str">
        <f t="shared" si="77"/>
        <v/>
      </c>
      <c r="X403" s="93">
        <f>SUM('1:3'!X403)</f>
        <v>0</v>
      </c>
      <c r="Y403" s="93">
        <f>SUM('1:3'!Y403)</f>
        <v>0</v>
      </c>
      <c r="Z403" s="93">
        <f>SUM('1:3'!Z403)</f>
        <v>0</v>
      </c>
      <c r="AA403" s="93">
        <f>SUM('1:3'!AA403)</f>
        <v>0</v>
      </c>
      <c r="AB403" s="73"/>
      <c r="AC403" s="54"/>
      <c r="AD403" s="327"/>
      <c r="AE403" s="54"/>
      <c r="AF403" s="54"/>
      <c r="AG403" s="54"/>
      <c r="AH403" s="54"/>
      <c r="AI403" s="57"/>
      <c r="AJ403" s="57"/>
      <c r="AK403" s="57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</row>
    <row r="404" spans="1:53">
      <c r="A404" s="260">
        <v>30100042</v>
      </c>
      <c r="B404" s="62" t="s">
        <v>81</v>
      </c>
      <c r="C404" s="16" t="s">
        <v>61</v>
      </c>
      <c r="D404" s="17">
        <v>5.03</v>
      </c>
      <c r="E404" s="17"/>
      <c r="F404" s="6"/>
      <c r="G404" s="93">
        <f>SUM('1:3'!G404)</f>
        <v>0</v>
      </c>
      <c r="H404" s="321">
        <f t="shared" si="70"/>
        <v>0</v>
      </c>
      <c r="I404" s="93">
        <f>SUM('1:3'!I404)</f>
        <v>0</v>
      </c>
      <c r="J404" s="31" t="str">
        <f t="array" ref="J404">IF(ISERROR(G404/I404),"",G404/I404)</f>
        <v/>
      </c>
      <c r="K404" s="35">
        <f t="array" ref="K404">IF(ISERROR(G404/L404),"",G404/L404)</f>
        <v>0</v>
      </c>
      <c r="L404" s="87">
        <v>50</v>
      </c>
      <c r="M404" s="36">
        <f t="shared" si="71"/>
        <v>0</v>
      </c>
      <c r="N404" s="31">
        <f t="shared" si="75"/>
        <v>0</v>
      </c>
      <c r="O404" s="93">
        <f>SUM('1:3'!O404)</f>
        <v>0</v>
      </c>
      <c r="P404" s="93">
        <f>SUM('1:3'!P404)</f>
        <v>0</v>
      </c>
      <c r="Q404" s="93">
        <f>SUM('1:3'!Q404)</f>
        <v>0</v>
      </c>
      <c r="R404" s="93">
        <f>SUM('1:3'!R404)</f>
        <v>0</v>
      </c>
      <c r="S404" s="93">
        <f>SUM('1:3'!S404)</f>
        <v>0</v>
      </c>
      <c r="T404" s="93">
        <f>SUM('1:3'!T404)</f>
        <v>0</v>
      </c>
      <c r="U404" s="93">
        <f>SUM('1:3'!U404)</f>
        <v>0</v>
      </c>
      <c r="V404" s="202">
        <f t="shared" si="76"/>
        <v>0</v>
      </c>
      <c r="W404" s="33" t="str">
        <f t="shared" si="77"/>
        <v/>
      </c>
      <c r="X404" s="93">
        <f>SUM('1:3'!X404)</f>
        <v>0</v>
      </c>
      <c r="Y404" s="93">
        <f>SUM('1:3'!Y404)</f>
        <v>0</v>
      </c>
      <c r="Z404" s="93">
        <f>SUM('1:3'!Z404)</f>
        <v>0</v>
      </c>
      <c r="AA404" s="93">
        <f>SUM('1:3'!AA404)</f>
        <v>0</v>
      </c>
      <c r="AB404" s="73"/>
      <c r="AC404" s="54"/>
      <c r="AD404" s="327"/>
      <c r="AE404" s="54"/>
      <c r="AF404" s="54"/>
      <c r="AG404" s="54"/>
      <c r="AH404" s="54"/>
      <c r="AI404" s="57"/>
      <c r="AJ404" s="57"/>
      <c r="AK404" s="57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</row>
    <row r="405" spans="1:53">
      <c r="A405" s="260">
        <v>30100041</v>
      </c>
      <c r="B405" s="62" t="s">
        <v>81</v>
      </c>
      <c r="C405" s="16" t="s">
        <v>65</v>
      </c>
      <c r="D405" s="17">
        <v>5.03</v>
      </c>
      <c r="E405" s="17"/>
      <c r="F405" s="6"/>
      <c r="G405" s="93">
        <f>SUM('1:3'!G405)</f>
        <v>0</v>
      </c>
      <c r="H405" s="321">
        <f t="shared" si="70"/>
        <v>0</v>
      </c>
      <c r="I405" s="93">
        <f>SUM('1:3'!I405)</f>
        <v>0</v>
      </c>
      <c r="J405" s="31" t="str">
        <f t="array" ref="J405">IF(ISERROR(G405/I405),"",G405/I405)</f>
        <v/>
      </c>
      <c r="K405" s="35">
        <f t="array" ref="K405">IF(ISERROR(G405/L405),"",G405/L405)</f>
        <v>0</v>
      </c>
      <c r="L405" s="87">
        <v>50</v>
      </c>
      <c r="M405" s="36">
        <f t="shared" si="71"/>
        <v>0</v>
      </c>
      <c r="N405" s="31">
        <f t="shared" si="75"/>
        <v>0</v>
      </c>
      <c r="O405" s="93">
        <f>SUM('1:3'!O405)</f>
        <v>0</v>
      </c>
      <c r="P405" s="93">
        <f>SUM('1:3'!P405)</f>
        <v>0</v>
      </c>
      <c r="Q405" s="93">
        <f>SUM('1:3'!Q405)</f>
        <v>0</v>
      </c>
      <c r="R405" s="93">
        <f>SUM('1:3'!R405)</f>
        <v>0</v>
      </c>
      <c r="S405" s="93">
        <f>SUM('1:3'!S405)</f>
        <v>0</v>
      </c>
      <c r="T405" s="93">
        <f>SUM('1:3'!T405)</f>
        <v>0</v>
      </c>
      <c r="U405" s="93">
        <f>SUM('1:3'!U405)</f>
        <v>0</v>
      </c>
      <c r="V405" s="202">
        <f t="shared" si="76"/>
        <v>0</v>
      </c>
      <c r="W405" s="33" t="str">
        <f t="shared" si="77"/>
        <v/>
      </c>
      <c r="X405" s="93">
        <f>SUM('1:3'!X405)</f>
        <v>0</v>
      </c>
      <c r="Y405" s="93">
        <f>SUM('1:3'!Y405)</f>
        <v>0</v>
      </c>
      <c r="Z405" s="93">
        <f>SUM('1:3'!Z405)</f>
        <v>0</v>
      </c>
      <c r="AA405" s="93">
        <f>SUM('1:3'!AA405)</f>
        <v>0</v>
      </c>
      <c r="AB405" s="73"/>
      <c r="AC405" s="54"/>
      <c r="AD405" s="327"/>
      <c r="AE405" s="54"/>
      <c r="AF405" s="54"/>
      <c r="AG405" s="54"/>
      <c r="AH405" s="54"/>
      <c r="AI405" s="57"/>
      <c r="AJ405" s="57"/>
      <c r="AK405" s="57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</row>
    <row r="406" spans="1:53">
      <c r="A406" s="260">
        <v>30100045</v>
      </c>
      <c r="B406" s="62" t="s">
        <v>83</v>
      </c>
      <c r="C406" s="16" t="s">
        <v>73</v>
      </c>
      <c r="D406" s="17">
        <v>5.03</v>
      </c>
      <c r="E406" s="17"/>
      <c r="F406" s="6"/>
      <c r="G406" s="93">
        <f>SUM('1:3'!G406)</f>
        <v>0</v>
      </c>
      <c r="H406" s="321">
        <f t="shared" si="70"/>
        <v>0</v>
      </c>
      <c r="I406" s="93">
        <f>SUM('1:3'!I406)</f>
        <v>0</v>
      </c>
      <c r="J406" s="31" t="str">
        <f t="array" ref="J406">IF(ISERROR(G406/I406),"",G406/I406)</f>
        <v/>
      </c>
      <c r="K406" s="35">
        <f t="array" ref="K406">IF(ISERROR(G406/L406),"",G406/L406)</f>
        <v>0</v>
      </c>
      <c r="L406" s="87">
        <v>50</v>
      </c>
      <c r="M406" s="36">
        <f t="shared" si="71"/>
        <v>0</v>
      </c>
      <c r="N406" s="31">
        <f t="shared" si="75"/>
        <v>0</v>
      </c>
      <c r="O406" s="93">
        <f>SUM('1:3'!O406)</f>
        <v>0</v>
      </c>
      <c r="P406" s="93">
        <f>SUM('1:3'!P406)</f>
        <v>0</v>
      </c>
      <c r="Q406" s="93">
        <f>SUM('1:3'!Q406)</f>
        <v>0</v>
      </c>
      <c r="R406" s="93">
        <f>SUM('1:3'!R406)</f>
        <v>0</v>
      </c>
      <c r="S406" s="93">
        <f>SUM('1:3'!S406)</f>
        <v>0</v>
      </c>
      <c r="T406" s="93">
        <f>SUM('1:3'!T406)</f>
        <v>0</v>
      </c>
      <c r="U406" s="93">
        <f>SUM('1:3'!U406)</f>
        <v>0</v>
      </c>
      <c r="V406" s="202">
        <f t="shared" si="76"/>
        <v>0</v>
      </c>
      <c r="W406" s="33" t="str">
        <f t="shared" si="77"/>
        <v/>
      </c>
      <c r="X406" s="93">
        <f>SUM('1:3'!X406)</f>
        <v>0</v>
      </c>
      <c r="Y406" s="93">
        <f>SUM('1:3'!Y406)</f>
        <v>0</v>
      </c>
      <c r="Z406" s="93">
        <f>SUM('1:3'!Z406)</f>
        <v>0</v>
      </c>
      <c r="AA406" s="93">
        <f>SUM('1:3'!AA406)</f>
        <v>0</v>
      </c>
      <c r="AB406" s="73"/>
      <c r="AC406" s="54"/>
      <c r="AD406" s="327"/>
      <c r="AE406" s="54"/>
      <c r="AF406" s="54"/>
      <c r="AG406" s="54"/>
      <c r="AH406" s="54"/>
      <c r="AI406" s="57"/>
      <c r="AJ406" s="57"/>
      <c r="AK406" s="57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</row>
    <row r="407" spans="1:53">
      <c r="A407" s="260">
        <v>30100044</v>
      </c>
      <c r="B407" s="62" t="s">
        <v>83</v>
      </c>
      <c r="C407" s="16" t="s">
        <v>61</v>
      </c>
      <c r="D407" s="17">
        <v>5.03</v>
      </c>
      <c r="E407" s="17"/>
      <c r="F407" s="6"/>
      <c r="G407" s="93">
        <f>SUM('1:3'!G407)</f>
        <v>0</v>
      </c>
      <c r="H407" s="321">
        <f t="shared" si="70"/>
        <v>0</v>
      </c>
      <c r="I407" s="93">
        <f>SUM('1:3'!I407)</f>
        <v>0</v>
      </c>
      <c r="J407" s="31" t="str">
        <f t="array" ref="J407">IF(ISERROR(G407/I407),"",G407/I407)</f>
        <v/>
      </c>
      <c r="K407" s="35">
        <f t="array" ref="K407">IF(ISERROR(G407/L407),"",G407/L407)</f>
        <v>0</v>
      </c>
      <c r="L407" s="87">
        <v>50</v>
      </c>
      <c r="M407" s="36">
        <f t="shared" si="71"/>
        <v>0</v>
      </c>
      <c r="N407" s="31">
        <f t="shared" si="75"/>
        <v>0</v>
      </c>
      <c r="O407" s="93">
        <f>SUM('1:3'!O407)</f>
        <v>0</v>
      </c>
      <c r="P407" s="93">
        <f>SUM('1:3'!P407)</f>
        <v>0</v>
      </c>
      <c r="Q407" s="93">
        <f>SUM('1:3'!Q407)</f>
        <v>0</v>
      </c>
      <c r="R407" s="93">
        <f>SUM('1:3'!R407)</f>
        <v>0</v>
      </c>
      <c r="S407" s="93">
        <f>SUM('1:3'!S407)</f>
        <v>0</v>
      </c>
      <c r="T407" s="93">
        <f>SUM('1:3'!T407)</f>
        <v>0</v>
      </c>
      <c r="U407" s="93">
        <f>SUM('1:3'!U407)</f>
        <v>0</v>
      </c>
      <c r="V407" s="202">
        <f t="shared" si="76"/>
        <v>0</v>
      </c>
      <c r="W407" s="33" t="str">
        <f t="shared" si="77"/>
        <v/>
      </c>
      <c r="X407" s="93">
        <f>SUM('1:3'!X407)</f>
        <v>0</v>
      </c>
      <c r="Y407" s="93">
        <f>SUM('1:3'!Y407)</f>
        <v>0</v>
      </c>
      <c r="Z407" s="93">
        <f>SUM('1:3'!Z407)</f>
        <v>0</v>
      </c>
      <c r="AA407" s="93">
        <f>SUM('1:3'!AA407)</f>
        <v>0</v>
      </c>
      <c r="AB407" s="73"/>
      <c r="AC407" s="54"/>
      <c r="AD407" s="327"/>
      <c r="AE407" s="54"/>
      <c r="AF407" s="54"/>
      <c r="AG407" s="54"/>
      <c r="AH407" s="54"/>
      <c r="AI407" s="57"/>
      <c r="AJ407" s="57"/>
      <c r="AK407" s="57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</row>
    <row r="408" spans="1:53">
      <c r="A408" s="260">
        <v>30100046</v>
      </c>
      <c r="B408" s="62" t="s">
        <v>83</v>
      </c>
      <c r="C408" s="16" t="s">
        <v>77</v>
      </c>
      <c r="D408" s="17">
        <v>5.03</v>
      </c>
      <c r="E408" s="17"/>
      <c r="F408" s="6"/>
      <c r="G408" s="93">
        <f>SUM('1:3'!G408)</f>
        <v>0</v>
      </c>
      <c r="H408" s="321">
        <f t="shared" si="70"/>
        <v>0</v>
      </c>
      <c r="I408" s="93">
        <f>SUM('1:3'!I408)</f>
        <v>0</v>
      </c>
      <c r="J408" s="31" t="str">
        <f t="array" ref="J408">IF(ISERROR(G408/I408),"",G408/I408)</f>
        <v/>
      </c>
      <c r="K408" s="35">
        <f t="array" ref="K408">IF(ISERROR(G408/L408),"",G408/L408)</f>
        <v>0</v>
      </c>
      <c r="L408" s="87">
        <v>50</v>
      </c>
      <c r="M408" s="36">
        <f t="shared" si="71"/>
        <v>0</v>
      </c>
      <c r="N408" s="31">
        <f t="shared" si="75"/>
        <v>0</v>
      </c>
      <c r="O408" s="93">
        <f>SUM('1:3'!O408)</f>
        <v>0</v>
      </c>
      <c r="P408" s="93">
        <f>SUM('1:3'!P408)</f>
        <v>0</v>
      </c>
      <c r="Q408" s="93">
        <f>SUM('1:3'!Q408)</f>
        <v>0</v>
      </c>
      <c r="R408" s="93">
        <f>SUM('1:3'!R408)</f>
        <v>0</v>
      </c>
      <c r="S408" s="93">
        <f>SUM('1:3'!S408)</f>
        <v>0</v>
      </c>
      <c r="T408" s="93">
        <f>SUM('1:3'!T408)</f>
        <v>0</v>
      </c>
      <c r="U408" s="93">
        <f>SUM('1:3'!U408)</f>
        <v>0</v>
      </c>
      <c r="V408" s="202">
        <f t="shared" si="76"/>
        <v>0</v>
      </c>
      <c r="W408" s="33" t="str">
        <f t="shared" si="77"/>
        <v/>
      </c>
      <c r="X408" s="93">
        <f>SUM('1:3'!X408)</f>
        <v>0</v>
      </c>
      <c r="Y408" s="93">
        <f>SUM('1:3'!Y408)</f>
        <v>0</v>
      </c>
      <c r="Z408" s="93">
        <f>SUM('1:3'!Z408)</f>
        <v>0</v>
      </c>
      <c r="AA408" s="93">
        <f>SUM('1:3'!AA408)</f>
        <v>0</v>
      </c>
      <c r="AB408" s="73"/>
      <c r="AC408" s="54"/>
      <c r="AD408" s="327"/>
      <c r="AE408" s="54"/>
      <c r="AF408" s="54"/>
      <c r="AG408" s="54"/>
      <c r="AH408" s="54"/>
      <c r="AI408" s="57"/>
      <c r="AJ408" s="57"/>
      <c r="AK408" s="57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</row>
    <row r="409" spans="1:53">
      <c r="A409" s="260">
        <v>30100043</v>
      </c>
      <c r="B409" s="188" t="s">
        <v>429</v>
      </c>
      <c r="C409" s="183" t="s">
        <v>427</v>
      </c>
      <c r="D409" s="17">
        <v>50.3</v>
      </c>
      <c r="E409" s="17"/>
      <c r="F409" s="6"/>
      <c r="G409" s="93">
        <f>SUM('1:3'!G409)</f>
        <v>0</v>
      </c>
      <c r="H409" s="321">
        <f t="shared" si="70"/>
        <v>0</v>
      </c>
      <c r="I409" s="93"/>
      <c r="J409" s="31"/>
      <c r="K409" s="35">
        <f t="array" ref="K409">IF(ISERROR(G409/L409),"",G409/L409)</f>
        <v>0</v>
      </c>
      <c r="L409" s="87">
        <v>50</v>
      </c>
      <c r="M409" s="36"/>
      <c r="N409" s="31"/>
      <c r="O409" s="93"/>
      <c r="P409" s="93"/>
      <c r="Q409" s="93"/>
      <c r="R409" s="93"/>
      <c r="S409" s="93"/>
      <c r="T409" s="93"/>
      <c r="U409" s="93"/>
      <c r="V409" s="202"/>
      <c r="W409" s="33"/>
      <c r="X409" s="93"/>
      <c r="Y409" s="93"/>
      <c r="Z409" s="93"/>
      <c r="AA409" s="93"/>
      <c r="AB409" s="73"/>
      <c r="AC409" s="54"/>
      <c r="AD409" s="327"/>
      <c r="AE409" s="54"/>
      <c r="AF409" s="54"/>
      <c r="AG409" s="54"/>
      <c r="AH409" s="54"/>
      <c r="AI409" s="57"/>
      <c r="AJ409" s="57"/>
      <c r="AK409" s="57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</row>
    <row r="410" spans="1:53">
      <c r="A410" s="260">
        <v>30100064</v>
      </c>
      <c r="B410" s="188" t="s">
        <v>400</v>
      </c>
      <c r="C410" s="183" t="s">
        <v>398</v>
      </c>
      <c r="D410" s="17">
        <v>5</v>
      </c>
      <c r="E410" s="17"/>
      <c r="F410" s="6"/>
      <c r="G410" s="93">
        <f>SUM('1:3'!G410)</f>
        <v>0</v>
      </c>
      <c r="H410" s="321">
        <f t="shared" si="70"/>
        <v>0</v>
      </c>
      <c r="I410" s="93">
        <f>SUM('1:3'!I410)</f>
        <v>0</v>
      </c>
      <c r="J410" s="31"/>
      <c r="K410" s="35"/>
      <c r="L410" s="87">
        <v>50</v>
      </c>
      <c r="M410" s="36"/>
      <c r="N410" s="31"/>
      <c r="O410" s="93">
        <f>SUM('1:3'!O410)</f>
        <v>0</v>
      </c>
      <c r="P410" s="93">
        <f>SUM('1:3'!P410)</f>
        <v>0</v>
      </c>
      <c r="Q410" s="93">
        <f>SUM('1:3'!Q410)</f>
        <v>0</v>
      </c>
      <c r="R410" s="93">
        <f>SUM('1:3'!R410)</f>
        <v>0</v>
      </c>
      <c r="S410" s="93">
        <f>SUM('1:3'!S410)</f>
        <v>0</v>
      </c>
      <c r="T410" s="93">
        <f>SUM('1:3'!T410)</f>
        <v>0</v>
      </c>
      <c r="U410" s="93">
        <f>SUM('1:3'!U410)</f>
        <v>0</v>
      </c>
      <c r="V410" s="202"/>
      <c r="W410" s="33"/>
      <c r="X410" s="93">
        <f>SUM('1:3'!X410)</f>
        <v>0</v>
      </c>
      <c r="Y410" s="93">
        <f>SUM('1:3'!Y410)</f>
        <v>0</v>
      </c>
      <c r="Z410" s="93">
        <f>SUM('1:3'!Z410)</f>
        <v>0</v>
      </c>
      <c r="AA410" s="93">
        <f>SUM('1:3'!AA410)</f>
        <v>0</v>
      </c>
      <c r="AB410" s="73"/>
      <c r="AC410" s="54"/>
      <c r="AD410" s="327"/>
      <c r="AE410" s="54"/>
      <c r="AF410" s="54"/>
      <c r="AG410" s="54"/>
      <c r="AH410" s="54"/>
      <c r="AI410" s="57"/>
      <c r="AJ410" s="57"/>
      <c r="AK410" s="57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</row>
    <row r="411" spans="1:53">
      <c r="A411" s="260">
        <v>30100049</v>
      </c>
      <c r="B411" s="62" t="s">
        <v>84</v>
      </c>
      <c r="C411" s="16" t="s">
        <v>64</v>
      </c>
      <c r="D411" s="17">
        <v>5.03</v>
      </c>
      <c r="E411" s="17"/>
      <c r="F411" s="6"/>
      <c r="G411" s="93">
        <f>SUM('1:3'!G411)</f>
        <v>0</v>
      </c>
      <c r="H411" s="321">
        <f t="shared" si="70"/>
        <v>0</v>
      </c>
      <c r="I411" s="93">
        <f>SUM('1:3'!I411)</f>
        <v>0</v>
      </c>
      <c r="J411" s="31" t="str">
        <f t="array" ref="J411">IF(ISERROR(G411/I411),"",G411/I411)</f>
        <v/>
      </c>
      <c r="K411" s="35">
        <f t="array" ref="K411">IF(ISERROR(G411/L411),"",G411/L411)</f>
        <v>0</v>
      </c>
      <c r="L411" s="87">
        <v>21.5</v>
      </c>
      <c r="M411" s="36">
        <f>IF(ISERROR(I411-K411),"",I411-K411)</f>
        <v>0</v>
      </c>
      <c r="N411" s="31">
        <f>SUM(O411:U411)</f>
        <v>0</v>
      </c>
      <c r="O411" s="93">
        <f>SUM('1:3'!O411)</f>
        <v>0</v>
      </c>
      <c r="P411" s="93">
        <f>SUM('1:3'!P411)</f>
        <v>0</v>
      </c>
      <c r="Q411" s="93">
        <f>SUM('1:3'!Q411)</f>
        <v>0</v>
      </c>
      <c r="R411" s="93">
        <f>SUM('1:3'!R411)</f>
        <v>0</v>
      </c>
      <c r="S411" s="93">
        <f>SUM('1:3'!S411)</f>
        <v>0</v>
      </c>
      <c r="T411" s="93">
        <f>SUM('1:3'!T411)</f>
        <v>0</v>
      </c>
      <c r="U411" s="93">
        <f>SUM('1:3'!U411)</f>
        <v>0</v>
      </c>
      <c r="V411" s="202">
        <f>SUM(X411:AA411)</f>
        <v>0</v>
      </c>
      <c r="W411" s="33" t="str">
        <f>IF(ISERROR(V411/G411),"",V411/G411)</f>
        <v/>
      </c>
      <c r="X411" s="93">
        <f>SUM('1:3'!X411)</f>
        <v>0</v>
      </c>
      <c r="Y411" s="93">
        <f>SUM('1:3'!Y411)</f>
        <v>0</v>
      </c>
      <c r="Z411" s="93">
        <f>SUM('1:3'!Z411)</f>
        <v>0</v>
      </c>
      <c r="AA411" s="93">
        <f>SUM('1:3'!AA411)</f>
        <v>0</v>
      </c>
      <c r="AB411" s="73"/>
      <c r="AC411" s="54"/>
      <c r="AD411" s="327"/>
      <c r="AE411" s="54"/>
      <c r="AF411" s="54"/>
      <c r="AG411" s="54"/>
      <c r="AH411" s="54"/>
      <c r="AI411" s="57"/>
      <c r="AJ411" s="57"/>
      <c r="AK411" s="57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</row>
    <row r="412" spans="1:53">
      <c r="A412" s="260">
        <v>30100050</v>
      </c>
      <c r="B412" s="62" t="s">
        <v>84</v>
      </c>
      <c r="C412" s="16" t="s">
        <v>65</v>
      </c>
      <c r="D412" s="17">
        <v>5.03</v>
      </c>
      <c r="E412" s="17"/>
      <c r="F412" s="6"/>
      <c r="G412" s="93">
        <f>SUM('1:3'!G412)</f>
        <v>0</v>
      </c>
      <c r="H412" s="321">
        <f t="shared" si="70"/>
        <v>0</v>
      </c>
      <c r="I412" s="93">
        <f>SUM('1:3'!I412)</f>
        <v>0</v>
      </c>
      <c r="J412" s="31" t="str">
        <f t="array" ref="J412">IF(ISERROR(G412/I412),"",G412/I412)</f>
        <v/>
      </c>
      <c r="K412" s="35">
        <f t="array" ref="K412">IF(ISERROR(G412/L412),"",G412/L412)</f>
        <v>0</v>
      </c>
      <c r="L412" s="87">
        <v>21.5</v>
      </c>
      <c r="M412" s="36">
        <f>IF(ISERROR(I412-K412),"",I412-K412)</f>
        <v>0</v>
      </c>
      <c r="N412" s="31">
        <f>SUM(O412:U412)</f>
        <v>0</v>
      </c>
      <c r="O412" s="93">
        <f>SUM('1:3'!O412)</f>
        <v>0</v>
      </c>
      <c r="P412" s="93">
        <f>SUM('1:3'!P412)</f>
        <v>0</v>
      </c>
      <c r="Q412" s="93">
        <f>SUM('1:3'!Q412)</f>
        <v>0</v>
      </c>
      <c r="R412" s="93">
        <f>SUM('1:3'!R412)</f>
        <v>0</v>
      </c>
      <c r="S412" s="93">
        <f>SUM('1:3'!S412)</f>
        <v>0</v>
      </c>
      <c r="T412" s="93">
        <f>SUM('1:3'!T412)</f>
        <v>0</v>
      </c>
      <c r="U412" s="93">
        <f>SUM('1:3'!U412)</f>
        <v>0</v>
      </c>
      <c r="V412" s="202">
        <f>SUM(X412:AA412)</f>
        <v>0</v>
      </c>
      <c r="W412" s="33" t="str">
        <f>IF(ISERROR(V412/G412),"",V412/G412)</f>
        <v/>
      </c>
      <c r="X412" s="93">
        <f>SUM('1:3'!X412)</f>
        <v>0</v>
      </c>
      <c r="Y412" s="93">
        <f>SUM('1:3'!Y412)</f>
        <v>0</v>
      </c>
      <c r="Z412" s="93">
        <f>SUM('1:3'!Z412)</f>
        <v>0</v>
      </c>
      <c r="AA412" s="93">
        <f>SUM('1:3'!AA412)</f>
        <v>0</v>
      </c>
      <c r="AB412" s="73"/>
      <c r="AC412" s="54"/>
      <c r="AD412" s="327"/>
      <c r="AE412" s="54"/>
      <c r="AF412" s="54"/>
      <c r="AG412" s="54"/>
      <c r="AH412" s="54"/>
      <c r="AI412" s="57"/>
      <c r="AJ412" s="57"/>
      <c r="AK412" s="57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</row>
    <row r="413" spans="1:53">
      <c r="A413" s="260"/>
      <c r="B413" s="188" t="s">
        <v>360</v>
      </c>
      <c r="C413" s="183" t="s">
        <v>361</v>
      </c>
      <c r="D413" s="17"/>
      <c r="E413" s="17"/>
      <c r="F413" s="6"/>
      <c r="G413" s="93">
        <f>SUM('1:3'!G413)</f>
        <v>0</v>
      </c>
      <c r="H413" s="321">
        <f t="shared" si="70"/>
        <v>0</v>
      </c>
      <c r="I413" s="93">
        <f>SUM('1:3'!I413)</f>
        <v>0</v>
      </c>
      <c r="J413" s="31"/>
      <c r="K413" s="35"/>
      <c r="L413" s="87"/>
      <c r="M413" s="36"/>
      <c r="N413" s="31"/>
      <c r="O413" s="93">
        <f>SUM('1:3'!O413)</f>
        <v>0</v>
      </c>
      <c r="P413" s="93">
        <f>SUM('1:3'!P413)</f>
        <v>0</v>
      </c>
      <c r="Q413" s="93">
        <f>SUM('1:3'!Q413)</f>
        <v>0</v>
      </c>
      <c r="R413" s="93">
        <f>SUM('1:3'!R413)</f>
        <v>0</v>
      </c>
      <c r="S413" s="93">
        <f>SUM('1:3'!S413)</f>
        <v>0</v>
      </c>
      <c r="T413" s="93">
        <f>SUM('1:3'!T413)</f>
        <v>0</v>
      </c>
      <c r="U413" s="93">
        <f>SUM('1:3'!U413)</f>
        <v>0</v>
      </c>
      <c r="V413" s="202"/>
      <c r="W413" s="33"/>
      <c r="X413" s="93">
        <f>SUM('1:3'!X413)</f>
        <v>0</v>
      </c>
      <c r="Y413" s="93">
        <f>SUM('1:3'!Y413)</f>
        <v>0</v>
      </c>
      <c r="Z413" s="93">
        <f>SUM('1:3'!Z413)</f>
        <v>0</v>
      </c>
      <c r="AA413" s="93">
        <f>SUM('1:3'!AA413)</f>
        <v>0</v>
      </c>
      <c r="AB413" s="73"/>
      <c r="AC413" s="54"/>
      <c r="AD413" s="327"/>
      <c r="AE413" s="54"/>
      <c r="AF413" s="54"/>
      <c r="AG413" s="54"/>
      <c r="AH413" s="54"/>
      <c r="AI413" s="57"/>
      <c r="AJ413" s="57"/>
      <c r="AK413" s="57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</row>
    <row r="414" spans="1:53">
      <c r="A414" s="260">
        <v>30100055</v>
      </c>
      <c r="B414" s="63" t="s">
        <v>85</v>
      </c>
      <c r="C414" s="16" t="s">
        <v>60</v>
      </c>
      <c r="D414" s="17">
        <v>5.0599999999999996</v>
      </c>
      <c r="E414" s="17"/>
      <c r="F414" s="6"/>
      <c r="G414" s="93">
        <f>SUM('1:3'!G414)</f>
        <v>0</v>
      </c>
      <c r="H414" s="321">
        <f t="shared" si="70"/>
        <v>0</v>
      </c>
      <c r="I414" s="93">
        <f>SUM('1:3'!I414)</f>
        <v>0</v>
      </c>
      <c r="J414" s="31" t="str">
        <f t="array" ref="J414">IF(ISERROR(G414/I414),"",G414/I414)</f>
        <v/>
      </c>
      <c r="K414" s="35" t="str">
        <f t="array" ref="K414">IF(ISERROR(G414/L414),"",G414/L414)</f>
        <v/>
      </c>
      <c r="L414" s="87"/>
      <c r="M414" s="36" t="str">
        <f t="shared" ref="M414:M427" si="78">IF(ISERROR(I414-K414),"",I414-K414)</f>
        <v/>
      </c>
      <c r="N414" s="31">
        <f>SUM(O414:U414)</f>
        <v>0</v>
      </c>
      <c r="O414" s="93">
        <f>SUM('1:3'!O414)</f>
        <v>0</v>
      </c>
      <c r="P414" s="93">
        <f>SUM('1:3'!P414)</f>
        <v>0</v>
      </c>
      <c r="Q414" s="93">
        <f>SUM('1:3'!Q414)</f>
        <v>0</v>
      </c>
      <c r="R414" s="93">
        <f>SUM('1:3'!R414)</f>
        <v>0</v>
      </c>
      <c r="S414" s="93">
        <f>SUM('1:3'!S414)</f>
        <v>0</v>
      </c>
      <c r="T414" s="93">
        <f>SUM('1:3'!T414)</f>
        <v>0</v>
      </c>
      <c r="U414" s="93">
        <f>SUM('1:3'!U414)</f>
        <v>0</v>
      </c>
      <c r="V414" s="202">
        <f>SUM(X414:AA414)</f>
        <v>0</v>
      </c>
      <c r="W414" s="33" t="str">
        <f>IF(ISERROR(V414/G414),"",V414/G414)</f>
        <v/>
      </c>
      <c r="X414" s="93">
        <f>SUM('1:3'!X414)</f>
        <v>0</v>
      </c>
      <c r="Y414" s="93">
        <f>SUM('1:3'!Y414)</f>
        <v>0</v>
      </c>
      <c r="Z414" s="93">
        <f>SUM('1:3'!Z414)</f>
        <v>0</v>
      </c>
      <c r="AA414" s="93">
        <f>SUM('1:3'!AA414)</f>
        <v>0</v>
      </c>
      <c r="AB414" s="73"/>
      <c r="AC414" s="54"/>
      <c r="AD414" s="327"/>
      <c r="AE414" s="54"/>
      <c r="AF414" s="54"/>
      <c r="AG414" s="54"/>
      <c r="AH414" s="54"/>
      <c r="AI414" s="57"/>
      <c r="AJ414" s="57"/>
      <c r="AK414" s="57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</row>
    <row r="415" spans="1:53">
      <c r="A415" s="260">
        <v>30100056</v>
      </c>
      <c r="B415" s="63" t="s">
        <v>85</v>
      </c>
      <c r="C415" s="16" t="s">
        <v>74</v>
      </c>
      <c r="D415" s="17">
        <v>5.0599999999999996</v>
      </c>
      <c r="E415" s="17"/>
      <c r="F415" s="6"/>
      <c r="G415" s="93">
        <f>SUM('1:3'!G415)</f>
        <v>0</v>
      </c>
      <c r="H415" s="321">
        <f t="shared" si="70"/>
        <v>0</v>
      </c>
      <c r="I415" s="93">
        <f>SUM('1:3'!I415)</f>
        <v>0</v>
      </c>
      <c r="J415" s="31" t="str">
        <f t="array" ref="J415">IF(ISERROR(G415/I415),"",G415/I415)</f>
        <v/>
      </c>
      <c r="K415" s="35" t="str">
        <f t="array" ref="K415">IF(ISERROR(G415/L415),"",G415/L415)</f>
        <v/>
      </c>
      <c r="L415" s="87"/>
      <c r="M415" s="36" t="str">
        <f t="shared" si="78"/>
        <v/>
      </c>
      <c r="N415" s="31">
        <f>SUM(O415:U415)</f>
        <v>0</v>
      </c>
      <c r="O415" s="93">
        <f>SUM('1:3'!O415)</f>
        <v>0</v>
      </c>
      <c r="P415" s="93">
        <f>SUM('1:3'!P415)</f>
        <v>0</v>
      </c>
      <c r="Q415" s="93">
        <f>SUM('1:3'!Q415)</f>
        <v>0</v>
      </c>
      <c r="R415" s="93">
        <f>SUM('1:3'!R415)</f>
        <v>0</v>
      </c>
      <c r="S415" s="93">
        <f>SUM('1:3'!S415)</f>
        <v>0</v>
      </c>
      <c r="T415" s="93">
        <f>SUM('1:3'!T415)</f>
        <v>0</v>
      </c>
      <c r="U415" s="93">
        <f>SUM('1:3'!U415)</f>
        <v>0</v>
      </c>
      <c r="V415" s="202">
        <f>SUM(X415:AA415)</f>
        <v>0</v>
      </c>
      <c r="W415" s="33" t="str">
        <f>IF(ISERROR(V415/G415),"",V415/G415)</f>
        <v/>
      </c>
      <c r="X415" s="93">
        <f>SUM('1:3'!X415)</f>
        <v>0</v>
      </c>
      <c r="Y415" s="93">
        <f>SUM('1:3'!Y415)</f>
        <v>0</v>
      </c>
      <c r="Z415" s="93">
        <f>SUM('1:3'!Z415)</f>
        <v>0</v>
      </c>
      <c r="AA415" s="93">
        <f>SUM('1:3'!AA415)</f>
        <v>0</v>
      </c>
      <c r="AB415" s="73"/>
      <c r="AC415" s="54"/>
      <c r="AD415" s="327"/>
      <c r="AE415" s="54"/>
      <c r="AF415" s="54"/>
      <c r="AG415" s="54"/>
      <c r="AH415" s="54"/>
      <c r="AI415" s="57"/>
      <c r="AJ415" s="57"/>
      <c r="AK415" s="57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</row>
    <row r="416" spans="1:53">
      <c r="A416" s="260">
        <v>30100057</v>
      </c>
      <c r="B416" s="63" t="s">
        <v>85</v>
      </c>
      <c r="C416" s="16" t="s">
        <v>65</v>
      </c>
      <c r="D416" s="17">
        <v>5.0599999999999996</v>
      </c>
      <c r="E416" s="17"/>
      <c r="F416" s="6"/>
      <c r="G416" s="93">
        <f>SUM('1:3'!G416)</f>
        <v>0</v>
      </c>
      <c r="H416" s="321">
        <f t="shared" si="70"/>
        <v>0</v>
      </c>
      <c r="I416" s="93">
        <f>SUM('1:3'!I416)</f>
        <v>0</v>
      </c>
      <c r="J416" s="31" t="str">
        <f t="array" ref="J416">IF(ISERROR(G416/I416),"",G416/I416)</f>
        <v/>
      </c>
      <c r="K416" s="35" t="str">
        <f t="array" ref="K416">IF(ISERROR(G416/L416),"",G416/L416)</f>
        <v/>
      </c>
      <c r="L416" s="87"/>
      <c r="M416" s="36" t="str">
        <f t="shared" si="78"/>
        <v/>
      </c>
      <c r="N416" s="31">
        <f>SUM(O416:U416)</f>
        <v>0</v>
      </c>
      <c r="O416" s="93">
        <f>SUM('1:3'!O416)</f>
        <v>0</v>
      </c>
      <c r="P416" s="93">
        <f>SUM('1:3'!P416)</f>
        <v>0</v>
      </c>
      <c r="Q416" s="93">
        <f>SUM('1:3'!Q416)</f>
        <v>0</v>
      </c>
      <c r="R416" s="93">
        <f>SUM('1:3'!R416)</f>
        <v>0</v>
      </c>
      <c r="S416" s="93">
        <f>SUM('1:3'!S416)</f>
        <v>0</v>
      </c>
      <c r="T416" s="93">
        <f>SUM('1:3'!T416)</f>
        <v>0</v>
      </c>
      <c r="U416" s="93">
        <f>SUM('1:3'!U416)</f>
        <v>0</v>
      </c>
      <c r="V416" s="202">
        <f>SUM(X416:AA416)</f>
        <v>0</v>
      </c>
      <c r="W416" s="33" t="str">
        <f>IF(ISERROR(V416/G416),"",V416/G416)</f>
        <v/>
      </c>
      <c r="X416" s="93">
        <f>SUM('1:3'!X416)</f>
        <v>0</v>
      </c>
      <c r="Y416" s="93">
        <f>SUM('1:3'!Y416)</f>
        <v>0</v>
      </c>
      <c r="Z416" s="93">
        <f>SUM('1:3'!Z416)</f>
        <v>0</v>
      </c>
      <c r="AA416" s="93">
        <f>SUM('1:3'!AA416)</f>
        <v>0</v>
      </c>
      <c r="AB416" s="73"/>
      <c r="AC416" s="54"/>
      <c r="AD416" s="327"/>
      <c r="AE416" s="54"/>
      <c r="AF416" s="54"/>
      <c r="AG416" s="54"/>
      <c r="AH416" s="54"/>
      <c r="AI416" s="57"/>
      <c r="AJ416" s="57"/>
      <c r="AK416" s="57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</row>
    <row r="417" spans="1:53">
      <c r="A417" s="260">
        <v>30100058</v>
      </c>
      <c r="B417" s="63" t="s">
        <v>85</v>
      </c>
      <c r="C417" s="16" t="s">
        <v>61</v>
      </c>
      <c r="D417" s="17">
        <v>5.0599999999999996</v>
      </c>
      <c r="E417" s="17"/>
      <c r="F417" s="6"/>
      <c r="G417" s="93">
        <f>SUM('1:3'!G417)</f>
        <v>0</v>
      </c>
      <c r="H417" s="321">
        <f t="shared" si="70"/>
        <v>0</v>
      </c>
      <c r="I417" s="93">
        <f>SUM('1:3'!I417)</f>
        <v>0</v>
      </c>
      <c r="J417" s="31" t="str">
        <f t="array" ref="J417">IF(ISERROR(G417/I417),"",G417/I417)</f>
        <v/>
      </c>
      <c r="K417" s="35" t="str">
        <f t="array" ref="K417">IF(ISERROR(G417/L417),"",G417/L417)</f>
        <v/>
      </c>
      <c r="L417" s="87"/>
      <c r="M417" s="36" t="str">
        <f t="shared" si="78"/>
        <v/>
      </c>
      <c r="N417" s="31">
        <f>SUM(O417:U417)</f>
        <v>0</v>
      </c>
      <c r="O417" s="93">
        <f>SUM('1:3'!O417)</f>
        <v>0</v>
      </c>
      <c r="P417" s="93">
        <f>SUM('1:3'!P417)</f>
        <v>0</v>
      </c>
      <c r="Q417" s="93">
        <f>SUM('1:3'!Q417)</f>
        <v>0</v>
      </c>
      <c r="R417" s="93">
        <f>SUM('1:3'!R417)</f>
        <v>0</v>
      </c>
      <c r="S417" s="93">
        <f>SUM('1:3'!S417)</f>
        <v>0</v>
      </c>
      <c r="T417" s="93">
        <f>SUM('1:3'!T417)</f>
        <v>0</v>
      </c>
      <c r="U417" s="93">
        <f>SUM('1:3'!U417)</f>
        <v>0</v>
      </c>
      <c r="V417" s="202">
        <f>SUM(X417:AA417)</f>
        <v>0</v>
      </c>
      <c r="W417" s="33" t="str">
        <f>IF(ISERROR(V417/G417),"",V417/G417)</f>
        <v/>
      </c>
      <c r="X417" s="93">
        <f>SUM('1:3'!X417)</f>
        <v>0</v>
      </c>
      <c r="Y417" s="93">
        <f>SUM('1:3'!Y417)</f>
        <v>0</v>
      </c>
      <c r="Z417" s="93">
        <f>SUM('1:3'!Z417)</f>
        <v>0</v>
      </c>
      <c r="AA417" s="93">
        <f>SUM('1:3'!AA417)</f>
        <v>0</v>
      </c>
      <c r="AB417" s="73"/>
      <c r="AC417" s="54"/>
      <c r="AD417" s="327"/>
      <c r="AE417" s="54"/>
      <c r="AF417" s="54"/>
      <c r="AG417" s="54"/>
      <c r="AH417" s="54"/>
      <c r="AI417" s="57"/>
      <c r="AJ417" s="57"/>
      <c r="AK417" s="57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</row>
    <row r="418" spans="1:53" ht="15" customHeight="1">
      <c r="A418" s="262">
        <v>30600013</v>
      </c>
      <c r="B418" s="193" t="s">
        <v>368</v>
      </c>
      <c r="C418" s="183" t="s">
        <v>374</v>
      </c>
      <c r="D418" s="17"/>
      <c r="E418" s="17"/>
      <c r="F418" s="6"/>
      <c r="G418" s="93">
        <f>SUM('1:3'!G418)</f>
        <v>0</v>
      </c>
      <c r="H418" s="321">
        <f t="shared" si="70"/>
        <v>0</v>
      </c>
      <c r="I418" s="93">
        <f>SUM('1:3'!I418)</f>
        <v>0</v>
      </c>
      <c r="J418" s="31"/>
      <c r="K418" s="35">
        <f t="array" ref="K418">IF(ISERROR(G418/L418),"",G418/L418)</f>
        <v>0</v>
      </c>
      <c r="L418" s="87">
        <v>24</v>
      </c>
      <c r="M418" s="36">
        <f t="shared" si="78"/>
        <v>0</v>
      </c>
      <c r="N418" s="31"/>
      <c r="O418" s="93">
        <f>SUM('1:3'!O418)</f>
        <v>0</v>
      </c>
      <c r="P418" s="93">
        <f>SUM('1:3'!P418)</f>
        <v>0</v>
      </c>
      <c r="Q418" s="93">
        <f>SUM('1:3'!Q418)</f>
        <v>0</v>
      </c>
      <c r="R418" s="93">
        <f>SUM('1:3'!R418)</f>
        <v>0</v>
      </c>
      <c r="S418" s="93">
        <f>SUM('1:3'!S418)</f>
        <v>0</v>
      </c>
      <c r="T418" s="93">
        <f>SUM('1:3'!T418)</f>
        <v>0</v>
      </c>
      <c r="U418" s="93">
        <f>SUM('1:3'!U418)</f>
        <v>0</v>
      </c>
      <c r="V418" s="202"/>
      <c r="W418" s="33"/>
      <c r="X418" s="93">
        <f>SUM('1:3'!X418)</f>
        <v>0</v>
      </c>
      <c r="Y418" s="93">
        <f>SUM('1:3'!Y418)</f>
        <v>0</v>
      </c>
      <c r="Z418" s="93">
        <f>SUM('1:3'!Z418)</f>
        <v>0</v>
      </c>
      <c r="AA418" s="93">
        <f>SUM('1:3'!AA418)</f>
        <v>0</v>
      </c>
      <c r="AB418" s="73"/>
      <c r="AC418" s="54"/>
      <c r="AD418" s="327"/>
      <c r="AE418" s="54"/>
      <c r="AF418" s="54"/>
      <c r="AG418" s="54"/>
      <c r="AH418" s="54"/>
      <c r="AI418" s="57"/>
      <c r="AJ418" s="57"/>
      <c r="AK418" s="57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</row>
    <row r="419" spans="1:53" ht="15" customHeight="1">
      <c r="A419" s="262">
        <v>30600014</v>
      </c>
      <c r="B419" s="193" t="s">
        <v>368</v>
      </c>
      <c r="C419" s="183" t="s">
        <v>369</v>
      </c>
      <c r="D419" s="17"/>
      <c r="E419" s="17"/>
      <c r="F419" s="6"/>
      <c r="G419" s="93">
        <f>SUM('1:3'!G419)</f>
        <v>0</v>
      </c>
      <c r="H419" s="321">
        <f t="shared" si="70"/>
        <v>0</v>
      </c>
      <c r="I419" s="93">
        <f>SUM('1:3'!I419)</f>
        <v>0</v>
      </c>
      <c r="J419" s="31"/>
      <c r="K419" s="35">
        <f t="array" ref="K419">IF(ISERROR(G419/L419),"",G419/L419)</f>
        <v>0</v>
      </c>
      <c r="L419" s="87">
        <v>24</v>
      </c>
      <c r="M419" s="36">
        <f t="shared" si="78"/>
        <v>0</v>
      </c>
      <c r="N419" s="31"/>
      <c r="O419" s="93">
        <f>SUM('1:3'!O419)</f>
        <v>0</v>
      </c>
      <c r="P419" s="93">
        <f>SUM('1:3'!P419)</f>
        <v>0</v>
      </c>
      <c r="Q419" s="93">
        <f>SUM('1:3'!Q419)</f>
        <v>0</v>
      </c>
      <c r="R419" s="93">
        <f>SUM('1:3'!R419)</f>
        <v>0</v>
      </c>
      <c r="S419" s="93">
        <f>SUM('1:3'!S419)</f>
        <v>0</v>
      </c>
      <c r="T419" s="93">
        <f>SUM('1:3'!T419)</f>
        <v>0</v>
      </c>
      <c r="U419" s="93">
        <f>SUM('1:3'!U419)</f>
        <v>0</v>
      </c>
      <c r="V419" s="202"/>
      <c r="W419" s="33"/>
      <c r="X419" s="93">
        <f>SUM('1:3'!X419)</f>
        <v>0</v>
      </c>
      <c r="Y419" s="93">
        <f>SUM('1:3'!Y419)</f>
        <v>0</v>
      </c>
      <c r="Z419" s="93">
        <f>SUM('1:3'!Z419)</f>
        <v>0</v>
      </c>
      <c r="AA419" s="93">
        <f>SUM('1:3'!AA419)</f>
        <v>0</v>
      </c>
      <c r="AB419" s="73"/>
      <c r="AC419" s="54"/>
      <c r="AD419" s="327"/>
      <c r="AE419" s="54"/>
      <c r="AF419" s="54"/>
      <c r="AG419" s="54"/>
      <c r="AH419" s="54"/>
      <c r="AI419" s="57"/>
      <c r="AJ419" s="57"/>
      <c r="AK419" s="57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</row>
    <row r="420" spans="1:53" ht="15" customHeight="1">
      <c r="A420" s="262">
        <v>30600012</v>
      </c>
      <c r="B420" s="193" t="s">
        <v>368</v>
      </c>
      <c r="C420" s="183" t="s">
        <v>370</v>
      </c>
      <c r="D420" s="17"/>
      <c r="E420" s="17"/>
      <c r="F420" s="6"/>
      <c r="G420" s="93">
        <f>SUM('1:3'!G420)</f>
        <v>0</v>
      </c>
      <c r="H420" s="321">
        <f t="shared" si="70"/>
        <v>0</v>
      </c>
      <c r="I420" s="93">
        <f>SUM('1:3'!I420)</f>
        <v>0</v>
      </c>
      <c r="J420" s="31"/>
      <c r="K420" s="35">
        <f t="array" ref="K420">IF(ISERROR(G420/L420),"",G420/L420)</f>
        <v>0</v>
      </c>
      <c r="L420" s="87">
        <v>24</v>
      </c>
      <c r="M420" s="36">
        <f t="shared" si="78"/>
        <v>0</v>
      </c>
      <c r="N420" s="31"/>
      <c r="O420" s="93">
        <f>SUM('1:3'!O420)</f>
        <v>0</v>
      </c>
      <c r="P420" s="93">
        <f>SUM('1:3'!P420)</f>
        <v>0</v>
      </c>
      <c r="Q420" s="93">
        <f>SUM('1:3'!Q420)</f>
        <v>0</v>
      </c>
      <c r="R420" s="93">
        <f>SUM('1:3'!R420)</f>
        <v>0</v>
      </c>
      <c r="S420" s="93">
        <f>SUM('1:3'!S420)</f>
        <v>0</v>
      </c>
      <c r="T420" s="93">
        <f>SUM('1:3'!T420)</f>
        <v>0</v>
      </c>
      <c r="U420" s="93">
        <f>SUM('1:3'!U420)</f>
        <v>0</v>
      </c>
      <c r="V420" s="202"/>
      <c r="W420" s="33"/>
      <c r="X420" s="93">
        <f>SUM('1:3'!X420)</f>
        <v>0</v>
      </c>
      <c r="Y420" s="93">
        <f>SUM('1:3'!Y420)</f>
        <v>0</v>
      </c>
      <c r="Z420" s="93">
        <f>SUM('1:3'!Z420)</f>
        <v>0</v>
      </c>
      <c r="AA420" s="93">
        <f>SUM('1:3'!AA420)</f>
        <v>0</v>
      </c>
      <c r="AB420" s="73"/>
      <c r="AC420" s="54"/>
      <c r="AD420" s="327"/>
      <c r="AE420" s="54"/>
      <c r="AF420" s="54"/>
      <c r="AG420" s="54"/>
      <c r="AH420" s="54"/>
      <c r="AI420" s="57"/>
      <c r="AJ420" s="57"/>
      <c r="AK420" s="57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</row>
    <row r="421" spans="1:53" ht="15" customHeight="1">
      <c r="A421" s="262">
        <v>30600011</v>
      </c>
      <c r="B421" s="193" t="s">
        <v>368</v>
      </c>
      <c r="C421" s="183" t="s">
        <v>371</v>
      </c>
      <c r="D421" s="17"/>
      <c r="E421" s="17"/>
      <c r="F421" s="6"/>
      <c r="G421" s="93">
        <f>SUM('1:3'!G421)</f>
        <v>0</v>
      </c>
      <c r="H421" s="321">
        <f t="shared" si="70"/>
        <v>0</v>
      </c>
      <c r="I421" s="93">
        <f>SUM('1:3'!I421)</f>
        <v>0</v>
      </c>
      <c r="J421" s="31"/>
      <c r="K421" s="35">
        <f t="array" ref="K421">IF(ISERROR(G421/L421),"",G421/L421)</f>
        <v>0</v>
      </c>
      <c r="L421" s="87">
        <v>24</v>
      </c>
      <c r="M421" s="36">
        <f t="shared" si="78"/>
        <v>0</v>
      </c>
      <c r="N421" s="31"/>
      <c r="O421" s="93">
        <f>SUM('1:3'!O421)</f>
        <v>0</v>
      </c>
      <c r="P421" s="93">
        <f>SUM('1:3'!P421)</f>
        <v>0</v>
      </c>
      <c r="Q421" s="93">
        <f>SUM('1:3'!Q421)</f>
        <v>0</v>
      </c>
      <c r="R421" s="93">
        <f>SUM('1:3'!R421)</f>
        <v>0</v>
      </c>
      <c r="S421" s="93">
        <f>SUM('1:3'!S421)</f>
        <v>0</v>
      </c>
      <c r="T421" s="93">
        <f>SUM('1:3'!T421)</f>
        <v>0</v>
      </c>
      <c r="U421" s="93">
        <f>SUM('1:3'!U421)</f>
        <v>0</v>
      </c>
      <c r="V421" s="202"/>
      <c r="W421" s="33"/>
      <c r="X421" s="93">
        <f>SUM('1:3'!X421)</f>
        <v>0</v>
      </c>
      <c r="Y421" s="93">
        <f>SUM('1:3'!Y421)</f>
        <v>0</v>
      </c>
      <c r="Z421" s="93">
        <f>SUM('1:3'!Z421)</f>
        <v>0</v>
      </c>
      <c r="AA421" s="93">
        <f>SUM('1:3'!AA421)</f>
        <v>0</v>
      </c>
      <c r="AB421" s="73"/>
      <c r="AC421" s="54"/>
      <c r="AD421" s="327"/>
      <c r="AE421" s="54"/>
      <c r="AF421" s="54"/>
      <c r="AG421" s="54"/>
      <c r="AH421" s="54"/>
      <c r="AI421" s="57"/>
      <c r="AJ421" s="57"/>
      <c r="AK421" s="57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</row>
    <row r="422" spans="1:53" ht="15" customHeight="1">
      <c r="A422" s="262">
        <v>30300002</v>
      </c>
      <c r="B422" s="193" t="s">
        <v>407</v>
      </c>
      <c r="C422" s="183" t="s">
        <v>408</v>
      </c>
      <c r="D422" s="17"/>
      <c r="E422" s="17"/>
      <c r="F422" s="6"/>
      <c r="G422" s="93">
        <f>SUM('1:3'!G422)</f>
        <v>0</v>
      </c>
      <c r="H422" s="321">
        <f t="shared" si="70"/>
        <v>0</v>
      </c>
      <c r="I422" s="93">
        <f>SUM('1:3'!I422)</f>
        <v>0</v>
      </c>
      <c r="J422" s="31"/>
      <c r="K422" s="35">
        <f t="array" ref="K422">IF(ISERROR(G422/L422),"",G422/L422)</f>
        <v>0</v>
      </c>
      <c r="L422" s="87">
        <v>4</v>
      </c>
      <c r="M422" s="36">
        <f t="shared" si="78"/>
        <v>0</v>
      </c>
      <c r="N422" s="31"/>
      <c r="O422" s="93"/>
      <c r="P422" s="93"/>
      <c r="Q422" s="93"/>
      <c r="R422" s="93"/>
      <c r="S422" s="93"/>
      <c r="T422" s="93"/>
      <c r="U422" s="93"/>
      <c r="V422" s="202"/>
      <c r="W422" s="33"/>
      <c r="X422" s="93"/>
      <c r="Y422" s="93"/>
      <c r="Z422" s="93"/>
      <c r="AA422" s="93"/>
      <c r="AB422" s="73"/>
      <c r="AC422" s="54"/>
      <c r="AD422" s="327"/>
      <c r="AE422" s="54"/>
      <c r="AF422" s="54"/>
      <c r="AG422" s="54"/>
      <c r="AH422" s="54"/>
      <c r="AI422" s="57"/>
      <c r="AJ422" s="57"/>
      <c r="AK422" s="57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</row>
    <row r="423" spans="1:53" ht="15" customHeight="1">
      <c r="A423" s="262">
        <v>30300001</v>
      </c>
      <c r="B423" s="193" t="s">
        <v>407</v>
      </c>
      <c r="C423" s="183" t="s">
        <v>409</v>
      </c>
      <c r="D423" s="17"/>
      <c r="E423" s="17"/>
      <c r="F423" s="6"/>
      <c r="G423" s="93">
        <f>SUM('1:3'!G423)</f>
        <v>0</v>
      </c>
      <c r="H423" s="321">
        <f t="shared" si="70"/>
        <v>0</v>
      </c>
      <c r="I423" s="93">
        <f>SUM('1:3'!I423)</f>
        <v>0</v>
      </c>
      <c r="J423" s="31"/>
      <c r="K423" s="35">
        <f t="array" ref="K423">IF(ISERROR(G423/L423),"",G423/L423)</f>
        <v>0</v>
      </c>
      <c r="L423" s="87">
        <v>4</v>
      </c>
      <c r="M423" s="36">
        <f t="shared" si="78"/>
        <v>0</v>
      </c>
      <c r="N423" s="31"/>
      <c r="O423" s="93"/>
      <c r="P423" s="93"/>
      <c r="Q423" s="93"/>
      <c r="R423" s="93"/>
      <c r="S423" s="93"/>
      <c r="T423" s="93"/>
      <c r="U423" s="93"/>
      <c r="V423" s="202"/>
      <c r="W423" s="33"/>
      <c r="X423" s="93"/>
      <c r="Y423" s="93"/>
      <c r="Z423" s="93"/>
      <c r="AA423" s="93"/>
      <c r="AB423" s="73"/>
      <c r="AC423" s="54"/>
      <c r="AD423" s="327"/>
      <c r="AE423" s="54"/>
      <c r="AF423" s="54"/>
      <c r="AG423" s="54"/>
      <c r="AH423" s="54"/>
      <c r="AI423" s="57"/>
      <c r="AJ423" s="57"/>
      <c r="AK423" s="57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</row>
    <row r="424" spans="1:53" ht="15" customHeight="1">
      <c r="A424" s="262">
        <v>30300003</v>
      </c>
      <c r="B424" s="193" t="s">
        <v>407</v>
      </c>
      <c r="C424" s="183" t="s">
        <v>410</v>
      </c>
      <c r="D424" s="17"/>
      <c r="E424" s="17"/>
      <c r="F424" s="6"/>
      <c r="G424" s="93">
        <f>SUM('1:3'!G424)</f>
        <v>0</v>
      </c>
      <c r="H424" s="321">
        <f t="shared" si="70"/>
        <v>0</v>
      </c>
      <c r="I424" s="93">
        <f>SUM('1:3'!I424)</f>
        <v>0</v>
      </c>
      <c r="J424" s="31"/>
      <c r="K424" s="35">
        <f t="array" ref="K424">IF(ISERROR(G424/L424),"",G424/L424)</f>
        <v>0</v>
      </c>
      <c r="L424" s="87">
        <v>4</v>
      </c>
      <c r="M424" s="36">
        <f t="shared" si="78"/>
        <v>0</v>
      </c>
      <c r="N424" s="31"/>
      <c r="O424" s="93"/>
      <c r="P424" s="93"/>
      <c r="Q424" s="93"/>
      <c r="R424" s="93"/>
      <c r="S424" s="93"/>
      <c r="T424" s="93"/>
      <c r="U424" s="93"/>
      <c r="V424" s="202"/>
      <c r="W424" s="33"/>
      <c r="X424" s="93"/>
      <c r="Y424" s="93"/>
      <c r="Z424" s="93"/>
      <c r="AA424" s="93"/>
      <c r="AB424" s="73"/>
      <c r="AC424" s="54"/>
      <c r="AD424" s="327"/>
      <c r="AE424" s="54"/>
      <c r="AF424" s="54"/>
      <c r="AG424" s="54"/>
      <c r="AH424" s="54"/>
      <c r="AI424" s="57"/>
      <c r="AJ424" s="57"/>
      <c r="AK424" s="57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</row>
    <row r="425" spans="1:53" ht="15" customHeight="1">
      <c r="A425" s="262">
        <v>30300005</v>
      </c>
      <c r="B425" s="63" t="s">
        <v>362</v>
      </c>
      <c r="C425" s="16" t="s">
        <v>337</v>
      </c>
      <c r="D425" s="17"/>
      <c r="E425" s="17"/>
      <c r="F425" s="6"/>
      <c r="G425" s="93">
        <f>SUM('1:3'!G425)</f>
        <v>0</v>
      </c>
      <c r="H425" s="321">
        <f t="shared" si="70"/>
        <v>0</v>
      </c>
      <c r="I425" s="93">
        <f>SUM('1:3'!I425)</f>
        <v>0</v>
      </c>
      <c r="J425" s="31"/>
      <c r="K425" s="35">
        <f t="array" ref="K425">IF(ISERROR(G425/L425),"",G425/L425)</f>
        <v>0</v>
      </c>
      <c r="L425" s="87">
        <v>4</v>
      </c>
      <c r="M425" s="36">
        <f t="shared" si="78"/>
        <v>0</v>
      </c>
      <c r="N425" s="31"/>
      <c r="O425" s="93">
        <f>SUM('1:3'!O425)</f>
        <v>0</v>
      </c>
      <c r="P425" s="93">
        <f>SUM('1:3'!P425)</f>
        <v>0</v>
      </c>
      <c r="Q425" s="93">
        <f>SUM('1:3'!Q425)</f>
        <v>0</v>
      </c>
      <c r="R425" s="93">
        <f>SUM('1:3'!R425)</f>
        <v>0</v>
      </c>
      <c r="S425" s="93">
        <f>SUM('1:3'!S425)</f>
        <v>0</v>
      </c>
      <c r="T425" s="93">
        <f>SUM('1:3'!T425)</f>
        <v>0</v>
      </c>
      <c r="U425" s="93">
        <f>SUM('1:3'!U425)</f>
        <v>0</v>
      </c>
      <c r="V425" s="202"/>
      <c r="W425" s="33"/>
      <c r="X425" s="93">
        <f>SUM('1:3'!X425)</f>
        <v>0</v>
      </c>
      <c r="Y425" s="93">
        <f>SUM('1:3'!Y425)</f>
        <v>0</v>
      </c>
      <c r="Z425" s="93">
        <f>SUM('1:3'!Z425)</f>
        <v>0</v>
      </c>
      <c r="AA425" s="93">
        <f>SUM('1:3'!AA425)</f>
        <v>0</v>
      </c>
      <c r="AB425" s="73"/>
      <c r="AC425" s="54"/>
      <c r="AD425" s="327"/>
      <c r="AE425" s="54"/>
      <c r="AF425" s="54"/>
      <c r="AG425" s="54"/>
      <c r="AH425" s="54"/>
      <c r="AI425" s="57"/>
      <c r="AJ425" s="57"/>
      <c r="AK425" s="57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</row>
    <row r="426" spans="1:53" ht="15" customHeight="1">
      <c r="A426" s="262">
        <v>30300004</v>
      </c>
      <c r="B426" s="63" t="s">
        <v>362</v>
      </c>
      <c r="C426" s="16" t="s">
        <v>339</v>
      </c>
      <c r="D426" s="17"/>
      <c r="E426" s="17"/>
      <c r="F426" s="6"/>
      <c r="G426" s="93">
        <f>SUM('1:3'!G426)</f>
        <v>0</v>
      </c>
      <c r="H426" s="321">
        <f t="shared" si="70"/>
        <v>0</v>
      </c>
      <c r="I426" s="93">
        <f>SUM('1:3'!I426)</f>
        <v>0</v>
      </c>
      <c r="J426" s="31"/>
      <c r="K426" s="35">
        <f t="array" ref="K426">IF(ISERROR(G426/L426),"",G426/L426)</f>
        <v>0</v>
      </c>
      <c r="L426" s="87">
        <v>4</v>
      </c>
      <c r="M426" s="36">
        <f t="shared" si="78"/>
        <v>0</v>
      </c>
      <c r="N426" s="31"/>
      <c r="O426" s="93">
        <f>SUM('1:3'!O426)</f>
        <v>0</v>
      </c>
      <c r="P426" s="93">
        <f>SUM('1:3'!P426)</f>
        <v>0</v>
      </c>
      <c r="Q426" s="93">
        <f>SUM('1:3'!Q426)</f>
        <v>0</v>
      </c>
      <c r="R426" s="93">
        <f>SUM('1:3'!R426)</f>
        <v>0</v>
      </c>
      <c r="S426" s="93">
        <f>SUM('1:3'!S426)</f>
        <v>0</v>
      </c>
      <c r="T426" s="93">
        <f>SUM('1:3'!T426)</f>
        <v>0</v>
      </c>
      <c r="U426" s="93">
        <f>SUM('1:3'!U426)</f>
        <v>0</v>
      </c>
      <c r="V426" s="202"/>
      <c r="W426" s="33"/>
      <c r="X426" s="93">
        <f>SUM('1:3'!X426)</f>
        <v>0</v>
      </c>
      <c r="Y426" s="93">
        <f>SUM('1:3'!Y426)</f>
        <v>0</v>
      </c>
      <c r="Z426" s="93">
        <f>SUM('1:3'!Z426)</f>
        <v>0</v>
      </c>
      <c r="AA426" s="93">
        <f>SUM('1:3'!AA426)</f>
        <v>0</v>
      </c>
      <c r="AB426" s="73"/>
      <c r="AC426" s="54"/>
      <c r="AD426" s="327"/>
      <c r="AE426" s="54"/>
      <c r="AF426" s="54"/>
      <c r="AG426" s="54"/>
      <c r="AH426" s="54"/>
      <c r="AI426" s="57"/>
      <c r="AJ426" s="57"/>
      <c r="AK426" s="57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</row>
    <row r="427" spans="1:53" ht="15" customHeight="1">
      <c r="A427" s="262">
        <v>30300006</v>
      </c>
      <c r="B427" s="63" t="s">
        <v>362</v>
      </c>
      <c r="C427" s="16" t="s">
        <v>341</v>
      </c>
      <c r="D427" s="17"/>
      <c r="E427" s="17"/>
      <c r="F427" s="6"/>
      <c r="G427" s="93">
        <f>SUM('1:3'!G427)</f>
        <v>0</v>
      </c>
      <c r="H427" s="321">
        <f t="shared" si="70"/>
        <v>0</v>
      </c>
      <c r="I427" s="93">
        <f>SUM('1:3'!I427)</f>
        <v>0</v>
      </c>
      <c r="J427" s="31"/>
      <c r="K427" s="35">
        <f t="array" ref="K427">IF(ISERROR(G427/L427),"",G427/L427)</f>
        <v>0</v>
      </c>
      <c r="L427" s="87">
        <v>4</v>
      </c>
      <c r="M427" s="36">
        <f t="shared" si="78"/>
        <v>0</v>
      </c>
      <c r="N427" s="31"/>
      <c r="O427" s="93">
        <f>SUM('1:3'!O427)</f>
        <v>0</v>
      </c>
      <c r="P427" s="93">
        <f>SUM('1:3'!P427)</f>
        <v>0</v>
      </c>
      <c r="Q427" s="93">
        <f>SUM('1:3'!Q427)</f>
        <v>0</v>
      </c>
      <c r="R427" s="93">
        <f>SUM('1:3'!R427)</f>
        <v>0</v>
      </c>
      <c r="S427" s="93">
        <f>SUM('1:3'!S427)</f>
        <v>0</v>
      </c>
      <c r="T427" s="93">
        <f>SUM('1:3'!T427)</f>
        <v>0</v>
      </c>
      <c r="U427" s="93">
        <f>SUM('1:3'!U427)</f>
        <v>0</v>
      </c>
      <c r="V427" s="202"/>
      <c r="W427" s="33"/>
      <c r="X427" s="93">
        <f>SUM('1:3'!X427)</f>
        <v>0</v>
      </c>
      <c r="Y427" s="93">
        <f>SUM('1:3'!Y427)</f>
        <v>0</v>
      </c>
      <c r="Z427" s="93">
        <f>SUM('1:3'!Z427)</f>
        <v>0</v>
      </c>
      <c r="AA427" s="93">
        <f>SUM('1:3'!AA427)</f>
        <v>0</v>
      </c>
      <c r="AB427" s="73"/>
      <c r="AC427" s="54"/>
      <c r="AD427" s="327"/>
      <c r="AE427" s="54"/>
      <c r="AF427" s="54"/>
      <c r="AG427" s="54"/>
      <c r="AH427" s="54"/>
      <c r="AI427" s="57"/>
      <c r="AJ427" s="57"/>
      <c r="AK427" s="57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</row>
    <row r="428" spans="1:53">
      <c r="A428" s="544" t="s">
        <v>86</v>
      </c>
      <c r="B428" s="544"/>
      <c r="C428" s="316" t="s">
        <v>71</v>
      </c>
      <c r="D428" s="20"/>
      <c r="E428" s="20"/>
      <c r="F428" s="32"/>
      <c r="G428" s="94">
        <f>SUM(G371:G427)</f>
        <v>0</v>
      </c>
      <c r="H428" s="30">
        <f>SUM(H371:H427)</f>
        <v>0</v>
      </c>
      <c r="I428" s="30">
        <f>SUM(I371:I427)</f>
        <v>0</v>
      </c>
      <c r="J428" s="31" t="str">
        <f t="array" ref="J428">IF(ISERROR(G428/I428),"",G428/I428)</f>
        <v/>
      </c>
      <c r="K428" s="30">
        <f>SUM(K371:K427)</f>
        <v>0</v>
      </c>
      <c r="L428" s="87"/>
      <c r="M428" s="89">
        <f t="shared" ref="M428:V428" si="79">SUM(M371:M427)</f>
        <v>0</v>
      </c>
      <c r="N428" s="30">
        <f t="shared" si="79"/>
        <v>0</v>
      </c>
      <c r="O428" s="91">
        <f t="shared" si="79"/>
        <v>0</v>
      </c>
      <c r="P428" s="91">
        <f t="shared" si="79"/>
        <v>0</v>
      </c>
      <c r="Q428" s="91">
        <f t="shared" si="79"/>
        <v>0</v>
      </c>
      <c r="R428" s="91">
        <f t="shared" si="79"/>
        <v>0</v>
      </c>
      <c r="S428" s="92">
        <f t="shared" si="79"/>
        <v>0</v>
      </c>
      <c r="T428" s="91">
        <f t="shared" si="79"/>
        <v>0</v>
      </c>
      <c r="U428" s="91">
        <f t="shared" si="79"/>
        <v>0</v>
      </c>
      <c r="V428" s="202">
        <f t="shared" si="79"/>
        <v>0</v>
      </c>
      <c r="W428" s="33" t="str">
        <f t="shared" ref="W428:W435" si="80">IF(ISERROR(V428/G428),"",V428/G428)</f>
        <v/>
      </c>
      <c r="X428" s="92">
        <f>SUM(X371:X427)</f>
        <v>0</v>
      </c>
      <c r="Y428" s="92">
        <f>SUM(Y371:Y427)</f>
        <v>0</v>
      </c>
      <c r="Z428" s="92">
        <f>SUM(Z371:Z427)</f>
        <v>0</v>
      </c>
      <c r="AA428" s="92">
        <f>SUM(AA371:AA427)</f>
        <v>0</v>
      </c>
      <c r="AB428" s="75"/>
      <c r="AC428" s="70"/>
      <c r="AD428" s="327"/>
      <c r="AE428" s="74"/>
      <c r="AF428" s="74"/>
      <c r="AG428" s="74"/>
      <c r="AH428" s="74"/>
      <c r="AI428" s="57"/>
      <c r="AJ428" s="57"/>
      <c r="AK428" s="57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</row>
    <row r="429" spans="1:53">
      <c r="A429" s="259">
        <v>30400012</v>
      </c>
      <c r="B429" s="61" t="s">
        <v>87</v>
      </c>
      <c r="C429" s="16" t="s">
        <v>53</v>
      </c>
      <c r="D429" s="17">
        <v>5.03</v>
      </c>
      <c r="E429" s="17"/>
      <c r="F429" s="6"/>
      <c r="G429" s="93">
        <f>SUM('1:3'!G429)</f>
        <v>0</v>
      </c>
      <c r="H429" s="321">
        <f>D429*G429</f>
        <v>0</v>
      </c>
      <c r="I429" s="93">
        <f>SUM('1:3'!I429)</f>
        <v>0</v>
      </c>
      <c r="J429" s="31" t="str">
        <f t="array" ref="J429">IF(ISERROR(G429/I429),"",G429/I429)</f>
        <v/>
      </c>
      <c r="K429" s="35">
        <f t="array" ref="K429">IF(ISERROR(G429/L429),"",G429/L429)</f>
        <v>0</v>
      </c>
      <c r="L429" s="87">
        <v>8.8000000000000007</v>
      </c>
      <c r="M429" s="36">
        <f t="shared" ref="M429:M436" si="81">IF(ISERROR(I429-K429),"",I429-K429)</f>
        <v>0</v>
      </c>
      <c r="N429" s="31">
        <f t="shared" ref="N429:N436" si="82">SUM(O429:U429)</f>
        <v>0</v>
      </c>
      <c r="O429" s="93">
        <f>SUM('1:3'!O429)</f>
        <v>0</v>
      </c>
      <c r="P429" s="93">
        <f>SUM('1:3'!P429)</f>
        <v>0</v>
      </c>
      <c r="Q429" s="93">
        <f>SUM('1:3'!Q429)</f>
        <v>0</v>
      </c>
      <c r="R429" s="93">
        <f>SUM('1:3'!R429)</f>
        <v>0</v>
      </c>
      <c r="S429" s="93">
        <f>SUM('1:3'!S429)</f>
        <v>0</v>
      </c>
      <c r="T429" s="93">
        <f>SUM('1:3'!T429)</f>
        <v>0</v>
      </c>
      <c r="U429" s="93">
        <f>SUM('1:3'!U429)</f>
        <v>0</v>
      </c>
      <c r="V429" s="202">
        <f t="shared" ref="V429:V435" si="83">SUM(X429:AA429)</f>
        <v>0</v>
      </c>
      <c r="W429" s="33" t="str">
        <f t="shared" si="80"/>
        <v/>
      </c>
      <c r="X429" s="93">
        <f>SUM('1:3'!X429)</f>
        <v>0</v>
      </c>
      <c r="Y429" s="93">
        <f>SUM('1:3'!Y429)</f>
        <v>0</v>
      </c>
      <c r="Z429" s="93">
        <f>SUM('1:3'!Z429)</f>
        <v>0</v>
      </c>
      <c r="AA429" s="93">
        <f>SUM('1:3'!AA429)</f>
        <v>0</v>
      </c>
      <c r="AB429" s="73"/>
      <c r="AC429" s="54"/>
      <c r="AD429" s="327"/>
      <c r="AE429" s="54"/>
      <c r="AF429" s="54"/>
      <c r="AG429" s="54"/>
      <c r="AH429" s="54"/>
      <c r="AI429" s="57"/>
      <c r="AJ429" s="57"/>
      <c r="AK429" s="57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</row>
    <row r="430" spans="1:53">
      <c r="A430" s="259">
        <v>30400010</v>
      </c>
      <c r="B430" s="61" t="s">
        <v>87</v>
      </c>
      <c r="C430" s="16" t="s">
        <v>60</v>
      </c>
      <c r="D430" s="17">
        <v>5.03</v>
      </c>
      <c r="E430" s="17"/>
      <c r="F430" s="6"/>
      <c r="G430" s="93">
        <f>SUM('1:3'!G430)</f>
        <v>0</v>
      </c>
      <c r="H430" s="321">
        <f t="shared" ref="H430:H462" si="84">D430*G430</f>
        <v>0</v>
      </c>
      <c r="I430" s="93">
        <f>SUM('1:3'!I430)</f>
        <v>0</v>
      </c>
      <c r="J430" s="31" t="str">
        <f t="array" ref="J430">IF(ISERROR(G430/I430),"",G430/I430)</f>
        <v/>
      </c>
      <c r="K430" s="35">
        <f t="array" ref="K430">IF(ISERROR(G430/L430),"",G430/L430)</f>
        <v>0</v>
      </c>
      <c r="L430" s="87">
        <v>8.8000000000000007</v>
      </c>
      <c r="M430" s="36">
        <f t="shared" si="81"/>
        <v>0</v>
      </c>
      <c r="N430" s="31">
        <f t="shared" si="82"/>
        <v>0</v>
      </c>
      <c r="O430" s="93">
        <f>SUM('1:3'!O430)</f>
        <v>0</v>
      </c>
      <c r="P430" s="93">
        <f>SUM('1:3'!P430)</f>
        <v>0</v>
      </c>
      <c r="Q430" s="93">
        <f>SUM('1:3'!Q430)</f>
        <v>0</v>
      </c>
      <c r="R430" s="93">
        <f>SUM('1:3'!R430)</f>
        <v>0</v>
      </c>
      <c r="S430" s="93">
        <f>SUM('1:3'!S430)</f>
        <v>0</v>
      </c>
      <c r="T430" s="93">
        <f>SUM('1:3'!T430)</f>
        <v>0</v>
      </c>
      <c r="U430" s="93">
        <f>SUM('1:3'!U430)</f>
        <v>0</v>
      </c>
      <c r="V430" s="202">
        <f t="shared" si="83"/>
        <v>0</v>
      </c>
      <c r="W430" s="33" t="str">
        <f t="shared" si="80"/>
        <v/>
      </c>
      <c r="X430" s="93">
        <f>SUM('1:3'!X430)</f>
        <v>0</v>
      </c>
      <c r="Y430" s="93">
        <f>SUM('1:3'!Y430)</f>
        <v>0</v>
      </c>
      <c r="Z430" s="93">
        <f>SUM('1:3'!Z430)</f>
        <v>0</v>
      </c>
      <c r="AA430" s="93">
        <f>SUM('1:3'!AA430)</f>
        <v>0</v>
      </c>
      <c r="AB430" s="73"/>
      <c r="AC430" s="54"/>
      <c r="AD430" s="327"/>
      <c r="AE430" s="54"/>
      <c r="AF430" s="54"/>
      <c r="AG430" s="54"/>
      <c r="AH430" s="54"/>
      <c r="AI430" s="57"/>
      <c r="AJ430" s="57"/>
      <c r="AK430" s="57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</row>
    <row r="431" spans="1:53">
      <c r="A431" s="259">
        <v>30400011</v>
      </c>
      <c r="B431" s="61" t="s">
        <v>87</v>
      </c>
      <c r="C431" s="16" t="s">
        <v>74</v>
      </c>
      <c r="D431" s="17">
        <v>5.03</v>
      </c>
      <c r="E431" s="17"/>
      <c r="F431" s="6"/>
      <c r="G431" s="93">
        <f>SUM('1:3'!G431)</f>
        <v>0</v>
      </c>
      <c r="H431" s="321">
        <f t="shared" si="84"/>
        <v>0</v>
      </c>
      <c r="I431" s="93">
        <f>SUM('1:3'!I431)</f>
        <v>0</v>
      </c>
      <c r="J431" s="31" t="str">
        <f t="array" ref="J431">IF(ISERROR(G431/I431),"",G431/I431)</f>
        <v/>
      </c>
      <c r="K431" s="35">
        <f t="array" ref="K431">IF(ISERROR(G431/L431),"",G431/L431)</f>
        <v>0</v>
      </c>
      <c r="L431" s="87">
        <v>8.8000000000000007</v>
      </c>
      <c r="M431" s="36">
        <f t="shared" si="81"/>
        <v>0</v>
      </c>
      <c r="N431" s="31">
        <f t="shared" si="82"/>
        <v>0</v>
      </c>
      <c r="O431" s="93">
        <f>SUM('1:3'!O431)</f>
        <v>0</v>
      </c>
      <c r="P431" s="93">
        <f>SUM('1:3'!P431)</f>
        <v>0</v>
      </c>
      <c r="Q431" s="93">
        <f>SUM('1:3'!Q431)</f>
        <v>0</v>
      </c>
      <c r="R431" s="93">
        <f>SUM('1:3'!R431)</f>
        <v>0</v>
      </c>
      <c r="S431" s="93">
        <f>SUM('1:3'!S431)</f>
        <v>0</v>
      </c>
      <c r="T431" s="93">
        <f>SUM('1:3'!T431)</f>
        <v>0</v>
      </c>
      <c r="U431" s="93">
        <f>SUM('1:3'!U431)</f>
        <v>0</v>
      </c>
      <c r="V431" s="202">
        <f t="shared" si="83"/>
        <v>0</v>
      </c>
      <c r="W431" s="33" t="str">
        <f t="shared" si="80"/>
        <v/>
      </c>
      <c r="X431" s="93">
        <f>SUM('1:3'!X431)</f>
        <v>0</v>
      </c>
      <c r="Y431" s="93">
        <f>SUM('1:3'!Y431)</f>
        <v>0</v>
      </c>
      <c r="Z431" s="93">
        <f>SUM('1:3'!Z431)</f>
        <v>0</v>
      </c>
      <c r="AA431" s="93">
        <f>SUM('1:3'!AA431)</f>
        <v>0</v>
      </c>
      <c r="AB431" s="73"/>
      <c r="AC431" s="54"/>
      <c r="AD431" s="327"/>
      <c r="AE431" s="54"/>
      <c r="AF431" s="54"/>
      <c r="AG431" s="54"/>
      <c r="AH431" s="54"/>
      <c r="AI431" s="57"/>
      <c r="AJ431" s="57"/>
      <c r="AK431" s="57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</row>
    <row r="432" spans="1:53">
      <c r="A432" s="259">
        <v>30400014</v>
      </c>
      <c r="B432" s="211" t="s">
        <v>507</v>
      </c>
      <c r="C432" s="16" t="s">
        <v>53</v>
      </c>
      <c r="D432" s="17">
        <v>5.03</v>
      </c>
      <c r="E432" s="17"/>
      <c r="F432" s="6"/>
      <c r="G432" s="93">
        <f>SUM('1:3'!G432)</f>
        <v>0</v>
      </c>
      <c r="H432" s="321">
        <f t="shared" si="84"/>
        <v>0</v>
      </c>
      <c r="I432" s="93">
        <f>SUM('1:3'!I432)</f>
        <v>0</v>
      </c>
      <c r="J432" s="31" t="str">
        <f t="array" ref="J432">IF(ISERROR(G432/I432),"",G432/I432)</f>
        <v/>
      </c>
      <c r="K432" s="35">
        <f t="array" ref="K432">IF(ISERROR(G432/L432),"",G432/L432)</f>
        <v>0</v>
      </c>
      <c r="L432" s="87">
        <v>9.3000000000000007</v>
      </c>
      <c r="M432" s="36">
        <f t="shared" si="81"/>
        <v>0</v>
      </c>
      <c r="N432" s="31">
        <f t="shared" si="82"/>
        <v>0</v>
      </c>
      <c r="O432" s="93">
        <f>SUM('1:3'!O432)</f>
        <v>0</v>
      </c>
      <c r="P432" s="93">
        <f>SUM('1:3'!P432)</f>
        <v>0</v>
      </c>
      <c r="Q432" s="93">
        <f>SUM('1:3'!Q432)</f>
        <v>0</v>
      </c>
      <c r="R432" s="93">
        <f>SUM('1:3'!R432)</f>
        <v>0</v>
      </c>
      <c r="S432" s="93">
        <f>SUM('1:3'!S432)</f>
        <v>0</v>
      </c>
      <c r="T432" s="93">
        <f>SUM('1:3'!T432)</f>
        <v>0</v>
      </c>
      <c r="U432" s="93">
        <f>SUM('1:3'!U432)</f>
        <v>0</v>
      </c>
      <c r="V432" s="202">
        <f t="shared" si="83"/>
        <v>0</v>
      </c>
      <c r="W432" s="33" t="str">
        <f t="shared" si="80"/>
        <v/>
      </c>
      <c r="X432" s="93">
        <f>SUM('1:3'!X432)</f>
        <v>0</v>
      </c>
      <c r="Y432" s="93">
        <f>SUM('1:3'!Y432)</f>
        <v>0</v>
      </c>
      <c r="Z432" s="93">
        <f>SUM('1:3'!Z432)</f>
        <v>0</v>
      </c>
      <c r="AA432" s="93">
        <f>SUM('1:3'!AA432)</f>
        <v>0</v>
      </c>
      <c r="AB432" s="73"/>
      <c r="AC432" s="54"/>
      <c r="AD432" s="327"/>
      <c r="AE432" s="54"/>
      <c r="AF432" s="54"/>
      <c r="AG432" s="54"/>
      <c r="AH432" s="54"/>
      <c r="AI432" s="57"/>
      <c r="AJ432" s="57"/>
      <c r="AK432" s="57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</row>
    <row r="433" spans="1:53">
      <c r="A433" s="259">
        <v>30400013</v>
      </c>
      <c r="B433" s="211" t="s">
        <v>468</v>
      </c>
      <c r="C433" s="16" t="s">
        <v>72</v>
      </c>
      <c r="D433" s="17">
        <v>5.03</v>
      </c>
      <c r="E433" s="17"/>
      <c r="F433" s="6"/>
      <c r="G433" s="93">
        <f>SUM('1:3'!G433)</f>
        <v>0</v>
      </c>
      <c r="H433" s="321">
        <f t="shared" si="84"/>
        <v>0</v>
      </c>
      <c r="I433" s="93">
        <f>SUM('1:3'!I433)</f>
        <v>0</v>
      </c>
      <c r="J433" s="31" t="str">
        <f t="array" ref="J433">IF(ISERROR(G433/I433),"",G433/I433)</f>
        <v/>
      </c>
      <c r="K433" s="35">
        <f t="array" ref="K433">IF(ISERROR(G433/L433),"",G433/L433)</f>
        <v>0</v>
      </c>
      <c r="L433" s="87">
        <v>9.3000000000000007</v>
      </c>
      <c r="M433" s="36">
        <f t="shared" si="81"/>
        <v>0</v>
      </c>
      <c r="N433" s="31">
        <f t="shared" si="82"/>
        <v>0</v>
      </c>
      <c r="O433" s="93">
        <f>SUM('1:3'!O433)</f>
        <v>0</v>
      </c>
      <c r="P433" s="93">
        <f>SUM('1:3'!P433)</f>
        <v>0</v>
      </c>
      <c r="Q433" s="93">
        <f>SUM('1:3'!Q433)</f>
        <v>0</v>
      </c>
      <c r="R433" s="93">
        <f>SUM('1:3'!R433)</f>
        <v>0</v>
      </c>
      <c r="S433" s="93">
        <f>SUM('1:3'!S433)</f>
        <v>0</v>
      </c>
      <c r="T433" s="93">
        <f>SUM('1:3'!T433)</f>
        <v>0</v>
      </c>
      <c r="U433" s="93">
        <f>SUM('1:3'!U433)</f>
        <v>0</v>
      </c>
      <c r="V433" s="202">
        <f t="shared" si="83"/>
        <v>0</v>
      </c>
      <c r="W433" s="33" t="str">
        <f t="shared" si="80"/>
        <v/>
      </c>
      <c r="X433" s="93">
        <f>SUM('1:3'!X433)</f>
        <v>0</v>
      </c>
      <c r="Y433" s="93">
        <f>SUM('1:3'!Y433)</f>
        <v>0</v>
      </c>
      <c r="Z433" s="93">
        <f>SUM('1:3'!Z433)</f>
        <v>0</v>
      </c>
      <c r="AA433" s="93">
        <f>SUM('1:3'!AA433)</f>
        <v>0</v>
      </c>
      <c r="AB433" s="73"/>
      <c r="AC433" s="54"/>
      <c r="AD433" s="327"/>
      <c r="AE433" s="54"/>
      <c r="AF433" s="54"/>
      <c r="AG433" s="54"/>
      <c r="AH433" s="54"/>
      <c r="AI433" s="57"/>
      <c r="AJ433" s="57"/>
      <c r="AK433" s="57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</row>
    <row r="434" spans="1:53">
      <c r="A434" s="259">
        <v>30400016</v>
      </c>
      <c r="B434" s="211" t="s">
        <v>507</v>
      </c>
      <c r="C434" s="16" t="s">
        <v>60</v>
      </c>
      <c r="D434" s="17">
        <v>5.03</v>
      </c>
      <c r="E434" s="17"/>
      <c r="F434" s="6"/>
      <c r="G434" s="93">
        <f>SUM('1:3'!G434)</f>
        <v>156</v>
      </c>
      <c r="H434" s="321">
        <f t="shared" si="84"/>
        <v>784.68000000000006</v>
      </c>
      <c r="I434" s="93">
        <f>SUM('1:3'!I434)</f>
        <v>17.5</v>
      </c>
      <c r="J434" s="31">
        <f t="array" ref="J434">IF(ISERROR(G434/I434),"",G434/I434)</f>
        <v>8.9142857142857146</v>
      </c>
      <c r="K434" s="35">
        <f t="array" ref="K434">IF(ISERROR(G434/L434),"",G434/L434)</f>
        <v>16.774193548387096</v>
      </c>
      <c r="L434" s="87">
        <v>9.3000000000000007</v>
      </c>
      <c r="M434" s="36">
        <f t="shared" si="81"/>
        <v>0.72580645161290391</v>
      </c>
      <c r="N434" s="31">
        <f t="shared" si="82"/>
        <v>0</v>
      </c>
      <c r="O434" s="93">
        <f>SUM('1:3'!O434)</f>
        <v>0</v>
      </c>
      <c r="P434" s="93">
        <f>SUM('1:3'!P434)</f>
        <v>0</v>
      </c>
      <c r="Q434" s="93">
        <f>SUM('1:3'!Q434)</f>
        <v>0</v>
      </c>
      <c r="R434" s="93">
        <f>SUM('1:3'!R434)</f>
        <v>0</v>
      </c>
      <c r="S434" s="93">
        <f>SUM('1:3'!S434)</f>
        <v>0</v>
      </c>
      <c r="T434" s="93">
        <f>SUM('1:3'!T434)</f>
        <v>0</v>
      </c>
      <c r="U434" s="93">
        <f>SUM('1:3'!U434)</f>
        <v>0</v>
      </c>
      <c r="V434" s="202">
        <f t="shared" si="83"/>
        <v>0</v>
      </c>
      <c r="W434" s="33">
        <f t="shared" si="80"/>
        <v>0</v>
      </c>
      <c r="X434" s="93">
        <f>SUM('1:3'!X434)</f>
        <v>0</v>
      </c>
      <c r="Y434" s="93">
        <f>SUM('1:3'!Y434)</f>
        <v>0</v>
      </c>
      <c r="Z434" s="93">
        <f>SUM('1:3'!Z434)</f>
        <v>0</v>
      </c>
      <c r="AA434" s="93">
        <f>SUM('1:3'!AA434)</f>
        <v>0</v>
      </c>
      <c r="AB434" s="73"/>
      <c r="AC434" s="54"/>
      <c r="AD434" s="327"/>
      <c r="AE434" s="54"/>
      <c r="AF434" s="54"/>
      <c r="AG434" s="54"/>
      <c r="AH434" s="54"/>
      <c r="AI434" s="57"/>
      <c r="AJ434" s="57"/>
      <c r="AK434" s="57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</row>
    <row r="435" spans="1:53">
      <c r="A435" s="259">
        <v>30400017</v>
      </c>
      <c r="B435" s="211" t="s">
        <v>507</v>
      </c>
      <c r="C435" s="16" t="s">
        <v>66</v>
      </c>
      <c r="D435" s="17">
        <v>5.03</v>
      </c>
      <c r="E435" s="17"/>
      <c r="F435" s="6"/>
      <c r="G435" s="93">
        <f>SUM('1:3'!G435)</f>
        <v>0</v>
      </c>
      <c r="H435" s="321">
        <f t="shared" si="84"/>
        <v>0</v>
      </c>
      <c r="I435" s="93">
        <f>SUM('1:3'!I435)</f>
        <v>0</v>
      </c>
      <c r="J435" s="31" t="str">
        <f t="array" ref="J435">IF(ISERROR(G435/I435),"",G435/I435)</f>
        <v/>
      </c>
      <c r="K435" s="35">
        <f t="array" ref="K435">IF(ISERROR(G435/L435),"",G435/L435)</f>
        <v>0</v>
      </c>
      <c r="L435" s="87">
        <v>9.3000000000000007</v>
      </c>
      <c r="M435" s="36">
        <f t="shared" si="81"/>
        <v>0</v>
      </c>
      <c r="N435" s="31">
        <f t="shared" si="82"/>
        <v>0</v>
      </c>
      <c r="O435" s="93">
        <f>SUM('1:3'!O435)</f>
        <v>0</v>
      </c>
      <c r="P435" s="93">
        <f>SUM('1:3'!P435)</f>
        <v>0</v>
      </c>
      <c r="Q435" s="93">
        <f>SUM('1:3'!Q435)</f>
        <v>0</v>
      </c>
      <c r="R435" s="93">
        <f>SUM('1:3'!R435)</f>
        <v>0</v>
      </c>
      <c r="S435" s="93">
        <f>SUM('1:3'!S435)</f>
        <v>0</v>
      </c>
      <c r="T435" s="93">
        <f>SUM('1:3'!T435)</f>
        <v>0</v>
      </c>
      <c r="U435" s="93">
        <f>SUM('1:3'!U435)</f>
        <v>0</v>
      </c>
      <c r="V435" s="202">
        <f t="shared" si="83"/>
        <v>0</v>
      </c>
      <c r="W435" s="33" t="str">
        <f t="shared" si="80"/>
        <v/>
      </c>
      <c r="X435" s="93">
        <f>SUM('1:3'!X435)</f>
        <v>0</v>
      </c>
      <c r="Y435" s="93">
        <f>SUM('1:3'!Y435)</f>
        <v>0</v>
      </c>
      <c r="Z435" s="93">
        <f>SUM('1:3'!Z435)</f>
        <v>0</v>
      </c>
      <c r="AA435" s="93">
        <f>SUM('1:3'!AA435)</f>
        <v>0</v>
      </c>
      <c r="AB435" s="73"/>
      <c r="AC435" s="54"/>
      <c r="AD435" s="327"/>
      <c r="AE435" s="54"/>
      <c r="AF435" s="54"/>
      <c r="AG435" s="54"/>
      <c r="AH435" s="54"/>
      <c r="AI435" s="57"/>
      <c r="AJ435" s="57"/>
      <c r="AK435" s="57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</row>
    <row r="436" spans="1:53">
      <c r="A436" s="259">
        <v>30400015</v>
      </c>
      <c r="B436" s="65" t="s">
        <v>506</v>
      </c>
      <c r="C436" s="16" t="s">
        <v>177</v>
      </c>
      <c r="D436" s="17">
        <v>5.03</v>
      </c>
      <c r="E436" s="17"/>
      <c r="F436" s="6"/>
      <c r="G436" s="93">
        <f>SUM('1:3'!G436)</f>
        <v>0</v>
      </c>
      <c r="H436" s="321">
        <f t="shared" si="84"/>
        <v>0</v>
      </c>
      <c r="I436" s="93">
        <f>SUM('1:3'!I436)</f>
        <v>0</v>
      </c>
      <c r="J436" s="31"/>
      <c r="K436" s="35">
        <f t="array" ref="K436">IF(ISERROR(G436/L436),"",G436/L436)</f>
        <v>0</v>
      </c>
      <c r="L436" s="87">
        <v>9.3000000000000007</v>
      </c>
      <c r="M436" s="36">
        <f t="shared" si="81"/>
        <v>0</v>
      </c>
      <c r="N436" s="31">
        <f t="shared" si="82"/>
        <v>0</v>
      </c>
      <c r="O436" s="93">
        <f>SUM('1:3'!O436)</f>
        <v>0</v>
      </c>
      <c r="P436" s="93">
        <f>SUM('1:3'!P436)</f>
        <v>0</v>
      </c>
      <c r="Q436" s="93">
        <f>SUM('1:3'!Q436)</f>
        <v>0</v>
      </c>
      <c r="R436" s="93">
        <f>SUM('1:3'!R436)</f>
        <v>0</v>
      </c>
      <c r="S436" s="93">
        <f>SUM('1:3'!S436)</f>
        <v>0</v>
      </c>
      <c r="T436" s="93">
        <f>SUM('1:3'!T436)</f>
        <v>0</v>
      </c>
      <c r="U436" s="93">
        <f>SUM('1:3'!U436)</f>
        <v>0</v>
      </c>
      <c r="V436" s="203"/>
      <c r="W436" s="33"/>
      <c r="X436" s="93">
        <f>SUM('1:3'!X436)</f>
        <v>0</v>
      </c>
      <c r="Y436" s="93">
        <f>SUM('1:3'!Y436)</f>
        <v>0</v>
      </c>
      <c r="Z436" s="93">
        <f>SUM('1:3'!Z436)</f>
        <v>0</v>
      </c>
      <c r="AA436" s="93">
        <f>SUM('1:3'!AA436)</f>
        <v>0</v>
      </c>
      <c r="AD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</row>
    <row r="437" spans="1:53">
      <c r="A437" s="264">
        <v>30600004</v>
      </c>
      <c r="B437" s="65" t="s">
        <v>162</v>
      </c>
      <c r="C437" s="16" t="s">
        <v>53</v>
      </c>
      <c r="D437" s="17">
        <v>5.03</v>
      </c>
      <c r="E437" s="17"/>
      <c r="F437" s="6"/>
      <c r="G437" s="93">
        <f>SUM('1:3'!G437)</f>
        <v>0</v>
      </c>
      <c r="H437" s="321">
        <f t="shared" si="84"/>
        <v>0</v>
      </c>
      <c r="I437" s="93">
        <f>SUM('1:3'!I437)</f>
        <v>0</v>
      </c>
      <c r="J437" s="31" t="str">
        <f t="array" ref="J437">IF(ISERROR(G437/I437),"",G437/I437)</f>
        <v/>
      </c>
      <c r="K437" s="35">
        <f t="array" ref="K437">IF(ISERROR(G437/L437),"",G437/L437)</f>
        <v>0</v>
      </c>
      <c r="L437" s="87">
        <v>8</v>
      </c>
      <c r="M437" s="36">
        <f>IF(ISERROR(I437-K437),"",I437-K437)</f>
        <v>0</v>
      </c>
      <c r="N437" s="31">
        <f>SUM(O437:U437)</f>
        <v>0</v>
      </c>
      <c r="O437" s="93">
        <f>SUM('1:3'!O437)</f>
        <v>0</v>
      </c>
      <c r="P437" s="93">
        <f>SUM('1:3'!P437)</f>
        <v>0</v>
      </c>
      <c r="Q437" s="93">
        <f>SUM('1:3'!Q437)</f>
        <v>0</v>
      </c>
      <c r="R437" s="93">
        <f>SUM('1:3'!R437)</f>
        <v>0</v>
      </c>
      <c r="S437" s="93">
        <f>SUM('1:3'!S437)</f>
        <v>0</v>
      </c>
      <c r="T437" s="93">
        <f>SUM('1:3'!T437)</f>
        <v>0</v>
      </c>
      <c r="U437" s="93">
        <f>SUM('1:3'!U437)</f>
        <v>0</v>
      </c>
      <c r="V437" s="203">
        <f>SUM(X437:AA437)</f>
        <v>0</v>
      </c>
      <c r="W437" s="33" t="str">
        <f>IF(ISERROR(V437/G437),"",V437/G437)</f>
        <v/>
      </c>
      <c r="X437" s="93">
        <f>SUM('1:3'!X437)</f>
        <v>0</v>
      </c>
      <c r="Y437" s="93">
        <f>SUM('1:3'!Y437)</f>
        <v>0</v>
      </c>
      <c r="Z437" s="93">
        <f>SUM('1:3'!Z437)</f>
        <v>0</v>
      </c>
      <c r="AA437" s="93">
        <f>SUM('1:3'!AA437)</f>
        <v>0</v>
      </c>
      <c r="AD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</row>
    <row r="438" spans="1:53">
      <c r="A438" s="264">
        <v>30600001</v>
      </c>
      <c r="B438" s="65" t="s">
        <v>162</v>
      </c>
      <c r="C438" s="16" t="s">
        <v>55</v>
      </c>
      <c r="D438" s="17">
        <v>5.03</v>
      </c>
      <c r="E438" s="17"/>
      <c r="F438" s="6"/>
      <c r="G438" s="93">
        <f>SUM('1:3'!G438)</f>
        <v>0</v>
      </c>
      <c r="H438" s="321">
        <f t="shared" si="84"/>
        <v>0</v>
      </c>
      <c r="I438" s="93">
        <f>SUM('1:3'!I438)</f>
        <v>0</v>
      </c>
      <c r="J438" s="31" t="str">
        <f t="array" ref="J438">IF(ISERROR(G438/I438),"",G438/I438)</f>
        <v/>
      </c>
      <c r="K438" s="35">
        <f t="array" ref="K438">IF(ISERROR(G438/L438),"",G438/L438)</f>
        <v>0</v>
      </c>
      <c r="L438" s="87">
        <v>8</v>
      </c>
      <c r="M438" s="36">
        <f>IF(ISERROR(I438-K438),"",I438-K438)</f>
        <v>0</v>
      </c>
      <c r="N438" s="31">
        <f>SUM(O438:U438)</f>
        <v>0</v>
      </c>
      <c r="O438" s="93">
        <f>SUM('1:3'!O438)</f>
        <v>0</v>
      </c>
      <c r="P438" s="93">
        <f>SUM('1:3'!P438)</f>
        <v>0</v>
      </c>
      <c r="Q438" s="93">
        <f>SUM('1:3'!Q438)</f>
        <v>0</v>
      </c>
      <c r="R438" s="93">
        <f>SUM('1:3'!R438)</f>
        <v>0</v>
      </c>
      <c r="S438" s="93">
        <f>SUM('1:3'!S438)</f>
        <v>0</v>
      </c>
      <c r="T438" s="93">
        <f>SUM('1:3'!T438)</f>
        <v>0</v>
      </c>
      <c r="U438" s="93">
        <f>SUM('1:3'!U438)</f>
        <v>0</v>
      </c>
      <c r="V438" s="203">
        <f>SUM(X438:AA438)</f>
        <v>0</v>
      </c>
      <c r="W438" s="33" t="str">
        <f>IF(ISERROR(V438/G438),"",V438/G438)</f>
        <v/>
      </c>
      <c r="X438" s="93">
        <f>SUM('1:3'!X438)</f>
        <v>0</v>
      </c>
      <c r="Y438" s="93">
        <f>SUM('1:3'!Y438)</f>
        <v>0</v>
      </c>
      <c r="Z438" s="93">
        <f>SUM('1:3'!Z438)</f>
        <v>0</v>
      </c>
      <c r="AA438" s="93">
        <f>SUM('1:3'!AA438)</f>
        <v>0</v>
      </c>
      <c r="AD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</row>
    <row r="439" spans="1:53">
      <c r="A439" s="264">
        <v>30600002</v>
      </c>
      <c r="B439" s="65" t="s">
        <v>162</v>
      </c>
      <c r="C439" s="16" t="s">
        <v>60</v>
      </c>
      <c r="D439" s="17">
        <v>5.03</v>
      </c>
      <c r="E439" s="17"/>
      <c r="F439" s="6"/>
      <c r="G439" s="93">
        <f>SUM('1:3'!G439)</f>
        <v>0</v>
      </c>
      <c r="H439" s="321">
        <f t="shared" si="84"/>
        <v>0</v>
      </c>
      <c r="I439" s="93">
        <f>SUM('1:3'!I439)</f>
        <v>0</v>
      </c>
      <c r="J439" s="31" t="str">
        <f t="array" ref="J439">IF(ISERROR(G439/I439),"",G439/I439)</f>
        <v/>
      </c>
      <c r="K439" s="35">
        <f t="array" ref="K439">IF(ISERROR(G439/L439),"",G439/L439)</f>
        <v>0</v>
      </c>
      <c r="L439" s="87">
        <v>8</v>
      </c>
      <c r="M439" s="36">
        <f>IF(ISERROR(I439-K439),"",I439-K439)</f>
        <v>0</v>
      </c>
      <c r="N439" s="31">
        <f>SUM(O439:U439)</f>
        <v>0</v>
      </c>
      <c r="O439" s="93">
        <f>SUM('1:3'!O439)</f>
        <v>0</v>
      </c>
      <c r="P439" s="93">
        <f>SUM('1:3'!P439)</f>
        <v>0</v>
      </c>
      <c r="Q439" s="93">
        <f>SUM('1:3'!Q439)</f>
        <v>0</v>
      </c>
      <c r="R439" s="93">
        <f>SUM('1:3'!R439)</f>
        <v>0</v>
      </c>
      <c r="S439" s="93">
        <f>SUM('1:3'!S439)</f>
        <v>0</v>
      </c>
      <c r="T439" s="93">
        <f>SUM('1:3'!T439)</f>
        <v>0</v>
      </c>
      <c r="U439" s="93">
        <f>SUM('1:3'!U439)</f>
        <v>0</v>
      </c>
      <c r="V439" s="203">
        <f>SUM(X439:AA439)</f>
        <v>0</v>
      </c>
      <c r="W439" s="33" t="str">
        <f>IF(ISERROR(V439/G439),"",V439/G439)</f>
        <v/>
      </c>
      <c r="X439" s="93">
        <f>SUM('1:3'!X439)</f>
        <v>0</v>
      </c>
      <c r="Y439" s="93">
        <f>SUM('1:3'!Y439)</f>
        <v>0</v>
      </c>
      <c r="Z439" s="93">
        <f>SUM('1:3'!Z439)</f>
        <v>0</v>
      </c>
      <c r="AA439" s="93">
        <f>SUM('1:3'!AA439)</f>
        <v>0</v>
      </c>
      <c r="AD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</row>
    <row r="440" spans="1:53">
      <c r="A440" s="264">
        <v>30600003</v>
      </c>
      <c r="B440" s="65" t="s">
        <v>162</v>
      </c>
      <c r="C440" s="191" t="s">
        <v>89</v>
      </c>
      <c r="D440" s="17">
        <v>5.03</v>
      </c>
      <c r="E440" s="17"/>
      <c r="F440" s="6"/>
      <c r="G440" s="93">
        <f>SUM('1:3'!G440)</f>
        <v>0</v>
      </c>
      <c r="H440" s="321">
        <f t="shared" si="84"/>
        <v>0</v>
      </c>
      <c r="I440" s="93">
        <f>SUM('1:3'!I440)</f>
        <v>0</v>
      </c>
      <c r="J440" s="31" t="str">
        <f t="array" ref="J440">IF(ISERROR(G440/I440),"",G440/I440)</f>
        <v/>
      </c>
      <c r="K440" s="35">
        <f t="array" ref="K440">IF(ISERROR(G440/L440),"",G440/L440)</f>
        <v>0</v>
      </c>
      <c r="L440" s="87">
        <v>8</v>
      </c>
      <c r="M440" s="36">
        <f>IF(ISERROR(I440-K440),"",I440-K440)</f>
        <v>0</v>
      </c>
      <c r="N440" s="31">
        <f>SUM(O440:U440)</f>
        <v>0</v>
      </c>
      <c r="O440" s="93">
        <f>SUM('1:3'!O440)</f>
        <v>0</v>
      </c>
      <c r="P440" s="93">
        <f>SUM('1:3'!P440)</f>
        <v>0</v>
      </c>
      <c r="Q440" s="93">
        <f>SUM('1:3'!Q440)</f>
        <v>0</v>
      </c>
      <c r="R440" s="93">
        <f>SUM('1:3'!R440)</f>
        <v>0</v>
      </c>
      <c r="S440" s="93">
        <f>SUM('1:3'!S440)</f>
        <v>0</v>
      </c>
      <c r="T440" s="93">
        <f>SUM('1:3'!T440)</f>
        <v>0</v>
      </c>
      <c r="U440" s="93">
        <f>SUM('1:3'!U440)</f>
        <v>0</v>
      </c>
      <c r="V440" s="203">
        <f>SUM(X440:AA440)</f>
        <v>0</v>
      </c>
      <c r="W440" s="33" t="str">
        <f>IF(ISERROR(V440/G440),"",V440/G440)</f>
        <v/>
      </c>
      <c r="X440" s="93">
        <f>SUM('1:3'!X440)</f>
        <v>0</v>
      </c>
      <c r="Y440" s="93">
        <f>SUM('1:3'!Y440)</f>
        <v>0</v>
      </c>
      <c r="Z440" s="93">
        <f>SUM('1:3'!Z440)</f>
        <v>0</v>
      </c>
      <c r="AA440" s="93">
        <f>SUM('1:3'!AA440)</f>
        <v>0</v>
      </c>
      <c r="AD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</row>
    <row r="441" spans="1:53">
      <c r="A441" s="264">
        <v>30400030</v>
      </c>
      <c r="B441" s="65" t="s">
        <v>88</v>
      </c>
      <c r="C441" s="16" t="s">
        <v>53</v>
      </c>
      <c r="D441" s="17">
        <v>5.03</v>
      </c>
      <c r="E441" s="17"/>
      <c r="F441" s="6"/>
      <c r="G441" s="93">
        <f>SUM('1:3'!G441)</f>
        <v>0</v>
      </c>
      <c r="H441" s="321">
        <f t="shared" si="84"/>
        <v>0</v>
      </c>
      <c r="I441" s="93">
        <f>SUM('1:3'!I441)</f>
        <v>0</v>
      </c>
      <c r="J441" s="31" t="str">
        <f t="array" ref="J441">IF(ISERROR(G441/I441),"",G441/I441)</f>
        <v/>
      </c>
      <c r="K441" s="35">
        <f t="array" ref="K441">IF(ISERROR(G441/L441),"",G441/L441)</f>
        <v>0</v>
      </c>
      <c r="L441" s="87">
        <v>10</v>
      </c>
      <c r="M441" s="36">
        <f t="shared" ref="M441:M462" si="85">IF(ISERROR(I441-K441),"",I441-K441)</f>
        <v>0</v>
      </c>
      <c r="N441" s="31">
        <f t="shared" ref="N441:N456" si="86">SUM(O441:U441)</f>
        <v>0</v>
      </c>
      <c r="O441" s="93">
        <f>SUM('1:3'!O441)</f>
        <v>0</v>
      </c>
      <c r="P441" s="93">
        <f>SUM('1:3'!P441)</f>
        <v>0</v>
      </c>
      <c r="Q441" s="93">
        <f>SUM('1:3'!Q441)</f>
        <v>0</v>
      </c>
      <c r="R441" s="93">
        <f>SUM('1:3'!R441)</f>
        <v>0</v>
      </c>
      <c r="S441" s="93">
        <f>SUM('1:3'!S441)</f>
        <v>0</v>
      </c>
      <c r="T441" s="93">
        <f>SUM('1:3'!T441)</f>
        <v>0</v>
      </c>
      <c r="U441" s="93">
        <f>SUM('1:3'!U441)</f>
        <v>0</v>
      </c>
      <c r="V441" s="202">
        <f t="shared" ref="V441:V448" si="87">SUM(X441:AA441)</f>
        <v>0</v>
      </c>
      <c r="W441" s="33" t="str">
        <f t="shared" ref="W441:W448" si="88">IF(ISERROR(V441/G441),"",V441/G441)</f>
        <v/>
      </c>
      <c r="X441" s="93">
        <f>SUM('1:3'!X441)</f>
        <v>0</v>
      </c>
      <c r="Y441" s="93">
        <f>SUM('1:3'!Y441)</f>
        <v>0</v>
      </c>
      <c r="Z441" s="93">
        <f>SUM('1:3'!Z441)</f>
        <v>0</v>
      </c>
      <c r="AA441" s="93">
        <f>SUM('1:3'!AA441)</f>
        <v>0</v>
      </c>
      <c r="AB441" s="73"/>
      <c r="AC441" s="54"/>
      <c r="AD441" s="327"/>
      <c r="AE441" s="54"/>
      <c r="AF441" s="54"/>
      <c r="AG441" s="54"/>
      <c r="AH441" s="54"/>
      <c r="AI441" s="57"/>
      <c r="AJ441" s="57"/>
      <c r="AK441" s="57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</row>
    <row r="442" spans="1:53">
      <c r="A442" s="264"/>
      <c r="B442" s="65" t="s">
        <v>88</v>
      </c>
      <c r="C442" s="16" t="s">
        <v>72</v>
      </c>
      <c r="D442" s="17">
        <v>5.03</v>
      </c>
      <c r="E442" s="17"/>
      <c r="F442" s="6"/>
      <c r="G442" s="93">
        <f>SUM('1:3'!G442)</f>
        <v>0</v>
      </c>
      <c r="H442" s="321">
        <f t="shared" si="84"/>
        <v>0</v>
      </c>
      <c r="I442" s="93">
        <f>SUM('1:3'!I442)</f>
        <v>0</v>
      </c>
      <c r="J442" s="31" t="str">
        <f t="array" ref="J442">IF(ISERROR(G442/I442),"",G442/I442)</f>
        <v/>
      </c>
      <c r="K442" s="35" t="str">
        <f t="array" ref="K442">IF(ISERROR(G442/L442),"",G442/L442)</f>
        <v/>
      </c>
      <c r="L442" s="87"/>
      <c r="M442" s="36" t="str">
        <f t="shared" si="85"/>
        <v/>
      </c>
      <c r="N442" s="31">
        <f t="shared" si="86"/>
        <v>0</v>
      </c>
      <c r="O442" s="93">
        <f>SUM('1:3'!O442)</f>
        <v>0</v>
      </c>
      <c r="P442" s="93">
        <f>SUM('1:3'!P442)</f>
        <v>0</v>
      </c>
      <c r="Q442" s="93">
        <f>SUM('1:3'!Q442)</f>
        <v>0</v>
      </c>
      <c r="R442" s="93">
        <f>SUM('1:3'!R442)</f>
        <v>0</v>
      </c>
      <c r="S442" s="93">
        <f>SUM('1:3'!S442)</f>
        <v>0</v>
      </c>
      <c r="T442" s="93">
        <f>SUM('1:3'!T442)</f>
        <v>0</v>
      </c>
      <c r="U442" s="93">
        <f>SUM('1:3'!U442)</f>
        <v>0</v>
      </c>
      <c r="V442" s="202">
        <f t="shared" si="87"/>
        <v>0</v>
      </c>
      <c r="W442" s="33" t="str">
        <f t="shared" si="88"/>
        <v/>
      </c>
      <c r="X442" s="93">
        <f>SUM('1:3'!X442)</f>
        <v>0</v>
      </c>
      <c r="Y442" s="93">
        <f>SUM('1:3'!Y442)</f>
        <v>0</v>
      </c>
      <c r="Z442" s="93">
        <f>SUM('1:3'!Z442)</f>
        <v>0</v>
      </c>
      <c r="AA442" s="93">
        <f>SUM('1:3'!AA442)</f>
        <v>0</v>
      </c>
      <c r="AB442" s="73"/>
      <c r="AC442" s="54"/>
      <c r="AD442" s="327"/>
      <c r="AE442" s="54"/>
      <c r="AF442" s="54"/>
      <c r="AG442" s="54"/>
      <c r="AH442" s="54"/>
      <c r="AI442" s="57"/>
      <c r="AJ442" s="57"/>
      <c r="AK442" s="57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</row>
    <row r="443" spans="1:53">
      <c r="A443" s="264"/>
      <c r="B443" s="65" t="s">
        <v>88</v>
      </c>
      <c r="C443" s="16" t="s">
        <v>60</v>
      </c>
      <c r="D443" s="17">
        <v>5.03</v>
      </c>
      <c r="E443" s="17"/>
      <c r="F443" s="6"/>
      <c r="G443" s="93">
        <f>SUM('1:3'!G443)</f>
        <v>0</v>
      </c>
      <c r="H443" s="321">
        <f t="shared" si="84"/>
        <v>0</v>
      </c>
      <c r="I443" s="93">
        <f>SUM('1:3'!I443)</f>
        <v>0</v>
      </c>
      <c r="J443" s="31" t="str">
        <f t="array" ref="J443">IF(ISERROR(G443/I443),"",G443/I443)</f>
        <v/>
      </c>
      <c r="K443" s="35" t="str">
        <f t="array" ref="K443">IF(ISERROR(G443/L443),"",G443/L443)</f>
        <v/>
      </c>
      <c r="L443" s="87"/>
      <c r="M443" s="36" t="str">
        <f t="shared" si="85"/>
        <v/>
      </c>
      <c r="N443" s="31">
        <f t="shared" si="86"/>
        <v>0</v>
      </c>
      <c r="O443" s="93">
        <f>SUM('1:3'!O443)</f>
        <v>0</v>
      </c>
      <c r="P443" s="93">
        <f>SUM('1:3'!P443)</f>
        <v>0</v>
      </c>
      <c r="Q443" s="93">
        <f>SUM('1:3'!Q443)</f>
        <v>0</v>
      </c>
      <c r="R443" s="93">
        <f>SUM('1:3'!R443)</f>
        <v>0</v>
      </c>
      <c r="S443" s="93">
        <f>SUM('1:3'!S443)</f>
        <v>0</v>
      </c>
      <c r="T443" s="93">
        <f>SUM('1:3'!T443)</f>
        <v>0</v>
      </c>
      <c r="U443" s="93">
        <f>SUM('1:3'!U443)</f>
        <v>0</v>
      </c>
      <c r="V443" s="202">
        <f t="shared" si="87"/>
        <v>0</v>
      </c>
      <c r="W443" s="33" t="str">
        <f t="shared" si="88"/>
        <v/>
      </c>
      <c r="X443" s="93">
        <f>SUM('1:3'!X443)</f>
        <v>0</v>
      </c>
      <c r="Y443" s="93">
        <f>SUM('1:3'!Y443)</f>
        <v>0</v>
      </c>
      <c r="Z443" s="93">
        <f>SUM('1:3'!Z443)</f>
        <v>0</v>
      </c>
      <c r="AA443" s="93">
        <f>SUM('1:3'!AA443)</f>
        <v>0</v>
      </c>
      <c r="AB443" s="73"/>
      <c r="AC443" s="54"/>
      <c r="AD443" s="327"/>
      <c r="AE443" s="54"/>
      <c r="AF443" s="54"/>
      <c r="AG443" s="54"/>
      <c r="AH443" s="54"/>
      <c r="AI443" s="57"/>
      <c r="AJ443" s="57"/>
      <c r="AK443" s="57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</row>
    <row r="444" spans="1:53">
      <c r="A444" s="264">
        <v>30401031</v>
      </c>
      <c r="B444" s="65" t="s">
        <v>88</v>
      </c>
      <c r="C444" s="16" t="s">
        <v>66</v>
      </c>
      <c r="D444" s="17">
        <v>5.03</v>
      </c>
      <c r="E444" s="17"/>
      <c r="F444" s="6"/>
      <c r="G444" s="93">
        <f>SUM('1:3'!G444)</f>
        <v>0</v>
      </c>
      <c r="H444" s="321">
        <f t="shared" si="84"/>
        <v>0</v>
      </c>
      <c r="I444" s="93">
        <f>SUM('1:3'!I444)</f>
        <v>0</v>
      </c>
      <c r="J444" s="31" t="str">
        <f t="array" ref="J444">IF(ISERROR(G444/I444),"",G444/I444)</f>
        <v/>
      </c>
      <c r="K444" s="35" t="str">
        <f t="array" ref="K444">IF(ISERROR(G444/L444),"",G444/L444)</f>
        <v/>
      </c>
      <c r="L444" s="87"/>
      <c r="M444" s="36" t="str">
        <f t="shared" si="85"/>
        <v/>
      </c>
      <c r="N444" s="31">
        <f t="shared" si="86"/>
        <v>0</v>
      </c>
      <c r="O444" s="93">
        <f>SUM('1:3'!O444)</f>
        <v>0</v>
      </c>
      <c r="P444" s="93">
        <f>SUM('1:3'!P444)</f>
        <v>0</v>
      </c>
      <c r="Q444" s="93">
        <f>SUM('1:3'!Q444)</f>
        <v>0</v>
      </c>
      <c r="R444" s="93">
        <f>SUM('1:3'!R444)</f>
        <v>0</v>
      </c>
      <c r="S444" s="93">
        <f>SUM('1:3'!S444)</f>
        <v>0</v>
      </c>
      <c r="T444" s="93">
        <f>SUM('1:3'!T444)</f>
        <v>0</v>
      </c>
      <c r="U444" s="93">
        <f>SUM('1:3'!U444)</f>
        <v>0</v>
      </c>
      <c r="V444" s="202">
        <f t="shared" si="87"/>
        <v>0</v>
      </c>
      <c r="W444" s="33" t="str">
        <f t="shared" si="88"/>
        <v/>
      </c>
      <c r="X444" s="93">
        <f>SUM('1:3'!X444)</f>
        <v>0</v>
      </c>
      <c r="Y444" s="93">
        <f>SUM('1:3'!Y444)</f>
        <v>0</v>
      </c>
      <c r="Z444" s="93">
        <f>SUM('1:3'!Z444)</f>
        <v>0</v>
      </c>
      <c r="AA444" s="93">
        <f>SUM('1:3'!AA444)</f>
        <v>0</v>
      </c>
      <c r="AB444" s="73"/>
      <c r="AC444" s="54"/>
      <c r="AD444" s="327"/>
      <c r="AE444" s="54"/>
      <c r="AF444" s="54"/>
      <c r="AG444" s="54"/>
      <c r="AH444" s="54"/>
      <c r="AI444" s="57"/>
      <c r="AJ444" s="57"/>
      <c r="AK444" s="57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</row>
    <row r="445" spans="1:53">
      <c r="A445" s="264">
        <v>30600005</v>
      </c>
      <c r="B445" s="61" t="s">
        <v>90</v>
      </c>
      <c r="C445" s="16" t="s">
        <v>55</v>
      </c>
      <c r="D445" s="17">
        <v>9.36</v>
      </c>
      <c r="E445" s="17"/>
      <c r="F445" s="6"/>
      <c r="G445" s="93">
        <f>SUM('1:3'!G445)</f>
        <v>0</v>
      </c>
      <c r="H445" s="321">
        <f t="shared" si="84"/>
        <v>0</v>
      </c>
      <c r="I445" s="93">
        <f>SUM('1:3'!I445)</f>
        <v>0</v>
      </c>
      <c r="J445" s="31" t="str">
        <f t="array" ref="J445">IF(ISERROR(G445/I445),"",G445/I445)</f>
        <v/>
      </c>
      <c r="K445" s="35">
        <f t="array" ref="K445">IF(ISERROR(G445/L445),"",G445/L445)</f>
        <v>0</v>
      </c>
      <c r="L445" s="87">
        <v>6</v>
      </c>
      <c r="M445" s="36">
        <f t="shared" si="85"/>
        <v>0</v>
      </c>
      <c r="N445" s="31">
        <f t="shared" si="86"/>
        <v>0</v>
      </c>
      <c r="O445" s="93">
        <f>SUM('1:3'!O445)</f>
        <v>0</v>
      </c>
      <c r="P445" s="93">
        <f>SUM('1:3'!P445)</f>
        <v>0</v>
      </c>
      <c r="Q445" s="93">
        <f>SUM('1:3'!Q445)</f>
        <v>0</v>
      </c>
      <c r="R445" s="93">
        <f>SUM('1:3'!R445)</f>
        <v>0</v>
      </c>
      <c r="S445" s="93">
        <f>SUM('1:3'!S445)</f>
        <v>0</v>
      </c>
      <c r="T445" s="93">
        <f>SUM('1:3'!T445)</f>
        <v>0</v>
      </c>
      <c r="U445" s="93">
        <f>SUM('1:3'!U445)</f>
        <v>0</v>
      </c>
      <c r="V445" s="202">
        <f t="shared" si="87"/>
        <v>0</v>
      </c>
      <c r="W445" s="33" t="str">
        <f t="shared" si="88"/>
        <v/>
      </c>
      <c r="X445" s="93">
        <f>SUM('1:3'!X445)</f>
        <v>0</v>
      </c>
      <c r="Y445" s="93">
        <f>SUM('1:3'!Y445)</f>
        <v>0</v>
      </c>
      <c r="Z445" s="93">
        <f>SUM('1:3'!Z445)</f>
        <v>0</v>
      </c>
      <c r="AA445" s="93">
        <f>SUM('1:3'!AA445)</f>
        <v>0</v>
      </c>
      <c r="AB445" s="73"/>
      <c r="AC445" s="54"/>
      <c r="AD445" s="327"/>
      <c r="AE445" s="54"/>
      <c r="AF445" s="54"/>
      <c r="AG445" s="54"/>
      <c r="AH445" s="54"/>
      <c r="AI445" s="57"/>
      <c r="AJ445" s="57"/>
      <c r="AK445" s="57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</row>
    <row r="446" spans="1:53">
      <c r="A446" s="264">
        <v>30600008</v>
      </c>
      <c r="B446" s="61" t="s">
        <v>90</v>
      </c>
      <c r="C446" s="16" t="s">
        <v>53</v>
      </c>
      <c r="D446" s="17">
        <v>9.36</v>
      </c>
      <c r="E446" s="17"/>
      <c r="F446" s="6"/>
      <c r="G446" s="93">
        <f>SUM('1:3'!G446)</f>
        <v>0</v>
      </c>
      <c r="H446" s="321">
        <f t="shared" si="84"/>
        <v>0</v>
      </c>
      <c r="I446" s="93">
        <f>SUM('1:3'!I446)</f>
        <v>0</v>
      </c>
      <c r="J446" s="31" t="str">
        <f t="array" ref="J446">IF(ISERROR(G446/I446),"",G446/I446)</f>
        <v/>
      </c>
      <c r="K446" s="35">
        <f t="array" ref="K446">IF(ISERROR(G446/L446),"",G446/L446)</f>
        <v>0</v>
      </c>
      <c r="L446" s="87">
        <v>6</v>
      </c>
      <c r="M446" s="36">
        <f t="shared" si="85"/>
        <v>0</v>
      </c>
      <c r="N446" s="31">
        <f t="shared" si="86"/>
        <v>0</v>
      </c>
      <c r="O446" s="93">
        <f>SUM('1:3'!O446)</f>
        <v>0</v>
      </c>
      <c r="P446" s="93">
        <f>SUM('1:3'!P446)</f>
        <v>0</v>
      </c>
      <c r="Q446" s="93">
        <f>SUM('1:3'!Q446)</f>
        <v>0</v>
      </c>
      <c r="R446" s="93">
        <f>SUM('1:3'!R446)</f>
        <v>0</v>
      </c>
      <c r="S446" s="93">
        <f>SUM('1:3'!S446)</f>
        <v>0</v>
      </c>
      <c r="T446" s="93">
        <f>SUM('1:3'!T446)</f>
        <v>0</v>
      </c>
      <c r="U446" s="93">
        <f>SUM('1:3'!U446)</f>
        <v>0</v>
      </c>
      <c r="V446" s="202">
        <f t="shared" si="87"/>
        <v>0</v>
      </c>
      <c r="W446" s="33" t="str">
        <f t="shared" si="88"/>
        <v/>
      </c>
      <c r="X446" s="93">
        <f>SUM('1:3'!X446)</f>
        <v>0</v>
      </c>
      <c r="Y446" s="93">
        <f>SUM('1:3'!Y446)</f>
        <v>0</v>
      </c>
      <c r="Z446" s="93">
        <f>SUM('1:3'!Z446)</f>
        <v>0</v>
      </c>
      <c r="AA446" s="93">
        <f>SUM('1:3'!AA446)</f>
        <v>0</v>
      </c>
      <c r="AB446" s="73"/>
      <c r="AC446" s="54"/>
      <c r="AD446" s="327"/>
      <c r="AE446" s="54"/>
      <c r="AF446" s="54"/>
      <c r="AG446" s="54"/>
      <c r="AH446" s="54"/>
      <c r="AI446" s="57"/>
      <c r="AJ446" s="57"/>
      <c r="AK446" s="57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</row>
    <row r="447" spans="1:53">
      <c r="A447" s="264">
        <v>30600007</v>
      </c>
      <c r="B447" s="61" t="s">
        <v>90</v>
      </c>
      <c r="C447" s="16" t="s">
        <v>89</v>
      </c>
      <c r="D447" s="17">
        <v>9.36</v>
      </c>
      <c r="E447" s="17"/>
      <c r="F447" s="6"/>
      <c r="G447" s="93">
        <f>SUM('1:3'!G447)</f>
        <v>0</v>
      </c>
      <c r="H447" s="321">
        <f t="shared" si="84"/>
        <v>0</v>
      </c>
      <c r="I447" s="93">
        <f>SUM('1:3'!I447)</f>
        <v>0</v>
      </c>
      <c r="J447" s="31" t="str">
        <f t="array" ref="J447">IF(ISERROR(G447/I447),"",G447/I447)</f>
        <v/>
      </c>
      <c r="K447" s="35">
        <f t="array" ref="K447">IF(ISERROR(G447/L447),"",G447/L447)</f>
        <v>0</v>
      </c>
      <c r="L447" s="87">
        <v>6</v>
      </c>
      <c r="M447" s="36">
        <f t="shared" si="85"/>
        <v>0</v>
      </c>
      <c r="N447" s="31">
        <f t="shared" si="86"/>
        <v>0</v>
      </c>
      <c r="O447" s="93">
        <f>SUM('1:3'!O447)</f>
        <v>0</v>
      </c>
      <c r="P447" s="93">
        <f>SUM('1:3'!P447)</f>
        <v>0</v>
      </c>
      <c r="Q447" s="93">
        <f>SUM('1:3'!Q447)</f>
        <v>0</v>
      </c>
      <c r="R447" s="93">
        <f>SUM('1:3'!R447)</f>
        <v>0</v>
      </c>
      <c r="S447" s="93">
        <f>SUM('1:3'!S447)</f>
        <v>0</v>
      </c>
      <c r="T447" s="93">
        <f>SUM('1:3'!T447)</f>
        <v>0</v>
      </c>
      <c r="U447" s="93">
        <f>SUM('1:3'!U447)</f>
        <v>0</v>
      </c>
      <c r="V447" s="202">
        <f t="shared" si="87"/>
        <v>0</v>
      </c>
      <c r="W447" s="33" t="str">
        <f t="shared" si="88"/>
        <v/>
      </c>
      <c r="X447" s="93">
        <f>SUM('1:3'!X447)</f>
        <v>0</v>
      </c>
      <c r="Y447" s="93">
        <f>SUM('1:3'!Y447)</f>
        <v>0</v>
      </c>
      <c r="Z447" s="93">
        <f>SUM('1:3'!Z447)</f>
        <v>0</v>
      </c>
      <c r="AA447" s="93">
        <f>SUM('1:3'!AA447)</f>
        <v>0</v>
      </c>
      <c r="AB447" s="73"/>
      <c r="AC447" s="54"/>
      <c r="AD447" s="327"/>
      <c r="AE447" s="54"/>
      <c r="AF447" s="54"/>
      <c r="AG447" s="54"/>
      <c r="AH447" s="54"/>
      <c r="AI447" s="57"/>
      <c r="AJ447" s="57"/>
      <c r="AK447" s="57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</row>
    <row r="448" spans="1:53">
      <c r="A448" s="264">
        <v>30600006</v>
      </c>
      <c r="B448" s="61" t="s">
        <v>90</v>
      </c>
      <c r="C448" s="16" t="s">
        <v>60</v>
      </c>
      <c r="D448" s="17">
        <v>9.36</v>
      </c>
      <c r="E448" s="17"/>
      <c r="F448" s="6"/>
      <c r="G448" s="93">
        <f>SUM('1:3'!G448)</f>
        <v>0</v>
      </c>
      <c r="H448" s="321">
        <f t="shared" si="84"/>
        <v>0</v>
      </c>
      <c r="I448" s="93">
        <f>SUM('1:3'!I448)</f>
        <v>0</v>
      </c>
      <c r="J448" s="31" t="str">
        <f t="array" ref="J448">IF(ISERROR(G448/I448),"",G448/I448)</f>
        <v/>
      </c>
      <c r="K448" s="35">
        <f t="array" ref="K448">IF(ISERROR(G448/L448),"",G448/L448)</f>
        <v>0</v>
      </c>
      <c r="L448" s="87">
        <v>6</v>
      </c>
      <c r="M448" s="36">
        <f t="shared" si="85"/>
        <v>0</v>
      </c>
      <c r="N448" s="31">
        <f t="shared" si="86"/>
        <v>0</v>
      </c>
      <c r="O448" s="93">
        <f>SUM('1:3'!O448)</f>
        <v>0</v>
      </c>
      <c r="P448" s="93">
        <f>SUM('1:3'!P448)</f>
        <v>0</v>
      </c>
      <c r="Q448" s="93">
        <f>SUM('1:3'!Q448)</f>
        <v>0</v>
      </c>
      <c r="R448" s="93">
        <f>SUM('1:3'!R448)</f>
        <v>0</v>
      </c>
      <c r="S448" s="93">
        <f>SUM('1:3'!S448)</f>
        <v>0</v>
      </c>
      <c r="T448" s="93">
        <f>SUM('1:3'!T448)</f>
        <v>0</v>
      </c>
      <c r="U448" s="93">
        <f>SUM('1:3'!U448)</f>
        <v>0</v>
      </c>
      <c r="V448" s="202">
        <f t="shared" si="87"/>
        <v>0</v>
      </c>
      <c r="W448" s="33" t="str">
        <f t="shared" si="88"/>
        <v/>
      </c>
      <c r="X448" s="93">
        <f>SUM('1:3'!X448)</f>
        <v>0</v>
      </c>
      <c r="Y448" s="93">
        <f>SUM('1:3'!Y448)</f>
        <v>0</v>
      </c>
      <c r="Z448" s="93">
        <f>SUM('1:3'!Z448)</f>
        <v>0</v>
      </c>
      <c r="AA448" s="93">
        <f>SUM('1:3'!AA448)</f>
        <v>0</v>
      </c>
      <c r="AB448" s="73"/>
      <c r="AC448" s="54"/>
      <c r="AD448" s="327"/>
      <c r="AE448" s="54"/>
      <c r="AF448" s="54"/>
      <c r="AG448" s="54"/>
      <c r="AH448" s="54"/>
      <c r="AI448" s="57"/>
      <c r="AJ448" s="57"/>
      <c r="AK448" s="57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</row>
    <row r="449" spans="1:53">
      <c r="A449" s="259">
        <v>30400026</v>
      </c>
      <c r="B449" s="186" t="s">
        <v>393</v>
      </c>
      <c r="C449" s="183" t="s">
        <v>395</v>
      </c>
      <c r="D449" s="17">
        <v>5</v>
      </c>
      <c r="E449" s="17"/>
      <c r="F449" s="6"/>
      <c r="G449" s="93">
        <f>SUM('1:3'!G449)</f>
        <v>0</v>
      </c>
      <c r="H449" s="321">
        <f t="shared" si="84"/>
        <v>0</v>
      </c>
      <c r="I449" s="93">
        <f>SUM('1:3'!I449)</f>
        <v>0</v>
      </c>
      <c r="J449" s="31"/>
      <c r="K449" s="35">
        <f t="array" ref="K449">IF(ISERROR(G449/L449),"",G449/L449)</f>
        <v>0</v>
      </c>
      <c r="L449" s="87">
        <v>5</v>
      </c>
      <c r="M449" s="36">
        <f t="shared" si="85"/>
        <v>0</v>
      </c>
      <c r="N449" s="31">
        <f t="shared" si="86"/>
        <v>0</v>
      </c>
      <c r="O449" s="93">
        <f>SUM('1:3'!O449)</f>
        <v>0</v>
      </c>
      <c r="P449" s="93">
        <f>SUM('1:3'!P449)</f>
        <v>0</v>
      </c>
      <c r="Q449" s="93">
        <f>SUM('1:3'!Q449)</f>
        <v>0</v>
      </c>
      <c r="R449" s="93">
        <f>SUM('1:3'!R449)</f>
        <v>0</v>
      </c>
      <c r="S449" s="93">
        <f>SUM('1:3'!S449)</f>
        <v>0</v>
      </c>
      <c r="T449" s="93">
        <f>SUM('1:3'!T449)</f>
        <v>0</v>
      </c>
      <c r="U449" s="93">
        <f>SUM('1:3'!U449)</f>
        <v>0</v>
      </c>
      <c r="V449" s="202"/>
      <c r="W449" s="33"/>
      <c r="X449" s="93">
        <f>SUM('1:3'!X449)</f>
        <v>0</v>
      </c>
      <c r="Y449" s="93">
        <f>SUM('1:3'!Y449)</f>
        <v>0</v>
      </c>
      <c r="Z449" s="93">
        <f>SUM('1:3'!Z449)</f>
        <v>0</v>
      </c>
      <c r="AA449" s="93">
        <f>SUM('1:3'!AA449)</f>
        <v>0</v>
      </c>
      <c r="AB449" s="73"/>
      <c r="AC449" s="54"/>
      <c r="AD449" s="327"/>
      <c r="AE449" s="54"/>
      <c r="AF449" s="54"/>
      <c r="AG449" s="54"/>
      <c r="AH449" s="54"/>
      <c r="AI449" s="57"/>
      <c r="AJ449" s="57"/>
      <c r="AK449" s="57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</row>
    <row r="450" spans="1:53">
      <c r="A450" s="259">
        <v>30400028</v>
      </c>
      <c r="B450" s="186" t="s">
        <v>393</v>
      </c>
      <c r="C450" s="183" t="s">
        <v>402</v>
      </c>
      <c r="D450" s="17">
        <v>5</v>
      </c>
      <c r="E450" s="17"/>
      <c r="F450" s="6"/>
      <c r="G450" s="93">
        <f>SUM('1:3'!G450)</f>
        <v>0</v>
      </c>
      <c r="H450" s="321">
        <f t="shared" si="84"/>
        <v>0</v>
      </c>
      <c r="I450" s="93">
        <f>SUM('1:3'!I450)</f>
        <v>0</v>
      </c>
      <c r="J450" s="31"/>
      <c r="K450" s="35">
        <f t="array" ref="K450">IF(ISERROR(G450/L450),"",G450/L450)</f>
        <v>0</v>
      </c>
      <c r="L450" s="87">
        <v>5</v>
      </c>
      <c r="M450" s="36">
        <f t="shared" si="85"/>
        <v>0</v>
      </c>
      <c r="N450" s="31">
        <f t="shared" si="86"/>
        <v>0</v>
      </c>
      <c r="O450" s="93">
        <f>SUM('1:3'!O450)</f>
        <v>0</v>
      </c>
      <c r="P450" s="93">
        <f>SUM('1:3'!P450)</f>
        <v>0</v>
      </c>
      <c r="Q450" s="93">
        <f>SUM('1:3'!Q450)</f>
        <v>0</v>
      </c>
      <c r="R450" s="93">
        <f>SUM('1:3'!R450)</f>
        <v>0</v>
      </c>
      <c r="S450" s="93">
        <f>SUM('1:3'!S450)</f>
        <v>0</v>
      </c>
      <c r="T450" s="93">
        <f>SUM('1:3'!T450)</f>
        <v>0</v>
      </c>
      <c r="U450" s="93">
        <f>SUM('1:3'!U450)</f>
        <v>0</v>
      </c>
      <c r="V450" s="202"/>
      <c r="W450" s="33"/>
      <c r="X450" s="93">
        <f>SUM('1:3'!X450)</f>
        <v>0</v>
      </c>
      <c r="Y450" s="93">
        <f>SUM('1:3'!Y450)</f>
        <v>0</v>
      </c>
      <c r="Z450" s="93">
        <f>SUM('1:3'!Z450)</f>
        <v>0</v>
      </c>
      <c r="AA450" s="93">
        <f>SUM('1:3'!AA450)</f>
        <v>0</v>
      </c>
      <c r="AB450" s="73"/>
      <c r="AC450" s="54"/>
      <c r="AD450" s="327"/>
      <c r="AE450" s="54"/>
      <c r="AF450" s="54"/>
      <c r="AG450" s="54"/>
      <c r="AH450" s="54"/>
      <c r="AI450" s="57"/>
      <c r="AJ450" s="57"/>
      <c r="AK450" s="57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</row>
    <row r="451" spans="1:53">
      <c r="A451" s="259">
        <v>30400027</v>
      </c>
      <c r="B451" s="186" t="s">
        <v>404</v>
      </c>
      <c r="C451" s="183" t="s">
        <v>405</v>
      </c>
      <c r="D451" s="17">
        <v>5</v>
      </c>
      <c r="E451" s="17"/>
      <c r="F451" s="6"/>
      <c r="G451" s="93">
        <f>SUM('1:3'!G451)</f>
        <v>0</v>
      </c>
      <c r="H451" s="321">
        <f t="shared" si="84"/>
        <v>0</v>
      </c>
      <c r="I451" s="93">
        <f>SUM('1:3'!I451)</f>
        <v>0</v>
      </c>
      <c r="J451" s="31"/>
      <c r="K451" s="35">
        <f t="array" ref="K451">IF(ISERROR(G451/L451),"",G451/L451)</f>
        <v>0</v>
      </c>
      <c r="L451" s="87">
        <v>5</v>
      </c>
      <c r="M451" s="36">
        <f t="shared" si="85"/>
        <v>0</v>
      </c>
      <c r="N451" s="31">
        <f t="shared" si="86"/>
        <v>0</v>
      </c>
      <c r="O451" s="93">
        <f>SUM('1:3'!O451)</f>
        <v>0</v>
      </c>
      <c r="P451" s="93">
        <f>SUM('1:3'!P451)</f>
        <v>0</v>
      </c>
      <c r="Q451" s="93">
        <f>SUM('1:3'!Q451)</f>
        <v>0</v>
      </c>
      <c r="R451" s="93">
        <f>SUM('1:3'!R451)</f>
        <v>0</v>
      </c>
      <c r="S451" s="93">
        <f>SUM('1:3'!S451)</f>
        <v>0</v>
      </c>
      <c r="T451" s="93">
        <f>SUM('1:3'!T451)</f>
        <v>0</v>
      </c>
      <c r="U451" s="93">
        <f>SUM('1:3'!U451)</f>
        <v>0</v>
      </c>
      <c r="V451" s="202"/>
      <c r="W451" s="33"/>
      <c r="X451" s="93">
        <f>SUM('1:3'!X451)</f>
        <v>0</v>
      </c>
      <c r="Y451" s="93">
        <f>SUM('1:3'!Y451)</f>
        <v>0</v>
      </c>
      <c r="Z451" s="93">
        <f>SUM('1:3'!Z451)</f>
        <v>0</v>
      </c>
      <c r="AA451" s="93">
        <f>SUM('1:3'!AA451)</f>
        <v>0</v>
      </c>
      <c r="AB451" s="73"/>
      <c r="AC451" s="54"/>
      <c r="AD451" s="327"/>
      <c r="AE451" s="54"/>
      <c r="AF451" s="54"/>
      <c r="AG451" s="54"/>
      <c r="AH451" s="54"/>
      <c r="AI451" s="57"/>
      <c r="AJ451" s="57"/>
      <c r="AK451" s="57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</row>
    <row r="452" spans="1:53">
      <c r="A452" s="259"/>
      <c r="B452" s="61" t="s">
        <v>342</v>
      </c>
      <c r="C452" s="183" t="s">
        <v>372</v>
      </c>
      <c r="D452" s="17">
        <v>5</v>
      </c>
      <c r="E452" s="17"/>
      <c r="F452" s="6"/>
      <c r="G452" s="93">
        <f>SUM('1:3'!G452)</f>
        <v>0</v>
      </c>
      <c r="H452" s="321">
        <f t="shared" si="84"/>
        <v>0</v>
      </c>
      <c r="I452" s="93">
        <f>SUM('1:3'!I452)</f>
        <v>0</v>
      </c>
      <c r="J452" s="31"/>
      <c r="K452" s="35">
        <f t="array" ref="K452">IF(ISERROR(G452/L452),"",G452/L452)</f>
        <v>0</v>
      </c>
      <c r="L452" s="87">
        <v>5</v>
      </c>
      <c r="M452" s="36">
        <f t="shared" si="85"/>
        <v>0</v>
      </c>
      <c r="N452" s="31">
        <f t="shared" si="86"/>
        <v>0</v>
      </c>
      <c r="O452" s="93">
        <f>SUM('1:3'!O452)</f>
        <v>0</v>
      </c>
      <c r="P452" s="93">
        <f>SUM('1:3'!P452)</f>
        <v>0</v>
      </c>
      <c r="Q452" s="93">
        <f>SUM('1:3'!Q452)</f>
        <v>0</v>
      </c>
      <c r="R452" s="93">
        <f>SUM('1:3'!R452)</f>
        <v>0</v>
      </c>
      <c r="S452" s="93">
        <f>SUM('1:3'!S452)</f>
        <v>0</v>
      </c>
      <c r="T452" s="93">
        <f>SUM('1:3'!T452)</f>
        <v>0</v>
      </c>
      <c r="U452" s="93">
        <f>SUM('1:3'!U452)</f>
        <v>0</v>
      </c>
      <c r="V452" s="202"/>
      <c r="W452" s="33"/>
      <c r="X452" s="93">
        <f>SUM('1:3'!X452)</f>
        <v>0</v>
      </c>
      <c r="Y452" s="93">
        <f>SUM('1:3'!Y452)</f>
        <v>0</v>
      </c>
      <c r="Z452" s="93">
        <f>SUM('1:3'!Z452)</f>
        <v>0</v>
      </c>
      <c r="AA452" s="93">
        <f>SUM('1:3'!AA452)</f>
        <v>0</v>
      </c>
      <c r="AB452" s="73"/>
      <c r="AC452" s="54"/>
      <c r="AD452" s="327"/>
      <c r="AE452" s="54"/>
      <c r="AF452" s="54"/>
      <c r="AG452" s="54"/>
      <c r="AH452" s="54"/>
      <c r="AI452" s="57"/>
      <c r="AJ452" s="57"/>
      <c r="AK452" s="57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</row>
    <row r="453" spans="1:53">
      <c r="A453" s="259">
        <v>30600009</v>
      </c>
      <c r="B453" s="61" t="s">
        <v>343</v>
      </c>
      <c r="C453" s="16" t="s">
        <v>345</v>
      </c>
      <c r="D453" s="17">
        <v>5</v>
      </c>
      <c r="E453" s="17"/>
      <c r="F453" s="6"/>
      <c r="G453" s="93">
        <f>SUM('1:3'!G453)</f>
        <v>0</v>
      </c>
      <c r="H453" s="321">
        <f t="shared" si="84"/>
        <v>0</v>
      </c>
      <c r="I453" s="93">
        <f>SUM('1:3'!I453)</f>
        <v>0</v>
      </c>
      <c r="J453" s="31"/>
      <c r="K453" s="35">
        <f t="array" ref="K453">IF(ISERROR(G453/L453),"",G453/L453)</f>
        <v>0</v>
      </c>
      <c r="L453" s="87">
        <v>5</v>
      </c>
      <c r="M453" s="36">
        <f t="shared" si="85"/>
        <v>0</v>
      </c>
      <c r="N453" s="31">
        <f t="shared" si="86"/>
        <v>0</v>
      </c>
      <c r="O453" s="93">
        <f>SUM('1:3'!O453)</f>
        <v>0</v>
      </c>
      <c r="P453" s="93">
        <f>SUM('1:3'!P453)</f>
        <v>0</v>
      </c>
      <c r="Q453" s="93">
        <f>SUM('1:3'!Q453)</f>
        <v>0</v>
      </c>
      <c r="R453" s="93">
        <f>SUM('1:3'!R453)</f>
        <v>0</v>
      </c>
      <c r="S453" s="93">
        <f>SUM('1:3'!S453)</f>
        <v>0</v>
      </c>
      <c r="T453" s="93">
        <f>SUM('1:3'!T453)</f>
        <v>0</v>
      </c>
      <c r="U453" s="93">
        <f>SUM('1:3'!U453)</f>
        <v>0</v>
      </c>
      <c r="V453" s="202"/>
      <c r="W453" s="33"/>
      <c r="X453" s="93">
        <f>SUM('1:3'!X453)</f>
        <v>0</v>
      </c>
      <c r="Y453" s="93">
        <f>SUM('1:3'!Y453)</f>
        <v>0</v>
      </c>
      <c r="Z453" s="93">
        <f>SUM('1:3'!Z453)</f>
        <v>0</v>
      </c>
      <c r="AA453" s="93">
        <f>SUM('1:3'!AA453)</f>
        <v>0</v>
      </c>
      <c r="AB453" s="73"/>
      <c r="AC453" s="54"/>
      <c r="AD453" s="327"/>
      <c r="AE453" s="54"/>
      <c r="AF453" s="54"/>
      <c r="AG453" s="54"/>
      <c r="AH453" s="54"/>
      <c r="AI453" s="57"/>
      <c r="AJ453" s="57"/>
      <c r="AK453" s="57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</row>
    <row r="454" spans="1:53">
      <c r="A454" s="259">
        <v>30600010</v>
      </c>
      <c r="B454" s="61" t="s">
        <v>343</v>
      </c>
      <c r="C454" s="16" t="s">
        <v>347</v>
      </c>
      <c r="D454" s="17">
        <v>5</v>
      </c>
      <c r="E454" s="17"/>
      <c r="F454" s="6"/>
      <c r="G454" s="93">
        <f>SUM('1:3'!G454)</f>
        <v>0</v>
      </c>
      <c r="H454" s="321">
        <f t="shared" si="84"/>
        <v>0</v>
      </c>
      <c r="I454" s="93">
        <f>SUM('1:3'!I454)</f>
        <v>0</v>
      </c>
      <c r="J454" s="31"/>
      <c r="K454" s="35">
        <f t="array" ref="K454">IF(ISERROR(G454/L454),"",G454/L454)</f>
        <v>0</v>
      </c>
      <c r="L454" s="87">
        <v>5</v>
      </c>
      <c r="M454" s="36">
        <f t="shared" si="85"/>
        <v>0</v>
      </c>
      <c r="N454" s="31">
        <f t="shared" si="86"/>
        <v>0</v>
      </c>
      <c r="O454" s="93">
        <f>SUM('1:3'!O454)</f>
        <v>0</v>
      </c>
      <c r="P454" s="93">
        <f>SUM('1:3'!P454)</f>
        <v>0</v>
      </c>
      <c r="Q454" s="93">
        <f>SUM('1:3'!Q454)</f>
        <v>0</v>
      </c>
      <c r="R454" s="93">
        <f>SUM('1:3'!R454)</f>
        <v>0</v>
      </c>
      <c r="S454" s="93">
        <f>SUM('1:3'!S454)</f>
        <v>0</v>
      </c>
      <c r="T454" s="93">
        <f>SUM('1:3'!T454)</f>
        <v>0</v>
      </c>
      <c r="U454" s="93">
        <f>SUM('1:3'!U454)</f>
        <v>0</v>
      </c>
      <c r="V454" s="202"/>
      <c r="W454" s="33"/>
      <c r="X454" s="93">
        <f>SUM('1:3'!X454)</f>
        <v>0</v>
      </c>
      <c r="Y454" s="93">
        <f>SUM('1:3'!Y454)</f>
        <v>0</v>
      </c>
      <c r="Z454" s="93">
        <f>SUM('1:3'!Z454)</f>
        <v>0</v>
      </c>
      <c r="AA454" s="93">
        <f>SUM('1:3'!AA454)</f>
        <v>0</v>
      </c>
      <c r="AB454" s="73"/>
      <c r="AC454" s="54"/>
      <c r="AD454" s="327"/>
      <c r="AE454" s="54"/>
      <c r="AF454" s="54"/>
      <c r="AG454" s="54"/>
      <c r="AH454" s="54"/>
      <c r="AI454" s="57"/>
      <c r="AJ454" s="57"/>
      <c r="AK454" s="57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</row>
    <row r="455" spans="1:53">
      <c r="A455" s="259">
        <v>30400001</v>
      </c>
      <c r="B455" s="65" t="s">
        <v>508</v>
      </c>
      <c r="C455" s="16" t="s">
        <v>61</v>
      </c>
      <c r="D455" s="17">
        <v>5.0599999999999996</v>
      </c>
      <c r="E455" s="17"/>
      <c r="F455" s="6"/>
      <c r="G455" s="93">
        <f>SUM('1:3'!G455)</f>
        <v>0</v>
      </c>
      <c r="H455" s="321">
        <f t="shared" si="84"/>
        <v>0</v>
      </c>
      <c r="I455" s="93">
        <f>SUM('1:3'!I455)</f>
        <v>0</v>
      </c>
      <c r="J455" s="31" t="str">
        <f t="array" ref="J455">IF(ISERROR(G455/I455),"",G455/I455)</f>
        <v/>
      </c>
      <c r="K455" s="35">
        <f t="array" ref="K455">IF(ISERROR(G455/L455),"",G455/L455)</f>
        <v>0</v>
      </c>
      <c r="L455" s="87">
        <v>15.5</v>
      </c>
      <c r="M455" s="36">
        <f t="shared" si="85"/>
        <v>0</v>
      </c>
      <c r="N455" s="31">
        <f t="shared" si="86"/>
        <v>0</v>
      </c>
      <c r="O455" s="93">
        <f>SUM('1:3'!O455)</f>
        <v>0</v>
      </c>
      <c r="P455" s="93">
        <f>SUM('1:3'!P455)</f>
        <v>0</v>
      </c>
      <c r="Q455" s="93">
        <f>SUM('1:3'!Q455)</f>
        <v>0</v>
      </c>
      <c r="R455" s="93">
        <f>SUM('1:3'!R455)</f>
        <v>0</v>
      </c>
      <c r="S455" s="93">
        <f>SUM('1:3'!S455)</f>
        <v>0</v>
      </c>
      <c r="T455" s="93">
        <f>SUM('1:3'!T455)</f>
        <v>0</v>
      </c>
      <c r="U455" s="93">
        <f>SUM('1:3'!U455)</f>
        <v>0</v>
      </c>
      <c r="V455" s="202">
        <f>SUM(X455:AA455)</f>
        <v>0</v>
      </c>
      <c r="W455" s="33" t="str">
        <f>IF(ISERROR(V455/G455),"",V455/G455)</f>
        <v/>
      </c>
      <c r="X455" s="93">
        <f>SUM('1:3'!X455)</f>
        <v>0</v>
      </c>
      <c r="Y455" s="93">
        <f>SUM('1:3'!Y455)</f>
        <v>0</v>
      </c>
      <c r="Z455" s="93">
        <f>SUM('1:3'!Z455)</f>
        <v>0</v>
      </c>
      <c r="AA455" s="93">
        <f>SUM('1:3'!AA455)</f>
        <v>0</v>
      </c>
      <c r="AB455" s="73"/>
      <c r="AC455" s="54"/>
      <c r="AD455" s="327"/>
      <c r="AE455" s="54"/>
      <c r="AF455" s="54"/>
      <c r="AG455" s="54"/>
      <c r="AH455" s="54"/>
      <c r="AI455" s="57"/>
      <c r="AJ455" s="57"/>
      <c r="AK455" s="57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</row>
    <row r="456" spans="1:53">
      <c r="A456" s="259">
        <v>30400002</v>
      </c>
      <c r="B456" s="65" t="s">
        <v>508</v>
      </c>
      <c r="C456" s="16" t="s">
        <v>72</v>
      </c>
      <c r="D456" s="17">
        <v>5.0599999999999996</v>
      </c>
      <c r="E456" s="17"/>
      <c r="F456" s="6"/>
      <c r="G456" s="93">
        <f>SUM('1:3'!G456)</f>
        <v>0</v>
      </c>
      <c r="H456" s="321">
        <f t="shared" si="84"/>
        <v>0</v>
      </c>
      <c r="I456" s="93">
        <f>SUM('1:3'!I456)</f>
        <v>0</v>
      </c>
      <c r="J456" s="31" t="str">
        <f t="array" ref="J456">IF(ISERROR(G456/I456),"",G456/I456)</f>
        <v/>
      </c>
      <c r="K456" s="35">
        <f t="array" ref="K456">IF(ISERROR(G456/L456),"",G456/L456)</f>
        <v>0</v>
      </c>
      <c r="L456" s="87">
        <v>15.5</v>
      </c>
      <c r="M456" s="36">
        <f t="shared" si="85"/>
        <v>0</v>
      </c>
      <c r="N456" s="31">
        <f t="shared" si="86"/>
        <v>0</v>
      </c>
      <c r="O456" s="93">
        <f>SUM('1:3'!O456)</f>
        <v>0</v>
      </c>
      <c r="P456" s="93">
        <f>SUM('1:3'!P456)</f>
        <v>0</v>
      </c>
      <c r="Q456" s="93">
        <f>SUM('1:3'!Q456)</f>
        <v>0</v>
      </c>
      <c r="R456" s="93">
        <f>SUM('1:3'!R456)</f>
        <v>0</v>
      </c>
      <c r="S456" s="93">
        <f>SUM('1:3'!S456)</f>
        <v>0</v>
      </c>
      <c r="T456" s="93">
        <f>SUM('1:3'!T456)</f>
        <v>0</v>
      </c>
      <c r="U456" s="93">
        <f>SUM('1:3'!U456)</f>
        <v>0</v>
      </c>
      <c r="V456" s="202">
        <f>SUM(X456:AA456)</f>
        <v>0</v>
      </c>
      <c r="W456" s="33" t="str">
        <f>IF(ISERROR(V456/G456),"",V456/G456)</f>
        <v/>
      </c>
      <c r="X456" s="93">
        <f>SUM('1:3'!X456)</f>
        <v>0</v>
      </c>
      <c r="Y456" s="93">
        <f>SUM('1:3'!Y456)</f>
        <v>0</v>
      </c>
      <c r="Z456" s="93">
        <f>SUM('1:3'!Z456)</f>
        <v>0</v>
      </c>
      <c r="AA456" s="93">
        <f>SUM('1:3'!AA456)</f>
        <v>0</v>
      </c>
      <c r="AB456" s="73"/>
      <c r="AC456" s="54"/>
      <c r="AD456" s="327"/>
      <c r="AE456" s="54"/>
      <c r="AF456" s="54"/>
      <c r="AG456" s="54"/>
      <c r="AH456" s="54"/>
      <c r="AI456" s="57"/>
      <c r="AJ456" s="57"/>
      <c r="AK456" s="57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</row>
    <row r="457" spans="1:53">
      <c r="A457" s="259">
        <v>30400004</v>
      </c>
      <c r="B457" s="211" t="s">
        <v>419</v>
      </c>
      <c r="C457" s="183" t="s">
        <v>73</v>
      </c>
      <c r="D457" s="17"/>
      <c r="E457" s="17"/>
      <c r="F457" s="6"/>
      <c r="G457" s="93">
        <f>SUM('1:3'!G457)</f>
        <v>0</v>
      </c>
      <c r="H457" s="321">
        <f t="shared" si="84"/>
        <v>0</v>
      </c>
      <c r="I457" s="93">
        <f>SUM('1:3'!I457)</f>
        <v>0</v>
      </c>
      <c r="J457" s="31"/>
      <c r="K457" s="35">
        <f t="array" ref="K457">IF(ISERROR(G457/L457),"",G457/L457)</f>
        <v>0</v>
      </c>
      <c r="L457" s="87">
        <v>24</v>
      </c>
      <c r="M457" s="36">
        <f t="shared" si="85"/>
        <v>0</v>
      </c>
      <c r="N457" s="31"/>
      <c r="O457" s="93"/>
      <c r="P457" s="93"/>
      <c r="Q457" s="93"/>
      <c r="R457" s="93"/>
      <c r="S457" s="93"/>
      <c r="T457" s="93"/>
      <c r="U457" s="93"/>
      <c r="V457" s="202"/>
      <c r="W457" s="33"/>
      <c r="X457" s="93"/>
      <c r="Y457" s="93"/>
      <c r="Z457" s="93"/>
      <c r="AA457" s="93"/>
      <c r="AB457" s="73"/>
      <c r="AC457" s="54"/>
      <c r="AD457" s="327"/>
      <c r="AE457" s="54"/>
      <c r="AF457" s="54"/>
      <c r="AG457" s="54"/>
      <c r="AH457" s="54"/>
      <c r="AI457" s="57"/>
      <c r="AJ457" s="57"/>
      <c r="AK457" s="57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</row>
    <row r="458" spans="1:53">
      <c r="A458" s="259">
        <v>30400003</v>
      </c>
      <c r="B458" s="211" t="s">
        <v>419</v>
      </c>
      <c r="C458" s="183" t="s">
        <v>60</v>
      </c>
      <c r="D458" s="17"/>
      <c r="E458" s="17"/>
      <c r="F458" s="6"/>
      <c r="G458" s="93">
        <f>SUM('1:3'!G458)</f>
        <v>0</v>
      </c>
      <c r="H458" s="321">
        <f t="shared" si="84"/>
        <v>0</v>
      </c>
      <c r="I458" s="93">
        <f>SUM('1:3'!I458)</f>
        <v>0</v>
      </c>
      <c r="J458" s="31"/>
      <c r="K458" s="35">
        <f t="array" ref="K458">IF(ISERROR(G458/L458),"",G458/L458)</f>
        <v>0</v>
      </c>
      <c r="L458" s="87">
        <v>24</v>
      </c>
      <c r="M458" s="36">
        <f t="shared" si="85"/>
        <v>0</v>
      </c>
      <c r="N458" s="31"/>
      <c r="O458" s="93"/>
      <c r="P458" s="93"/>
      <c r="Q458" s="93"/>
      <c r="R458" s="93"/>
      <c r="S458" s="93"/>
      <c r="T458" s="93"/>
      <c r="U458" s="93"/>
      <c r="V458" s="202"/>
      <c r="W458" s="33"/>
      <c r="X458" s="93"/>
      <c r="Y458" s="93"/>
      <c r="Z458" s="93"/>
      <c r="AA458" s="93"/>
      <c r="AB458" s="73"/>
      <c r="AC458" s="54"/>
      <c r="AD458" s="327"/>
      <c r="AE458" s="54"/>
      <c r="AF458" s="54"/>
      <c r="AG458" s="54"/>
      <c r="AH458" s="54"/>
      <c r="AI458" s="57"/>
      <c r="AJ458" s="57"/>
      <c r="AK458" s="57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</row>
    <row r="459" spans="1:53">
      <c r="A459" s="259">
        <v>30400005</v>
      </c>
      <c r="B459" s="211" t="s">
        <v>419</v>
      </c>
      <c r="C459" s="183" t="s">
        <v>422</v>
      </c>
      <c r="D459" s="17"/>
      <c r="E459" s="17"/>
      <c r="F459" s="6"/>
      <c r="G459" s="93">
        <f>SUM('1:3'!G459)</f>
        <v>0</v>
      </c>
      <c r="H459" s="321">
        <f t="shared" si="84"/>
        <v>0</v>
      </c>
      <c r="I459" s="93">
        <f>SUM('1:3'!I459)</f>
        <v>0</v>
      </c>
      <c r="J459" s="31"/>
      <c r="K459" s="35">
        <f t="array" ref="K459">IF(ISERROR(G459/L459),"",G459/L459)</f>
        <v>0</v>
      </c>
      <c r="L459" s="87">
        <v>24</v>
      </c>
      <c r="M459" s="36">
        <f t="shared" si="85"/>
        <v>0</v>
      </c>
      <c r="N459" s="31"/>
      <c r="O459" s="93"/>
      <c r="P459" s="93"/>
      <c r="Q459" s="93"/>
      <c r="R459" s="93"/>
      <c r="S459" s="93"/>
      <c r="T459" s="93"/>
      <c r="U459" s="93"/>
      <c r="V459" s="202"/>
      <c r="W459" s="33"/>
      <c r="X459" s="93"/>
      <c r="Y459" s="93"/>
      <c r="Z459" s="93"/>
      <c r="AA459" s="93"/>
      <c r="AB459" s="73"/>
      <c r="AC459" s="54"/>
      <c r="AD459" s="327"/>
      <c r="AE459" s="54"/>
      <c r="AF459" s="54"/>
      <c r="AG459" s="54"/>
      <c r="AH459" s="54"/>
      <c r="AI459" s="57"/>
      <c r="AJ459" s="57"/>
      <c r="AK459" s="57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</row>
    <row r="460" spans="1:53">
      <c r="A460" s="259">
        <v>30400007</v>
      </c>
      <c r="B460" s="65" t="s">
        <v>91</v>
      </c>
      <c r="C460" s="16" t="s">
        <v>74</v>
      </c>
      <c r="D460" s="17">
        <v>5.07</v>
      </c>
      <c r="E460" s="17"/>
      <c r="F460" s="6"/>
      <c r="G460" s="93">
        <f>SUM('1:3'!G460)</f>
        <v>0</v>
      </c>
      <c r="H460" s="321">
        <f t="shared" si="84"/>
        <v>0</v>
      </c>
      <c r="I460" s="93">
        <f>SUM('1:3'!I460)</f>
        <v>0</v>
      </c>
      <c r="J460" s="31" t="str">
        <f t="array" ref="J460">IF(ISERROR(G460/I460),"",G460/I460)</f>
        <v/>
      </c>
      <c r="K460" s="35">
        <f t="array" ref="K460">IF(ISERROR(G460/L460),"",G460/L460)</f>
        <v>0</v>
      </c>
      <c r="L460" s="87">
        <v>9</v>
      </c>
      <c r="M460" s="36">
        <f t="shared" si="85"/>
        <v>0</v>
      </c>
      <c r="N460" s="31">
        <f>SUM(O460:U460)</f>
        <v>0</v>
      </c>
      <c r="O460" s="93">
        <f>SUM('1:3'!O460)</f>
        <v>0</v>
      </c>
      <c r="P460" s="93">
        <f>SUM('1:3'!P460)</f>
        <v>0</v>
      </c>
      <c r="Q460" s="93">
        <f>SUM('1:3'!Q460)</f>
        <v>0</v>
      </c>
      <c r="R460" s="93">
        <f>SUM('1:3'!R460)</f>
        <v>0</v>
      </c>
      <c r="S460" s="93">
        <f>SUM('1:3'!S460)</f>
        <v>0</v>
      </c>
      <c r="T460" s="93">
        <f>SUM('1:3'!T460)</f>
        <v>0</v>
      </c>
      <c r="U460" s="93">
        <f>SUM('1:3'!U460)</f>
        <v>0</v>
      </c>
      <c r="V460" s="202">
        <f>SUM(X460:AA460)</f>
        <v>0</v>
      </c>
      <c r="W460" s="33" t="str">
        <f t="shared" ref="W460:W484" si="89">IF(ISERROR(V460/G460),"",V460/G460)</f>
        <v/>
      </c>
      <c r="X460" s="93">
        <f>SUM('1:3'!X460)</f>
        <v>0</v>
      </c>
      <c r="Y460" s="93">
        <f>SUM('1:3'!Y460)</f>
        <v>0</v>
      </c>
      <c r="Z460" s="93">
        <f>SUM('1:3'!Z460)</f>
        <v>0</v>
      </c>
      <c r="AA460" s="93">
        <f>SUM('1:3'!AA460)</f>
        <v>0</v>
      </c>
      <c r="AB460" s="73"/>
      <c r="AC460" s="54"/>
      <c r="AD460" s="327"/>
      <c r="AE460" s="54"/>
      <c r="AF460" s="54"/>
      <c r="AG460" s="54"/>
      <c r="AH460" s="54"/>
      <c r="AI460" s="57"/>
      <c r="AJ460" s="57"/>
      <c r="AK460" s="57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</row>
    <row r="461" spans="1:53">
      <c r="A461" s="259">
        <v>30400006</v>
      </c>
      <c r="B461" s="65" t="s">
        <v>91</v>
      </c>
      <c r="C461" s="16" t="s">
        <v>53</v>
      </c>
      <c r="D461" s="17">
        <v>5.07</v>
      </c>
      <c r="E461" s="17"/>
      <c r="F461" s="6"/>
      <c r="G461" s="93">
        <f>SUM('1:3'!G461)</f>
        <v>0</v>
      </c>
      <c r="H461" s="321">
        <f t="shared" si="84"/>
        <v>0</v>
      </c>
      <c r="I461" s="93">
        <f>SUM('1:3'!I461)</f>
        <v>0</v>
      </c>
      <c r="J461" s="31" t="str">
        <f t="array" ref="J461">IF(ISERROR(G461/I461),"",G461/I461)</f>
        <v/>
      </c>
      <c r="K461" s="35">
        <f t="array" ref="K461">IF(ISERROR(G461/L461),"",G461/L461)</f>
        <v>0</v>
      </c>
      <c r="L461" s="87">
        <v>9</v>
      </c>
      <c r="M461" s="36">
        <f t="shared" si="85"/>
        <v>0</v>
      </c>
      <c r="N461" s="31">
        <f>SUM(O461:U461)</f>
        <v>0</v>
      </c>
      <c r="O461" s="93">
        <f>SUM('1:3'!O461)</f>
        <v>0</v>
      </c>
      <c r="P461" s="93">
        <f>SUM('1:3'!P461)</f>
        <v>0</v>
      </c>
      <c r="Q461" s="93">
        <f>SUM('1:3'!Q461)</f>
        <v>0</v>
      </c>
      <c r="R461" s="93">
        <f>SUM('1:3'!R461)</f>
        <v>0</v>
      </c>
      <c r="S461" s="93">
        <f>SUM('1:3'!S461)</f>
        <v>0</v>
      </c>
      <c r="T461" s="93">
        <f>SUM('1:3'!T461)</f>
        <v>0</v>
      </c>
      <c r="U461" s="93">
        <f>SUM('1:3'!U461)</f>
        <v>0</v>
      </c>
      <c r="V461" s="202">
        <f>SUM(X461:AA461)</f>
        <v>0</v>
      </c>
      <c r="W461" s="33" t="str">
        <f t="shared" si="89"/>
        <v/>
      </c>
      <c r="X461" s="93">
        <f>SUM('1:3'!X461)</f>
        <v>0</v>
      </c>
      <c r="Y461" s="93">
        <f>SUM('1:3'!Y461)</f>
        <v>0</v>
      </c>
      <c r="Z461" s="93">
        <f>SUM('1:3'!Z461)</f>
        <v>0</v>
      </c>
      <c r="AA461" s="93">
        <f>SUM('1:3'!AA461)</f>
        <v>0</v>
      </c>
      <c r="AB461" s="73"/>
      <c r="AC461" s="54"/>
      <c r="AD461" s="327"/>
      <c r="AE461" s="54"/>
      <c r="AF461" s="54"/>
      <c r="AG461" s="54"/>
      <c r="AH461" s="54"/>
      <c r="AI461" s="57"/>
      <c r="AJ461" s="57"/>
      <c r="AK461" s="57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</row>
    <row r="462" spans="1:53">
      <c r="A462" s="259">
        <v>30400006</v>
      </c>
      <c r="B462" s="65" t="s">
        <v>91</v>
      </c>
      <c r="C462" s="16" t="s">
        <v>60</v>
      </c>
      <c r="D462" s="17">
        <v>5.0599999999999996</v>
      </c>
      <c r="E462" s="17"/>
      <c r="F462" s="53"/>
      <c r="G462" s="93">
        <f>SUM('1:3'!G462)</f>
        <v>0</v>
      </c>
      <c r="H462" s="321">
        <f t="shared" si="84"/>
        <v>0</v>
      </c>
      <c r="I462" s="93">
        <f>SUM('1:3'!I462)</f>
        <v>0</v>
      </c>
      <c r="J462" s="31" t="str">
        <f t="array" ref="J462">IF(ISERROR(G462/I462),"",G462/I462)</f>
        <v/>
      </c>
      <c r="K462" s="321">
        <f t="array" ref="K462">IF(ISERROR(G462/L462),"",G462/L462)</f>
        <v>0</v>
      </c>
      <c r="L462" s="87">
        <v>9</v>
      </c>
      <c r="M462" s="36">
        <f t="shared" si="85"/>
        <v>0</v>
      </c>
      <c r="N462" s="31">
        <f>SUM(O462:U462)</f>
        <v>0</v>
      </c>
      <c r="O462" s="93">
        <f>SUM('1:3'!O462)</f>
        <v>0</v>
      </c>
      <c r="P462" s="93">
        <f>SUM('1:3'!P462)</f>
        <v>0</v>
      </c>
      <c r="Q462" s="93">
        <f>SUM('1:3'!Q462)</f>
        <v>0</v>
      </c>
      <c r="R462" s="93">
        <f>SUM('1:3'!R462)</f>
        <v>0</v>
      </c>
      <c r="S462" s="93">
        <f>SUM('1:3'!S462)</f>
        <v>0</v>
      </c>
      <c r="T462" s="93">
        <f>SUM('1:3'!T462)</f>
        <v>0</v>
      </c>
      <c r="U462" s="93">
        <f>SUM('1:3'!U462)</f>
        <v>0</v>
      </c>
      <c r="V462" s="202">
        <f>SUM(X462:AA462)</f>
        <v>0</v>
      </c>
      <c r="W462" s="33" t="str">
        <f t="shared" si="89"/>
        <v/>
      </c>
      <c r="X462" s="93">
        <f>SUM('1:3'!X462)</f>
        <v>0</v>
      </c>
      <c r="Y462" s="93">
        <f>SUM('1:3'!Y462)</f>
        <v>0</v>
      </c>
      <c r="Z462" s="93">
        <f>SUM('1:3'!Z462)</f>
        <v>0</v>
      </c>
      <c r="AA462" s="93">
        <f>SUM('1:3'!AA462)</f>
        <v>0</v>
      </c>
      <c r="AB462" s="73"/>
      <c r="AC462" s="54"/>
      <c r="AD462" s="327"/>
      <c r="AE462" s="54"/>
      <c r="AF462" s="54"/>
      <c r="AG462" s="54"/>
      <c r="AH462" s="54"/>
      <c r="AI462" s="57"/>
      <c r="AJ462" s="57"/>
      <c r="AK462" s="57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</row>
    <row r="463" spans="1:53">
      <c r="A463" s="536" t="s">
        <v>92</v>
      </c>
      <c r="B463" s="537"/>
      <c r="C463" s="316" t="s">
        <v>71</v>
      </c>
      <c r="D463" s="20"/>
      <c r="E463" s="20"/>
      <c r="F463" s="32"/>
      <c r="G463" s="99">
        <f>SUM(G429:G462)</f>
        <v>156</v>
      </c>
      <c r="H463" s="30">
        <f>SUM(H429:H462)</f>
        <v>784.68000000000006</v>
      </c>
      <c r="I463" s="30">
        <f>SUM(I429:I462)</f>
        <v>17.5</v>
      </c>
      <c r="J463" s="31">
        <f t="array" ref="J463">IF(ISERROR(G463/I463),"",G463/I463)</f>
        <v>8.9142857142857146</v>
      </c>
      <c r="K463" s="30">
        <f>SUM(K429:K462)</f>
        <v>16.774193548387096</v>
      </c>
      <c r="L463" s="98"/>
      <c r="M463" s="89">
        <f t="shared" ref="M463:V463" si="90">SUM(M429:M462)</f>
        <v>0.72580645161290391</v>
      </c>
      <c r="N463" s="30">
        <f t="shared" si="90"/>
        <v>0</v>
      </c>
      <c r="O463" s="91">
        <f t="shared" si="90"/>
        <v>0</v>
      </c>
      <c r="P463" s="91">
        <f t="shared" si="90"/>
        <v>0</v>
      </c>
      <c r="Q463" s="91">
        <f t="shared" si="90"/>
        <v>0</v>
      </c>
      <c r="R463" s="91">
        <f t="shared" si="90"/>
        <v>0</v>
      </c>
      <c r="S463" s="92">
        <f t="shared" si="90"/>
        <v>0</v>
      </c>
      <c r="T463" s="91">
        <f t="shared" si="90"/>
        <v>0</v>
      </c>
      <c r="U463" s="91">
        <f t="shared" si="90"/>
        <v>0</v>
      </c>
      <c r="V463" s="202">
        <f t="shared" si="90"/>
        <v>0</v>
      </c>
      <c r="W463" s="33">
        <f t="shared" si="89"/>
        <v>0</v>
      </c>
      <c r="X463" s="92">
        <f>SUM(X429:X462)</f>
        <v>0</v>
      </c>
      <c r="Y463" s="92">
        <f>SUM(Y429:Y462)</f>
        <v>0</v>
      </c>
      <c r="Z463" s="92">
        <f>SUM(Z429:Z462)</f>
        <v>0</v>
      </c>
      <c r="AA463" s="92">
        <f>SUM(AA429:AA462)</f>
        <v>0</v>
      </c>
      <c r="AB463" s="75"/>
      <c r="AC463" s="70"/>
      <c r="AD463" s="327"/>
      <c r="AE463" s="74"/>
      <c r="AF463" s="74"/>
      <c r="AG463" s="74"/>
      <c r="AH463" s="74"/>
      <c r="AI463" s="57"/>
      <c r="AJ463" s="57"/>
      <c r="AK463" s="57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</row>
    <row r="464" spans="1:53">
      <c r="A464" s="259">
        <v>30100038</v>
      </c>
      <c r="B464" s="62" t="s">
        <v>93</v>
      </c>
      <c r="C464" s="16" t="s">
        <v>94</v>
      </c>
      <c r="D464" s="17">
        <v>5.03</v>
      </c>
      <c r="E464" s="17"/>
      <c r="F464" s="6"/>
      <c r="G464" s="93">
        <f>SUM('1:3'!G464)</f>
        <v>0</v>
      </c>
      <c r="H464" s="321">
        <f>D464*G464</f>
        <v>0</v>
      </c>
      <c r="I464" s="93">
        <f>SUM('1:3'!I464)</f>
        <v>0</v>
      </c>
      <c r="J464" s="31" t="str">
        <f t="array" ref="J464">IF(ISERROR(G464/I464),"",G464/I464)</f>
        <v/>
      </c>
      <c r="K464" s="35">
        <f t="array" ref="K464">IF(ISERROR(G464/L464),"",G464/L464)</f>
        <v>0</v>
      </c>
      <c r="L464" s="87">
        <v>25</v>
      </c>
      <c r="M464" s="36">
        <f t="shared" ref="M464:M478" si="91">IF(ISERROR(I464-K464),"",I464-K464)</f>
        <v>0</v>
      </c>
      <c r="N464" s="31">
        <f t="shared" ref="N464:N478" si="92">SUM(O464:U464)</f>
        <v>0</v>
      </c>
      <c r="O464" s="93">
        <f>SUM('1:3'!O464)</f>
        <v>0</v>
      </c>
      <c r="P464" s="93">
        <f>SUM('1:3'!P464)</f>
        <v>0</v>
      </c>
      <c r="Q464" s="93">
        <f>SUM('1:3'!Q464)</f>
        <v>0</v>
      </c>
      <c r="R464" s="93">
        <f>SUM('1:3'!R464)</f>
        <v>0</v>
      </c>
      <c r="S464" s="93">
        <f>SUM('1:3'!S464)</f>
        <v>0</v>
      </c>
      <c r="T464" s="93">
        <f>SUM('1:3'!T464)</f>
        <v>0</v>
      </c>
      <c r="U464" s="93">
        <f>SUM('1:3'!U464)</f>
        <v>0</v>
      </c>
      <c r="V464" s="202">
        <f t="shared" ref="V464:V478" si="93">SUM(X464:AA464)</f>
        <v>0</v>
      </c>
      <c r="W464" s="33" t="str">
        <f t="shared" si="89"/>
        <v/>
      </c>
      <c r="X464" s="93">
        <f>SUM('1:3'!X464)</f>
        <v>0</v>
      </c>
      <c r="Y464" s="93">
        <f>SUM('1:3'!Y464)</f>
        <v>0</v>
      </c>
      <c r="Z464" s="93">
        <f>SUM('1:3'!Z464)</f>
        <v>0</v>
      </c>
      <c r="AA464" s="93">
        <f>SUM('1:3'!AA464)</f>
        <v>0</v>
      </c>
      <c r="AB464" s="73"/>
      <c r="AC464" s="54"/>
      <c r="AD464" s="327"/>
      <c r="AE464" s="54"/>
      <c r="AF464" s="54"/>
      <c r="AG464" s="54"/>
      <c r="AH464" s="54"/>
      <c r="AI464" s="57"/>
      <c r="AJ464" s="57"/>
      <c r="AK464" s="57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</row>
    <row r="465" spans="1:53">
      <c r="A465" s="259">
        <v>30100037</v>
      </c>
      <c r="B465" s="62" t="s">
        <v>93</v>
      </c>
      <c r="C465" s="16" t="s">
        <v>74</v>
      </c>
      <c r="D465" s="17">
        <v>5.03</v>
      </c>
      <c r="E465" s="17"/>
      <c r="F465" s="6"/>
      <c r="G465" s="93">
        <f>SUM('1:3'!G465)</f>
        <v>0</v>
      </c>
      <c r="H465" s="321">
        <f t="shared" ref="H465:H478" si="94">D465*G465</f>
        <v>0</v>
      </c>
      <c r="I465" s="93">
        <f>SUM('1:3'!I465)</f>
        <v>0</v>
      </c>
      <c r="J465" s="31" t="str">
        <f t="array" ref="J465">IF(ISERROR(G465/I465),"",G465/I465)</f>
        <v/>
      </c>
      <c r="K465" s="35">
        <f t="array" ref="K465">IF(ISERROR(G465/L465),"",G465/L465)</f>
        <v>0</v>
      </c>
      <c r="L465" s="87">
        <v>25</v>
      </c>
      <c r="M465" s="36">
        <f t="shared" si="91"/>
        <v>0</v>
      </c>
      <c r="N465" s="31">
        <f t="shared" si="92"/>
        <v>0</v>
      </c>
      <c r="O465" s="93">
        <f>SUM('1:3'!O465)</f>
        <v>0</v>
      </c>
      <c r="P465" s="93">
        <f>SUM('1:3'!P465)</f>
        <v>0</v>
      </c>
      <c r="Q465" s="93">
        <f>SUM('1:3'!Q465)</f>
        <v>0</v>
      </c>
      <c r="R465" s="93">
        <f>SUM('1:3'!R465)</f>
        <v>0</v>
      </c>
      <c r="S465" s="93">
        <f>SUM('1:3'!S465)</f>
        <v>0</v>
      </c>
      <c r="T465" s="93">
        <f>SUM('1:3'!T465)</f>
        <v>0</v>
      </c>
      <c r="U465" s="93">
        <f>SUM('1:3'!U465)</f>
        <v>0</v>
      </c>
      <c r="V465" s="202">
        <f t="shared" si="93"/>
        <v>0</v>
      </c>
      <c r="W465" s="33" t="str">
        <f t="shared" si="89"/>
        <v/>
      </c>
      <c r="X465" s="93">
        <f>SUM('1:3'!X465)</f>
        <v>0</v>
      </c>
      <c r="Y465" s="93">
        <f>SUM('1:3'!Y465)</f>
        <v>0</v>
      </c>
      <c r="Z465" s="93">
        <f>SUM('1:3'!Z465)</f>
        <v>0</v>
      </c>
      <c r="AA465" s="93">
        <f>SUM('1:3'!AA465)</f>
        <v>0</v>
      </c>
      <c r="AB465" s="73"/>
      <c r="AC465" s="54"/>
      <c r="AD465" s="327"/>
      <c r="AE465" s="54"/>
      <c r="AF465" s="54"/>
      <c r="AG465" s="54"/>
      <c r="AH465" s="54"/>
      <c r="AI465" s="57"/>
      <c r="AJ465" s="57"/>
      <c r="AK465" s="57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</row>
    <row r="466" spans="1:53">
      <c r="A466" s="259">
        <v>30100051</v>
      </c>
      <c r="B466" s="62" t="s">
        <v>58</v>
      </c>
      <c r="C466" s="16" t="s">
        <v>65</v>
      </c>
      <c r="D466" s="17">
        <v>5.04</v>
      </c>
      <c r="E466" s="17"/>
      <c r="F466" s="6"/>
      <c r="G466" s="93">
        <f>SUM('1:3'!G466)</f>
        <v>0</v>
      </c>
      <c r="H466" s="321">
        <f t="shared" si="94"/>
        <v>0</v>
      </c>
      <c r="I466" s="93">
        <f>SUM('1:3'!I466)</f>
        <v>0</v>
      </c>
      <c r="J466" s="31" t="str">
        <f t="array" ref="J466">IF(ISERROR(G466/I466),"",G466/I466)</f>
        <v/>
      </c>
      <c r="K466" s="35">
        <f t="array" ref="K466">IF(ISERROR(G466/L466),"",G466/L466)</f>
        <v>0</v>
      </c>
      <c r="L466" s="87">
        <v>20</v>
      </c>
      <c r="M466" s="36">
        <f t="shared" si="91"/>
        <v>0</v>
      </c>
      <c r="N466" s="31">
        <f t="shared" si="92"/>
        <v>0</v>
      </c>
      <c r="O466" s="93">
        <f>SUM('1:3'!O466)</f>
        <v>0</v>
      </c>
      <c r="P466" s="93">
        <f>SUM('1:3'!P466)</f>
        <v>0</v>
      </c>
      <c r="Q466" s="93">
        <f>SUM('1:3'!Q466)</f>
        <v>0</v>
      </c>
      <c r="R466" s="93">
        <f>SUM('1:3'!R466)</f>
        <v>0</v>
      </c>
      <c r="S466" s="93">
        <f>SUM('1:3'!S466)</f>
        <v>0</v>
      </c>
      <c r="T466" s="93">
        <f>SUM('1:3'!T466)</f>
        <v>0</v>
      </c>
      <c r="U466" s="93">
        <f>SUM('1:3'!U466)</f>
        <v>0</v>
      </c>
      <c r="V466" s="202">
        <f t="shared" si="93"/>
        <v>0</v>
      </c>
      <c r="W466" s="33" t="str">
        <f t="shared" si="89"/>
        <v/>
      </c>
      <c r="X466" s="93">
        <f>SUM('1:3'!X466)</f>
        <v>0</v>
      </c>
      <c r="Y466" s="93">
        <f>SUM('1:3'!Y466)</f>
        <v>0</v>
      </c>
      <c r="Z466" s="93">
        <f>SUM('1:3'!Z466)</f>
        <v>0</v>
      </c>
      <c r="AA466" s="93">
        <f>SUM('1:3'!AA466)</f>
        <v>0</v>
      </c>
      <c r="AB466" s="73"/>
      <c r="AC466" s="54"/>
      <c r="AD466" s="327"/>
      <c r="AE466" s="54"/>
      <c r="AF466" s="54"/>
      <c r="AG466" s="54"/>
      <c r="AH466" s="54"/>
      <c r="AI466" s="57"/>
      <c r="AJ466" s="57"/>
      <c r="AK466" s="57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</row>
    <row r="467" spans="1:53">
      <c r="A467" s="259"/>
      <c r="B467" s="63" t="s">
        <v>95</v>
      </c>
      <c r="C467" s="16" t="s">
        <v>82</v>
      </c>
      <c r="D467" s="17">
        <v>5.03</v>
      </c>
      <c r="E467" s="17"/>
      <c r="F467" s="6"/>
      <c r="G467" s="93">
        <f>SUM('1:3'!G467)</f>
        <v>0</v>
      </c>
      <c r="H467" s="321">
        <f t="shared" si="94"/>
        <v>0</v>
      </c>
      <c r="I467" s="93">
        <f>SUM('1:3'!I467)</f>
        <v>0</v>
      </c>
      <c r="J467" s="31" t="str">
        <f t="array" ref="J467">IF(ISERROR(G467/I467),"",G467/I467)</f>
        <v/>
      </c>
      <c r="K467" s="35">
        <f t="array" ref="K467">IF(ISERROR(G467/L467),"",G467/L467)</f>
        <v>0</v>
      </c>
      <c r="L467" s="87">
        <v>4</v>
      </c>
      <c r="M467" s="36">
        <f t="shared" si="91"/>
        <v>0</v>
      </c>
      <c r="N467" s="31">
        <f t="shared" si="92"/>
        <v>0</v>
      </c>
      <c r="O467" s="93">
        <f>SUM('1:3'!O467)</f>
        <v>0</v>
      </c>
      <c r="P467" s="93">
        <f>SUM('1:3'!P467)</f>
        <v>0</v>
      </c>
      <c r="Q467" s="93">
        <f>SUM('1:3'!Q467)</f>
        <v>0</v>
      </c>
      <c r="R467" s="93">
        <f>SUM('1:3'!R467)</f>
        <v>0</v>
      </c>
      <c r="S467" s="93">
        <f>SUM('1:3'!S467)</f>
        <v>0</v>
      </c>
      <c r="T467" s="93">
        <f>SUM('1:3'!T467)</f>
        <v>0</v>
      </c>
      <c r="U467" s="93">
        <f>SUM('1:3'!U467)</f>
        <v>0</v>
      </c>
      <c r="V467" s="202">
        <f t="shared" si="93"/>
        <v>0</v>
      </c>
      <c r="W467" s="33" t="str">
        <f t="shared" si="89"/>
        <v/>
      </c>
      <c r="X467" s="93">
        <f>SUM('1:3'!X467)</f>
        <v>0</v>
      </c>
      <c r="Y467" s="93">
        <f>SUM('1:3'!Y467)</f>
        <v>0</v>
      </c>
      <c r="Z467" s="93">
        <f>SUM('1:3'!Z467)</f>
        <v>0</v>
      </c>
      <c r="AA467" s="93">
        <f>SUM('1:3'!AA467)</f>
        <v>0</v>
      </c>
      <c r="AB467" s="73"/>
      <c r="AC467" s="54"/>
      <c r="AD467" s="327"/>
      <c r="AE467" s="54"/>
      <c r="AF467" s="54"/>
      <c r="AG467" s="54"/>
      <c r="AH467" s="54"/>
      <c r="AI467" s="57"/>
      <c r="AJ467" s="57"/>
      <c r="AK467" s="57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</row>
    <row r="468" spans="1:53">
      <c r="A468" s="259">
        <v>30100054</v>
      </c>
      <c r="B468" s="63" t="s">
        <v>95</v>
      </c>
      <c r="C468" s="322" t="s">
        <v>72</v>
      </c>
      <c r="D468" s="17">
        <v>5.03</v>
      </c>
      <c r="E468" s="17"/>
      <c r="F468" s="6"/>
      <c r="G468" s="93">
        <f>SUM('1:3'!G468)</f>
        <v>0</v>
      </c>
      <c r="H468" s="321">
        <f t="shared" si="94"/>
        <v>0</v>
      </c>
      <c r="I468" s="93">
        <f>SUM('1:3'!I468)</f>
        <v>0</v>
      </c>
      <c r="J468" s="31" t="str">
        <f t="array" ref="J468">IF(ISERROR(G468/I468),"",G468/I468)</f>
        <v/>
      </c>
      <c r="K468" s="35">
        <f t="array" ref="K468">IF(ISERROR(G468/L468),"",G468/L468)</f>
        <v>0</v>
      </c>
      <c r="L468" s="87">
        <v>4</v>
      </c>
      <c r="M468" s="36">
        <f t="shared" si="91"/>
        <v>0</v>
      </c>
      <c r="N468" s="31">
        <f t="shared" si="92"/>
        <v>0</v>
      </c>
      <c r="O468" s="93">
        <f>SUM('1:3'!O468)</f>
        <v>0</v>
      </c>
      <c r="P468" s="93">
        <f>SUM('1:3'!P468)</f>
        <v>0</v>
      </c>
      <c r="Q468" s="93">
        <f>SUM('1:3'!Q468)</f>
        <v>0</v>
      </c>
      <c r="R468" s="93">
        <f>SUM('1:3'!R468)</f>
        <v>0</v>
      </c>
      <c r="S468" s="93">
        <f>SUM('1:3'!S468)</f>
        <v>0</v>
      </c>
      <c r="T468" s="93">
        <f>SUM('1:3'!T468)</f>
        <v>0</v>
      </c>
      <c r="U468" s="93">
        <f>SUM('1:3'!U468)</f>
        <v>0</v>
      </c>
      <c r="V468" s="202">
        <f t="shared" si="93"/>
        <v>0</v>
      </c>
      <c r="W468" s="33" t="str">
        <f t="shared" si="89"/>
        <v/>
      </c>
      <c r="X468" s="93">
        <f>SUM('1:3'!X468)</f>
        <v>0</v>
      </c>
      <c r="Y468" s="93">
        <f>SUM('1:3'!Y468)</f>
        <v>0</v>
      </c>
      <c r="Z468" s="93">
        <f>SUM('1:3'!Z468)</f>
        <v>0</v>
      </c>
      <c r="AA468" s="93">
        <f>SUM('1:3'!AA468)</f>
        <v>0</v>
      </c>
      <c r="AB468" s="73"/>
      <c r="AC468" s="54"/>
      <c r="AD468" s="327"/>
      <c r="AE468" s="54"/>
      <c r="AF468" s="54"/>
      <c r="AG468" s="54"/>
      <c r="AH468" s="54"/>
      <c r="AI468" s="57"/>
      <c r="AJ468" s="57"/>
      <c r="AK468" s="57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</row>
    <row r="469" spans="1:53">
      <c r="A469" s="259">
        <v>30100053</v>
      </c>
      <c r="B469" s="63" t="s">
        <v>95</v>
      </c>
      <c r="C469" s="16" t="s">
        <v>73</v>
      </c>
      <c r="D469" s="17">
        <v>5.03</v>
      </c>
      <c r="E469" s="17"/>
      <c r="F469" s="6"/>
      <c r="G469" s="93">
        <f>SUM('1:3'!G469)</f>
        <v>0</v>
      </c>
      <c r="H469" s="321">
        <f t="shared" si="94"/>
        <v>0</v>
      </c>
      <c r="I469" s="93">
        <f>SUM('1:3'!I469)</f>
        <v>0</v>
      </c>
      <c r="J469" s="31" t="str">
        <f t="array" ref="J469">IF(ISERROR(G469/I469),"",G469/I469)</f>
        <v/>
      </c>
      <c r="K469" s="35">
        <f t="array" ref="K469">IF(ISERROR(G469/L469),"",G469/L469)</f>
        <v>0</v>
      </c>
      <c r="L469" s="87">
        <v>4</v>
      </c>
      <c r="M469" s="36">
        <f t="shared" si="91"/>
        <v>0</v>
      </c>
      <c r="N469" s="31">
        <f t="shared" si="92"/>
        <v>0</v>
      </c>
      <c r="O469" s="93">
        <f>SUM('1:3'!O469)</f>
        <v>0</v>
      </c>
      <c r="P469" s="93">
        <f>SUM('1:3'!P469)</f>
        <v>0</v>
      </c>
      <c r="Q469" s="93">
        <f>SUM('1:3'!Q469)</f>
        <v>0</v>
      </c>
      <c r="R469" s="93">
        <f>SUM('1:3'!R469)</f>
        <v>0</v>
      </c>
      <c r="S469" s="93">
        <f>SUM('1:3'!S469)</f>
        <v>0</v>
      </c>
      <c r="T469" s="93">
        <f>SUM('1:3'!T469)</f>
        <v>0</v>
      </c>
      <c r="U469" s="93">
        <f>SUM('1:3'!U469)</f>
        <v>0</v>
      </c>
      <c r="V469" s="202">
        <f t="shared" si="93"/>
        <v>0</v>
      </c>
      <c r="W469" s="33" t="str">
        <f t="shared" si="89"/>
        <v/>
      </c>
      <c r="X469" s="93">
        <f>SUM('1:3'!X469)</f>
        <v>0</v>
      </c>
      <c r="Y469" s="93">
        <f>SUM('1:3'!Y469)</f>
        <v>0</v>
      </c>
      <c r="Z469" s="93">
        <f>SUM('1:3'!Z469)</f>
        <v>0</v>
      </c>
      <c r="AA469" s="93">
        <f>SUM('1:3'!AA469)</f>
        <v>0</v>
      </c>
      <c r="AB469" s="73"/>
      <c r="AC469" s="54"/>
      <c r="AD469" s="327"/>
      <c r="AE469" s="54"/>
      <c r="AF469" s="54"/>
      <c r="AG469" s="54"/>
      <c r="AH469" s="54"/>
      <c r="AI469" s="57"/>
      <c r="AJ469" s="57"/>
      <c r="AK469" s="57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</row>
    <row r="470" spans="1:53">
      <c r="A470" s="259"/>
      <c r="B470" s="63" t="s">
        <v>95</v>
      </c>
      <c r="C470" s="16" t="s">
        <v>60</v>
      </c>
      <c r="D470" s="17">
        <v>5.03</v>
      </c>
      <c r="E470" s="17"/>
      <c r="F470" s="6"/>
      <c r="G470" s="93">
        <f>SUM('1:3'!G470)</f>
        <v>0</v>
      </c>
      <c r="H470" s="321">
        <f t="shared" si="94"/>
        <v>0</v>
      </c>
      <c r="I470" s="93">
        <f>SUM('1:3'!I470)</f>
        <v>0</v>
      </c>
      <c r="J470" s="31" t="str">
        <f t="array" ref="J470">IF(ISERROR(G470/I470),"",G470/I470)</f>
        <v/>
      </c>
      <c r="K470" s="35">
        <f t="array" ref="K470">IF(ISERROR(G470/L470),"",G470/L470)</f>
        <v>0</v>
      </c>
      <c r="L470" s="87">
        <v>4</v>
      </c>
      <c r="M470" s="36">
        <f t="shared" si="91"/>
        <v>0</v>
      </c>
      <c r="N470" s="31">
        <f t="shared" si="92"/>
        <v>0</v>
      </c>
      <c r="O470" s="93">
        <f>SUM('1:3'!O470)</f>
        <v>0</v>
      </c>
      <c r="P470" s="93">
        <f>SUM('1:3'!P470)</f>
        <v>0</v>
      </c>
      <c r="Q470" s="93">
        <f>SUM('1:3'!Q470)</f>
        <v>0</v>
      </c>
      <c r="R470" s="93">
        <f>SUM('1:3'!R470)</f>
        <v>0</v>
      </c>
      <c r="S470" s="93">
        <f>SUM('1:3'!S470)</f>
        <v>0</v>
      </c>
      <c r="T470" s="93">
        <f>SUM('1:3'!T470)</f>
        <v>0</v>
      </c>
      <c r="U470" s="93">
        <f>SUM('1:3'!U470)</f>
        <v>0</v>
      </c>
      <c r="V470" s="202">
        <f t="shared" si="93"/>
        <v>0</v>
      </c>
      <c r="W470" s="33" t="str">
        <f t="shared" si="89"/>
        <v/>
      </c>
      <c r="X470" s="93">
        <f>SUM('1:3'!X470)</f>
        <v>0</v>
      </c>
      <c r="Y470" s="93">
        <f>SUM('1:3'!Y470)</f>
        <v>0</v>
      </c>
      <c r="Z470" s="93">
        <f>SUM('1:3'!Z470)</f>
        <v>0</v>
      </c>
      <c r="AA470" s="93">
        <f>SUM('1:3'!AA470)</f>
        <v>0</v>
      </c>
      <c r="AB470" s="73"/>
      <c r="AC470" s="54"/>
      <c r="AD470" s="327"/>
      <c r="AE470" s="54"/>
      <c r="AF470" s="54"/>
      <c r="AG470" s="54"/>
      <c r="AH470" s="54"/>
      <c r="AI470" s="57"/>
      <c r="AJ470" s="57"/>
      <c r="AK470" s="57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</row>
    <row r="471" spans="1:53">
      <c r="A471" s="259"/>
      <c r="B471" s="63" t="s">
        <v>95</v>
      </c>
      <c r="C471" s="322" t="s">
        <v>96</v>
      </c>
      <c r="D471" s="17">
        <v>5.03</v>
      </c>
      <c r="E471" s="17"/>
      <c r="F471" s="6"/>
      <c r="G471" s="93">
        <f>SUM('1:3'!G471)</f>
        <v>0</v>
      </c>
      <c r="H471" s="321">
        <f t="shared" si="94"/>
        <v>0</v>
      </c>
      <c r="I471" s="93">
        <f>SUM('1:3'!I471)</f>
        <v>0</v>
      </c>
      <c r="J471" s="31" t="str">
        <f t="array" ref="J471">IF(ISERROR(G471/I471),"",G471/I471)</f>
        <v/>
      </c>
      <c r="K471" s="35">
        <f t="array" ref="K471">IF(ISERROR(G471/L471),"",G471/L471)</f>
        <v>0</v>
      </c>
      <c r="L471" s="87">
        <v>4</v>
      </c>
      <c r="M471" s="36">
        <f t="shared" si="91"/>
        <v>0</v>
      </c>
      <c r="N471" s="31">
        <f t="shared" si="92"/>
        <v>0</v>
      </c>
      <c r="O471" s="93">
        <f>SUM('1:3'!O471)</f>
        <v>0</v>
      </c>
      <c r="P471" s="93">
        <f>SUM('1:3'!P471)</f>
        <v>0</v>
      </c>
      <c r="Q471" s="93">
        <f>SUM('1:3'!Q471)</f>
        <v>0</v>
      </c>
      <c r="R471" s="93">
        <f>SUM('1:3'!R471)</f>
        <v>0</v>
      </c>
      <c r="S471" s="93">
        <f>SUM('1:3'!S471)</f>
        <v>0</v>
      </c>
      <c r="T471" s="93">
        <f>SUM('1:3'!T471)</f>
        <v>0</v>
      </c>
      <c r="U471" s="93">
        <f>SUM('1:3'!U471)</f>
        <v>0</v>
      </c>
      <c r="V471" s="202">
        <f t="shared" si="93"/>
        <v>0</v>
      </c>
      <c r="W471" s="33" t="str">
        <f t="shared" si="89"/>
        <v/>
      </c>
      <c r="X471" s="93">
        <f>SUM('1:3'!X471)</f>
        <v>0</v>
      </c>
      <c r="Y471" s="93">
        <f>SUM('1:3'!Y471)</f>
        <v>0</v>
      </c>
      <c r="Z471" s="93">
        <f>SUM('1:3'!Z471)</f>
        <v>0</v>
      </c>
      <c r="AA471" s="93">
        <f>SUM('1:3'!AA471)</f>
        <v>0</v>
      </c>
      <c r="AB471" s="73"/>
      <c r="AC471" s="54"/>
      <c r="AD471" s="327"/>
      <c r="AE471" s="54"/>
      <c r="AF471" s="54"/>
      <c r="AG471" s="54"/>
      <c r="AH471" s="54"/>
      <c r="AI471" s="57"/>
      <c r="AJ471" s="57"/>
      <c r="AK471" s="57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</row>
    <row r="472" spans="1:53">
      <c r="A472" s="259">
        <v>30101067</v>
      </c>
      <c r="B472" s="63" t="s">
        <v>97</v>
      </c>
      <c r="C472" s="322" t="s">
        <v>82</v>
      </c>
      <c r="D472" s="17">
        <v>5.03</v>
      </c>
      <c r="E472" s="17"/>
      <c r="F472" s="6"/>
      <c r="G472" s="93">
        <f>SUM('1:3'!G472)</f>
        <v>0</v>
      </c>
      <c r="H472" s="321">
        <f t="shared" si="94"/>
        <v>0</v>
      </c>
      <c r="I472" s="93">
        <f>SUM('1:3'!I472)</f>
        <v>0</v>
      </c>
      <c r="J472" s="31" t="str">
        <f t="array" ref="J472">IF(ISERROR(G472/I472),"",G472/I472)</f>
        <v/>
      </c>
      <c r="K472" s="35" t="str">
        <f t="array" ref="K472">IF(ISERROR(G472/L472),"",G472/L472)</f>
        <v/>
      </c>
      <c r="L472" s="87"/>
      <c r="M472" s="36" t="str">
        <f t="shared" si="91"/>
        <v/>
      </c>
      <c r="N472" s="31">
        <f t="shared" si="92"/>
        <v>0</v>
      </c>
      <c r="O472" s="93">
        <f>SUM('1:3'!O472)</f>
        <v>0</v>
      </c>
      <c r="P472" s="93">
        <f>SUM('1:3'!P472)</f>
        <v>0</v>
      </c>
      <c r="Q472" s="93">
        <f>SUM('1:3'!Q472)</f>
        <v>0</v>
      </c>
      <c r="R472" s="93">
        <f>SUM('1:3'!R472)</f>
        <v>0</v>
      </c>
      <c r="S472" s="93">
        <f>SUM('1:3'!S472)</f>
        <v>0</v>
      </c>
      <c r="T472" s="93">
        <f>SUM('1:3'!T472)</f>
        <v>0</v>
      </c>
      <c r="U472" s="93">
        <f>SUM('1:3'!U472)</f>
        <v>0</v>
      </c>
      <c r="V472" s="202">
        <f t="shared" si="93"/>
        <v>0</v>
      </c>
      <c r="W472" s="33" t="str">
        <f t="shared" si="89"/>
        <v/>
      </c>
      <c r="X472" s="93">
        <f>SUM('1:3'!X472)</f>
        <v>0</v>
      </c>
      <c r="Y472" s="93">
        <f>SUM('1:3'!Y472)</f>
        <v>0</v>
      </c>
      <c r="Z472" s="93">
        <f>SUM('1:3'!Z472)</f>
        <v>0</v>
      </c>
      <c r="AA472" s="93">
        <f>SUM('1:3'!AA472)</f>
        <v>0</v>
      </c>
      <c r="AB472" s="73"/>
      <c r="AC472" s="54"/>
      <c r="AD472" s="327"/>
      <c r="AE472" s="54"/>
      <c r="AF472" s="54"/>
      <c r="AG472" s="54"/>
      <c r="AH472" s="54"/>
      <c r="AI472" s="57"/>
      <c r="AJ472" s="57"/>
      <c r="AK472" s="57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</row>
    <row r="473" spans="1:53">
      <c r="A473" s="259">
        <v>30101068</v>
      </c>
      <c r="B473" s="63" t="s">
        <v>97</v>
      </c>
      <c r="C473" s="322" t="s">
        <v>72</v>
      </c>
      <c r="D473" s="17">
        <v>5.03</v>
      </c>
      <c r="E473" s="17"/>
      <c r="F473" s="6"/>
      <c r="G473" s="93">
        <f>SUM('1:3'!G473)</f>
        <v>0</v>
      </c>
      <c r="H473" s="321">
        <f t="shared" si="94"/>
        <v>0</v>
      </c>
      <c r="I473" s="93">
        <f>SUM('1:3'!I473)</f>
        <v>0</v>
      </c>
      <c r="J473" s="31" t="str">
        <f t="array" ref="J473">IF(ISERROR(G473/I473),"",G473/I473)</f>
        <v/>
      </c>
      <c r="K473" s="35" t="str">
        <f t="array" ref="K473">IF(ISERROR(G473/L473),"",G473/L473)</f>
        <v/>
      </c>
      <c r="L473" s="87"/>
      <c r="M473" s="36" t="str">
        <f t="shared" si="91"/>
        <v/>
      </c>
      <c r="N473" s="31">
        <f t="shared" si="92"/>
        <v>0</v>
      </c>
      <c r="O473" s="93">
        <f>SUM('1:3'!O473)</f>
        <v>0</v>
      </c>
      <c r="P473" s="93">
        <f>SUM('1:3'!P473)</f>
        <v>0</v>
      </c>
      <c r="Q473" s="93">
        <f>SUM('1:3'!Q473)</f>
        <v>0</v>
      </c>
      <c r="R473" s="93">
        <f>SUM('1:3'!R473)</f>
        <v>0</v>
      </c>
      <c r="S473" s="93">
        <f>SUM('1:3'!S473)</f>
        <v>0</v>
      </c>
      <c r="T473" s="93">
        <f>SUM('1:3'!T473)</f>
        <v>0</v>
      </c>
      <c r="U473" s="93">
        <f>SUM('1:3'!U473)</f>
        <v>0</v>
      </c>
      <c r="V473" s="202">
        <f t="shared" si="93"/>
        <v>0</v>
      </c>
      <c r="W473" s="33" t="str">
        <f t="shared" si="89"/>
        <v/>
      </c>
      <c r="X473" s="93">
        <f>SUM('1:3'!X473)</f>
        <v>0</v>
      </c>
      <c r="Y473" s="93">
        <f>SUM('1:3'!Y473)</f>
        <v>0</v>
      </c>
      <c r="Z473" s="93">
        <f>SUM('1:3'!Z473)</f>
        <v>0</v>
      </c>
      <c r="AA473" s="93">
        <f>SUM('1:3'!AA473)</f>
        <v>0</v>
      </c>
      <c r="AB473" s="73"/>
      <c r="AC473" s="54"/>
      <c r="AD473" s="327"/>
      <c r="AE473" s="54"/>
      <c r="AF473" s="54"/>
      <c r="AG473" s="54"/>
      <c r="AH473" s="54"/>
      <c r="AI473" s="57"/>
      <c r="AJ473" s="57"/>
      <c r="AK473" s="57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</row>
    <row r="474" spans="1:53">
      <c r="A474" s="259">
        <v>30101069</v>
      </c>
      <c r="B474" s="63" t="s">
        <v>97</v>
      </c>
      <c r="C474" s="322" t="s">
        <v>60</v>
      </c>
      <c r="D474" s="17">
        <v>5.03</v>
      </c>
      <c r="E474" s="17"/>
      <c r="F474" s="6"/>
      <c r="G474" s="93">
        <f>SUM('1:3'!G474)</f>
        <v>0</v>
      </c>
      <c r="H474" s="321">
        <f t="shared" si="94"/>
        <v>0</v>
      </c>
      <c r="I474" s="93">
        <f>SUM('1:3'!I474)</f>
        <v>0</v>
      </c>
      <c r="J474" s="31" t="str">
        <f t="array" ref="J474">IF(ISERROR(G474/I474),"",G474/I474)</f>
        <v/>
      </c>
      <c r="K474" s="35" t="str">
        <f t="array" ref="K474">IF(ISERROR(G474/L474),"",G474/L474)</f>
        <v/>
      </c>
      <c r="L474" s="87"/>
      <c r="M474" s="36" t="str">
        <f t="shared" si="91"/>
        <v/>
      </c>
      <c r="N474" s="31">
        <f t="shared" si="92"/>
        <v>0</v>
      </c>
      <c r="O474" s="93">
        <f>SUM('1:3'!O474)</f>
        <v>0</v>
      </c>
      <c r="P474" s="93">
        <f>SUM('1:3'!P474)</f>
        <v>0</v>
      </c>
      <c r="Q474" s="93">
        <f>SUM('1:3'!Q474)</f>
        <v>0</v>
      </c>
      <c r="R474" s="93">
        <f>SUM('1:3'!R474)</f>
        <v>0</v>
      </c>
      <c r="S474" s="93">
        <f>SUM('1:3'!S474)</f>
        <v>0</v>
      </c>
      <c r="T474" s="93">
        <f>SUM('1:3'!T474)</f>
        <v>0</v>
      </c>
      <c r="U474" s="93">
        <f>SUM('1:3'!U474)</f>
        <v>0</v>
      </c>
      <c r="V474" s="202">
        <f t="shared" si="93"/>
        <v>0</v>
      </c>
      <c r="W474" s="33" t="str">
        <f t="shared" si="89"/>
        <v/>
      </c>
      <c r="X474" s="93">
        <f>SUM('1:3'!X474)</f>
        <v>0</v>
      </c>
      <c r="Y474" s="93">
        <f>SUM('1:3'!Y474)</f>
        <v>0</v>
      </c>
      <c r="Z474" s="93">
        <f>SUM('1:3'!Z474)</f>
        <v>0</v>
      </c>
      <c r="AA474" s="93">
        <f>SUM('1:3'!AA474)</f>
        <v>0</v>
      </c>
      <c r="AB474" s="73"/>
      <c r="AC474" s="54"/>
      <c r="AD474" s="327"/>
      <c r="AE474" s="54"/>
      <c r="AF474" s="54"/>
      <c r="AG474" s="54"/>
      <c r="AH474" s="54"/>
      <c r="AI474" s="57"/>
      <c r="AJ474" s="57"/>
      <c r="AK474" s="57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</row>
    <row r="475" spans="1:53">
      <c r="A475" s="259">
        <v>30101070</v>
      </c>
      <c r="B475" s="63" t="s">
        <v>97</v>
      </c>
      <c r="C475" s="322" t="s">
        <v>96</v>
      </c>
      <c r="D475" s="17">
        <v>5.03</v>
      </c>
      <c r="E475" s="17"/>
      <c r="F475" s="6"/>
      <c r="G475" s="93">
        <f>SUM('1:3'!G475)</f>
        <v>0</v>
      </c>
      <c r="H475" s="321">
        <f t="shared" si="94"/>
        <v>0</v>
      </c>
      <c r="I475" s="93">
        <f>SUM('1:3'!I475)</f>
        <v>0</v>
      </c>
      <c r="J475" s="31" t="str">
        <f t="array" ref="J475">IF(ISERROR(G475/I475),"",G475/I475)</f>
        <v/>
      </c>
      <c r="K475" s="35" t="str">
        <f t="array" ref="K475">IF(ISERROR(G475/L475),"",G475/L475)</f>
        <v/>
      </c>
      <c r="L475" s="87"/>
      <c r="M475" s="36" t="str">
        <f t="shared" si="91"/>
        <v/>
      </c>
      <c r="N475" s="31">
        <f t="shared" si="92"/>
        <v>0</v>
      </c>
      <c r="O475" s="93">
        <f>SUM('1:3'!O475)</f>
        <v>0</v>
      </c>
      <c r="P475" s="93">
        <f>SUM('1:3'!P475)</f>
        <v>0</v>
      </c>
      <c r="Q475" s="93">
        <f>SUM('1:3'!Q475)</f>
        <v>0</v>
      </c>
      <c r="R475" s="93">
        <f>SUM('1:3'!R475)</f>
        <v>0</v>
      </c>
      <c r="S475" s="93">
        <f>SUM('1:3'!S475)</f>
        <v>0</v>
      </c>
      <c r="T475" s="93">
        <f>SUM('1:3'!T475)</f>
        <v>0</v>
      </c>
      <c r="U475" s="93">
        <f>SUM('1:3'!U475)</f>
        <v>0</v>
      </c>
      <c r="V475" s="202">
        <f t="shared" si="93"/>
        <v>0</v>
      </c>
      <c r="W475" s="33" t="str">
        <f t="shared" si="89"/>
        <v/>
      </c>
      <c r="X475" s="93">
        <f>SUM('1:3'!X475)</f>
        <v>0</v>
      </c>
      <c r="Y475" s="93">
        <f>SUM('1:3'!Y475)</f>
        <v>0</v>
      </c>
      <c r="Z475" s="93">
        <f>SUM('1:3'!Z475)</f>
        <v>0</v>
      </c>
      <c r="AA475" s="93">
        <f>SUM('1:3'!AA475)</f>
        <v>0</v>
      </c>
      <c r="AB475" s="73"/>
      <c r="AC475" s="54"/>
      <c r="AD475" s="327"/>
      <c r="AE475" s="54"/>
      <c r="AF475" s="54"/>
      <c r="AG475" s="54"/>
      <c r="AH475" s="54"/>
      <c r="AI475" s="57"/>
      <c r="AJ475" s="57"/>
      <c r="AK475" s="57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</row>
    <row r="476" spans="1:53">
      <c r="A476" s="259">
        <v>30101071</v>
      </c>
      <c r="B476" s="63" t="s">
        <v>97</v>
      </c>
      <c r="C476" s="322" t="s">
        <v>73</v>
      </c>
      <c r="D476" s="17">
        <v>5.03</v>
      </c>
      <c r="E476" s="17"/>
      <c r="F476" s="6"/>
      <c r="G476" s="93">
        <f>SUM('1:3'!G476)</f>
        <v>0</v>
      </c>
      <c r="H476" s="321">
        <f t="shared" si="94"/>
        <v>0</v>
      </c>
      <c r="I476" s="93">
        <f>SUM('1:3'!I476)</f>
        <v>0</v>
      </c>
      <c r="J476" s="31" t="str">
        <f t="array" ref="J476">IF(ISERROR(G476/I476),"",G476/I476)</f>
        <v/>
      </c>
      <c r="K476" s="35" t="str">
        <f t="array" ref="K476">IF(ISERROR(G476/L476),"",G476/L476)</f>
        <v/>
      </c>
      <c r="L476" s="87"/>
      <c r="M476" s="36" t="str">
        <f t="shared" si="91"/>
        <v/>
      </c>
      <c r="N476" s="31">
        <f t="shared" si="92"/>
        <v>0</v>
      </c>
      <c r="O476" s="93">
        <f>SUM('1:3'!O476)</f>
        <v>0</v>
      </c>
      <c r="P476" s="93">
        <f>SUM('1:3'!P476)</f>
        <v>0</v>
      </c>
      <c r="Q476" s="93">
        <f>SUM('1:3'!Q476)</f>
        <v>0</v>
      </c>
      <c r="R476" s="93">
        <f>SUM('1:3'!R476)</f>
        <v>0</v>
      </c>
      <c r="S476" s="93">
        <f>SUM('1:3'!S476)</f>
        <v>0</v>
      </c>
      <c r="T476" s="93">
        <f>SUM('1:3'!T476)</f>
        <v>0</v>
      </c>
      <c r="U476" s="93">
        <f>SUM('1:3'!U476)</f>
        <v>0</v>
      </c>
      <c r="V476" s="202">
        <f t="shared" si="93"/>
        <v>0</v>
      </c>
      <c r="W476" s="33" t="str">
        <f t="shared" si="89"/>
        <v/>
      </c>
      <c r="X476" s="93">
        <f>SUM('1:3'!X476)</f>
        <v>0</v>
      </c>
      <c r="Y476" s="93">
        <f>SUM('1:3'!Y476)</f>
        <v>0</v>
      </c>
      <c r="Z476" s="93">
        <f>SUM('1:3'!Z476)</f>
        <v>0</v>
      </c>
      <c r="AA476" s="93">
        <f>SUM('1:3'!AA476)</f>
        <v>0</v>
      </c>
      <c r="AB476" s="73"/>
      <c r="AC476" s="54"/>
      <c r="AD476" s="327"/>
      <c r="AE476" s="54"/>
      <c r="AF476" s="54"/>
      <c r="AG476" s="54"/>
      <c r="AH476" s="54"/>
      <c r="AI476" s="57"/>
      <c r="AJ476" s="57"/>
      <c r="AK476" s="57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</row>
    <row r="477" spans="1:53">
      <c r="A477" s="260">
        <v>30100001</v>
      </c>
      <c r="B477" s="62" t="s">
        <v>98</v>
      </c>
      <c r="C477" s="16" t="s">
        <v>74</v>
      </c>
      <c r="D477" s="17">
        <v>5.0599999999999996</v>
      </c>
      <c r="E477" s="17"/>
      <c r="F477" s="6"/>
      <c r="G477" s="93">
        <f>SUM('1:3'!G477)</f>
        <v>0</v>
      </c>
      <c r="H477" s="321">
        <f t="shared" si="94"/>
        <v>0</v>
      </c>
      <c r="I477" s="93">
        <f>SUM('1:3'!I477)</f>
        <v>0</v>
      </c>
      <c r="J477" s="31" t="str">
        <f t="array" ref="J477">IF(ISERROR(G477/I477),"",G477/I477)</f>
        <v/>
      </c>
      <c r="K477" s="35">
        <f t="array" ref="K477">IF(ISERROR(G477/L477),"",G477/L477)</f>
        <v>0</v>
      </c>
      <c r="L477" s="87">
        <v>25</v>
      </c>
      <c r="M477" s="36">
        <f t="shared" si="91"/>
        <v>0</v>
      </c>
      <c r="N477" s="31">
        <f t="shared" si="92"/>
        <v>0</v>
      </c>
      <c r="O477" s="93">
        <f>SUM('1:3'!O477)</f>
        <v>0</v>
      </c>
      <c r="P477" s="93">
        <f>SUM('1:3'!P477)</f>
        <v>0</v>
      </c>
      <c r="Q477" s="93">
        <f>SUM('1:3'!Q477)</f>
        <v>0</v>
      </c>
      <c r="R477" s="93">
        <f>SUM('1:3'!R477)</f>
        <v>0</v>
      </c>
      <c r="S477" s="93">
        <f>SUM('1:3'!S477)</f>
        <v>0</v>
      </c>
      <c r="T477" s="93">
        <f>SUM('1:3'!T477)</f>
        <v>0</v>
      </c>
      <c r="U477" s="93">
        <f>SUM('1:3'!U477)</f>
        <v>0</v>
      </c>
      <c r="V477" s="202">
        <f t="shared" si="93"/>
        <v>0</v>
      </c>
      <c r="W477" s="33" t="str">
        <f t="shared" si="89"/>
        <v/>
      </c>
      <c r="X477" s="93">
        <f>SUM('1:3'!X477)</f>
        <v>0</v>
      </c>
      <c r="Y477" s="93">
        <f>SUM('1:3'!Y477)</f>
        <v>0</v>
      </c>
      <c r="Z477" s="93">
        <f>SUM('1:3'!Z477)</f>
        <v>0</v>
      </c>
      <c r="AA477" s="93">
        <f>SUM('1:3'!AA477)</f>
        <v>0</v>
      </c>
      <c r="AB477" s="73"/>
      <c r="AC477" s="54"/>
      <c r="AD477" s="327"/>
      <c r="AE477" s="54"/>
      <c r="AF477" s="54"/>
      <c r="AG477" s="54"/>
      <c r="AH477" s="54"/>
      <c r="AI477" s="57"/>
      <c r="AJ477" s="57"/>
      <c r="AK477" s="57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</row>
    <row r="478" spans="1:53">
      <c r="A478" s="260">
        <v>30100002</v>
      </c>
      <c r="B478" s="62" t="s">
        <v>98</v>
      </c>
      <c r="C478" s="16" t="s">
        <v>94</v>
      </c>
      <c r="D478" s="17">
        <v>5.0599999999999996</v>
      </c>
      <c r="E478" s="17"/>
      <c r="F478" s="6"/>
      <c r="G478" s="93">
        <f>SUM('1:3'!G478)</f>
        <v>0</v>
      </c>
      <c r="H478" s="321">
        <f t="shared" si="94"/>
        <v>0</v>
      </c>
      <c r="I478" s="93">
        <f>SUM('1:3'!I478)</f>
        <v>0</v>
      </c>
      <c r="J478" s="31" t="str">
        <f t="array" ref="J478">IF(ISERROR(G478/I478),"",G478/I478)</f>
        <v/>
      </c>
      <c r="K478" s="35">
        <f t="array" ref="K478">IF(ISERROR(G478/L478),"",G478/L478)</f>
        <v>0</v>
      </c>
      <c r="L478" s="87">
        <v>25</v>
      </c>
      <c r="M478" s="36">
        <f t="shared" si="91"/>
        <v>0</v>
      </c>
      <c r="N478" s="31">
        <f t="shared" si="92"/>
        <v>0</v>
      </c>
      <c r="O478" s="93">
        <f>SUM('1:3'!O478)</f>
        <v>0</v>
      </c>
      <c r="P478" s="93">
        <f>SUM('1:3'!P478)</f>
        <v>0</v>
      </c>
      <c r="Q478" s="93">
        <f>SUM('1:3'!Q478)</f>
        <v>0</v>
      </c>
      <c r="R478" s="93">
        <f>SUM('1:3'!R478)</f>
        <v>0</v>
      </c>
      <c r="S478" s="93">
        <f>SUM('1:3'!S478)</f>
        <v>0</v>
      </c>
      <c r="T478" s="93">
        <f>SUM('1:3'!T478)</f>
        <v>0</v>
      </c>
      <c r="U478" s="93">
        <f>SUM('1:3'!U478)</f>
        <v>0</v>
      </c>
      <c r="V478" s="202">
        <f t="shared" si="93"/>
        <v>0</v>
      </c>
      <c r="W478" s="33" t="str">
        <f t="shared" si="89"/>
        <v/>
      </c>
      <c r="X478" s="93">
        <f>SUM('1:3'!X478)</f>
        <v>0</v>
      </c>
      <c r="Y478" s="93">
        <f>SUM('1:3'!Y478)</f>
        <v>0</v>
      </c>
      <c r="Z478" s="93">
        <f>SUM('1:3'!Z478)</f>
        <v>0</v>
      </c>
      <c r="AA478" s="93">
        <f>SUM('1:3'!AA478)</f>
        <v>0</v>
      </c>
      <c r="AB478" s="73"/>
      <c r="AC478" s="54"/>
      <c r="AD478" s="327"/>
      <c r="AE478" s="54"/>
      <c r="AF478" s="54"/>
      <c r="AG478" s="54"/>
      <c r="AH478" s="54"/>
      <c r="AI478" s="57"/>
      <c r="AJ478" s="57"/>
      <c r="AK478" s="57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</row>
    <row r="479" spans="1:53">
      <c r="A479" s="536" t="s">
        <v>99</v>
      </c>
      <c r="B479" s="537"/>
      <c r="C479" s="316" t="s">
        <v>71</v>
      </c>
      <c r="D479" s="20"/>
      <c r="E479" s="20"/>
      <c r="F479" s="32"/>
      <c r="G479" s="99">
        <f>SUM(G464:G478)</f>
        <v>0</v>
      </c>
      <c r="H479" s="30">
        <f>SUM(H464:H478)</f>
        <v>0</v>
      </c>
      <c r="I479" s="30">
        <f>SUM(I464:I478)</f>
        <v>0</v>
      </c>
      <c r="J479" s="31" t="str">
        <f t="array" ref="J479">IF(ISERROR(G479/I479),"",G479/I479)</f>
        <v/>
      </c>
      <c r="K479" s="30">
        <f>SUM(K464:K478)</f>
        <v>0</v>
      </c>
      <c r="L479" s="98"/>
      <c r="M479" s="89">
        <f t="shared" ref="M479:V479" si="95">SUM(M464:M478)</f>
        <v>0</v>
      </c>
      <c r="N479" s="30">
        <f t="shared" si="95"/>
        <v>0</v>
      </c>
      <c r="O479" s="30">
        <f t="shared" si="95"/>
        <v>0</v>
      </c>
      <c r="P479" s="30">
        <f t="shared" si="95"/>
        <v>0</v>
      </c>
      <c r="Q479" s="30">
        <f t="shared" si="95"/>
        <v>0</v>
      </c>
      <c r="R479" s="30">
        <f t="shared" si="95"/>
        <v>0</v>
      </c>
      <c r="S479" s="30">
        <f t="shared" si="95"/>
        <v>0</v>
      </c>
      <c r="T479" s="30">
        <f t="shared" si="95"/>
        <v>0</v>
      </c>
      <c r="U479" s="30">
        <f t="shared" si="95"/>
        <v>0</v>
      </c>
      <c r="V479" s="204">
        <f t="shared" si="95"/>
        <v>0</v>
      </c>
      <c r="W479" s="33" t="str">
        <f t="shared" si="89"/>
        <v/>
      </c>
      <c r="X479" s="94">
        <f>SUM(X464:X478)</f>
        <v>0</v>
      </c>
      <c r="Y479" s="94">
        <f>SUM(Y464:Y478)</f>
        <v>0</v>
      </c>
      <c r="Z479" s="94">
        <f>SUM(Z464:Z478)</f>
        <v>0</v>
      </c>
      <c r="AA479" s="94">
        <f>SUM(AA464:AA478)</f>
        <v>0</v>
      </c>
      <c r="AB479" s="75"/>
      <c r="AC479" s="70"/>
      <c r="AD479" s="327"/>
      <c r="AE479" s="74"/>
      <c r="AF479" s="74"/>
      <c r="AG479" s="74"/>
      <c r="AH479" s="74"/>
      <c r="AI479" s="57"/>
      <c r="AJ479" s="57"/>
      <c r="AK479" s="57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</row>
    <row r="480" spans="1:53">
      <c r="A480" s="260">
        <v>30400025</v>
      </c>
      <c r="B480" s="188" t="s">
        <v>232</v>
      </c>
      <c r="C480" s="16" t="s">
        <v>53</v>
      </c>
      <c r="D480" s="17">
        <v>5.04</v>
      </c>
      <c r="E480" s="17"/>
      <c r="F480" s="6"/>
      <c r="G480" s="93">
        <f>SUM('1:3'!G480)</f>
        <v>0</v>
      </c>
      <c r="H480" s="321">
        <f t="shared" ref="H480:H489" si="96">D480*G480</f>
        <v>0</v>
      </c>
      <c r="I480" s="93">
        <f>SUM('1:3'!I480)</f>
        <v>0</v>
      </c>
      <c r="J480" s="31" t="str">
        <f t="array" ref="J480">IF(ISERROR(G480/I480),"",G480/I480)</f>
        <v/>
      </c>
      <c r="K480" s="35">
        <f t="array" ref="K480">IF(ISERROR(G480/L480),"",G480/L480)</f>
        <v>0</v>
      </c>
      <c r="L480" s="87">
        <v>22</v>
      </c>
      <c r="M480" s="36">
        <f>IF(ISERROR(I480-K480),"",I480-K480)</f>
        <v>0</v>
      </c>
      <c r="N480" s="31">
        <f>SUM(O480:U480)</f>
        <v>0</v>
      </c>
      <c r="O480" s="93">
        <f>SUM('1:3'!O480)</f>
        <v>0</v>
      </c>
      <c r="P480" s="93">
        <f>SUM('1:3'!P480)</f>
        <v>0</v>
      </c>
      <c r="Q480" s="93">
        <f>SUM('1:3'!Q480)</f>
        <v>0</v>
      </c>
      <c r="R480" s="93">
        <f>SUM('1:3'!R480)</f>
        <v>0</v>
      </c>
      <c r="S480" s="93">
        <f>SUM('1:3'!S480)</f>
        <v>0</v>
      </c>
      <c r="T480" s="93">
        <f>SUM('1:3'!T480)</f>
        <v>0</v>
      </c>
      <c r="U480" s="93">
        <f>SUM('1:3'!U480)</f>
        <v>0</v>
      </c>
      <c r="V480" s="202">
        <f>SUM(X480:AA480)</f>
        <v>0</v>
      </c>
      <c r="W480" s="33" t="str">
        <f t="shared" si="89"/>
        <v/>
      </c>
      <c r="X480" s="93">
        <f>SUM('1:3'!X480)</f>
        <v>0</v>
      </c>
      <c r="Y480" s="93">
        <f>SUM('1:3'!Y480)</f>
        <v>0</v>
      </c>
      <c r="Z480" s="93">
        <f>SUM('1:3'!Z480)</f>
        <v>0</v>
      </c>
      <c r="AA480" s="93">
        <f>SUM('1:3'!AA480)</f>
        <v>0</v>
      </c>
      <c r="AB480" s="73"/>
      <c r="AC480" s="54"/>
      <c r="AD480" s="327"/>
      <c r="AE480" s="54"/>
      <c r="AF480" s="54"/>
      <c r="AG480" s="54"/>
      <c r="AH480" s="54"/>
      <c r="AI480" s="57"/>
      <c r="AJ480" s="57"/>
      <c r="AK480" s="57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</row>
    <row r="481" spans="1:53">
      <c r="A481" s="260">
        <v>30400023</v>
      </c>
      <c r="B481" s="188" t="s">
        <v>232</v>
      </c>
      <c r="C481" s="16" t="s">
        <v>60</v>
      </c>
      <c r="D481" s="17">
        <v>5.04</v>
      </c>
      <c r="E481" s="17"/>
      <c r="F481" s="6"/>
      <c r="G481" s="93">
        <f>SUM('1:3'!G481)</f>
        <v>0</v>
      </c>
      <c r="H481" s="321">
        <f t="shared" si="96"/>
        <v>0</v>
      </c>
      <c r="I481" s="93">
        <f>SUM('1:3'!I481)</f>
        <v>0</v>
      </c>
      <c r="J481" s="31" t="str">
        <f t="array" ref="J481">IF(ISERROR(G481/I481),"",G481/I481)</f>
        <v/>
      </c>
      <c r="K481" s="35">
        <f t="array" ref="K481">IF(ISERROR(G481/L481),"",G481/L481)</f>
        <v>0</v>
      </c>
      <c r="L481" s="87">
        <v>22</v>
      </c>
      <c r="M481" s="36">
        <f>IF(ISERROR(I481-K481),"",I481-K481)</f>
        <v>0</v>
      </c>
      <c r="N481" s="31">
        <f>SUM(O481:U481)</f>
        <v>0</v>
      </c>
      <c r="O481" s="93">
        <f>SUM('1:3'!O481)</f>
        <v>0</v>
      </c>
      <c r="P481" s="93">
        <f>SUM('1:3'!P481)</f>
        <v>0</v>
      </c>
      <c r="Q481" s="93">
        <f>SUM('1:3'!Q481)</f>
        <v>0</v>
      </c>
      <c r="R481" s="93">
        <f>SUM('1:3'!R481)</f>
        <v>0</v>
      </c>
      <c r="S481" s="93">
        <f>SUM('1:3'!S481)</f>
        <v>0</v>
      </c>
      <c r="T481" s="93">
        <f>SUM('1:3'!T481)</f>
        <v>0</v>
      </c>
      <c r="U481" s="93">
        <f>SUM('1:3'!U481)</f>
        <v>0</v>
      </c>
      <c r="V481" s="202">
        <f>SUM(X481:AA481)</f>
        <v>0</v>
      </c>
      <c r="W481" s="33" t="str">
        <f t="shared" si="89"/>
        <v/>
      </c>
      <c r="X481" s="93">
        <f>SUM('1:3'!X481)</f>
        <v>0</v>
      </c>
      <c r="Y481" s="93">
        <f>SUM('1:3'!Y481)</f>
        <v>0</v>
      </c>
      <c r="Z481" s="93">
        <f>SUM('1:3'!Z481)</f>
        <v>0</v>
      </c>
      <c r="AA481" s="93">
        <f>SUM('1:3'!AA481)</f>
        <v>0</v>
      </c>
      <c r="AB481" s="73"/>
      <c r="AC481" s="54"/>
      <c r="AD481" s="327"/>
      <c r="AE481" s="54"/>
      <c r="AF481" s="54"/>
      <c r="AG481" s="54"/>
      <c r="AH481" s="54"/>
      <c r="AI481" s="57"/>
      <c r="AJ481" s="57"/>
      <c r="AK481" s="57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</row>
    <row r="482" spans="1:53">
      <c r="A482" s="260">
        <v>30400024</v>
      </c>
      <c r="B482" s="188" t="s">
        <v>232</v>
      </c>
      <c r="C482" s="16" t="s">
        <v>74</v>
      </c>
      <c r="D482" s="17">
        <v>5.04</v>
      </c>
      <c r="E482" s="17"/>
      <c r="F482" s="6"/>
      <c r="G482" s="93">
        <f>SUM('1:3'!G482)</f>
        <v>0</v>
      </c>
      <c r="H482" s="321">
        <f t="shared" si="96"/>
        <v>0</v>
      </c>
      <c r="I482" s="93">
        <f>SUM('1:3'!I482)</f>
        <v>0</v>
      </c>
      <c r="J482" s="31" t="str">
        <f t="array" ref="J482">IF(ISERROR(G482/I482),"",G482/I482)</f>
        <v/>
      </c>
      <c r="K482" s="35">
        <f t="array" ref="K482">IF(ISERROR(G482/L482),"",G482/L482)</f>
        <v>0</v>
      </c>
      <c r="L482" s="87">
        <v>22</v>
      </c>
      <c r="M482" s="36">
        <f>IF(ISERROR(I482-K482),"",I482-K482)</f>
        <v>0</v>
      </c>
      <c r="N482" s="31">
        <f>SUM(O482:U482)</f>
        <v>0</v>
      </c>
      <c r="O482" s="93">
        <f>SUM('1:3'!O482)</f>
        <v>0</v>
      </c>
      <c r="P482" s="93">
        <f>SUM('1:3'!P482)</f>
        <v>0</v>
      </c>
      <c r="Q482" s="93">
        <f>SUM('1:3'!Q482)</f>
        <v>0</v>
      </c>
      <c r="R482" s="93">
        <f>SUM('1:3'!R482)</f>
        <v>0</v>
      </c>
      <c r="S482" s="93">
        <f>SUM('1:3'!S482)</f>
        <v>0</v>
      </c>
      <c r="T482" s="93">
        <f>SUM('1:3'!T482)</f>
        <v>0</v>
      </c>
      <c r="U482" s="93">
        <f>SUM('1:3'!U482)</f>
        <v>0</v>
      </c>
      <c r="V482" s="202">
        <f>SUM(X482:AA482)</f>
        <v>0</v>
      </c>
      <c r="W482" s="33" t="str">
        <f t="shared" si="89"/>
        <v/>
      </c>
      <c r="X482" s="93">
        <f>SUM('1:3'!X482)</f>
        <v>0</v>
      </c>
      <c r="Y482" s="93">
        <f>SUM('1:3'!Y482)</f>
        <v>0</v>
      </c>
      <c r="Z482" s="93">
        <f>SUM('1:3'!Z482)</f>
        <v>0</v>
      </c>
      <c r="AA482" s="93">
        <f>SUM('1:3'!AA482)</f>
        <v>0</v>
      </c>
      <c r="AB482" s="73"/>
      <c r="AC482" s="54"/>
      <c r="AD482" s="327"/>
      <c r="AE482" s="54"/>
      <c r="AF482" s="54"/>
      <c r="AG482" s="54"/>
      <c r="AH482" s="54"/>
      <c r="AI482" s="57"/>
      <c r="AJ482" s="57"/>
      <c r="AK482" s="57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</row>
    <row r="483" spans="1:53">
      <c r="A483" s="260"/>
      <c r="B483" s="188" t="s">
        <v>232</v>
      </c>
      <c r="C483" s="16" t="s">
        <v>66</v>
      </c>
      <c r="D483" s="17">
        <v>5.04</v>
      </c>
      <c r="E483" s="17"/>
      <c r="F483" s="6"/>
      <c r="G483" s="93">
        <f>SUM('1:3'!G483)</f>
        <v>0</v>
      </c>
      <c r="H483" s="321">
        <f t="shared" si="96"/>
        <v>0</v>
      </c>
      <c r="I483" s="93">
        <f>SUM('1:3'!I483)</f>
        <v>0</v>
      </c>
      <c r="J483" s="31" t="str">
        <f t="array" ref="J483">IF(ISERROR(G483/I483),"",G483/I483)</f>
        <v/>
      </c>
      <c r="K483" s="35">
        <f t="array" ref="K483">IF(ISERROR(G483/L483),"",G483/L483)</f>
        <v>0</v>
      </c>
      <c r="L483" s="87">
        <v>22</v>
      </c>
      <c r="M483" s="36">
        <f>IF(ISERROR(I483-K483),"",I483-K483)</f>
        <v>0</v>
      </c>
      <c r="N483" s="31">
        <f>SUM(O483:U483)</f>
        <v>0</v>
      </c>
      <c r="O483" s="93">
        <f>SUM('1:3'!O483)</f>
        <v>0</v>
      </c>
      <c r="P483" s="93">
        <f>SUM('1:3'!P483)</f>
        <v>0</v>
      </c>
      <c r="Q483" s="93">
        <f>SUM('1:3'!Q483)</f>
        <v>0</v>
      </c>
      <c r="R483" s="93">
        <f>SUM('1:3'!R483)</f>
        <v>0</v>
      </c>
      <c r="S483" s="93">
        <f>SUM('1:3'!S483)</f>
        <v>0</v>
      </c>
      <c r="T483" s="93">
        <f>SUM('1:3'!T483)</f>
        <v>0</v>
      </c>
      <c r="U483" s="93">
        <f>SUM('1:3'!U483)</f>
        <v>0</v>
      </c>
      <c r="V483" s="202">
        <f>SUM(X483:AA483)</f>
        <v>0</v>
      </c>
      <c r="W483" s="33" t="str">
        <f t="shared" si="89"/>
        <v/>
      </c>
      <c r="X483" s="93">
        <f>SUM('1:3'!X483)</f>
        <v>0</v>
      </c>
      <c r="Y483" s="93">
        <f>SUM('1:3'!Y483)</f>
        <v>0</v>
      </c>
      <c r="Z483" s="93">
        <f>SUM('1:3'!Z483)</f>
        <v>0</v>
      </c>
      <c r="AA483" s="93">
        <f>SUM('1:3'!AA483)</f>
        <v>0</v>
      </c>
      <c r="AB483" s="73"/>
      <c r="AC483" s="54"/>
      <c r="AD483" s="327"/>
      <c r="AE483" s="54"/>
      <c r="AF483" s="54"/>
      <c r="AG483" s="54"/>
      <c r="AH483" s="54"/>
      <c r="AI483" s="57"/>
      <c r="AJ483" s="57"/>
      <c r="AK483" s="57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</row>
    <row r="484" spans="1:53">
      <c r="A484" s="260"/>
      <c r="B484" s="188" t="s">
        <v>232</v>
      </c>
      <c r="C484" s="16" t="s">
        <v>101</v>
      </c>
      <c r="D484" s="17">
        <v>5.04</v>
      </c>
      <c r="E484" s="17"/>
      <c r="F484" s="6"/>
      <c r="G484" s="93">
        <f>SUM('1:3'!G484)</f>
        <v>0</v>
      </c>
      <c r="H484" s="321">
        <f t="shared" si="96"/>
        <v>0</v>
      </c>
      <c r="I484" s="93">
        <f>SUM('1:3'!I484)</f>
        <v>0</v>
      </c>
      <c r="J484" s="31" t="str">
        <f t="array" ref="J484">IF(ISERROR(G484/I484),"",G484/I484)</f>
        <v/>
      </c>
      <c r="K484" s="35">
        <f t="array" ref="K484">IF(ISERROR(G484/L484),"",G484/L484)</f>
        <v>0</v>
      </c>
      <c r="L484" s="87">
        <v>22</v>
      </c>
      <c r="M484" s="36">
        <f>IF(ISERROR(I484-K484),"",I484-K484)</f>
        <v>0</v>
      </c>
      <c r="N484" s="31">
        <f>SUM(O484:U484)</f>
        <v>0</v>
      </c>
      <c r="O484" s="93">
        <f>SUM('1:3'!O484)</f>
        <v>0</v>
      </c>
      <c r="P484" s="93">
        <f>SUM('1:3'!P484)</f>
        <v>0</v>
      </c>
      <c r="Q484" s="93">
        <f>SUM('1:3'!Q484)</f>
        <v>0</v>
      </c>
      <c r="R484" s="93">
        <f>SUM('1:3'!R484)</f>
        <v>0</v>
      </c>
      <c r="S484" s="93">
        <f>SUM('1:3'!S484)</f>
        <v>0</v>
      </c>
      <c r="T484" s="93">
        <f>SUM('1:3'!T484)</f>
        <v>0</v>
      </c>
      <c r="U484" s="93">
        <f>SUM('1:3'!U484)</f>
        <v>0</v>
      </c>
      <c r="V484" s="202">
        <f>SUM(X484:AA484)</f>
        <v>0</v>
      </c>
      <c r="W484" s="33" t="str">
        <f t="shared" si="89"/>
        <v/>
      </c>
      <c r="X484" s="93">
        <f>SUM('1:3'!X484)</f>
        <v>0</v>
      </c>
      <c r="Y484" s="93">
        <f>SUM('1:3'!Y484)</f>
        <v>0</v>
      </c>
      <c r="Z484" s="93">
        <f>SUM('1:3'!Z484)</f>
        <v>0</v>
      </c>
      <c r="AA484" s="93">
        <f>SUM('1:3'!AA484)</f>
        <v>0</v>
      </c>
      <c r="AB484" s="73"/>
      <c r="AC484" s="54"/>
      <c r="AD484" s="327"/>
      <c r="AE484" s="54"/>
      <c r="AF484" s="54"/>
      <c r="AG484" s="54"/>
      <c r="AH484" s="54"/>
      <c r="AI484" s="57"/>
      <c r="AJ484" s="57"/>
      <c r="AK484" s="57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</row>
    <row r="485" spans="1:53">
      <c r="A485" s="260">
        <v>30400019</v>
      </c>
      <c r="B485" s="188" t="s">
        <v>436</v>
      </c>
      <c r="C485" s="183" t="s">
        <v>438</v>
      </c>
      <c r="D485" s="17">
        <v>5.04</v>
      </c>
      <c r="E485" s="17"/>
      <c r="F485" s="6"/>
      <c r="G485" s="93">
        <f>SUM('1:3'!G485)</f>
        <v>0</v>
      </c>
      <c r="H485" s="321">
        <f t="shared" si="96"/>
        <v>0</v>
      </c>
      <c r="I485" s="93">
        <f>SUM('1:3'!I485)</f>
        <v>0</v>
      </c>
      <c r="J485" s="31"/>
      <c r="K485" s="35"/>
      <c r="L485" s="87">
        <v>13.5</v>
      </c>
      <c r="M485" s="36"/>
      <c r="N485" s="31"/>
      <c r="O485" s="93"/>
      <c r="P485" s="93"/>
      <c r="Q485" s="93"/>
      <c r="R485" s="93"/>
      <c r="S485" s="93"/>
      <c r="T485" s="93"/>
      <c r="U485" s="93"/>
      <c r="V485" s="202"/>
      <c r="W485" s="33"/>
      <c r="X485" s="93"/>
      <c r="Y485" s="93"/>
      <c r="Z485" s="93"/>
      <c r="AA485" s="93"/>
      <c r="AB485" s="73"/>
      <c r="AC485" s="54"/>
      <c r="AD485" s="327"/>
      <c r="AE485" s="54"/>
      <c r="AF485" s="54"/>
      <c r="AG485" s="54"/>
      <c r="AH485" s="54"/>
      <c r="AI485" s="57"/>
      <c r="AJ485" s="57"/>
      <c r="AK485" s="57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</row>
    <row r="486" spans="1:53">
      <c r="A486" s="260">
        <v>30400020</v>
      </c>
      <c r="B486" s="188" t="s">
        <v>436</v>
      </c>
      <c r="C486" s="183" t="s">
        <v>510</v>
      </c>
      <c r="D486" s="17">
        <v>5.04</v>
      </c>
      <c r="E486" s="17"/>
      <c r="F486" s="6"/>
      <c r="G486" s="93"/>
      <c r="H486" s="331">
        <f t="shared" si="96"/>
        <v>0</v>
      </c>
      <c r="I486" s="93"/>
      <c r="J486" s="31"/>
      <c r="K486" s="35"/>
      <c r="L486" s="87">
        <v>13.5</v>
      </c>
      <c r="M486" s="36"/>
      <c r="N486" s="31"/>
      <c r="O486" s="93"/>
      <c r="P486" s="93"/>
      <c r="Q486" s="93"/>
      <c r="R486" s="93"/>
      <c r="S486" s="93"/>
      <c r="T486" s="93"/>
      <c r="U486" s="93"/>
      <c r="V486" s="202"/>
      <c r="W486" s="33"/>
      <c r="X486" s="93"/>
      <c r="Y486" s="93"/>
      <c r="Z486" s="93"/>
      <c r="AA486" s="93"/>
      <c r="AB486" s="73"/>
      <c r="AC486" s="54"/>
      <c r="AD486" s="330"/>
      <c r="AE486" s="54"/>
      <c r="AF486" s="54"/>
      <c r="AG486" s="54"/>
      <c r="AH486" s="54"/>
      <c r="AI486" s="57"/>
      <c r="AJ486" s="57"/>
      <c r="AK486" s="57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</row>
    <row r="487" spans="1:53">
      <c r="A487" s="260">
        <v>30400021</v>
      </c>
      <c r="B487" s="188" t="s">
        <v>436</v>
      </c>
      <c r="C487" s="183" t="s">
        <v>511</v>
      </c>
      <c r="D487" s="17">
        <v>5.04</v>
      </c>
      <c r="E487" s="17"/>
      <c r="F487" s="6"/>
      <c r="G487" s="93"/>
      <c r="H487" s="331">
        <f t="shared" si="96"/>
        <v>0</v>
      </c>
      <c r="I487" s="93"/>
      <c r="J487" s="31"/>
      <c r="K487" s="35"/>
      <c r="L487" s="87">
        <v>13.5</v>
      </c>
      <c r="M487" s="36"/>
      <c r="N487" s="31"/>
      <c r="O487" s="93"/>
      <c r="P487" s="93"/>
      <c r="Q487" s="93"/>
      <c r="R487" s="93"/>
      <c r="S487" s="93"/>
      <c r="T487" s="93"/>
      <c r="U487" s="93"/>
      <c r="V487" s="202"/>
      <c r="W487" s="33"/>
      <c r="X487" s="93"/>
      <c r="Y487" s="93"/>
      <c r="Z487" s="93"/>
      <c r="AA487" s="93"/>
      <c r="AB487" s="73"/>
      <c r="AC487" s="54"/>
      <c r="AD487" s="332"/>
      <c r="AE487" s="54"/>
      <c r="AF487" s="54"/>
      <c r="AG487" s="54"/>
      <c r="AH487" s="54"/>
      <c r="AI487" s="57"/>
      <c r="AJ487" s="57"/>
      <c r="AK487" s="57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</row>
    <row r="488" spans="1:53">
      <c r="A488" s="260">
        <v>30400018</v>
      </c>
      <c r="B488" s="188" t="s">
        <v>436</v>
      </c>
      <c r="C488" s="16" t="s">
        <v>55</v>
      </c>
      <c r="D488" s="17">
        <v>5.04</v>
      </c>
      <c r="E488" s="17"/>
      <c r="F488" s="6"/>
      <c r="G488" s="93"/>
      <c r="H488" s="356">
        <f t="shared" si="96"/>
        <v>0</v>
      </c>
      <c r="I488" s="93"/>
      <c r="J488" s="31"/>
      <c r="K488" s="35"/>
      <c r="L488" s="87">
        <v>13.5</v>
      </c>
      <c r="M488" s="36"/>
      <c r="N488" s="31"/>
      <c r="O488" s="93"/>
      <c r="P488" s="93"/>
      <c r="Q488" s="93"/>
      <c r="R488" s="93"/>
      <c r="S488" s="93"/>
      <c r="T488" s="93"/>
      <c r="U488" s="93"/>
      <c r="V488" s="202"/>
      <c r="W488" s="33"/>
      <c r="X488" s="93"/>
      <c r="Y488" s="93"/>
      <c r="Z488" s="93"/>
      <c r="AA488" s="93"/>
      <c r="AB488" s="73"/>
      <c r="AC488" s="54"/>
      <c r="AD488" s="357"/>
      <c r="AE488" s="54"/>
      <c r="AF488" s="54"/>
      <c r="AG488" s="54"/>
      <c r="AH488" s="54"/>
      <c r="AI488" s="57"/>
      <c r="AJ488" s="57"/>
      <c r="AK488" s="57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</row>
    <row r="489" spans="1:53">
      <c r="A489" s="260">
        <v>30400022</v>
      </c>
      <c r="B489" s="188" t="s">
        <v>232</v>
      </c>
      <c r="C489" s="16" t="s">
        <v>55</v>
      </c>
      <c r="D489" s="17">
        <v>5.04</v>
      </c>
      <c r="E489" s="17"/>
      <c r="F489" s="6"/>
      <c r="G489" s="93">
        <f>SUM('1:3'!G489)</f>
        <v>0</v>
      </c>
      <c r="H489" s="321">
        <f t="shared" si="96"/>
        <v>0</v>
      </c>
      <c r="I489" s="93">
        <f>SUM('1:3'!I489)</f>
        <v>0</v>
      </c>
      <c r="J489" s="31" t="str">
        <f t="array" ref="J489">IF(ISERROR(G489/I489),"",G489/I489)</f>
        <v/>
      </c>
      <c r="K489" s="35">
        <f t="array" ref="K489">IF(ISERROR(G489/L489),"",G489/L489)</f>
        <v>0</v>
      </c>
      <c r="L489" s="87">
        <v>22</v>
      </c>
      <c r="M489" s="36">
        <f>IF(ISERROR(I489-K489),"",I489-K489)</f>
        <v>0</v>
      </c>
      <c r="N489" s="31">
        <f>SUM(O489:U489)</f>
        <v>0</v>
      </c>
      <c r="O489" s="93">
        <f>SUM('1:3'!O489)</f>
        <v>0</v>
      </c>
      <c r="P489" s="93">
        <f>SUM('1:3'!P489)</f>
        <v>0</v>
      </c>
      <c r="Q489" s="93">
        <f>SUM('1:3'!Q489)</f>
        <v>0</v>
      </c>
      <c r="R489" s="93">
        <f>SUM('1:3'!R489)</f>
        <v>0</v>
      </c>
      <c r="S489" s="93">
        <f>SUM('1:3'!S489)</f>
        <v>0</v>
      </c>
      <c r="T489" s="93">
        <f>SUM('1:3'!T489)</f>
        <v>0</v>
      </c>
      <c r="U489" s="93">
        <f>SUM('1:3'!U489)</f>
        <v>0</v>
      </c>
      <c r="V489" s="202">
        <f>SUM(X489:AA489)</f>
        <v>0</v>
      </c>
      <c r="W489" s="33" t="str">
        <f t="shared" ref="W489:W494" si="97">IF(ISERROR(V489/G489),"",V489/G489)</f>
        <v/>
      </c>
      <c r="X489" s="93">
        <f>SUM('1:3'!X489)</f>
        <v>0</v>
      </c>
      <c r="Y489" s="93">
        <f>SUM('1:3'!Y489)</f>
        <v>0</v>
      </c>
      <c r="Z489" s="93">
        <f>SUM('1:3'!Z489)</f>
        <v>0</v>
      </c>
      <c r="AA489" s="93">
        <f>SUM('1:3'!AA489)</f>
        <v>0</v>
      </c>
      <c r="AB489" s="73"/>
      <c r="AC489" s="54"/>
      <c r="AD489" s="327"/>
      <c r="AE489" s="54"/>
      <c r="AF489" s="54"/>
      <c r="AG489" s="54"/>
      <c r="AH489" s="54"/>
      <c r="AI489" s="57"/>
      <c r="AJ489" s="57"/>
      <c r="AK489" s="57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</row>
    <row r="490" spans="1:53">
      <c r="A490" s="536" t="s">
        <v>102</v>
      </c>
      <c r="B490" s="537"/>
      <c r="C490" s="316" t="s">
        <v>71</v>
      </c>
      <c r="D490" s="20"/>
      <c r="E490" s="20"/>
      <c r="F490" s="32"/>
      <c r="G490" s="99">
        <f>SUM(G480:G489)</f>
        <v>0</v>
      </c>
      <c r="H490" s="30">
        <f>SUM(H480:H489)</f>
        <v>0</v>
      </c>
      <c r="I490" s="30">
        <f>SUM(I480:I489)</f>
        <v>0</v>
      </c>
      <c r="J490" s="31" t="str">
        <f t="array" ref="J490">IF(ISERROR(G490/I490),"",G490/I490)</f>
        <v/>
      </c>
      <c r="K490" s="30">
        <f>SUM(K480:K489)</f>
        <v>0</v>
      </c>
      <c r="L490" s="98"/>
      <c r="M490" s="89">
        <f>SUM(M480:M489)</f>
        <v>0</v>
      </c>
      <c r="N490" s="30">
        <f>SUM(N480:N489)</f>
        <v>0</v>
      </c>
      <c r="O490" s="91">
        <f>SUM(O480:O489)</f>
        <v>0</v>
      </c>
      <c r="P490" s="91">
        <f>SUM(P480:P489)</f>
        <v>0</v>
      </c>
      <c r="Q490" s="91">
        <f>SUM(Q480:Q489)</f>
        <v>0</v>
      </c>
      <c r="R490" s="91"/>
      <c r="S490" s="92">
        <f>SUM(S480:S489)</f>
        <v>0</v>
      </c>
      <c r="T490" s="91">
        <f>SUM(T480:T489)</f>
        <v>0</v>
      </c>
      <c r="U490" s="91">
        <f>SUM(U480:U489)</f>
        <v>0</v>
      </c>
      <c r="V490" s="202">
        <f>SUM(V480:V489)</f>
        <v>0</v>
      </c>
      <c r="W490" s="33" t="str">
        <f t="shared" si="97"/>
        <v/>
      </c>
      <c r="X490" s="92">
        <f>SUM(X480:X489)</f>
        <v>0</v>
      </c>
      <c r="Y490" s="92">
        <f>SUM(Y480:Y489)</f>
        <v>0</v>
      </c>
      <c r="Z490" s="92">
        <f>SUM(Z480:Z489)</f>
        <v>0</v>
      </c>
      <c r="AA490" s="92">
        <f>SUM(AA480:AA489)</f>
        <v>0</v>
      </c>
      <c r="AB490" s="75"/>
      <c r="AC490" s="70"/>
      <c r="AD490" s="327"/>
      <c r="AE490" s="74"/>
      <c r="AF490" s="74"/>
      <c r="AG490" s="74"/>
      <c r="AH490" s="74"/>
      <c r="AI490" s="57"/>
      <c r="AJ490" s="57"/>
      <c r="AK490" s="57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</row>
    <row r="491" spans="1:53">
      <c r="A491" s="259">
        <v>30700013</v>
      </c>
      <c r="B491" s="64" t="s">
        <v>103</v>
      </c>
      <c r="C491" s="315"/>
      <c r="D491" s="17">
        <v>3.65</v>
      </c>
      <c r="E491" s="17"/>
      <c r="F491" s="53"/>
      <c r="G491" s="93">
        <f>SUM('1:3'!G491)</f>
        <v>0</v>
      </c>
      <c r="H491" s="321">
        <f>D491*G491</f>
        <v>0</v>
      </c>
      <c r="I491" s="93">
        <f>SUM('1:3'!I491)</f>
        <v>0</v>
      </c>
      <c r="J491" s="31" t="str">
        <f t="array" ref="J491">IF(ISERROR(G491/I491),"",G491/I491)</f>
        <v/>
      </c>
      <c r="K491" s="321">
        <f t="array" ref="K491">IF(ISERROR(G491/L491),"",G491/L491)</f>
        <v>0</v>
      </c>
      <c r="L491" s="87">
        <v>5</v>
      </c>
      <c r="M491" s="36">
        <f>IF(ISERROR(I491-K491),"",I491-K491)</f>
        <v>0</v>
      </c>
      <c r="N491" s="31">
        <f>SUM(O491:U491)</f>
        <v>0</v>
      </c>
      <c r="O491" s="93">
        <f>SUM('1:3'!O491)</f>
        <v>0</v>
      </c>
      <c r="P491" s="93">
        <f>SUM('1:3'!P491)</f>
        <v>0</v>
      </c>
      <c r="Q491" s="93">
        <f>SUM('1:3'!Q491)</f>
        <v>0</v>
      </c>
      <c r="R491" s="93">
        <f>SUM('1:3'!R491)</f>
        <v>0</v>
      </c>
      <c r="S491" s="93">
        <f>SUM('1:3'!S491)</f>
        <v>0</v>
      </c>
      <c r="T491" s="93">
        <f>SUM('1:3'!T491)</f>
        <v>0</v>
      </c>
      <c r="U491" s="93">
        <f>SUM('1:3'!U491)</f>
        <v>0</v>
      </c>
      <c r="V491" s="202">
        <f>SUM(X491:AA491)</f>
        <v>0</v>
      </c>
      <c r="W491" s="33" t="str">
        <f t="shared" si="97"/>
        <v/>
      </c>
      <c r="X491" s="93">
        <f>SUM('1:3'!X491)</f>
        <v>0</v>
      </c>
      <c r="Y491" s="93">
        <f>SUM('1:3'!Y491)</f>
        <v>0</v>
      </c>
      <c r="Z491" s="93">
        <f>SUM('1:3'!Z491)</f>
        <v>0</v>
      </c>
      <c r="AA491" s="93">
        <f>SUM('1:3'!AA491)</f>
        <v>0</v>
      </c>
      <c r="AB491" s="73"/>
      <c r="AC491" s="54"/>
      <c r="AD491" s="327"/>
      <c r="AE491" s="54"/>
      <c r="AF491" s="54"/>
      <c r="AG491" s="54"/>
      <c r="AH491" s="54"/>
      <c r="AI491" s="57"/>
      <c r="AJ491" s="57"/>
      <c r="AK491" s="57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</row>
    <row r="492" spans="1:53">
      <c r="A492" s="259">
        <v>30700014</v>
      </c>
      <c r="B492" s="64" t="s">
        <v>0</v>
      </c>
      <c r="C492" s="315"/>
      <c r="D492" s="17">
        <v>6.58</v>
      </c>
      <c r="E492" s="17"/>
      <c r="F492" s="6"/>
      <c r="G492" s="93">
        <f>SUM('1:3'!G492)</f>
        <v>0</v>
      </c>
      <c r="H492" s="321">
        <f t="shared" ref="H492:H505" si="98">D492*G492</f>
        <v>0</v>
      </c>
      <c r="I492" s="93">
        <f>SUM('1:3'!I492)</f>
        <v>0</v>
      </c>
      <c r="J492" s="31" t="str">
        <f t="array" ref="J492">IF(ISERROR(G492/I492),"",G492/I492)</f>
        <v/>
      </c>
      <c r="K492" s="35">
        <f t="array" ref="K492">IF(ISERROR(G492/L492),"",G492/L492)</f>
        <v>0</v>
      </c>
      <c r="L492" s="87">
        <v>5</v>
      </c>
      <c r="M492" s="36">
        <f>IF(ISERROR(I492-K492),"",I492-K492)</f>
        <v>0</v>
      </c>
      <c r="N492" s="31">
        <f>SUM(O492:U492)</f>
        <v>0</v>
      </c>
      <c r="O492" s="93">
        <f>SUM('1:3'!O492)</f>
        <v>0</v>
      </c>
      <c r="P492" s="93">
        <f>SUM('1:3'!P492)</f>
        <v>0</v>
      </c>
      <c r="Q492" s="93">
        <f>SUM('1:3'!Q492)</f>
        <v>0</v>
      </c>
      <c r="R492" s="93">
        <f>SUM('1:3'!R492)</f>
        <v>0</v>
      </c>
      <c r="S492" s="93">
        <f>SUM('1:3'!S492)</f>
        <v>0</v>
      </c>
      <c r="T492" s="93">
        <f>SUM('1:3'!T492)</f>
        <v>0</v>
      </c>
      <c r="U492" s="93">
        <f>SUM('1:3'!U492)</f>
        <v>0</v>
      </c>
      <c r="V492" s="202">
        <f>SUM(X492:AA492)</f>
        <v>0</v>
      </c>
      <c r="W492" s="33" t="str">
        <f t="shared" si="97"/>
        <v/>
      </c>
      <c r="X492" s="93">
        <f>SUM('1:3'!X492)</f>
        <v>0</v>
      </c>
      <c r="Y492" s="93">
        <f>SUM('1:3'!Y492)</f>
        <v>0</v>
      </c>
      <c r="Z492" s="93">
        <f>SUM('1:3'!Z492)</f>
        <v>0</v>
      </c>
      <c r="AA492" s="93">
        <f>SUM('1:3'!AA492)</f>
        <v>0</v>
      </c>
      <c r="AB492" s="73"/>
      <c r="AC492" s="54"/>
      <c r="AD492" s="327"/>
      <c r="AE492" s="54"/>
      <c r="AF492" s="54"/>
      <c r="AG492" s="54"/>
      <c r="AH492" s="54"/>
      <c r="AI492" s="57"/>
      <c r="AJ492" s="57"/>
      <c r="AK492" s="57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</row>
    <row r="493" spans="1:53">
      <c r="A493" s="259">
        <v>30700016</v>
      </c>
      <c r="B493" s="64" t="s">
        <v>1</v>
      </c>
      <c r="C493" s="315"/>
      <c r="D493" s="17">
        <v>7.8</v>
      </c>
      <c r="E493" s="17"/>
      <c r="F493" s="6"/>
      <c r="G493" s="93">
        <f>SUM('1:3'!G493)</f>
        <v>364</v>
      </c>
      <c r="H493" s="321">
        <f t="shared" si="98"/>
        <v>2839.2</v>
      </c>
      <c r="I493" s="93">
        <f>SUM('1:3'!I493)</f>
        <v>87</v>
      </c>
      <c r="J493" s="31">
        <f t="array" ref="J493">IF(ISERROR(G493/I493),"",G493/I493)</f>
        <v>4.1839080459770113</v>
      </c>
      <c r="K493" s="35">
        <f t="array" ref="K493">IF(ISERROR(G493/L493),"",G493/L493)</f>
        <v>79.130434782608702</v>
      </c>
      <c r="L493" s="87">
        <v>4.5999999999999996</v>
      </c>
      <c r="M493" s="36">
        <f>IF(ISERROR(I493-K493),"",I493-K493)</f>
        <v>7.8695652173912976</v>
      </c>
      <c r="N493" s="31">
        <f>SUM(O493:U493)</f>
        <v>0</v>
      </c>
      <c r="O493" s="93">
        <f>SUM('1:3'!O493)</f>
        <v>0</v>
      </c>
      <c r="P493" s="93">
        <f>SUM('1:3'!P493)</f>
        <v>0</v>
      </c>
      <c r="Q493" s="93">
        <f>SUM('1:3'!Q493)</f>
        <v>0</v>
      </c>
      <c r="R493" s="93">
        <f>SUM('1:3'!R493)</f>
        <v>0</v>
      </c>
      <c r="S493" s="93">
        <f>SUM('1:3'!S493)</f>
        <v>0</v>
      </c>
      <c r="T493" s="93">
        <f>SUM('1:3'!T493)</f>
        <v>0</v>
      </c>
      <c r="U493" s="93">
        <f>SUM('1:3'!U493)</f>
        <v>0</v>
      </c>
      <c r="V493" s="202">
        <f>SUM(X493:AA493)</f>
        <v>0</v>
      </c>
      <c r="W493" s="33">
        <f t="shared" si="97"/>
        <v>0</v>
      </c>
      <c r="X493" s="93">
        <f>SUM('1:3'!X493)</f>
        <v>0</v>
      </c>
      <c r="Y493" s="93">
        <f>SUM('1:3'!Y493)</f>
        <v>0</v>
      </c>
      <c r="Z493" s="93">
        <f>SUM('1:3'!Z493)</f>
        <v>0</v>
      </c>
      <c r="AA493" s="93">
        <f>SUM('1:3'!AA493)</f>
        <v>0</v>
      </c>
      <c r="AB493" s="73"/>
      <c r="AC493" s="54"/>
      <c r="AD493" s="327"/>
      <c r="AE493" s="54"/>
      <c r="AF493" s="54"/>
      <c r="AG493" s="54"/>
      <c r="AH493" s="54"/>
      <c r="AI493" s="57"/>
      <c r="AJ493" s="57"/>
      <c r="AK493" s="57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</row>
    <row r="494" spans="1:53">
      <c r="A494" s="259">
        <v>30700017</v>
      </c>
      <c r="B494" s="64" t="s">
        <v>2</v>
      </c>
      <c r="C494" s="315"/>
      <c r="D494" s="17">
        <v>4.4000000000000004</v>
      </c>
      <c r="E494" s="17"/>
      <c r="F494" s="6"/>
      <c r="G494" s="93">
        <f>SUM('1:3'!G494)</f>
        <v>0</v>
      </c>
      <c r="H494" s="321">
        <f t="shared" si="98"/>
        <v>0</v>
      </c>
      <c r="I494" s="93">
        <f>SUM('1:3'!I494)</f>
        <v>0</v>
      </c>
      <c r="J494" s="31" t="str">
        <f t="array" ref="J494">IF(ISERROR(G494/I494),"",G494/I494)</f>
        <v/>
      </c>
      <c r="K494" s="35">
        <f t="array" ref="K494">IF(ISERROR(G494/L494),"",G494/L494)</f>
        <v>0</v>
      </c>
      <c r="L494" s="87">
        <v>5.8</v>
      </c>
      <c r="M494" s="36">
        <f>IF(ISERROR(I494-K494),"",I494-K494)</f>
        <v>0</v>
      </c>
      <c r="N494" s="31">
        <f>SUM(O494:U494)</f>
        <v>0</v>
      </c>
      <c r="O494" s="93">
        <f>SUM('1:3'!O494)</f>
        <v>0</v>
      </c>
      <c r="P494" s="93">
        <f>SUM('1:3'!P494)</f>
        <v>0</v>
      </c>
      <c r="Q494" s="93">
        <f>SUM('1:3'!Q494)</f>
        <v>0</v>
      </c>
      <c r="R494" s="93">
        <f>SUM('1:3'!R494)</f>
        <v>0</v>
      </c>
      <c r="S494" s="93">
        <f>SUM('1:3'!S494)</f>
        <v>0</v>
      </c>
      <c r="T494" s="93">
        <f>SUM('1:3'!T494)</f>
        <v>0</v>
      </c>
      <c r="U494" s="93">
        <f>SUM('1:3'!U494)</f>
        <v>0</v>
      </c>
      <c r="V494" s="202">
        <f>SUM(X494:AA494)</f>
        <v>0</v>
      </c>
      <c r="W494" s="33" t="str">
        <f t="shared" si="97"/>
        <v/>
      </c>
      <c r="X494" s="93">
        <f>SUM('1:3'!X494)</f>
        <v>0</v>
      </c>
      <c r="Y494" s="93">
        <f>SUM('1:3'!Y494)</f>
        <v>0</v>
      </c>
      <c r="Z494" s="93">
        <f>SUM('1:3'!Z494)</f>
        <v>0</v>
      </c>
      <c r="AA494" s="93">
        <f>SUM('1:3'!AA494)</f>
        <v>0</v>
      </c>
      <c r="AB494" s="73"/>
      <c r="AC494" s="54"/>
      <c r="AD494" s="327"/>
      <c r="AE494" s="54"/>
      <c r="AF494" s="54"/>
      <c r="AG494" s="54"/>
      <c r="AH494" s="54"/>
      <c r="AI494" s="57"/>
      <c r="AJ494" s="57"/>
      <c r="AK494" s="57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</row>
    <row r="495" spans="1:53">
      <c r="A495" s="259"/>
      <c r="B495" s="64" t="s">
        <v>348</v>
      </c>
      <c r="C495" s="184" t="s">
        <v>376</v>
      </c>
      <c r="D495" s="17"/>
      <c r="E495" s="17"/>
      <c r="F495" s="6"/>
      <c r="G495" s="93">
        <f>SUM('1:3'!G495)</f>
        <v>0</v>
      </c>
      <c r="H495" s="321">
        <f t="shared" si="98"/>
        <v>0</v>
      </c>
      <c r="I495" s="93">
        <f>SUM('1:3'!I495)</f>
        <v>0</v>
      </c>
      <c r="J495" s="31"/>
      <c r="K495" s="35"/>
      <c r="L495" s="87"/>
      <c r="M495" s="36"/>
      <c r="N495" s="31"/>
      <c r="O495" s="93">
        <f>SUM('1:3'!O495)</f>
        <v>0</v>
      </c>
      <c r="P495" s="93">
        <f>SUM('1:3'!P495)</f>
        <v>0</v>
      </c>
      <c r="Q495" s="93">
        <f>SUM('1:3'!Q495)</f>
        <v>0</v>
      </c>
      <c r="R495" s="93">
        <f>SUM('1:3'!R495)</f>
        <v>0</v>
      </c>
      <c r="S495" s="93">
        <f>SUM('1:3'!S495)</f>
        <v>0</v>
      </c>
      <c r="T495" s="93">
        <f>SUM('1:3'!T495)</f>
        <v>0</v>
      </c>
      <c r="U495" s="93">
        <f>SUM('1:3'!U495)</f>
        <v>0</v>
      </c>
      <c r="V495" s="202"/>
      <c r="W495" s="33"/>
      <c r="X495" s="93">
        <f>SUM('1:3'!X495)</f>
        <v>0</v>
      </c>
      <c r="Y495" s="93">
        <f>SUM('1:3'!Y495)</f>
        <v>0</v>
      </c>
      <c r="Z495" s="93">
        <f>SUM('1:3'!Z495)</f>
        <v>0</v>
      </c>
      <c r="AA495" s="93">
        <f>SUM('1:3'!AA495)</f>
        <v>0</v>
      </c>
      <c r="AB495" s="73"/>
      <c r="AC495" s="54"/>
      <c r="AD495" s="327"/>
      <c r="AE495" s="54"/>
      <c r="AF495" s="54"/>
      <c r="AG495" s="54"/>
      <c r="AH495" s="54"/>
      <c r="AI495" s="57"/>
      <c r="AJ495" s="57"/>
      <c r="AK495" s="57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</row>
    <row r="496" spans="1:53">
      <c r="A496" s="259">
        <v>30700001</v>
      </c>
      <c r="B496" s="187" t="s">
        <v>359</v>
      </c>
      <c r="C496" s="315"/>
      <c r="D496" s="17"/>
      <c r="E496" s="17"/>
      <c r="F496" s="6"/>
      <c r="G496" s="93">
        <f>SUM('1:3'!G496)</f>
        <v>0</v>
      </c>
      <c r="H496" s="321">
        <f t="shared" si="98"/>
        <v>0</v>
      </c>
      <c r="I496" s="93">
        <f>SUM('1:3'!I496)</f>
        <v>0</v>
      </c>
      <c r="J496" s="31"/>
      <c r="K496" s="35"/>
      <c r="L496" s="87">
        <v>6</v>
      </c>
      <c r="M496" s="36"/>
      <c r="N496" s="31"/>
      <c r="O496" s="93">
        <f>SUM('1:3'!O496)</f>
        <v>0</v>
      </c>
      <c r="P496" s="93">
        <f>SUM('1:3'!P496)</f>
        <v>0</v>
      </c>
      <c r="Q496" s="93">
        <f>SUM('1:3'!Q496)</f>
        <v>0</v>
      </c>
      <c r="R496" s="93">
        <f>SUM('1:3'!R496)</f>
        <v>0</v>
      </c>
      <c r="S496" s="93">
        <f>SUM('1:3'!S496)</f>
        <v>0</v>
      </c>
      <c r="T496" s="93">
        <f>SUM('1:3'!T496)</f>
        <v>0</v>
      </c>
      <c r="U496" s="93">
        <f>SUM('1:3'!U496)</f>
        <v>0</v>
      </c>
      <c r="V496" s="202"/>
      <c r="W496" s="33"/>
      <c r="X496" s="93">
        <f>SUM('1:3'!X496)</f>
        <v>0</v>
      </c>
      <c r="Y496" s="93">
        <f>SUM('1:3'!Y496)</f>
        <v>0</v>
      </c>
      <c r="Z496" s="93">
        <f>SUM('1:3'!Z496)</f>
        <v>0</v>
      </c>
      <c r="AA496" s="93">
        <f>SUM('1:3'!AA496)</f>
        <v>0</v>
      </c>
      <c r="AB496" s="73"/>
      <c r="AC496" s="54"/>
      <c r="AD496" s="327"/>
      <c r="AE496" s="54"/>
      <c r="AF496" s="54"/>
      <c r="AG496" s="54"/>
      <c r="AH496" s="54"/>
      <c r="AI496" s="57"/>
      <c r="AJ496" s="57"/>
      <c r="AK496" s="57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</row>
    <row r="497" spans="1:53">
      <c r="A497" s="265"/>
      <c r="B497" s="66" t="s">
        <v>104</v>
      </c>
      <c r="C497" s="315" t="s">
        <v>53</v>
      </c>
      <c r="D497" s="17">
        <v>6.04</v>
      </c>
      <c r="E497" s="17"/>
      <c r="F497" s="6"/>
      <c r="G497" s="93">
        <f>SUM('1:3'!G497)</f>
        <v>0</v>
      </c>
      <c r="H497" s="321">
        <f t="shared" si="98"/>
        <v>0</v>
      </c>
      <c r="I497" s="93">
        <f>SUM('1:3'!I497)</f>
        <v>0</v>
      </c>
      <c r="J497" s="31" t="str">
        <f t="array" ref="J497">IF(ISERROR(G497/I497),"",G497/I497)</f>
        <v/>
      </c>
      <c r="K497" s="35">
        <f t="array" ref="K497">IF(ISERROR(G497/L497),"",G497/L497)</f>
        <v>0</v>
      </c>
      <c r="L497" s="87">
        <v>6</v>
      </c>
      <c r="M497" s="36">
        <f>IF(ISERROR(I497-K497),"",I497-K497)</f>
        <v>0</v>
      </c>
      <c r="N497" s="31">
        <f>SUM(O497:U497)</f>
        <v>0</v>
      </c>
      <c r="O497" s="93">
        <f>SUM('1:3'!O497)</f>
        <v>0</v>
      </c>
      <c r="P497" s="93">
        <f>SUM('1:3'!P497)</f>
        <v>0</v>
      </c>
      <c r="Q497" s="93">
        <f>SUM('1:3'!Q497)</f>
        <v>0</v>
      </c>
      <c r="R497" s="93">
        <f>SUM('1:3'!R497)</f>
        <v>0</v>
      </c>
      <c r="S497" s="93">
        <f>SUM('1:3'!S497)</f>
        <v>0</v>
      </c>
      <c r="T497" s="93">
        <f>SUM('1:3'!T497)</f>
        <v>0</v>
      </c>
      <c r="U497" s="93">
        <f>SUM('1:3'!U497)</f>
        <v>0</v>
      </c>
      <c r="V497" s="202">
        <f>SUM(X497:AA497)</f>
        <v>0</v>
      </c>
      <c r="W497" s="33" t="str">
        <f>IF(ISERROR(V497/G497),"",V497/G497)</f>
        <v/>
      </c>
      <c r="X497" s="93">
        <f>SUM('1:3'!X497)</f>
        <v>0</v>
      </c>
      <c r="Y497" s="93">
        <f>SUM('1:3'!Y497)</f>
        <v>0</v>
      </c>
      <c r="Z497" s="93">
        <f>SUM('1:3'!Z497)</f>
        <v>0</v>
      </c>
      <c r="AA497" s="93">
        <f>SUM('1:3'!AA497)</f>
        <v>0</v>
      </c>
      <c r="AB497" s="73"/>
      <c r="AC497" s="54"/>
      <c r="AD497" s="327"/>
      <c r="AE497" s="54"/>
      <c r="AF497" s="54"/>
      <c r="AG497" s="54"/>
      <c r="AH497" s="54"/>
      <c r="AI497" s="57"/>
      <c r="AJ497" s="57"/>
      <c r="AK497" s="57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</row>
    <row r="498" spans="1:53">
      <c r="A498" s="265">
        <v>30700019</v>
      </c>
      <c r="B498" s="66" t="s">
        <v>104</v>
      </c>
      <c r="C498" s="315" t="s">
        <v>60</v>
      </c>
      <c r="D498" s="17">
        <v>6.04</v>
      </c>
      <c r="E498" s="17"/>
      <c r="F498" s="6"/>
      <c r="G498" s="93">
        <f>SUM('1:3'!G498)</f>
        <v>0</v>
      </c>
      <c r="H498" s="321">
        <f t="shared" si="98"/>
        <v>0</v>
      </c>
      <c r="I498" s="93">
        <f>SUM('1:3'!I498)</f>
        <v>0</v>
      </c>
      <c r="J498" s="31" t="str">
        <f t="array" ref="J498">IF(ISERROR(G498/I498),"",G498/I498)</f>
        <v/>
      </c>
      <c r="K498" s="35">
        <f t="array" ref="K498">IF(ISERROR(G498/L498),"",G498/L498)</f>
        <v>0</v>
      </c>
      <c r="L498" s="87">
        <v>6</v>
      </c>
      <c r="M498" s="36">
        <f>IF(ISERROR(I498-K498),"",I498-K498)</f>
        <v>0</v>
      </c>
      <c r="N498" s="31">
        <f>SUM(O498:U498)</f>
        <v>0</v>
      </c>
      <c r="O498" s="93">
        <f>SUM('1:3'!O498)</f>
        <v>0</v>
      </c>
      <c r="P498" s="93">
        <f>SUM('1:3'!P498)</f>
        <v>0</v>
      </c>
      <c r="Q498" s="93">
        <f>SUM('1:3'!Q498)</f>
        <v>0</v>
      </c>
      <c r="R498" s="93">
        <f>SUM('1:3'!R498)</f>
        <v>0</v>
      </c>
      <c r="S498" s="93">
        <f>SUM('1:3'!S498)</f>
        <v>0</v>
      </c>
      <c r="T498" s="93">
        <f>SUM('1:3'!T498)</f>
        <v>0</v>
      </c>
      <c r="U498" s="93">
        <f>SUM('1:3'!U498)</f>
        <v>0</v>
      </c>
      <c r="V498" s="202">
        <f>SUM(X498:AA498)</f>
        <v>0</v>
      </c>
      <c r="W498" s="33" t="str">
        <f>IF(ISERROR(V498/G498),"",V498/G498)</f>
        <v/>
      </c>
      <c r="X498" s="93">
        <f>SUM('1:3'!X498)</f>
        <v>0</v>
      </c>
      <c r="Y498" s="93">
        <f>SUM('1:3'!Y498)</f>
        <v>0</v>
      </c>
      <c r="Z498" s="93">
        <f>SUM('1:3'!Z498)</f>
        <v>0</v>
      </c>
      <c r="AA498" s="93">
        <f>SUM('1:3'!AA498)</f>
        <v>0</v>
      </c>
      <c r="AB498" s="73"/>
      <c r="AC498" s="54"/>
      <c r="AD498" s="327"/>
      <c r="AE498" s="54"/>
      <c r="AF498" s="54"/>
      <c r="AG498" s="54"/>
      <c r="AH498" s="54"/>
      <c r="AI498" s="57"/>
      <c r="AJ498" s="57"/>
      <c r="AK498" s="57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</row>
    <row r="499" spans="1:53">
      <c r="A499" s="265">
        <v>30601015</v>
      </c>
      <c r="B499" s="248" t="s">
        <v>440</v>
      </c>
      <c r="C499" s="315" t="s">
        <v>53</v>
      </c>
      <c r="D499" s="17"/>
      <c r="E499" s="17"/>
      <c r="F499" s="6"/>
      <c r="G499" s="93">
        <f>SUM('1:3'!G499)</f>
        <v>0</v>
      </c>
      <c r="H499" s="321">
        <f t="shared" si="98"/>
        <v>0</v>
      </c>
      <c r="I499" s="93"/>
      <c r="J499" s="31"/>
      <c r="K499" s="35"/>
      <c r="L499" s="87"/>
      <c r="M499" s="36"/>
      <c r="N499" s="31"/>
      <c r="O499" s="93"/>
      <c r="P499" s="93"/>
      <c r="Q499" s="93"/>
      <c r="R499" s="93"/>
      <c r="S499" s="93"/>
      <c r="T499" s="93"/>
      <c r="U499" s="93"/>
      <c r="V499" s="202"/>
      <c r="W499" s="33"/>
      <c r="X499" s="93"/>
      <c r="Y499" s="93"/>
      <c r="Z499" s="93"/>
      <c r="AA499" s="93"/>
      <c r="AB499" s="73"/>
      <c r="AC499" s="54"/>
      <c r="AD499" s="327"/>
      <c r="AE499" s="54"/>
      <c r="AF499" s="54"/>
      <c r="AG499" s="54"/>
      <c r="AH499" s="54"/>
      <c r="AI499" s="57"/>
      <c r="AJ499" s="57"/>
      <c r="AK499" s="57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</row>
    <row r="500" spans="1:53">
      <c r="A500" s="265">
        <v>30101016</v>
      </c>
      <c r="B500" s="248" t="s">
        <v>440</v>
      </c>
      <c r="C500" s="315" t="s">
        <v>60</v>
      </c>
      <c r="D500" s="17"/>
      <c r="E500" s="17"/>
      <c r="F500" s="6"/>
      <c r="G500" s="93">
        <f>SUM('1:3'!G500)</f>
        <v>0</v>
      </c>
      <c r="H500" s="321">
        <f t="shared" si="98"/>
        <v>0</v>
      </c>
      <c r="I500" s="93"/>
      <c r="J500" s="31"/>
      <c r="K500" s="35"/>
      <c r="L500" s="87"/>
      <c r="M500" s="36"/>
      <c r="N500" s="31"/>
      <c r="O500" s="93"/>
      <c r="P500" s="93"/>
      <c r="Q500" s="93"/>
      <c r="R500" s="93"/>
      <c r="S500" s="93"/>
      <c r="T500" s="93"/>
      <c r="U500" s="93"/>
      <c r="V500" s="202"/>
      <c r="W500" s="33"/>
      <c r="X500" s="93"/>
      <c r="Y500" s="93"/>
      <c r="Z500" s="93"/>
      <c r="AA500" s="93"/>
      <c r="AB500" s="73"/>
      <c r="AC500" s="54"/>
      <c r="AD500" s="327"/>
      <c r="AE500" s="54"/>
      <c r="AF500" s="54"/>
      <c r="AG500" s="54"/>
      <c r="AH500" s="54"/>
      <c r="AI500" s="57"/>
      <c r="AJ500" s="57"/>
      <c r="AK500" s="57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</row>
    <row r="501" spans="1:53">
      <c r="A501" s="259">
        <v>30700018</v>
      </c>
      <c r="B501" s="61" t="s">
        <v>159</v>
      </c>
      <c r="C501" s="16"/>
      <c r="D501" s="17">
        <v>7.3</v>
      </c>
      <c r="E501" s="17"/>
      <c r="F501" s="6"/>
      <c r="G501" s="93">
        <f>SUM('1:3'!G501)</f>
        <v>0</v>
      </c>
      <c r="H501" s="321">
        <f t="shared" si="98"/>
        <v>0</v>
      </c>
      <c r="I501" s="93">
        <f>SUM('1:3'!I501)</f>
        <v>0</v>
      </c>
      <c r="J501" s="31" t="str">
        <f t="array" ref="J501">IF(ISERROR(G501/I501),"",G501/I501)</f>
        <v/>
      </c>
      <c r="K501" s="35">
        <f t="array" ref="K501">IF(ISERROR(G501/L501),"",G501/L501)</f>
        <v>0</v>
      </c>
      <c r="L501" s="87">
        <v>7.5</v>
      </c>
      <c r="M501" s="36">
        <f>IF(ISERROR(I501-K501),"",I501-K501)</f>
        <v>0</v>
      </c>
      <c r="N501" s="31">
        <f>SUM(O501:U501)</f>
        <v>0</v>
      </c>
      <c r="O501" s="93">
        <f>SUM('1:3'!O501)</f>
        <v>0</v>
      </c>
      <c r="P501" s="93">
        <f>SUM('1:3'!P501)</f>
        <v>0</v>
      </c>
      <c r="Q501" s="93">
        <f>SUM('1:3'!Q501)</f>
        <v>0</v>
      </c>
      <c r="R501" s="93">
        <f>SUM('1:3'!R501)</f>
        <v>0</v>
      </c>
      <c r="S501" s="93">
        <f>SUM('1:3'!S501)</f>
        <v>0</v>
      </c>
      <c r="T501" s="93">
        <f>SUM('1:3'!T501)</f>
        <v>0</v>
      </c>
      <c r="U501" s="93">
        <f>SUM('1:3'!U501)</f>
        <v>0</v>
      </c>
      <c r="V501" s="202">
        <f>SUM(X501:AA501)</f>
        <v>0</v>
      </c>
      <c r="W501" s="33" t="str">
        <f>IF(ISERROR(V501/G501),"",V501/G501)</f>
        <v/>
      </c>
      <c r="X501" s="93">
        <f>SUM('1:3'!X501)</f>
        <v>0</v>
      </c>
      <c r="Y501" s="93">
        <f>SUM('1:3'!Y501)</f>
        <v>0</v>
      </c>
      <c r="Z501" s="93">
        <f>SUM('1:3'!Z501)</f>
        <v>0</v>
      </c>
      <c r="AA501" s="93">
        <f>SUM('1:3'!AA501)</f>
        <v>0</v>
      </c>
      <c r="AB501" s="73"/>
      <c r="AC501" s="54"/>
      <c r="AD501" s="327"/>
      <c r="AE501" s="54"/>
      <c r="AF501" s="54"/>
      <c r="AG501" s="54"/>
      <c r="AH501" s="54"/>
      <c r="AI501" s="57"/>
      <c r="AJ501" s="57"/>
      <c r="AK501" s="57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</row>
    <row r="502" spans="1:53">
      <c r="A502" s="259">
        <v>30700010</v>
      </c>
      <c r="B502" s="61" t="s">
        <v>105</v>
      </c>
      <c r="C502" s="16"/>
      <c r="D502" s="17">
        <f>78*120/1000</f>
        <v>9.36</v>
      </c>
      <c r="E502" s="17"/>
      <c r="F502" s="6"/>
      <c r="G502" s="93">
        <f>SUM('1:3'!G502)</f>
        <v>0</v>
      </c>
      <c r="H502" s="321">
        <f t="shared" si="98"/>
        <v>0</v>
      </c>
      <c r="I502" s="93">
        <f>SUM('1:3'!I502)</f>
        <v>0</v>
      </c>
      <c r="J502" s="31"/>
      <c r="K502" s="35"/>
      <c r="L502" s="87"/>
      <c r="M502" s="36"/>
      <c r="N502" s="31"/>
      <c r="O502" s="93">
        <f>SUM('1:3'!O502)</f>
        <v>0</v>
      </c>
      <c r="P502" s="93">
        <f>SUM('1:3'!P502)</f>
        <v>0</v>
      </c>
      <c r="Q502" s="93">
        <f>SUM('1:3'!Q502)</f>
        <v>0</v>
      </c>
      <c r="R502" s="93">
        <f>SUM('1:3'!R502)</f>
        <v>0</v>
      </c>
      <c r="S502" s="93">
        <f>SUM('1:3'!S502)</f>
        <v>0</v>
      </c>
      <c r="T502" s="93">
        <f>SUM('1:3'!T502)</f>
        <v>0</v>
      </c>
      <c r="U502" s="93">
        <f>SUM('1:3'!U502)</f>
        <v>0</v>
      </c>
      <c r="V502" s="202"/>
      <c r="W502" s="33"/>
      <c r="X502" s="93">
        <f>SUM('1:3'!X502)</f>
        <v>0</v>
      </c>
      <c r="Y502" s="93">
        <f>SUM('1:3'!Y502)</f>
        <v>0</v>
      </c>
      <c r="Z502" s="93">
        <f>SUM('1:3'!Z502)</f>
        <v>0</v>
      </c>
      <c r="AA502" s="93">
        <f>SUM('1:3'!AA502)</f>
        <v>0</v>
      </c>
      <c r="AB502" s="73"/>
      <c r="AC502" s="54"/>
      <c r="AD502" s="327"/>
      <c r="AE502" s="54"/>
      <c r="AF502" s="54"/>
      <c r="AG502" s="54"/>
      <c r="AH502" s="54"/>
      <c r="AI502" s="57"/>
      <c r="AJ502" s="57"/>
      <c r="AK502" s="57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</row>
    <row r="503" spans="1:53">
      <c r="A503" s="259">
        <v>30700015</v>
      </c>
      <c r="B503" s="317" t="s">
        <v>159</v>
      </c>
      <c r="C503" s="16"/>
      <c r="D503" s="17">
        <v>4.5</v>
      </c>
      <c r="E503" s="17"/>
      <c r="F503" s="6"/>
      <c r="G503" s="93">
        <f>SUM('1:3'!G503)</f>
        <v>0</v>
      </c>
      <c r="H503" s="321">
        <f t="shared" si="98"/>
        <v>0</v>
      </c>
      <c r="I503" s="93">
        <f>SUM('1:3'!I503)</f>
        <v>0</v>
      </c>
      <c r="J503" s="31"/>
      <c r="K503" s="35"/>
      <c r="L503" s="87"/>
      <c r="M503" s="36"/>
      <c r="N503" s="31"/>
      <c r="O503" s="93"/>
      <c r="P503" s="93"/>
      <c r="Q503" s="93"/>
      <c r="R503" s="93"/>
      <c r="S503" s="93"/>
      <c r="T503" s="93"/>
      <c r="U503" s="93"/>
      <c r="V503" s="202"/>
      <c r="W503" s="33"/>
      <c r="X503" s="93"/>
      <c r="Y503" s="93"/>
      <c r="Z503" s="93"/>
      <c r="AA503" s="93"/>
      <c r="AB503" s="73"/>
      <c r="AC503" s="54"/>
      <c r="AD503" s="327"/>
      <c r="AE503" s="54"/>
      <c r="AF503" s="54"/>
      <c r="AG503" s="54"/>
      <c r="AH503" s="54"/>
      <c r="AI503" s="57"/>
      <c r="AJ503" s="57"/>
      <c r="AK503" s="57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</row>
    <row r="504" spans="1:53">
      <c r="A504" s="259">
        <v>30700012</v>
      </c>
      <c r="B504" s="317" t="s">
        <v>160</v>
      </c>
      <c r="C504" s="16"/>
      <c r="D504" s="17">
        <v>4.5</v>
      </c>
      <c r="E504" s="17"/>
      <c r="F504" s="6"/>
      <c r="G504" s="93">
        <f>SUM('1:3'!G504)</f>
        <v>0</v>
      </c>
      <c r="H504" s="321">
        <f t="shared" si="98"/>
        <v>0</v>
      </c>
      <c r="I504" s="93">
        <f>SUM('1:3'!I504)</f>
        <v>0</v>
      </c>
      <c r="J504" s="31"/>
      <c r="K504" s="35"/>
      <c r="L504" s="87"/>
      <c r="M504" s="36"/>
      <c r="N504" s="31"/>
      <c r="O504" s="93">
        <f>SUM('1:3'!O504)</f>
        <v>0</v>
      </c>
      <c r="P504" s="93">
        <f>SUM('1:3'!P504)</f>
        <v>0</v>
      </c>
      <c r="Q504" s="93">
        <f>SUM('1:3'!Q504)</f>
        <v>0</v>
      </c>
      <c r="R504" s="93">
        <f>SUM('1:3'!R504)</f>
        <v>0</v>
      </c>
      <c r="S504" s="93">
        <f>SUM('1:3'!S504)</f>
        <v>0</v>
      </c>
      <c r="T504" s="93">
        <f>SUM('1:3'!T504)</f>
        <v>0</v>
      </c>
      <c r="U504" s="93">
        <f>SUM('1:3'!U504)</f>
        <v>0</v>
      </c>
      <c r="V504" s="202"/>
      <c r="W504" s="33"/>
      <c r="X504" s="93">
        <f>SUM('1:3'!X504)</f>
        <v>0</v>
      </c>
      <c r="Y504" s="93">
        <f>SUM('1:3'!Y504)</f>
        <v>0</v>
      </c>
      <c r="Z504" s="93">
        <f>SUM('1:3'!Z504)</f>
        <v>0</v>
      </c>
      <c r="AA504" s="93">
        <f>SUM('1:3'!AA504)</f>
        <v>0</v>
      </c>
      <c r="AB504" s="73"/>
      <c r="AC504" s="54"/>
      <c r="AD504" s="327"/>
      <c r="AE504" s="54"/>
      <c r="AF504" s="54"/>
      <c r="AG504" s="54"/>
      <c r="AH504" s="54"/>
      <c r="AI504" s="57"/>
      <c r="AJ504" s="57"/>
      <c r="AK504" s="57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</row>
    <row r="505" spans="1:53">
      <c r="A505" s="259"/>
      <c r="B505" s="317"/>
      <c r="C505" s="16"/>
      <c r="D505" s="17"/>
      <c r="E505" s="17"/>
      <c r="F505" s="6"/>
      <c r="G505" s="93">
        <f>SUM('1:3'!G505)</f>
        <v>0</v>
      </c>
      <c r="H505" s="321">
        <f t="shared" si="98"/>
        <v>0</v>
      </c>
      <c r="I505" s="93">
        <f>SUM('1:3'!I505)</f>
        <v>0</v>
      </c>
      <c r="J505" s="31"/>
      <c r="K505" s="35"/>
      <c r="L505" s="87"/>
      <c r="M505" s="36"/>
      <c r="N505" s="31"/>
      <c r="O505" s="93">
        <f>SUM('1:3'!O505)</f>
        <v>0</v>
      </c>
      <c r="P505" s="93">
        <f>SUM('1:3'!P505)</f>
        <v>0</v>
      </c>
      <c r="Q505" s="93">
        <f>SUM('1:3'!Q505)</f>
        <v>0</v>
      </c>
      <c r="R505" s="93">
        <f>SUM('1:3'!R505)</f>
        <v>0</v>
      </c>
      <c r="S505" s="93">
        <f>SUM('1:3'!S505)</f>
        <v>0</v>
      </c>
      <c r="T505" s="93">
        <f>SUM('1:3'!T505)</f>
        <v>0</v>
      </c>
      <c r="U505" s="93">
        <f>SUM('1:3'!U505)</f>
        <v>0</v>
      </c>
      <c r="V505" s="202"/>
      <c r="W505" s="33"/>
      <c r="X505" s="93">
        <f>SUM('1:3'!X505)</f>
        <v>0</v>
      </c>
      <c r="Y505" s="93">
        <f>SUM('1:3'!Y505)</f>
        <v>0</v>
      </c>
      <c r="Z505" s="93">
        <f>SUM('1:3'!Z505)</f>
        <v>0</v>
      </c>
      <c r="AA505" s="93">
        <f>SUM('1:3'!AA505)</f>
        <v>0</v>
      </c>
      <c r="AB505" s="73"/>
      <c r="AC505" s="54"/>
      <c r="AD505" s="327"/>
      <c r="AE505" s="54"/>
      <c r="AF505" s="54"/>
      <c r="AG505" s="54"/>
      <c r="AH505" s="54"/>
      <c r="AI505" s="57"/>
      <c r="AJ505" s="57"/>
      <c r="AK505" s="57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</row>
    <row r="506" spans="1:53">
      <c r="A506" s="536" t="s">
        <v>106</v>
      </c>
      <c r="B506" s="537"/>
      <c r="C506" s="316" t="s">
        <v>71</v>
      </c>
      <c r="D506" s="20"/>
      <c r="E506" s="20"/>
      <c r="F506" s="32"/>
      <c r="G506" s="94">
        <f>SUM(G491:G505)</f>
        <v>364</v>
      </c>
      <c r="H506" s="30">
        <f>SUM(H491:H505)</f>
        <v>2839.2</v>
      </c>
      <c r="I506" s="30">
        <f>SUM(I491:I505)</f>
        <v>87</v>
      </c>
      <c r="J506" s="31">
        <f t="array" ref="J506">IF(ISERROR(G506/I506),"",G506/I506)</f>
        <v>4.1839080459770113</v>
      </c>
      <c r="K506" s="30">
        <f>SUM(K491:K501)</f>
        <v>79.130434782608702</v>
      </c>
      <c r="L506" s="98"/>
      <c r="M506" s="89">
        <f t="shared" ref="M506:V506" si="99">SUM(M491:M501)</f>
        <v>7.8695652173912976</v>
      </c>
      <c r="N506" s="20">
        <f t="shared" si="99"/>
        <v>0</v>
      </c>
      <c r="O506" s="91">
        <f t="shared" si="99"/>
        <v>0</v>
      </c>
      <c r="P506" s="91">
        <f t="shared" si="99"/>
        <v>0</v>
      </c>
      <c r="Q506" s="91">
        <f t="shared" si="99"/>
        <v>0</v>
      </c>
      <c r="R506" s="91">
        <f t="shared" si="99"/>
        <v>0</v>
      </c>
      <c r="S506" s="92">
        <f t="shared" si="99"/>
        <v>0</v>
      </c>
      <c r="T506" s="91">
        <f t="shared" si="99"/>
        <v>0</v>
      </c>
      <c r="U506" s="91">
        <f t="shared" si="99"/>
        <v>0</v>
      </c>
      <c r="V506" s="202">
        <f t="shared" si="99"/>
        <v>0</v>
      </c>
      <c r="W506" s="33">
        <f>IF(ISERROR(V506/G506),"",V506/G506)</f>
        <v>0</v>
      </c>
      <c r="X506" s="92">
        <f>SUM(X491:X501)</f>
        <v>0</v>
      </c>
      <c r="Y506" s="92">
        <f>SUM(Y491:Y501)</f>
        <v>0</v>
      </c>
      <c r="Z506" s="92">
        <f>SUM(Z491:Z501)</f>
        <v>0</v>
      </c>
      <c r="AA506" s="92">
        <f>SUM(AA491:AA501)</f>
        <v>0</v>
      </c>
      <c r="AB506" s="70"/>
      <c r="AC506" s="70"/>
      <c r="AD506" s="58"/>
      <c r="AE506" s="70"/>
      <c r="AF506" s="70"/>
      <c r="AG506" s="70"/>
      <c r="AH506" s="70"/>
      <c r="AI506" s="58"/>
      <c r="AJ506" s="58"/>
      <c r="AK506" s="58"/>
      <c r="AL506" s="58"/>
      <c r="AM506" s="58"/>
      <c r="AN506" s="58"/>
      <c r="AO506" s="58"/>
      <c r="AP506" s="58"/>
      <c r="AQ506" s="58"/>
      <c r="AR506" s="58"/>
      <c r="AS506" s="58"/>
      <c r="AT506" s="58"/>
      <c r="AU506" s="58"/>
      <c r="AV506" s="58"/>
      <c r="AW506" s="58"/>
      <c r="AX506" s="58"/>
      <c r="AY506" s="58"/>
      <c r="AZ506" s="58"/>
      <c r="BA506" s="58"/>
    </row>
    <row r="507" spans="1:53">
      <c r="A507" s="538" t="s">
        <v>108</v>
      </c>
      <c r="B507" s="539"/>
      <c r="C507" s="539"/>
      <c r="D507" s="539"/>
      <c r="E507" s="539"/>
      <c r="F507" s="540"/>
      <c r="G507" s="189">
        <f>SUM(G370,G428,G463,G479,G490,G506)</f>
        <v>520</v>
      </c>
      <c r="H507" s="189">
        <f>SUM(H370,H428,H463,H479,H490,H506)</f>
        <v>3623.88</v>
      </c>
      <c r="I507" s="189">
        <f>SUM(I370,I428,I463,I479,I490,I506)</f>
        <v>104.5</v>
      </c>
      <c r="J507" s="52">
        <f t="array" ref="J507">IF(ISERROR(G507/I507),"",G507/I507)</f>
        <v>4.9760765550239237</v>
      </c>
      <c r="K507" s="189">
        <f>SUM(K370,K428,K463,K479,K490,K506)</f>
        <v>95.904628330995791</v>
      </c>
      <c r="L507" s="52">
        <f>IF(ISERROR(G507/K507),"",G507/K507)</f>
        <v>5.4220532319391639</v>
      </c>
      <c r="M507" s="189">
        <f t="shared" ref="M507:V507" si="100">SUM(M370,M428,M463,M479,M490,M506)</f>
        <v>8.5953716690042015</v>
      </c>
      <c r="N507" s="189">
        <f t="shared" si="100"/>
        <v>0</v>
      </c>
      <c r="O507" s="189">
        <f t="shared" si="100"/>
        <v>0</v>
      </c>
      <c r="P507" s="189">
        <f t="shared" si="100"/>
        <v>0</v>
      </c>
      <c r="Q507" s="189">
        <f t="shared" si="100"/>
        <v>0</v>
      </c>
      <c r="R507" s="189">
        <f t="shared" si="100"/>
        <v>0</v>
      </c>
      <c r="S507" s="189">
        <f t="shared" si="100"/>
        <v>0</v>
      </c>
      <c r="T507" s="189">
        <f t="shared" si="100"/>
        <v>0</v>
      </c>
      <c r="U507" s="189">
        <f t="shared" si="100"/>
        <v>0</v>
      </c>
      <c r="V507" s="189">
        <f t="shared" si="100"/>
        <v>0</v>
      </c>
      <c r="W507" s="78">
        <f>IF(ISERROR(V507/G507),"",V507/G507)</f>
        <v>0</v>
      </c>
      <c r="X507" s="189">
        <f>SUM(X370,X428,X463,X479,X490,X506)</f>
        <v>0</v>
      </c>
      <c r="Y507" s="189">
        <f>SUM(Y370,Y428,Y463,Y479,Y490,Y506)</f>
        <v>0</v>
      </c>
      <c r="Z507" s="189">
        <f>SUM(Z370,Z428,Z463,Z479,Z490,Z506)</f>
        <v>0</v>
      </c>
      <c r="AA507" s="189">
        <f>SUM(AA370,AA428,AA463,AA479,AA490,AA506)</f>
        <v>0</v>
      </c>
      <c r="AB507" s="76"/>
      <c r="AC507" s="71"/>
      <c r="AD507" s="327"/>
      <c r="AE507" s="77"/>
      <c r="AF507" s="77"/>
      <c r="AG507" s="77"/>
      <c r="AH507" s="77"/>
      <c r="AI507" s="57"/>
      <c r="AJ507" s="57"/>
      <c r="AK507" s="57"/>
      <c r="AL507" s="541"/>
      <c r="AM507" s="541"/>
      <c r="AN507" s="541"/>
      <c r="AO507" s="541"/>
      <c r="AP507" s="541"/>
      <c r="AQ507" s="541"/>
      <c r="AR507" s="541"/>
      <c r="AS507" s="541"/>
      <c r="AT507" s="541"/>
      <c r="AU507" s="541"/>
      <c r="AV507" s="541"/>
      <c r="AW507" s="541"/>
      <c r="AX507" s="541"/>
      <c r="AY507" s="541"/>
      <c r="AZ507" s="541"/>
      <c r="BA507" s="541"/>
    </row>
    <row r="508" spans="1:53" ht="15.75" customHeight="1">
      <c r="A508" s="429" t="s">
        <v>497</v>
      </c>
      <c r="B508" s="319" t="s">
        <v>110</v>
      </c>
      <c r="C508" s="519" t="s">
        <v>111</v>
      </c>
      <c r="D508" s="519"/>
      <c r="E508" s="529" t="s">
        <v>112</v>
      </c>
      <c r="F508" s="529"/>
      <c r="G508" s="499" t="s">
        <v>113</v>
      </c>
      <c r="H508" s="499"/>
      <c r="I508" s="529" t="s">
        <v>114</v>
      </c>
      <c r="J508" s="529"/>
      <c r="K508" s="529" t="s">
        <v>36</v>
      </c>
      <c r="L508" s="529"/>
      <c r="M508" s="529" t="s">
        <v>115</v>
      </c>
      <c r="N508" s="529"/>
      <c r="O508" s="529" t="s">
        <v>116</v>
      </c>
      <c r="P508" s="499" t="s">
        <v>117</v>
      </c>
      <c r="Q508" s="499"/>
      <c r="R508" s="499" t="s">
        <v>36</v>
      </c>
      <c r="S508" s="499"/>
      <c r="T508" s="499" t="s">
        <v>118</v>
      </c>
      <c r="U508" s="499"/>
      <c r="V508" s="499" t="s">
        <v>119</v>
      </c>
      <c r="W508" s="499"/>
      <c r="X508" s="499" t="s">
        <v>36</v>
      </c>
      <c r="Y508" s="499"/>
      <c r="Z508" s="499" t="s">
        <v>118</v>
      </c>
      <c r="AA508" s="499"/>
      <c r="AB508" s="12"/>
      <c r="AC508" s="12"/>
      <c r="AD508" s="12"/>
      <c r="AE508" s="3"/>
      <c r="AF508" s="3"/>
      <c r="AG508" s="3"/>
      <c r="AH508" s="325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21"/>
      <c r="AV508" s="21"/>
      <c r="AW508" s="21"/>
      <c r="AX508" s="21"/>
      <c r="AY508" s="21"/>
      <c r="AZ508" s="21"/>
      <c r="BA508" s="21"/>
    </row>
    <row r="509" spans="1:53">
      <c r="A509" s="430"/>
      <c r="B509" s="319" t="s">
        <v>120</v>
      </c>
      <c r="C509" s="534">
        <f>SUM('1:3'!C509)</f>
        <v>0</v>
      </c>
      <c r="D509" s="535"/>
      <c r="E509" s="533">
        <f>D509*11</f>
        <v>0</v>
      </c>
      <c r="F509" s="533"/>
      <c r="G509" s="447">
        <v>0</v>
      </c>
      <c r="H509" s="448"/>
      <c r="I509" s="529">
        <f>G509*11</f>
        <v>0</v>
      </c>
      <c r="J509" s="529"/>
      <c r="K509" s="529">
        <f>E509-I509</f>
        <v>0</v>
      </c>
      <c r="L509" s="529"/>
      <c r="M509" s="531" t="str">
        <f>IF(ISERROR(K509/E509),"",K509/E509)</f>
        <v/>
      </c>
      <c r="N509" s="531"/>
      <c r="O509" s="529"/>
      <c r="P509" s="499" t="s">
        <v>70</v>
      </c>
      <c r="Q509" s="499"/>
      <c r="R509" s="522">
        <f>SUM(O370:U370)</f>
        <v>0</v>
      </c>
      <c r="S509" s="522"/>
      <c r="T509" s="530" t="str">
        <f t="array" ref="T509">IF(ISERROR(R509/R516),"",R509/R516)</f>
        <v/>
      </c>
      <c r="U509" s="530"/>
      <c r="V509" s="499" t="s">
        <v>41</v>
      </c>
      <c r="W509" s="499"/>
      <c r="X509" s="522">
        <f>SUM(O370,O428,O463,O479,O490,O506)</f>
        <v>0</v>
      </c>
      <c r="Y509" s="522"/>
      <c r="Z509" s="530" t="str">
        <f t="array" ref="Z509">IF(ISERROR(X509/X516),"",X509/X516)</f>
        <v/>
      </c>
      <c r="AA509" s="530"/>
      <c r="AB509" s="12"/>
      <c r="AC509" s="22"/>
      <c r="AD509" s="22"/>
      <c r="AE509" s="3"/>
      <c r="AF509" s="3"/>
      <c r="AG509" s="3"/>
      <c r="AH509" s="327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21"/>
      <c r="AV509" s="21"/>
      <c r="AW509" s="21"/>
      <c r="AX509" s="21"/>
      <c r="AY509" s="21"/>
      <c r="AZ509" s="21"/>
      <c r="BA509" s="21"/>
    </row>
    <row r="510" spans="1:53" ht="15.75" customHeight="1">
      <c r="A510" s="430"/>
      <c r="B510" s="319" t="s">
        <v>121</v>
      </c>
      <c r="C510" s="534">
        <f>SUM('1:3'!C510)</f>
        <v>0</v>
      </c>
      <c r="D510" s="535"/>
      <c r="E510" s="533">
        <f>D510*11</f>
        <v>0</v>
      </c>
      <c r="F510" s="533"/>
      <c r="G510" s="447">
        <v>0</v>
      </c>
      <c r="H510" s="448"/>
      <c r="I510" s="529">
        <f>G510*11</f>
        <v>0</v>
      </c>
      <c r="J510" s="529"/>
      <c r="K510" s="529">
        <f>E510-I510</f>
        <v>0</v>
      </c>
      <c r="L510" s="529"/>
      <c r="M510" s="531" t="str">
        <f>IF(ISERROR(K510/E510),"",K510/E510)</f>
        <v/>
      </c>
      <c r="N510" s="531"/>
      <c r="O510" s="529"/>
      <c r="P510" s="499" t="s">
        <v>86</v>
      </c>
      <c r="Q510" s="499"/>
      <c r="R510" s="522">
        <f>SUM(O428:U428)</f>
        <v>0</v>
      </c>
      <c r="S510" s="522"/>
      <c r="T510" s="530" t="str">
        <f>IF(ISERROR(R510/R516),"",R510/R516)</f>
        <v/>
      </c>
      <c r="U510" s="530"/>
      <c r="V510" s="499" t="s">
        <v>42</v>
      </c>
      <c r="W510" s="499"/>
      <c r="X510" s="522">
        <f>SUM(O371,O429,O464,O480,O491,O507)</f>
        <v>0</v>
      </c>
      <c r="Y510" s="522"/>
      <c r="Z510" s="530" t="str">
        <f>IF(ISERROR(X510/X516),"",X510/X516)</f>
        <v/>
      </c>
      <c r="AA510" s="530"/>
      <c r="AB510" s="12"/>
      <c r="AC510" s="22"/>
      <c r="AD510" s="22"/>
      <c r="AE510" s="3"/>
      <c r="AF510" s="3"/>
      <c r="AG510" s="3"/>
      <c r="AH510" s="327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21"/>
      <c r="AV510" s="21"/>
      <c r="AW510" s="21"/>
      <c r="AX510" s="21"/>
      <c r="AY510" s="21"/>
      <c r="AZ510" s="21"/>
      <c r="BA510" s="21"/>
    </row>
    <row r="511" spans="1:53">
      <c r="A511" s="430"/>
      <c r="B511" s="319" t="s">
        <v>122</v>
      </c>
      <c r="C511" s="534">
        <f>SUM('1:3'!C511)</f>
        <v>0</v>
      </c>
      <c r="D511" s="535"/>
      <c r="E511" s="533">
        <f>D511*11</f>
        <v>0</v>
      </c>
      <c r="F511" s="533"/>
      <c r="G511" s="447">
        <v>0</v>
      </c>
      <c r="H511" s="448"/>
      <c r="I511" s="529">
        <f>G511*11</f>
        <v>0</v>
      </c>
      <c r="J511" s="529"/>
      <c r="K511" s="529">
        <f>E511-I511</f>
        <v>0</v>
      </c>
      <c r="L511" s="529"/>
      <c r="M511" s="531" t="str">
        <f>IF(ISERROR(K511/E511),"",K511/E511)</f>
        <v/>
      </c>
      <c r="N511" s="531"/>
      <c r="O511" s="529"/>
      <c r="P511" s="499" t="s">
        <v>92</v>
      </c>
      <c r="Q511" s="499"/>
      <c r="R511" s="522">
        <f>SUM(O463:U463)</f>
        <v>0</v>
      </c>
      <c r="S511" s="522"/>
      <c r="T511" s="530" t="str">
        <f>IF(ISERROR(R511/R516),"",R511/R516)</f>
        <v/>
      </c>
      <c r="U511" s="530"/>
      <c r="V511" s="499" t="s">
        <v>43</v>
      </c>
      <c r="W511" s="499"/>
      <c r="X511" s="522">
        <f>SUM(O373,O430,O465,O481,O492,O508)</f>
        <v>0</v>
      </c>
      <c r="Y511" s="522"/>
      <c r="Z511" s="530" t="str">
        <f>IF(ISERROR(X511/X516),"",X511/X516)</f>
        <v/>
      </c>
      <c r="AA511" s="530"/>
      <c r="AB511" s="12"/>
      <c r="AC511" s="22"/>
      <c r="AD511" s="22"/>
      <c r="AE511" s="3"/>
      <c r="AF511" s="3"/>
      <c r="AG511" s="327"/>
      <c r="AH511" s="327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21"/>
      <c r="AV511" s="21"/>
      <c r="AW511" s="21"/>
      <c r="AX511" s="21"/>
      <c r="AY511" s="21"/>
      <c r="AZ511" s="21"/>
      <c r="BA511" s="21"/>
    </row>
    <row r="512" spans="1:53">
      <c r="A512" s="430"/>
      <c r="B512" s="319" t="s">
        <v>47</v>
      </c>
      <c r="C512" s="432">
        <v>1</v>
      </c>
      <c r="D512" s="433"/>
      <c r="E512" s="533">
        <f>D512*11</f>
        <v>0</v>
      </c>
      <c r="F512" s="533"/>
      <c r="G512" s="447">
        <v>1</v>
      </c>
      <c r="H512" s="448"/>
      <c r="I512" s="529">
        <f>G512*11</f>
        <v>11</v>
      </c>
      <c r="J512" s="529"/>
      <c r="K512" s="529">
        <f>E512-I512</f>
        <v>-11</v>
      </c>
      <c r="L512" s="529"/>
      <c r="M512" s="531" t="str">
        <f>IF(ISERROR(K512/E512),"",K512/E512)</f>
        <v/>
      </c>
      <c r="N512" s="531"/>
      <c r="O512" s="529"/>
      <c r="P512" s="499" t="s">
        <v>99</v>
      </c>
      <c r="Q512" s="499"/>
      <c r="R512" s="522">
        <f>SUM(O479:U479)</f>
        <v>0</v>
      </c>
      <c r="S512" s="522"/>
      <c r="T512" s="530" t="str">
        <f>IF(ISERROR(R512/R516),"",R512/R516)</f>
        <v/>
      </c>
      <c r="U512" s="530"/>
      <c r="V512" s="499" t="s">
        <v>44</v>
      </c>
      <c r="W512" s="499"/>
      <c r="X512" s="522">
        <f>SUM(O374,O431,O466,O482,O493,O509)</f>
        <v>0</v>
      </c>
      <c r="Y512" s="522"/>
      <c r="Z512" s="530" t="str">
        <f>IF(ISERROR(X512/X516),"",X512/X516)</f>
        <v/>
      </c>
      <c r="AA512" s="530"/>
      <c r="AB512" s="12"/>
      <c r="AC512" s="22"/>
      <c r="AD512" s="22"/>
      <c r="AE512" s="3"/>
      <c r="AF512" s="3"/>
      <c r="AG512" s="327"/>
      <c r="AH512" s="327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21"/>
      <c r="AV512" s="21"/>
      <c r="AW512" s="21"/>
      <c r="AX512" s="21"/>
      <c r="AY512" s="21"/>
      <c r="AZ512" s="21"/>
      <c r="BA512" s="21"/>
    </row>
    <row r="513" spans="1:53">
      <c r="A513" s="431"/>
      <c r="B513" s="319" t="s">
        <v>123</v>
      </c>
      <c r="C513" s="532">
        <f>SUM(C509:D512)</f>
        <v>1</v>
      </c>
      <c r="D513" s="529"/>
      <c r="E513" s="529">
        <f>SUM(F509:F512)</f>
        <v>0</v>
      </c>
      <c r="F513" s="529"/>
      <c r="G513" s="532">
        <f>SUM(G509:H512)</f>
        <v>1</v>
      </c>
      <c r="H513" s="529"/>
      <c r="I513" s="529">
        <f>SUM(I509:J512)</f>
        <v>11</v>
      </c>
      <c r="J513" s="529"/>
      <c r="K513" s="529">
        <f>SUM(K509:L512)</f>
        <v>-11</v>
      </c>
      <c r="L513" s="529"/>
      <c r="M513" s="531" t="str">
        <f>IF(ISERROR(K513/E513),"",K513/E513)</f>
        <v/>
      </c>
      <c r="N513" s="531"/>
      <c r="O513" s="529"/>
      <c r="P513" s="499" t="s">
        <v>102</v>
      </c>
      <c r="Q513" s="499"/>
      <c r="R513" s="522">
        <f>SUM(O490:U490)</f>
        <v>0</v>
      </c>
      <c r="S513" s="522"/>
      <c r="T513" s="530" t="str">
        <f>IF(ISERROR(R513/R516),"",R513/R516)</f>
        <v/>
      </c>
      <c r="U513" s="530"/>
      <c r="V513" s="499" t="s">
        <v>45</v>
      </c>
      <c r="W513" s="499"/>
      <c r="X513" s="522">
        <f>SUM(O375,O432,O467,O483,O494,O510)</f>
        <v>0</v>
      </c>
      <c r="Y513" s="522"/>
      <c r="Z513" s="530" t="str">
        <f>IF(ISERROR(X513/X516),"",X513/X516)</f>
        <v/>
      </c>
      <c r="AA513" s="530"/>
      <c r="AB513" s="12"/>
      <c r="AC513" s="22"/>
      <c r="AD513" s="22"/>
      <c r="AE513" s="3"/>
      <c r="AF513" s="3"/>
      <c r="AG513" s="327"/>
      <c r="AH513" s="327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324"/>
      <c r="AV513" s="324"/>
      <c r="AW513" s="324"/>
      <c r="AX513" s="324"/>
      <c r="AY513" s="324"/>
      <c r="AZ513" s="324"/>
      <c r="BA513" s="324"/>
    </row>
    <row r="514" spans="1:53" ht="17.25">
      <c r="A514" s="269" t="s">
        <v>498</v>
      </c>
      <c r="B514" s="319">
        <f>G507</f>
        <v>520</v>
      </c>
      <c r="C514" s="522" t="s">
        <v>155</v>
      </c>
      <c r="D514" s="522"/>
      <c r="E514" s="499">
        <f>H507</f>
        <v>3623.88</v>
      </c>
      <c r="F514" s="499"/>
      <c r="G514" s="499" t="s">
        <v>34</v>
      </c>
      <c r="H514" s="499"/>
      <c r="I514" s="528">
        <f>L507</f>
        <v>5.4220532319391639</v>
      </c>
      <c r="J514" s="528"/>
      <c r="K514" s="529" t="s">
        <v>32</v>
      </c>
      <c r="L514" s="529"/>
      <c r="M514" s="528">
        <f>J507</f>
        <v>4.9760765550239237</v>
      </c>
      <c r="N514" s="528"/>
      <c r="O514" s="529"/>
      <c r="P514" s="499" t="s">
        <v>106</v>
      </c>
      <c r="Q514" s="499"/>
      <c r="R514" s="522">
        <f>SUM(O506:U506)</f>
        <v>0</v>
      </c>
      <c r="S514" s="522"/>
      <c r="T514" s="530" t="str">
        <f>IF(ISERROR(R514/R516),"",R514/R516)</f>
        <v/>
      </c>
      <c r="U514" s="530"/>
      <c r="V514" s="499" t="s">
        <v>46</v>
      </c>
      <c r="W514" s="499"/>
      <c r="X514" s="522">
        <f>SUM(O376,O433,O468,O484,O495,O511)</f>
        <v>0</v>
      </c>
      <c r="Y514" s="522"/>
      <c r="Z514" s="530" t="str">
        <f>IF(ISERROR(X514/X516),"",X514/X516)</f>
        <v/>
      </c>
      <c r="AA514" s="530"/>
      <c r="AB514" s="12"/>
      <c r="AC514" s="22"/>
      <c r="AD514" s="22"/>
      <c r="AE514" s="3"/>
      <c r="AF514" s="3"/>
      <c r="AG514" s="327"/>
      <c r="AH514" s="327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  <c r="AU514" s="324"/>
      <c r="AV514" s="324"/>
      <c r="AW514" s="324"/>
      <c r="AX514" s="324"/>
      <c r="AY514" s="324"/>
      <c r="AZ514" s="324"/>
      <c r="BA514" s="324"/>
    </row>
    <row r="515" spans="1:53" ht="15.75" customHeight="1">
      <c r="A515" s="270" t="s">
        <v>499</v>
      </c>
      <c r="B515" s="319">
        <f>I507+C513</f>
        <v>105.5</v>
      </c>
      <c r="C515" s="499" t="s">
        <v>114</v>
      </c>
      <c r="D515" s="499"/>
      <c r="E515" s="519">
        <f>K507+I513</f>
        <v>106.90462833099579</v>
      </c>
      <c r="F515" s="519"/>
      <c r="G515" s="499" t="s">
        <v>150</v>
      </c>
      <c r="H515" s="499"/>
      <c r="I515" s="528">
        <f>B515-E515</f>
        <v>-1.4046283309957914</v>
      </c>
      <c r="J515" s="528"/>
      <c r="K515" s="529" t="s">
        <v>151</v>
      </c>
      <c r="L515" s="529"/>
      <c r="M515" s="531">
        <f>IF(ISERROR(I515/B515),"",I515/B515)</f>
        <v>-1.3314012616073852E-2</v>
      </c>
      <c r="N515" s="531"/>
      <c r="O515" s="529"/>
      <c r="P515" s="499" t="s">
        <v>107</v>
      </c>
      <c r="Q515" s="499"/>
      <c r="R515" s="522"/>
      <c r="S515" s="522"/>
      <c r="T515" s="530" t="str">
        <f>IF(ISERROR(R515/R516),"",R515/R516)</f>
        <v/>
      </c>
      <c r="U515" s="530"/>
      <c r="V515" s="499" t="s">
        <v>47</v>
      </c>
      <c r="W515" s="499"/>
      <c r="X515" s="522">
        <f>SUM(O377,O434,O469,O489,O496,O512)</f>
        <v>0</v>
      </c>
      <c r="Y515" s="522"/>
      <c r="Z515" s="530" t="str">
        <f>IF(ISERROR(X515/X516),"",X515/X516)</f>
        <v/>
      </c>
      <c r="AA515" s="530"/>
      <c r="AB515" s="12"/>
      <c r="AC515" s="22"/>
      <c r="AD515" s="22"/>
      <c r="AE515" s="3"/>
      <c r="AF515" s="3"/>
      <c r="AG515" s="327"/>
      <c r="AH515" s="327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  <c r="AU515" s="324"/>
      <c r="AV515" s="324"/>
      <c r="AW515" s="324"/>
      <c r="AX515" s="324"/>
      <c r="AY515" s="324"/>
      <c r="AZ515" s="324"/>
      <c r="BA515" s="324"/>
    </row>
    <row r="516" spans="1:53" ht="15.75" customHeight="1">
      <c r="A516" s="270" t="s">
        <v>501</v>
      </c>
      <c r="B516" s="319">
        <f>N507</f>
        <v>0</v>
      </c>
      <c r="C516" s="499" t="s">
        <v>149</v>
      </c>
      <c r="D516" s="499"/>
      <c r="E516" s="530">
        <f>IF(ISERROR(B516/B515),"",B516/B515)</f>
        <v>0</v>
      </c>
      <c r="F516" s="530"/>
      <c r="G516" s="499" t="s">
        <v>158</v>
      </c>
      <c r="H516" s="499"/>
      <c r="I516" s="529">
        <f>V507</f>
        <v>0</v>
      </c>
      <c r="J516" s="529"/>
      <c r="K516" s="529" t="s">
        <v>156</v>
      </c>
      <c r="L516" s="529"/>
      <c r="M516" s="531">
        <f t="array" ref="M516">IF(ISERROR(I516/B514),"",I516/B514)</f>
        <v>0</v>
      </c>
      <c r="N516" s="531"/>
      <c r="O516" s="529"/>
      <c r="P516" s="499" t="s">
        <v>123</v>
      </c>
      <c r="Q516" s="499"/>
      <c r="R516" s="522">
        <f>SUM(R509:S515)</f>
        <v>0</v>
      </c>
      <c r="S516" s="522"/>
      <c r="T516" s="530">
        <f>SUM(T509:U515)</f>
        <v>0</v>
      </c>
      <c r="U516" s="530"/>
      <c r="V516" s="499" t="s">
        <v>123</v>
      </c>
      <c r="W516" s="499"/>
      <c r="X516" s="522">
        <f>SUM(X509:Y515)</f>
        <v>0</v>
      </c>
      <c r="Y516" s="522"/>
      <c r="Z516" s="530">
        <f>SUM(Z509:AA515)</f>
        <v>0</v>
      </c>
      <c r="AA516" s="530"/>
      <c r="AB516" s="12"/>
      <c r="AC516" s="22"/>
      <c r="AD516" s="22"/>
      <c r="AE516" s="3"/>
      <c r="AF516" s="3"/>
      <c r="AG516" s="327"/>
      <c r="AH516" s="327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  <c r="AU516" s="324"/>
      <c r="AV516" s="324"/>
      <c r="AW516" s="324"/>
      <c r="AX516" s="324"/>
      <c r="AY516" s="324"/>
      <c r="AZ516" s="324"/>
      <c r="BA516" s="324"/>
    </row>
    <row r="517" spans="1:53" ht="17.25">
      <c r="A517" s="289" t="s">
        <v>502</v>
      </c>
      <c r="B517" s="323"/>
      <c r="C517" s="7"/>
      <c r="D517" s="7"/>
      <c r="E517" s="15"/>
      <c r="F517" s="15"/>
      <c r="G517" s="523" t="str">
        <f>IF(ISERROR(#REF!/#REF!),"",#REF!/#REF!)</f>
        <v/>
      </c>
      <c r="H517" s="523"/>
      <c r="I517" s="523"/>
      <c r="J517" s="8"/>
      <c r="K517" s="47"/>
      <c r="L517" s="12"/>
      <c r="M517" s="12"/>
      <c r="N517" s="523" t="str">
        <f>IF(ISERROR(G517/#REF!),"",G517/#REF!)</f>
        <v/>
      </c>
      <c r="O517" s="523"/>
      <c r="P517" s="523"/>
      <c r="Q517" s="523"/>
      <c r="R517" s="523"/>
      <c r="S517" s="327"/>
      <c r="T517" s="15"/>
      <c r="U517" s="15"/>
      <c r="V517" s="205"/>
      <c r="W517" s="8"/>
      <c r="X517" s="9"/>
      <c r="Y517" s="9"/>
      <c r="Z517" s="9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9"/>
      <c r="AN517" s="9"/>
      <c r="AO517" s="9"/>
      <c r="AP517" s="9"/>
      <c r="AQ517" s="9"/>
      <c r="AR517" s="9"/>
      <c r="AS517" s="12"/>
      <c r="AT517" s="12"/>
      <c r="AU517" s="12"/>
      <c r="AV517" s="12"/>
      <c r="AW517" s="12"/>
      <c r="AX517" s="12"/>
      <c r="AY517" s="12"/>
      <c r="AZ517" s="12"/>
      <c r="BA517" s="12"/>
    </row>
    <row r="518" spans="1:53" ht="15.75" customHeight="1">
      <c r="A518" s="271" t="s">
        <v>503</v>
      </c>
      <c r="B518" s="323"/>
      <c r="C518" s="7"/>
      <c r="D518" s="7"/>
      <c r="E518" s="7"/>
      <c r="F518" s="7"/>
      <c r="G518" s="11"/>
      <c r="H518" s="7"/>
      <c r="I518" s="11"/>
      <c r="J518" s="44"/>
      <c r="K518" s="48"/>
      <c r="L518" s="7"/>
      <c r="M518" s="7"/>
      <c r="N518" s="7"/>
      <c r="O518" s="7"/>
      <c r="P518" s="7"/>
      <c r="Q518" s="7"/>
      <c r="R518" s="7"/>
      <c r="S518" s="7"/>
      <c r="T518" s="7"/>
      <c r="U518" s="18"/>
      <c r="V518" s="206"/>
      <c r="W518" s="18"/>
      <c r="X518" s="7"/>
      <c r="Y518" s="7"/>
      <c r="Z518" s="7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7"/>
      <c r="AN518" s="7"/>
      <c r="AO518" s="7"/>
      <c r="AP518" s="7"/>
      <c r="AQ518" s="7"/>
      <c r="AR518" s="7"/>
      <c r="AS518" s="15"/>
      <c r="AT518" s="15"/>
      <c r="AU518" s="15"/>
      <c r="AV518" s="15"/>
      <c r="AW518" s="15"/>
      <c r="AX518" s="15"/>
      <c r="AY518" s="15"/>
      <c r="AZ518" s="15"/>
      <c r="BA518" s="15"/>
    </row>
    <row r="519" spans="1:53">
      <c r="A519" s="522" t="s">
        <v>157</v>
      </c>
      <c r="B519" s="522"/>
      <c r="C519" s="519">
        <f>SUM(B171,B342,B514)</f>
        <v>7163</v>
      </c>
      <c r="D519" s="519"/>
      <c r="E519" s="522" t="s">
        <v>124</v>
      </c>
      <c r="F519" s="522"/>
      <c r="G519" s="519">
        <f>SUM(E171,E342,E514)</f>
        <v>37119.379999999997</v>
      </c>
      <c r="H519" s="519"/>
      <c r="I519" s="499" t="s">
        <v>34</v>
      </c>
      <c r="J519" s="522"/>
      <c r="K519" s="524">
        <f>IF(ISERROR(C519/G520),"",C519/G520)</f>
        <v>11.152467854776795</v>
      </c>
      <c r="L519" s="525"/>
      <c r="M519" s="499" t="s">
        <v>32</v>
      </c>
      <c r="N519" s="499"/>
      <c r="O519" s="526">
        <f t="array" ref="O519">IF(ISERROR(C519/C520),"",C519/C520)</f>
        <v>19.359459459459458</v>
      </c>
      <c r="P519" s="527"/>
      <c r="Q519" s="7"/>
      <c r="R519" s="7"/>
      <c r="S519" s="7"/>
      <c r="T519" s="7"/>
      <c r="U519" s="18"/>
      <c r="V519" s="206"/>
      <c r="W519" s="18"/>
      <c r="X519" s="7"/>
      <c r="Y519" s="7"/>
      <c r="Z519" s="7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7"/>
      <c r="AN519" s="7"/>
      <c r="AO519" s="7"/>
      <c r="AP519" s="7"/>
      <c r="AQ519" s="7"/>
      <c r="AR519" s="7"/>
      <c r="AS519" s="15"/>
      <c r="AT519" s="15"/>
      <c r="AU519" s="15"/>
      <c r="AV519" s="15"/>
      <c r="AW519" s="15"/>
      <c r="AX519" s="15"/>
      <c r="AY519" s="15"/>
      <c r="AZ519" s="15"/>
      <c r="BA519" s="15"/>
    </row>
    <row r="520" spans="1:53">
      <c r="A520" s="499" t="s">
        <v>125</v>
      </c>
      <c r="B520" s="499"/>
      <c r="C520" s="519">
        <f>SUM(B172,B343,B515)</f>
        <v>370</v>
      </c>
      <c r="D520" s="519"/>
      <c r="E520" s="499" t="s">
        <v>114</v>
      </c>
      <c r="F520" s="499"/>
      <c r="G520" s="519">
        <f>SUM(E172,E343,E515)</f>
        <v>642.27936751523237</v>
      </c>
      <c r="H520" s="519"/>
      <c r="I520" s="506" t="s">
        <v>150</v>
      </c>
      <c r="J520" s="507"/>
      <c r="K520" s="510">
        <f>C520-G520</f>
        <v>-272.27936751523237</v>
      </c>
      <c r="L520" s="509"/>
      <c r="M520" s="510" t="s">
        <v>151</v>
      </c>
      <c r="N520" s="509"/>
      <c r="O520" s="520">
        <f>IF(ISERROR(K520/C520),"",K520/C520)</f>
        <v>-0.73589018247360094</v>
      </c>
      <c r="P520" s="521"/>
      <c r="Q520" s="7"/>
      <c r="R520" s="7"/>
      <c r="S520" s="7"/>
      <c r="T520" s="7"/>
      <c r="U520" s="18"/>
      <c r="V520" s="206"/>
      <c r="W520" s="18"/>
      <c r="X520" s="7"/>
      <c r="Y520" s="7"/>
      <c r="Z520" s="7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7"/>
      <c r="AN520" s="7"/>
      <c r="AO520" s="7"/>
      <c r="AP520" s="7"/>
      <c r="AQ520" s="7"/>
      <c r="AR520" s="7"/>
      <c r="AS520" s="15"/>
      <c r="AT520" s="15"/>
      <c r="AU520" s="15"/>
      <c r="AV520" s="15"/>
      <c r="AW520" s="15"/>
      <c r="AX520" s="15"/>
      <c r="AY520" s="15"/>
      <c r="AZ520" s="15"/>
      <c r="BA520" s="15"/>
    </row>
    <row r="521" spans="1:53">
      <c r="A521" s="506" t="s">
        <v>148</v>
      </c>
      <c r="B521" s="507"/>
      <c r="C521" s="519">
        <f>SUM(B173,B344,B516)</f>
        <v>0</v>
      </c>
      <c r="D521" s="519"/>
      <c r="E521" s="506" t="s">
        <v>149</v>
      </c>
      <c r="F521" s="507"/>
      <c r="G521" s="520">
        <f>IF(ISERROR(C521/C520),"",C521/C520)</f>
        <v>0</v>
      </c>
      <c r="H521" s="521"/>
      <c r="I521" s="499" t="s">
        <v>126</v>
      </c>
      <c r="J521" s="522"/>
      <c r="K521" s="519">
        <f>SUM(I173,I344,I516)</f>
        <v>0</v>
      </c>
      <c r="L521" s="519"/>
      <c r="M521" s="522" t="s">
        <v>127</v>
      </c>
      <c r="N521" s="522"/>
      <c r="O521" s="520">
        <f t="array" ref="O521">IF(ISERROR(K521/C519),"",K521/C519)</f>
        <v>0</v>
      </c>
      <c r="P521" s="521"/>
      <c r="Q521" s="7"/>
      <c r="R521" s="7"/>
      <c r="S521" s="7"/>
      <c r="T521" s="7"/>
      <c r="U521" s="18"/>
      <c r="V521" s="206"/>
      <c r="W521" s="18"/>
      <c r="X521" s="7"/>
      <c r="Y521" s="7"/>
      <c r="Z521" s="7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7"/>
      <c r="AN521" s="7"/>
      <c r="AO521" s="7"/>
      <c r="AP521" s="7"/>
      <c r="AQ521" s="7"/>
      <c r="AR521" s="7"/>
      <c r="AS521" s="15"/>
      <c r="AT521" s="15"/>
      <c r="AU521" s="15"/>
      <c r="AV521" s="15"/>
      <c r="AW521" s="15"/>
      <c r="AX521" s="15"/>
      <c r="AY521" s="15"/>
      <c r="AZ521" s="15"/>
      <c r="BA521" s="15"/>
    </row>
    <row r="522" spans="1:53" ht="17.25">
      <c r="A522" s="271" t="s">
        <v>504</v>
      </c>
      <c r="B522" s="19"/>
      <c r="C522" s="26"/>
      <c r="D522" s="26"/>
      <c r="E522" s="25"/>
      <c r="F522" s="25"/>
      <c r="G522" s="327"/>
      <c r="H522" s="22"/>
      <c r="I522" s="327"/>
      <c r="J522" s="8"/>
      <c r="K522" s="54"/>
      <c r="L522" s="325"/>
      <c r="M522" s="325"/>
      <c r="N522" s="15"/>
      <c r="O522" s="15"/>
      <c r="P522" s="15"/>
      <c r="Q522" s="15"/>
      <c r="R522" s="15"/>
      <c r="S522" s="15"/>
      <c r="T522" s="325"/>
      <c r="U522" s="325"/>
      <c r="V522" s="207"/>
      <c r="W522" s="325"/>
      <c r="X522" s="12"/>
      <c r="Y522" s="12"/>
      <c r="Z522" s="12"/>
      <c r="AA522" s="4"/>
      <c r="AB522" s="4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7"/>
      <c r="AN522" s="7"/>
      <c r="AO522" s="7"/>
      <c r="AP522" s="7"/>
      <c r="AQ522" s="7"/>
      <c r="AR522" s="7"/>
      <c r="AS522" s="15"/>
      <c r="AT522" s="15"/>
      <c r="AU522" s="15"/>
      <c r="AV522" s="15"/>
      <c r="AW522" s="15"/>
      <c r="AX522" s="15"/>
      <c r="AY522" s="15"/>
      <c r="AZ522" s="15"/>
      <c r="BA522" s="15"/>
    </row>
    <row r="523" spans="1:53">
      <c r="A523" s="506" t="s">
        <v>130</v>
      </c>
      <c r="B523" s="507"/>
      <c r="C523" s="506" t="s">
        <v>131</v>
      </c>
      <c r="D523" s="507"/>
      <c r="E523" s="506" t="s">
        <v>118</v>
      </c>
      <c r="F523" s="507"/>
      <c r="G523" s="513" t="s">
        <v>116</v>
      </c>
      <c r="H523" s="514"/>
      <c r="I523" s="506" t="s">
        <v>117</v>
      </c>
      <c r="J523" s="509"/>
      <c r="K523" s="506" t="s">
        <v>14</v>
      </c>
      <c r="L523" s="507"/>
      <c r="M523" s="506" t="s">
        <v>118</v>
      </c>
      <c r="N523" s="507"/>
      <c r="O523" s="499" t="s">
        <v>119</v>
      </c>
      <c r="P523" s="499"/>
      <c r="Q523" s="506" t="s">
        <v>14</v>
      </c>
      <c r="R523" s="507"/>
      <c r="S523" s="506" t="s">
        <v>118</v>
      </c>
      <c r="T523" s="507"/>
      <c r="U523" s="14"/>
      <c r="V523" s="199"/>
      <c r="W523" s="12"/>
      <c r="X523" s="3"/>
      <c r="Y523" s="14"/>
      <c r="Z523" s="15"/>
      <c r="AA523" s="15"/>
      <c r="AB523" s="15"/>
      <c r="AC523" s="15"/>
      <c r="AD523" s="15"/>
      <c r="AE523" s="15"/>
      <c r="AF523" s="15"/>
      <c r="AG523" s="15"/>
      <c r="AH523" s="11"/>
      <c r="AI523" s="11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</row>
    <row r="524" spans="1:53" ht="23.25" customHeight="1">
      <c r="A524" s="511" t="s">
        <v>70</v>
      </c>
      <c r="B524" s="507"/>
      <c r="C524" s="508">
        <f>SUM(G28,G199,G370)</f>
        <v>2348</v>
      </c>
      <c r="D524" s="507"/>
      <c r="E524" s="502">
        <f>IF(ISERROR(C524/C530),"",C524/C530)</f>
        <v>0.32779561636185955</v>
      </c>
      <c r="F524" s="503"/>
      <c r="G524" s="515"/>
      <c r="H524" s="516"/>
      <c r="I524" s="504" t="s">
        <v>15</v>
      </c>
      <c r="J524" s="512"/>
      <c r="K524" s="510">
        <f t="shared" ref="K524:K529" si="101">SUM(R166,U337,U509)</f>
        <v>0</v>
      </c>
      <c r="L524" s="509"/>
      <c r="M524" s="502" t="str">
        <f t="array" ref="M524">IF(ISERROR(K524/K530),"",K524/K530)</f>
        <v/>
      </c>
      <c r="N524" s="503"/>
      <c r="O524" s="499" t="s">
        <v>41</v>
      </c>
      <c r="P524" s="499"/>
      <c r="Q524" s="500">
        <f t="shared" ref="Q524:Q529" si="102">SUM(X166,AA337,AA509)</f>
        <v>0</v>
      </c>
      <c r="R524" s="501"/>
      <c r="S524" s="502" t="str">
        <f t="array" ref="S524">IF(ISERROR(Q524/Q530),"",Q524/Q530)</f>
        <v/>
      </c>
      <c r="T524" s="503"/>
      <c r="U524" s="14"/>
      <c r="V524" s="199"/>
      <c r="W524" s="22"/>
      <c r="X524" s="3"/>
      <c r="Y524" s="14"/>
      <c r="Z524" s="15"/>
      <c r="AA524" s="15"/>
      <c r="AB524" s="15"/>
      <c r="AC524" s="15"/>
      <c r="AD524" s="15"/>
      <c r="AE524" s="15"/>
      <c r="AF524" s="15"/>
      <c r="AG524" s="15"/>
      <c r="AH524" s="11"/>
      <c r="AI524" s="11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</row>
    <row r="525" spans="1:53">
      <c r="A525" s="511" t="s">
        <v>86</v>
      </c>
      <c r="B525" s="507"/>
      <c r="C525" s="506">
        <f>SUM(G86,G257,G428)</f>
        <v>2619</v>
      </c>
      <c r="D525" s="507"/>
      <c r="E525" s="502">
        <f>IF(ISERROR(C525/C530),"",C525/C530)</f>
        <v>0.36562892642747452</v>
      </c>
      <c r="F525" s="503"/>
      <c r="G525" s="515"/>
      <c r="H525" s="516"/>
      <c r="I525" s="504" t="s">
        <v>16</v>
      </c>
      <c r="J525" s="512"/>
      <c r="K525" s="510">
        <f t="shared" si="101"/>
        <v>0</v>
      </c>
      <c r="L525" s="509"/>
      <c r="M525" s="502" t="str">
        <f>IF(ISERROR(K525/K530),"",K525/K530)</f>
        <v/>
      </c>
      <c r="N525" s="503"/>
      <c r="O525" s="499" t="s">
        <v>42</v>
      </c>
      <c r="P525" s="499"/>
      <c r="Q525" s="506">
        <f t="shared" si="102"/>
        <v>0</v>
      </c>
      <c r="R525" s="507"/>
      <c r="S525" s="502" t="str">
        <f>IF(ISERROR(Q525/Q530),"",Q525/Q530)</f>
        <v/>
      </c>
      <c r="T525" s="503"/>
      <c r="U525" s="14"/>
      <c r="V525" s="199"/>
      <c r="W525" s="22"/>
      <c r="X525" s="3"/>
      <c r="Y525" s="14"/>
      <c r="Z525" s="15"/>
      <c r="AA525" s="15"/>
      <c r="AB525" s="15"/>
      <c r="AC525" s="15"/>
      <c r="AD525" s="15"/>
      <c r="AE525" s="15"/>
      <c r="AF525" s="15"/>
      <c r="AG525" s="15"/>
      <c r="AH525" s="11"/>
      <c r="AI525" s="11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</row>
    <row r="526" spans="1:53">
      <c r="A526" s="511" t="s">
        <v>92</v>
      </c>
      <c r="B526" s="507"/>
      <c r="C526" s="506">
        <f>SUM(G121,G292,G463)</f>
        <v>450</v>
      </c>
      <c r="D526" s="507"/>
      <c r="E526" s="502">
        <f>IF(ISERROR(C526/C530),"",C526/C530)</f>
        <v>6.2822839592349577E-2</v>
      </c>
      <c r="F526" s="503"/>
      <c r="G526" s="515"/>
      <c r="H526" s="516"/>
      <c r="I526" s="504" t="s">
        <v>17</v>
      </c>
      <c r="J526" s="512"/>
      <c r="K526" s="510">
        <f t="shared" si="101"/>
        <v>0</v>
      </c>
      <c r="L526" s="509"/>
      <c r="M526" s="502" t="str">
        <f>IF(ISERROR(K526/K530),"",K526/K530)</f>
        <v/>
      </c>
      <c r="N526" s="503"/>
      <c r="O526" s="499" t="s">
        <v>43</v>
      </c>
      <c r="P526" s="499"/>
      <c r="Q526" s="506">
        <f t="shared" si="102"/>
        <v>0</v>
      </c>
      <c r="R526" s="507"/>
      <c r="S526" s="502" t="str">
        <f>IF(ISERROR(Q526/Q530),"",Q526/Q530)</f>
        <v/>
      </c>
      <c r="T526" s="503"/>
      <c r="U526" s="14"/>
      <c r="V526" s="199"/>
      <c r="W526" s="22"/>
      <c r="X526" s="3"/>
      <c r="Y526" s="14"/>
      <c r="Z526" s="15"/>
      <c r="AA526" s="15"/>
      <c r="AB526" s="15"/>
      <c r="AC526" s="15"/>
      <c r="AD526" s="15"/>
      <c r="AE526" s="15"/>
      <c r="AF526" s="15"/>
      <c r="AG526" s="15"/>
      <c r="AH526" s="7"/>
      <c r="AI526" s="7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</row>
    <row r="527" spans="1:53" ht="15.75" customHeight="1">
      <c r="A527" s="511" t="s">
        <v>99</v>
      </c>
      <c r="B527" s="507"/>
      <c r="C527" s="506">
        <f>SUM(G137,G308,G479)</f>
        <v>1382</v>
      </c>
      <c r="D527" s="507"/>
      <c r="E527" s="502">
        <f>IF(ISERROR(C527/C530),"",C527/C530)</f>
        <v>0.19293592070361582</v>
      </c>
      <c r="F527" s="503"/>
      <c r="G527" s="515"/>
      <c r="H527" s="516"/>
      <c r="I527" s="504" t="s">
        <v>18</v>
      </c>
      <c r="J527" s="512"/>
      <c r="K527" s="510">
        <f t="shared" si="101"/>
        <v>0</v>
      </c>
      <c r="L527" s="509"/>
      <c r="M527" s="502" t="str">
        <f>IF(ISERROR(K527/K530),"",K527/K530)</f>
        <v/>
      </c>
      <c r="N527" s="503"/>
      <c r="O527" s="499" t="s">
        <v>21</v>
      </c>
      <c r="P527" s="499"/>
      <c r="Q527" s="506">
        <f t="shared" si="102"/>
        <v>0</v>
      </c>
      <c r="R527" s="507"/>
      <c r="S527" s="502" t="str">
        <f>IF(ISERROR(Q527/Q530),"",Q527/Q530)</f>
        <v/>
      </c>
      <c r="T527" s="503"/>
      <c r="U527" s="14"/>
      <c r="V527" s="199"/>
      <c r="W527" s="22"/>
      <c r="X527" s="3"/>
      <c r="Y527" s="14"/>
      <c r="Z527" s="15"/>
      <c r="AA527" s="15"/>
      <c r="AB527" s="15"/>
      <c r="AC527" s="15"/>
      <c r="AD527" s="15"/>
      <c r="AE527" s="15"/>
      <c r="AF527" s="15"/>
      <c r="AG527" s="15"/>
      <c r="AH527" s="7"/>
      <c r="AI527" s="7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</row>
    <row r="528" spans="1:53" ht="15.75" customHeight="1">
      <c r="A528" s="511" t="s">
        <v>102</v>
      </c>
      <c r="B528" s="507"/>
      <c r="C528" s="506">
        <f>SUM(G148,G319,G490)</f>
        <v>0</v>
      </c>
      <c r="D528" s="507"/>
      <c r="E528" s="502">
        <f>IF(ISERROR(C528/C530),"",C528/C530)</f>
        <v>0</v>
      </c>
      <c r="F528" s="503"/>
      <c r="G528" s="515"/>
      <c r="H528" s="516"/>
      <c r="I528" s="504" t="s">
        <v>19</v>
      </c>
      <c r="J528" s="512"/>
      <c r="K528" s="510">
        <f t="shared" si="101"/>
        <v>0</v>
      </c>
      <c r="L528" s="509"/>
      <c r="M528" s="502" t="str">
        <f>IF(ISERROR(K528/K530),"",K528/K530)</f>
        <v/>
      </c>
      <c r="N528" s="503"/>
      <c r="O528" s="499" t="s">
        <v>45</v>
      </c>
      <c r="P528" s="499"/>
      <c r="Q528" s="506">
        <f t="shared" si="102"/>
        <v>0</v>
      </c>
      <c r="R528" s="507"/>
      <c r="S528" s="502" t="str">
        <f>IF(ISERROR(Q528/Q530),"",Q528/Q530)</f>
        <v/>
      </c>
      <c r="T528" s="503"/>
      <c r="U528" s="14"/>
      <c r="V528" s="199"/>
      <c r="W528" s="22"/>
      <c r="X528" s="3"/>
      <c r="Y528" s="14"/>
      <c r="Z528" s="15"/>
      <c r="AA528" s="15"/>
      <c r="AB528" s="15"/>
      <c r="AC528" s="15"/>
      <c r="AD528" s="15"/>
      <c r="AE528" s="15"/>
      <c r="AF528" s="15"/>
      <c r="AG528" s="15"/>
      <c r="AH528" s="7"/>
      <c r="AI528" s="7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</row>
    <row r="529" spans="1:53" ht="15.75" customHeight="1">
      <c r="A529" s="511" t="s">
        <v>106</v>
      </c>
      <c r="B529" s="507"/>
      <c r="C529" s="506">
        <f>SUM(G163,G334,G506)</f>
        <v>364</v>
      </c>
      <c r="D529" s="507"/>
      <c r="E529" s="502">
        <f>IF(ISERROR(C529/C530),"",C529/C530)</f>
        <v>5.0816696914700546E-2</v>
      </c>
      <c r="F529" s="503"/>
      <c r="G529" s="515"/>
      <c r="H529" s="516"/>
      <c r="I529" s="504" t="s">
        <v>20</v>
      </c>
      <c r="J529" s="512"/>
      <c r="K529" s="510">
        <f t="shared" si="101"/>
        <v>0</v>
      </c>
      <c r="L529" s="509"/>
      <c r="M529" s="502" t="str">
        <f>IF(ISERROR(K529/K530),"",K529/K530)</f>
        <v/>
      </c>
      <c r="N529" s="503"/>
      <c r="O529" s="499" t="s">
        <v>46</v>
      </c>
      <c r="P529" s="499"/>
      <c r="Q529" s="506">
        <f t="shared" si="102"/>
        <v>0</v>
      </c>
      <c r="R529" s="507"/>
      <c r="S529" s="502" t="str">
        <f>IF(ISERROR(Q529/Q530),"",Q529/Q530)</f>
        <v/>
      </c>
      <c r="T529" s="503"/>
      <c r="U529" s="14"/>
      <c r="V529" s="199"/>
      <c r="W529" s="22"/>
      <c r="X529" s="3"/>
      <c r="Y529" s="14"/>
      <c r="Z529" s="15"/>
      <c r="AA529" s="15"/>
      <c r="AB529" s="15"/>
      <c r="AC529" s="15"/>
      <c r="AD529" s="15"/>
      <c r="AE529" s="15"/>
      <c r="AF529" s="15"/>
      <c r="AG529" s="15"/>
      <c r="AH529" s="7"/>
      <c r="AI529" s="7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</row>
    <row r="530" spans="1:53" ht="15.75" customHeight="1">
      <c r="A530" s="506" t="s">
        <v>123</v>
      </c>
      <c r="B530" s="507"/>
      <c r="C530" s="508">
        <f>SUM(C524:C529)</f>
        <v>7163</v>
      </c>
      <c r="D530" s="507"/>
      <c r="E530" s="502">
        <f>SUM(E524:F529)</f>
        <v>1</v>
      </c>
      <c r="F530" s="507"/>
      <c r="G530" s="517"/>
      <c r="H530" s="518"/>
      <c r="I530" s="506" t="s">
        <v>123</v>
      </c>
      <c r="J530" s="509"/>
      <c r="K530" s="510">
        <f>SUM(R173,U344,U516)</f>
        <v>0</v>
      </c>
      <c r="L530" s="509"/>
      <c r="M530" s="502">
        <f>SUM(M524:N529)</f>
        <v>0</v>
      </c>
      <c r="N530" s="503"/>
      <c r="O530" s="499" t="s">
        <v>123</v>
      </c>
      <c r="P530" s="499"/>
      <c r="Q530" s="500">
        <f>SUM(X173,AA344,AA516)</f>
        <v>0</v>
      </c>
      <c r="R530" s="501"/>
      <c r="S530" s="502">
        <f>SUM(S524:T529)</f>
        <v>0</v>
      </c>
      <c r="T530" s="503"/>
      <c r="U530" s="14"/>
      <c r="V530" s="199"/>
      <c r="W530" s="12"/>
      <c r="X530" s="3"/>
      <c r="Y530" s="14"/>
      <c r="Z530" s="15"/>
      <c r="AA530" s="15"/>
      <c r="AB530" s="15"/>
      <c r="AC530" s="15"/>
      <c r="AD530" s="15"/>
      <c r="AE530" s="15"/>
      <c r="AF530" s="15"/>
      <c r="AG530" s="15"/>
      <c r="AH530" s="7"/>
      <c r="AI530" s="7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</row>
    <row r="531" spans="1:53" ht="15.75" customHeight="1">
      <c r="A531" s="290" t="s">
        <v>505</v>
      </c>
      <c r="B531" s="67"/>
      <c r="C531" s="1"/>
      <c r="D531" s="1"/>
      <c r="E531" s="1"/>
      <c r="F531" s="1"/>
      <c r="G531" s="27"/>
      <c r="H531" s="2"/>
      <c r="I531" s="27"/>
      <c r="J531" s="2"/>
      <c r="K531" s="49"/>
      <c r="L531" s="2"/>
      <c r="M531" s="2"/>
      <c r="N531" s="2"/>
      <c r="O531" s="2"/>
      <c r="P531" s="2"/>
      <c r="Q531" s="2"/>
      <c r="R531" s="2"/>
      <c r="S531" s="2"/>
      <c r="T531" s="2"/>
      <c r="U531" s="24"/>
      <c r="V531" s="208"/>
      <c r="W531" s="24"/>
      <c r="X531" s="5"/>
      <c r="Y531" s="5"/>
      <c r="Z531" s="24"/>
      <c r="AA531" s="3"/>
      <c r="AB531" s="325"/>
      <c r="AC531" s="325"/>
      <c r="AD531" s="325"/>
      <c r="AE531" s="325"/>
      <c r="AF531" s="325"/>
      <c r="AG531" s="325"/>
      <c r="AH531" s="325"/>
      <c r="AI531" s="325"/>
      <c r="AJ531" s="325"/>
      <c r="AK531" s="325"/>
      <c r="AL531" s="325"/>
      <c r="AM531" s="12"/>
      <c r="AN531" s="12"/>
      <c r="AO531" s="12"/>
      <c r="AP531" s="12"/>
      <c r="AQ531" s="12"/>
      <c r="AR531" s="12"/>
      <c r="AS531" s="15"/>
      <c r="AT531" s="15"/>
      <c r="AU531" s="15"/>
      <c r="AV531" s="15"/>
      <c r="AW531" s="15"/>
      <c r="AX531" s="15"/>
      <c r="AY531" s="15"/>
      <c r="AZ531" s="15"/>
      <c r="BA531" s="15"/>
    </row>
    <row r="532" spans="1:53" ht="18.75" customHeight="1">
      <c r="A532" s="504" t="s">
        <v>132</v>
      </c>
      <c r="B532" s="505"/>
      <c r="C532" s="315" t="s">
        <v>133</v>
      </c>
      <c r="D532" s="315" t="s">
        <v>134</v>
      </c>
      <c r="E532" s="315" t="s">
        <v>3</v>
      </c>
      <c r="F532" s="315" t="s">
        <v>4</v>
      </c>
      <c r="G532" s="315" t="s">
        <v>5</v>
      </c>
      <c r="H532" s="87" t="s">
        <v>6</v>
      </c>
      <c r="I532" s="87" t="s">
        <v>7</v>
      </c>
      <c r="J532" s="87" t="s">
        <v>135</v>
      </c>
      <c r="K532" s="320" t="s">
        <v>8</v>
      </c>
      <c r="L532" s="87" t="s">
        <v>9</v>
      </c>
      <c r="M532" s="87" t="s">
        <v>136</v>
      </c>
      <c r="N532" s="87" t="s">
        <v>10</v>
      </c>
      <c r="O532" s="87" t="s">
        <v>137</v>
      </c>
      <c r="P532" s="321" t="s">
        <v>138</v>
      </c>
      <c r="Q532" s="87" t="s">
        <v>139</v>
      </c>
      <c r="R532" s="36" t="s">
        <v>140</v>
      </c>
      <c r="S532" s="315" t="s">
        <v>141</v>
      </c>
      <c r="T532" s="315" t="s">
        <v>142</v>
      </c>
      <c r="U532" s="51"/>
      <c r="V532" s="209"/>
      <c r="X532" s="14"/>
      <c r="Y532" s="14"/>
      <c r="Z532" s="15"/>
      <c r="AA532" s="15"/>
      <c r="AB532" s="15"/>
      <c r="AC532" s="325"/>
      <c r="AD532" s="325"/>
      <c r="AE532" s="325"/>
      <c r="AF532" s="325"/>
      <c r="AG532" s="325"/>
      <c r="AH532" s="325"/>
      <c r="AI532" s="325"/>
      <c r="AJ532" s="325"/>
      <c r="AK532" s="325"/>
      <c r="AL532" s="325"/>
      <c r="AM532" s="325"/>
      <c r="AN532" s="15"/>
      <c r="AO532" s="325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</row>
    <row r="533" spans="1:53" ht="15.75" customHeight="1">
      <c r="A533" s="495" t="s">
        <v>143</v>
      </c>
      <c r="B533" s="496"/>
      <c r="C533" s="93">
        <f>SUM('1:3'!C533)</f>
        <v>18</v>
      </c>
      <c r="D533" s="93">
        <f>SUM('1:3'!D533)</f>
        <v>18</v>
      </c>
      <c r="E533" s="93">
        <f>SUM('1:3'!E533)</f>
        <v>0</v>
      </c>
      <c r="F533" s="93">
        <f>SUM('1:3'!F533)</f>
        <v>0</v>
      </c>
      <c r="G533" s="93">
        <f>SUM('1:3'!G533)</f>
        <v>0</v>
      </c>
      <c r="H533" s="93">
        <f>SUM('1:3'!H533)</f>
        <v>0</v>
      </c>
      <c r="I533" s="93">
        <f>SUM('1:3'!I533)</f>
        <v>0</v>
      </c>
      <c r="J533" s="93">
        <f>+C533-H533-I533</f>
        <v>18</v>
      </c>
      <c r="K533" s="93">
        <f>SUM('1:3'!K533)</f>
        <v>1</v>
      </c>
      <c r="L533" s="93">
        <f>SUM('1:3'!L533)</f>
        <v>0</v>
      </c>
      <c r="M533" s="93">
        <f>SUM('1:3'!M533)</f>
        <v>0</v>
      </c>
      <c r="N533" s="93">
        <f>SUM('1:3'!N533)</f>
        <v>0</v>
      </c>
      <c r="O533" s="93">
        <f>SUM('1:3'!O533)</f>
        <v>0</v>
      </c>
      <c r="P533" s="93">
        <f>SUM('1:3'!P533)</f>
        <v>0</v>
      </c>
      <c r="Q533" s="93">
        <f>J533-K533-L533</f>
        <v>17</v>
      </c>
      <c r="R533" s="93">
        <f>Q533*11-M533-N533</f>
        <v>187</v>
      </c>
      <c r="S533" s="196">
        <f>IF(ISERROR(Q533/J533),"",Q533/J533)</f>
        <v>0.94444444444444442</v>
      </c>
      <c r="T533" s="190">
        <f t="array" ref="T533">IF(ISERROR((O533:P533)/C533),"",SUM(O533:P533)/C533)</f>
        <v>0</v>
      </c>
      <c r="X533" s="14"/>
      <c r="Y533" s="14"/>
      <c r="Z533" s="15"/>
      <c r="AA533" s="15"/>
      <c r="AB533" s="15"/>
      <c r="AC533" s="325"/>
      <c r="AD533" s="325"/>
      <c r="AE533" s="325"/>
      <c r="AF533" s="325"/>
      <c r="AG533" s="325"/>
      <c r="AH533" s="325"/>
      <c r="AI533" s="325"/>
      <c r="AJ533" s="325"/>
      <c r="AK533" s="325"/>
      <c r="AL533" s="325"/>
      <c r="AM533" s="325"/>
      <c r="AN533" s="15"/>
      <c r="AO533" s="325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</row>
    <row r="534" spans="1:53">
      <c r="A534" s="495" t="s">
        <v>144</v>
      </c>
      <c r="B534" s="496"/>
      <c r="C534" s="93">
        <f>SUM('1:3'!C534)</f>
        <v>16</v>
      </c>
      <c r="D534" s="93">
        <f>SUM('1:3'!D534)</f>
        <v>14</v>
      </c>
      <c r="E534" s="93">
        <f>SUM('1:3'!E534)</f>
        <v>2</v>
      </c>
      <c r="F534" s="93">
        <f>SUM('1:3'!F534)</f>
        <v>0</v>
      </c>
      <c r="G534" s="93">
        <f>SUM('1:3'!G534)</f>
        <v>0</v>
      </c>
      <c r="H534" s="93">
        <f>SUM('1:3'!H534)</f>
        <v>0</v>
      </c>
      <c r="I534" s="93">
        <f>SUM('1:3'!I534)</f>
        <v>0</v>
      </c>
      <c r="J534" s="93">
        <f>C534-G534-H534-I534</f>
        <v>16</v>
      </c>
      <c r="K534" s="93">
        <f>SUM('1:3'!K534)</f>
        <v>0</v>
      </c>
      <c r="L534" s="93">
        <f>SUM('1:3'!L534)</f>
        <v>0</v>
      </c>
      <c r="M534" s="93">
        <f>SUM('1:3'!M534)</f>
        <v>0</v>
      </c>
      <c r="N534" s="93">
        <f>SUM('1:3'!N534)</f>
        <v>0</v>
      </c>
      <c r="O534" s="93">
        <f>SUM('1:3'!O534)</f>
        <v>0</v>
      </c>
      <c r="P534" s="93">
        <f>SUM('1:3'!P534)</f>
        <v>0</v>
      </c>
      <c r="Q534" s="93">
        <f>J534-K534-L534</f>
        <v>16</v>
      </c>
      <c r="R534" s="93">
        <f>Q534*11-M534-N534</f>
        <v>176</v>
      </c>
      <c r="S534" s="190">
        <f t="array" ref="S534">IF(ISERROR(Q534/J534),"",Q534/J534)</f>
        <v>1</v>
      </c>
      <c r="T534" s="190">
        <f t="array" ref="T534">IF(ISERROR((O534:P534)/C534),"",SUM(O534:P534)/C534)</f>
        <v>0</v>
      </c>
      <c r="X534" s="14"/>
      <c r="Y534" s="14"/>
      <c r="Z534" s="15"/>
      <c r="AA534" s="15"/>
      <c r="AB534" s="15"/>
      <c r="AC534" s="325"/>
      <c r="AD534" s="325"/>
      <c r="AE534" s="325"/>
      <c r="AF534" s="325"/>
      <c r="AG534" s="325"/>
      <c r="AH534" s="325"/>
      <c r="AI534" s="325"/>
      <c r="AJ534" s="325"/>
      <c r="AK534" s="325"/>
      <c r="AL534" s="325"/>
      <c r="AM534" s="325"/>
      <c r="AN534" s="15"/>
      <c r="AO534" s="325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</row>
    <row r="535" spans="1:53">
      <c r="A535" s="495" t="s">
        <v>145</v>
      </c>
      <c r="B535" s="496"/>
      <c r="C535" s="93">
        <f>SUM('1:3'!C535)</f>
        <v>18</v>
      </c>
      <c r="D535" s="93">
        <f>SUM('1:3'!D535)</f>
        <v>18</v>
      </c>
      <c r="E535" s="93">
        <f>SUM('1:3'!E535)</f>
        <v>0</v>
      </c>
      <c r="F535" s="93">
        <f>SUM('1:3'!F535)</f>
        <v>0</v>
      </c>
      <c r="G535" s="93">
        <f>SUM('1:3'!G535)</f>
        <v>0</v>
      </c>
      <c r="H535" s="93">
        <f>SUM('1:3'!H535)</f>
        <v>9</v>
      </c>
      <c r="I535" s="93">
        <f>SUM('1:3'!I535)</f>
        <v>0</v>
      </c>
      <c r="J535" s="93">
        <f>C535-G535-H535-I535</f>
        <v>9</v>
      </c>
      <c r="K535" s="93">
        <f>SUM('1:3'!K535)</f>
        <v>0</v>
      </c>
      <c r="L535" s="93">
        <f>SUM('1:3'!L535)</f>
        <v>0</v>
      </c>
      <c r="M535" s="93">
        <f>SUM('1:3'!M535)</f>
        <v>0</v>
      </c>
      <c r="N535" s="93">
        <f>SUM('1:3'!N535)</f>
        <v>0</v>
      </c>
      <c r="O535" s="93">
        <f>SUM('1:3'!O535)</f>
        <v>0</v>
      </c>
      <c r="P535" s="93">
        <f>SUM('1:3'!P535)</f>
        <v>0</v>
      </c>
      <c r="Q535" s="93">
        <f>J535-K535-L535</f>
        <v>9</v>
      </c>
      <c r="R535" s="93">
        <f>Q535*11-M535-N535</f>
        <v>99</v>
      </c>
      <c r="S535" s="190">
        <f t="array" ref="S535">IF(ISERROR(Q535/J535),"",Q535/J535)</f>
        <v>1</v>
      </c>
      <c r="T535" s="190">
        <f t="array" ref="T535">IF(ISERROR((O535:P535)/C535),"",SUM(O535:P535)/C535)</f>
        <v>0</v>
      </c>
      <c r="V535" s="209"/>
      <c r="X535" s="14"/>
      <c r="Y535" s="14"/>
      <c r="Z535" s="15"/>
      <c r="AA535" s="15"/>
      <c r="AB535" s="15"/>
      <c r="AC535" s="325"/>
      <c r="AD535" s="325"/>
      <c r="AE535" s="325"/>
      <c r="AF535" s="325"/>
      <c r="AG535" s="325"/>
      <c r="AH535" s="325"/>
      <c r="AI535" s="325"/>
      <c r="AJ535" s="325"/>
      <c r="AK535" s="325"/>
      <c r="AL535" s="325"/>
      <c r="AM535" s="325"/>
      <c r="AN535" s="15"/>
      <c r="AO535" s="325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</row>
    <row r="536" spans="1:53" s="42" customFormat="1">
      <c r="A536" s="497" t="s">
        <v>11</v>
      </c>
      <c r="B536" s="498"/>
      <c r="C536" s="37">
        <f>SUM(C533:C535)</f>
        <v>52</v>
      </c>
      <c r="D536" s="37">
        <f>SUM(D533:D535)</f>
        <v>50</v>
      </c>
      <c r="E536" s="37">
        <f t="shared" ref="E536:N536" si="103">SUM(E533:E535)</f>
        <v>2</v>
      </c>
      <c r="F536" s="37">
        <f t="shared" si="103"/>
        <v>0</v>
      </c>
      <c r="G536" s="37">
        <f t="shared" si="103"/>
        <v>0</v>
      </c>
      <c r="H536" s="37">
        <f t="shared" si="103"/>
        <v>9</v>
      </c>
      <c r="I536" s="37">
        <f t="shared" si="103"/>
        <v>0</v>
      </c>
      <c r="J536" s="45">
        <f t="shared" si="103"/>
        <v>43</v>
      </c>
      <c r="K536" s="88">
        <f t="shared" si="103"/>
        <v>1</v>
      </c>
      <c r="L536" s="37">
        <f t="shared" si="103"/>
        <v>0</v>
      </c>
      <c r="M536" s="37">
        <f t="shared" si="103"/>
        <v>0</v>
      </c>
      <c r="N536" s="37">
        <f t="shared" si="103"/>
        <v>0</v>
      </c>
      <c r="O536" s="37">
        <f>SUM(O533:O535)</f>
        <v>0</v>
      </c>
      <c r="P536" s="37">
        <f>SUM(P533:P535)</f>
        <v>0</v>
      </c>
      <c r="Q536" s="37">
        <f>SUM(Q533:Q535)</f>
        <v>42</v>
      </c>
      <c r="R536" s="37">
        <f>SUM(R533:R535)</f>
        <v>462</v>
      </c>
      <c r="S536" s="38">
        <f t="array" ref="S536">IF(ISERROR(Q536/J536),"",Q536/J536)</f>
        <v>0.97674418604651159</v>
      </c>
      <c r="T536" s="39">
        <f t="array" ref="T536">IF(ISERROR((O536:P536)/C536),"",SUM(O536:P536)/C536)</f>
        <v>0</v>
      </c>
      <c r="V536" s="210"/>
      <c r="X536" s="29"/>
      <c r="Y536" s="29"/>
      <c r="Z536" s="40"/>
      <c r="AA536" s="40"/>
      <c r="AB536" s="40"/>
      <c r="AC536" s="41"/>
      <c r="AD536" s="4"/>
      <c r="AE536" s="41"/>
      <c r="AF536" s="41"/>
      <c r="AG536" s="41"/>
      <c r="AH536" s="41"/>
      <c r="AI536" s="4"/>
      <c r="AJ536" s="4"/>
      <c r="AK536" s="4"/>
      <c r="AL536" s="4"/>
      <c r="AM536" s="4"/>
      <c r="AN536" s="15"/>
      <c r="AO536" s="4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</row>
    <row r="537" spans="1:53">
      <c r="A537" s="273"/>
      <c r="B537" s="68"/>
      <c r="C537" s="14"/>
      <c r="D537" s="14"/>
      <c r="E537" s="14"/>
      <c r="F537" s="14"/>
      <c r="G537" s="4"/>
      <c r="H537" s="14"/>
      <c r="I537" s="4"/>
      <c r="J537" s="43"/>
      <c r="K537" s="28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99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  <c r="AU537" s="14"/>
      <c r="AV537" s="14"/>
      <c r="AW537" s="14"/>
      <c r="AX537" s="14"/>
      <c r="AY537" s="14"/>
      <c r="AZ537" s="14"/>
      <c r="BA537" s="14"/>
    </row>
    <row r="538" spans="1:53">
      <c r="A538" s="273"/>
      <c r="B538" s="68" t="s">
        <v>146</v>
      </c>
      <c r="C538" s="14"/>
      <c r="D538" s="14"/>
      <c r="E538" s="14"/>
      <c r="F538" s="14"/>
      <c r="G538" s="4"/>
      <c r="H538" s="14"/>
      <c r="I538" s="4" t="s">
        <v>147</v>
      </c>
      <c r="J538" s="43" t="s">
        <v>445</v>
      </c>
      <c r="K538" s="28"/>
      <c r="L538" s="14"/>
      <c r="M538" s="14"/>
      <c r="N538" s="14"/>
      <c r="O538" s="14"/>
      <c r="P538" s="14"/>
      <c r="Q538" s="14"/>
      <c r="R538" s="14"/>
      <c r="S538" s="14"/>
      <c r="T538" s="14"/>
      <c r="V538" s="199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14"/>
      <c r="AV538" s="14"/>
      <c r="AW538" s="14"/>
      <c r="AX538" s="14"/>
      <c r="AY538" s="14"/>
      <c r="AZ538" s="14"/>
      <c r="BA538" s="14"/>
    </row>
    <row r="539" spans="1:53">
      <c r="A539" s="175"/>
      <c r="B539" s="227"/>
      <c r="C539" s="227"/>
      <c r="D539" s="51"/>
      <c r="E539" s="227"/>
    </row>
    <row r="540" spans="1:53">
      <c r="A540" s="287"/>
      <c r="B540" s="228"/>
      <c r="C540" s="227"/>
      <c r="D540" s="51"/>
      <c r="E540" s="227"/>
    </row>
    <row r="541" spans="1:53">
      <c r="A541" s="287"/>
      <c r="B541" s="230"/>
      <c r="C541" s="227"/>
      <c r="D541" s="51"/>
      <c r="E541" s="227"/>
    </row>
    <row r="542" spans="1:53">
      <c r="A542" s="291"/>
      <c r="B542" s="227"/>
      <c r="C542" s="227"/>
      <c r="D542" s="51"/>
      <c r="E542" s="227"/>
    </row>
    <row r="543" spans="1:53">
      <c r="A543" s="291"/>
      <c r="B543" s="227"/>
      <c r="C543" s="227"/>
      <c r="D543" s="51"/>
      <c r="E543" s="227"/>
      <c r="J543" s="46" t="s">
        <v>174</v>
      </c>
      <c r="K543" s="50" t="s">
        <v>176</v>
      </c>
      <c r="L543" t="s">
        <v>175</v>
      </c>
    </row>
    <row r="544" spans="1:53">
      <c r="A544" s="291"/>
      <c r="B544" s="227"/>
      <c r="C544" s="227"/>
      <c r="D544" s="229"/>
      <c r="E544" s="227"/>
      <c r="H544" s="100" t="s">
        <v>163</v>
      </c>
      <c r="J544" s="101">
        <f>+G28+G199+G370</f>
        <v>2348</v>
      </c>
      <c r="K544" s="101">
        <f>+H28+H199+H370</f>
        <v>11816.2</v>
      </c>
      <c r="L544" s="101">
        <f>+I28+I199+I370</f>
        <v>129.5</v>
      </c>
      <c r="M544" s="50">
        <f>+J544/L544</f>
        <v>18.131274131274132</v>
      </c>
    </row>
    <row r="545" spans="1:13">
      <c r="A545" s="291"/>
      <c r="B545" s="227"/>
      <c r="C545" s="227"/>
      <c r="D545" s="229"/>
      <c r="E545" s="227"/>
      <c r="H545" s="100" t="s">
        <v>164</v>
      </c>
      <c r="J545" s="101">
        <f>+G428+G257+G86</f>
        <v>2619</v>
      </c>
      <c r="K545" s="101">
        <f>+H428+H257+H86</f>
        <v>13241.869999999999</v>
      </c>
      <c r="L545" s="101">
        <f>+I428+I257+I86</f>
        <v>53</v>
      </c>
      <c r="M545" s="50">
        <f>+J545/L545</f>
        <v>49.415094339622641</v>
      </c>
    </row>
    <row r="546" spans="1:13">
      <c r="A546" s="291"/>
      <c r="B546" s="227"/>
      <c r="C546" s="227"/>
      <c r="D546" s="229"/>
      <c r="E546" s="227"/>
      <c r="H546" s="100" t="s">
        <v>165</v>
      </c>
      <c r="J546" s="101">
        <f>+G463+G292+G121</f>
        <v>450</v>
      </c>
      <c r="K546" s="101">
        <f>+H463+H292+H121</f>
        <v>2254.6800000000003</v>
      </c>
      <c r="L546" s="101">
        <f>+I463+I292+I121</f>
        <v>26.5</v>
      </c>
      <c r="M546" s="50">
        <f>+J546/L546</f>
        <v>16.981132075471699</v>
      </c>
    </row>
    <row r="547" spans="1:13">
      <c r="A547" s="291"/>
      <c r="B547" s="227"/>
      <c r="C547" s="227"/>
      <c r="D547" s="229"/>
      <c r="E547" s="227"/>
      <c r="H547" s="100" t="s">
        <v>166</v>
      </c>
      <c r="J547" s="101">
        <f>+G479+G308+G137</f>
        <v>1382</v>
      </c>
      <c r="K547" s="101">
        <f>+H479+H308+H137</f>
        <v>6967.4300000000012</v>
      </c>
      <c r="L547" s="101">
        <f>+I479+I308+I137</f>
        <v>55</v>
      </c>
      <c r="M547" s="50">
        <f>+J547/L547</f>
        <v>25.127272727272729</v>
      </c>
    </row>
    <row r="548" spans="1:13">
      <c r="A548" s="291"/>
      <c r="B548" s="227"/>
      <c r="C548" s="227"/>
      <c r="D548" s="229"/>
      <c r="E548" s="227"/>
      <c r="H548" s="100" t="s">
        <v>167</v>
      </c>
      <c r="J548" s="101">
        <f>+G506+G334+G163</f>
        <v>364</v>
      </c>
      <c r="K548" s="101">
        <f>+H506+H334+H163</f>
        <v>2839.2</v>
      </c>
      <c r="L548" s="101">
        <f>+I506+I334+I163</f>
        <v>87</v>
      </c>
      <c r="M548" s="50">
        <f>+J548/L548</f>
        <v>4.1839080459770113</v>
      </c>
    </row>
    <row r="549" spans="1:13">
      <c r="A549" s="291"/>
      <c r="B549" s="227"/>
      <c r="C549" s="227"/>
      <c r="D549" s="229"/>
      <c r="E549" s="227"/>
      <c r="J549" s="101">
        <f>SUM(J544:J548)</f>
        <v>7163</v>
      </c>
      <c r="K549" s="101"/>
      <c r="L549" s="101"/>
      <c r="M549" s="50"/>
    </row>
    <row r="550" spans="1:13">
      <c r="A550" s="291"/>
      <c r="B550" s="227"/>
      <c r="C550" s="227"/>
      <c r="D550" s="229"/>
      <c r="E550" s="227"/>
    </row>
    <row r="551" spans="1:13">
      <c r="A551" s="291"/>
      <c r="B551" s="227"/>
      <c r="C551" s="227"/>
      <c r="D551" s="229"/>
      <c r="E551" s="227"/>
      <c r="G551" t="s">
        <v>168</v>
      </c>
    </row>
    <row r="552" spans="1:13">
      <c r="A552" s="291"/>
      <c r="B552" s="227"/>
      <c r="C552" s="227"/>
      <c r="D552" s="229"/>
      <c r="E552" s="227"/>
      <c r="H552" s="100" t="s">
        <v>163</v>
      </c>
      <c r="J552" s="46">
        <f>+G28</f>
        <v>834</v>
      </c>
      <c r="K552" s="101">
        <f>+H28</f>
        <v>4196.7300000000005</v>
      </c>
      <c r="L552" s="101">
        <f>+I28</f>
        <v>45.5</v>
      </c>
      <c r="M552" s="102">
        <f>+J552/L552</f>
        <v>18.329670329670328</v>
      </c>
    </row>
    <row r="553" spans="1:13">
      <c r="A553" s="291"/>
      <c r="B553" s="227"/>
      <c r="C553" s="227"/>
      <c r="D553" s="229"/>
      <c r="E553" s="227"/>
      <c r="H553" s="100" t="s">
        <v>164</v>
      </c>
      <c r="J553" s="46">
        <f>G86</f>
        <v>1147</v>
      </c>
      <c r="K553" s="101">
        <f>H86</f>
        <v>5769.41</v>
      </c>
      <c r="L553" s="101">
        <f>I86</f>
        <v>12</v>
      </c>
      <c r="M553" s="102">
        <f>+J553/L553</f>
        <v>95.583333333333329</v>
      </c>
    </row>
    <row r="554" spans="1:13">
      <c r="E554" s="224"/>
      <c r="H554" s="100" t="s">
        <v>165</v>
      </c>
      <c r="J554" s="46">
        <f>+G121</f>
        <v>224</v>
      </c>
      <c r="K554" s="101">
        <f>+H121</f>
        <v>1120</v>
      </c>
      <c r="L554" s="101">
        <f>+I121</f>
        <v>5</v>
      </c>
      <c r="M554" s="102">
        <f>+J554/L554</f>
        <v>44.8</v>
      </c>
    </row>
    <row r="555" spans="1:13">
      <c r="H555" s="100" t="s">
        <v>166</v>
      </c>
      <c r="J555" s="46">
        <f>+G137</f>
        <v>1287</v>
      </c>
      <c r="K555" s="101">
        <f>+H137</f>
        <v>6488.630000000001</v>
      </c>
      <c r="L555" s="101">
        <f>+I137</f>
        <v>52</v>
      </c>
      <c r="M555" s="102">
        <f>+J555/L555</f>
        <v>24.75</v>
      </c>
    </row>
    <row r="556" spans="1:13">
      <c r="H556" s="100" t="s">
        <v>167</v>
      </c>
      <c r="J556" s="46">
        <f>+G163</f>
        <v>0</v>
      </c>
      <c r="K556" s="101">
        <f>+H163</f>
        <v>0</v>
      </c>
      <c r="L556" s="101">
        <f>+I163</f>
        <v>0</v>
      </c>
      <c r="M556" s="102" t="e">
        <f>+J556/L556</f>
        <v>#DIV/0!</v>
      </c>
    </row>
    <row r="557" spans="1:13">
      <c r="J557" s="46">
        <f>+B171</f>
        <v>3492</v>
      </c>
      <c r="M557" s="102"/>
    </row>
    <row r="558" spans="1:13">
      <c r="G558" t="s">
        <v>169</v>
      </c>
      <c r="M558" s="102"/>
    </row>
    <row r="559" spans="1:13">
      <c r="H559" s="100" t="s">
        <v>163</v>
      </c>
      <c r="J559" s="46">
        <f>+G199</f>
        <v>1514</v>
      </c>
      <c r="K559" s="101">
        <f>+H199</f>
        <v>7619.47</v>
      </c>
      <c r="L559" s="101">
        <f>+I199</f>
        <v>84</v>
      </c>
      <c r="M559" s="102">
        <f>+J559/L559</f>
        <v>18.023809523809526</v>
      </c>
    </row>
    <row r="560" spans="1:13">
      <c r="H560" s="100" t="s">
        <v>164</v>
      </c>
      <c r="J560" s="46">
        <f>+G257</f>
        <v>1472</v>
      </c>
      <c r="K560" s="101">
        <f>+H257</f>
        <v>7472.46</v>
      </c>
      <c r="L560" s="101">
        <f>+I257</f>
        <v>41</v>
      </c>
      <c r="M560" s="102">
        <f>+J560/L560</f>
        <v>35.902439024390247</v>
      </c>
    </row>
    <row r="561" spans="7:13">
      <c r="H561" s="100" t="s">
        <v>165</v>
      </c>
      <c r="J561" s="46">
        <f>+G292</f>
        <v>70</v>
      </c>
      <c r="K561" s="101">
        <f>+H292</f>
        <v>350</v>
      </c>
      <c r="L561" s="101">
        <f>+I292</f>
        <v>4</v>
      </c>
      <c r="M561" s="102">
        <f>+J561/L561</f>
        <v>17.5</v>
      </c>
    </row>
    <row r="562" spans="7:13">
      <c r="H562" s="100" t="s">
        <v>166</v>
      </c>
      <c r="J562" s="46">
        <f>+G308</f>
        <v>95</v>
      </c>
      <c r="K562" s="101">
        <f>+H308</f>
        <v>478.8</v>
      </c>
      <c r="L562" s="101">
        <f>+I308</f>
        <v>3</v>
      </c>
      <c r="M562" s="102">
        <f>+J562/L562</f>
        <v>31.666666666666668</v>
      </c>
    </row>
    <row r="563" spans="7:13">
      <c r="H563" s="100" t="s">
        <v>167</v>
      </c>
      <c r="J563" s="46">
        <f>+G334</f>
        <v>0</v>
      </c>
      <c r="K563" s="101">
        <f>+H334</f>
        <v>0</v>
      </c>
      <c r="L563" s="101">
        <f>+I334</f>
        <v>0</v>
      </c>
      <c r="M563" s="102" t="e">
        <f>+J563/L563</f>
        <v>#DIV/0!</v>
      </c>
    </row>
    <row r="564" spans="7:13">
      <c r="G564" t="s">
        <v>170</v>
      </c>
      <c r="J564" s="46">
        <f>+B342</f>
        <v>3151</v>
      </c>
      <c r="K564" s="101"/>
      <c r="L564" s="101"/>
      <c r="M564" s="102"/>
    </row>
    <row r="565" spans="7:13">
      <c r="H565" s="100" t="s">
        <v>163</v>
      </c>
      <c r="J565" s="46">
        <f>+G370</f>
        <v>0</v>
      </c>
      <c r="K565" s="101">
        <f>+H370</f>
        <v>0</v>
      </c>
      <c r="L565" s="101">
        <f>+I370</f>
        <v>0</v>
      </c>
      <c r="M565" s="102" t="e">
        <f>+J565/L565</f>
        <v>#DIV/0!</v>
      </c>
    </row>
    <row r="566" spans="7:13">
      <c r="H566" s="100" t="s">
        <v>164</v>
      </c>
      <c r="J566" s="46">
        <f>+G428</f>
        <v>0</v>
      </c>
      <c r="K566" s="101">
        <f>+H428</f>
        <v>0</v>
      </c>
      <c r="L566" s="101">
        <f>+I428</f>
        <v>0</v>
      </c>
      <c r="M566" s="102" t="e">
        <f>+J566/L566</f>
        <v>#DIV/0!</v>
      </c>
    </row>
    <row r="567" spans="7:13">
      <c r="H567" s="100" t="s">
        <v>165</v>
      </c>
      <c r="J567" s="46">
        <f>+G463</f>
        <v>156</v>
      </c>
      <c r="K567" s="101">
        <f>+H463</f>
        <v>784.68000000000006</v>
      </c>
      <c r="L567" s="101">
        <f>+I463</f>
        <v>17.5</v>
      </c>
      <c r="M567" s="102">
        <f>+J567/L567</f>
        <v>8.9142857142857146</v>
      </c>
    </row>
    <row r="568" spans="7:13">
      <c r="H568" s="100" t="s">
        <v>166</v>
      </c>
      <c r="J568" s="46">
        <f>+G479</f>
        <v>0</v>
      </c>
      <c r="K568" s="101">
        <f>+H479</f>
        <v>0</v>
      </c>
      <c r="L568" s="101">
        <f>+I479</f>
        <v>0</v>
      </c>
      <c r="M568" s="102" t="e">
        <f>+J568/L568</f>
        <v>#DIV/0!</v>
      </c>
    </row>
    <row r="569" spans="7:13">
      <c r="H569" s="100" t="s">
        <v>167</v>
      </c>
      <c r="J569" s="46">
        <f>+G506</f>
        <v>364</v>
      </c>
      <c r="K569" s="101">
        <f>+H506</f>
        <v>2839.2</v>
      </c>
      <c r="L569" s="101">
        <f>+I506</f>
        <v>87</v>
      </c>
      <c r="M569" s="102">
        <f>+J569/L569</f>
        <v>4.1839080459770113</v>
      </c>
    </row>
    <row r="570" spans="7:13">
      <c r="J570" s="46">
        <f>+B514</f>
        <v>520</v>
      </c>
    </row>
  </sheetData>
  <mergeCells count="558"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J4:J6"/>
    <mergeCell ref="AA5:AA6"/>
    <mergeCell ref="A28:B28"/>
    <mergeCell ref="A86:B86"/>
    <mergeCell ref="A121:B121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X5:X6"/>
    <mergeCell ref="K4:K6"/>
    <mergeCell ref="L4:L6"/>
    <mergeCell ref="M4:M6"/>
    <mergeCell ref="N4:N6"/>
    <mergeCell ref="O4:U4"/>
    <mergeCell ref="V4:V6"/>
    <mergeCell ref="A137:B137"/>
    <mergeCell ref="A148:B148"/>
    <mergeCell ref="A163:B163"/>
    <mergeCell ref="A164:F164"/>
    <mergeCell ref="A165:A170"/>
    <mergeCell ref="C165:D165"/>
    <mergeCell ref="E165:F165"/>
    <mergeCell ref="Y5:Y6"/>
    <mergeCell ref="Z5:Z6"/>
    <mergeCell ref="R165:S165"/>
    <mergeCell ref="T165:U165"/>
    <mergeCell ref="V165:W165"/>
    <mergeCell ref="X165:Y165"/>
    <mergeCell ref="Z165:AA165"/>
    <mergeCell ref="C166:D166"/>
    <mergeCell ref="E166:F166"/>
    <mergeCell ref="G166:H166"/>
    <mergeCell ref="I166:J166"/>
    <mergeCell ref="K166:L166"/>
    <mergeCell ref="G165:H165"/>
    <mergeCell ref="I165:J165"/>
    <mergeCell ref="K165:L165"/>
    <mergeCell ref="M165:N165"/>
    <mergeCell ref="O165:O173"/>
    <mergeCell ref="P165:Q165"/>
    <mergeCell ref="M166:N166"/>
    <mergeCell ref="P166:Q166"/>
    <mergeCell ref="M167:N167"/>
    <mergeCell ref="P167:Q167"/>
    <mergeCell ref="R166:S166"/>
    <mergeCell ref="T166:U166"/>
    <mergeCell ref="V166:W166"/>
    <mergeCell ref="X166:Y166"/>
    <mergeCell ref="Z169:AA169"/>
    <mergeCell ref="Z166:AA166"/>
    <mergeCell ref="C167:D167"/>
    <mergeCell ref="E167:F167"/>
    <mergeCell ref="G167:H167"/>
    <mergeCell ref="I167:J167"/>
    <mergeCell ref="K167:L167"/>
    <mergeCell ref="R167:S167"/>
    <mergeCell ref="T167:U167"/>
    <mergeCell ref="V167:W167"/>
    <mergeCell ref="X167:Y167"/>
    <mergeCell ref="Z167:AA167"/>
    <mergeCell ref="T170:U170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V169:W169"/>
    <mergeCell ref="X169:Y169"/>
    <mergeCell ref="T172:U172"/>
    <mergeCell ref="V170:W170"/>
    <mergeCell ref="X170:Y170"/>
    <mergeCell ref="Z170:AA170"/>
    <mergeCell ref="C171:D171"/>
    <mergeCell ref="E171:F171"/>
    <mergeCell ref="G171:H171"/>
    <mergeCell ref="I171:J171"/>
    <mergeCell ref="K171:L171"/>
    <mergeCell ref="Z171:AA171"/>
    <mergeCell ref="M171:N171"/>
    <mergeCell ref="P171:Q171"/>
    <mergeCell ref="R171:S171"/>
    <mergeCell ref="T171:U171"/>
    <mergeCell ref="V171:W171"/>
    <mergeCell ref="X171:Y171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R173:S173"/>
    <mergeCell ref="T173:U173"/>
    <mergeCell ref="V173:W173"/>
    <mergeCell ref="X173:Y173"/>
    <mergeCell ref="Z173:AA173"/>
    <mergeCell ref="A174:BA174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Z176:Z177"/>
    <mergeCell ref="AA176:AA177"/>
    <mergeCell ref="G175:H176"/>
    <mergeCell ref="I175:I177"/>
    <mergeCell ref="J175:J177"/>
    <mergeCell ref="K175:K177"/>
    <mergeCell ref="L175:L177"/>
    <mergeCell ref="M175:M177"/>
    <mergeCell ref="A175:A177"/>
    <mergeCell ref="B175:B177"/>
    <mergeCell ref="C175:C177"/>
    <mergeCell ref="D175:D177"/>
    <mergeCell ref="E175:E177"/>
    <mergeCell ref="F175:F177"/>
    <mergeCell ref="AL176:AR176"/>
    <mergeCell ref="AS176:BA176"/>
    <mergeCell ref="A199:B199"/>
    <mergeCell ref="A257:B257"/>
    <mergeCell ref="A292:B292"/>
    <mergeCell ref="A308:B308"/>
    <mergeCell ref="AJ175:AJ177"/>
    <mergeCell ref="AK175:AK177"/>
    <mergeCell ref="AL175:BA175"/>
    <mergeCell ref="O176:O177"/>
    <mergeCell ref="P176:P177"/>
    <mergeCell ref="Q176:Q177"/>
    <mergeCell ref="R176:R177"/>
    <mergeCell ref="S176:S177"/>
    <mergeCell ref="T176:T177"/>
    <mergeCell ref="U176:U177"/>
    <mergeCell ref="N175:N177"/>
    <mergeCell ref="O175:U175"/>
    <mergeCell ref="V175:V177"/>
    <mergeCell ref="W175:W177"/>
    <mergeCell ref="X175:AA175"/>
    <mergeCell ref="AI175:AI177"/>
    <mergeCell ref="X176:X177"/>
    <mergeCell ref="Y176:Y177"/>
    <mergeCell ref="A319:B319"/>
    <mergeCell ref="A334:B334"/>
    <mergeCell ref="A335:F335"/>
    <mergeCell ref="AL335:AR335"/>
    <mergeCell ref="AS335:BA335"/>
    <mergeCell ref="A336:A341"/>
    <mergeCell ref="C336:D336"/>
    <mergeCell ref="E336:F336"/>
    <mergeCell ref="G336:H336"/>
    <mergeCell ref="I336:J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K336:L336"/>
    <mergeCell ref="M336:N336"/>
    <mergeCell ref="O336:O344"/>
    <mergeCell ref="P336:Q336"/>
    <mergeCell ref="R336:S336"/>
    <mergeCell ref="T336:U336"/>
    <mergeCell ref="R337:S337"/>
    <mergeCell ref="T337:U337"/>
    <mergeCell ref="R338:S338"/>
    <mergeCell ref="T338:U338"/>
    <mergeCell ref="V337:W337"/>
    <mergeCell ref="X337:Y337"/>
    <mergeCell ref="Z337:AA337"/>
    <mergeCell ref="Z338:AA338"/>
    <mergeCell ref="C338:D338"/>
    <mergeCell ref="E338:F338"/>
    <mergeCell ref="G338:H338"/>
    <mergeCell ref="I338:J338"/>
    <mergeCell ref="K338:L338"/>
    <mergeCell ref="M338:N338"/>
    <mergeCell ref="P338:Q338"/>
    <mergeCell ref="V338:W338"/>
    <mergeCell ref="X338:Y338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M340:N340"/>
    <mergeCell ref="P340:Q340"/>
    <mergeCell ref="R340:S340"/>
    <mergeCell ref="T340:U340"/>
    <mergeCell ref="V340:W340"/>
    <mergeCell ref="X340:Y340"/>
    <mergeCell ref="C339:D339"/>
    <mergeCell ref="E339:F339"/>
    <mergeCell ref="G339:H339"/>
    <mergeCell ref="I339:J339"/>
    <mergeCell ref="K339:L339"/>
    <mergeCell ref="M339:N339"/>
    <mergeCell ref="P339:Q339"/>
    <mergeCell ref="R339:S339"/>
    <mergeCell ref="T339:U339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R342:S342"/>
    <mergeCell ref="T342:U342"/>
    <mergeCell ref="V342:W342"/>
    <mergeCell ref="X342:Y342"/>
    <mergeCell ref="Z342:AA342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C343:D343"/>
    <mergeCell ref="E343:F343"/>
    <mergeCell ref="G343:H343"/>
    <mergeCell ref="I343:J343"/>
    <mergeCell ref="K343:L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R344:S344"/>
    <mergeCell ref="T344:U344"/>
    <mergeCell ref="M343:N343"/>
    <mergeCell ref="P343:Q343"/>
    <mergeCell ref="R343:S343"/>
    <mergeCell ref="T343:U343"/>
    <mergeCell ref="V343:W343"/>
    <mergeCell ref="X343:Y343"/>
    <mergeCell ref="G346:H347"/>
    <mergeCell ref="I346:I348"/>
    <mergeCell ref="J346:J348"/>
    <mergeCell ref="K346:K348"/>
    <mergeCell ref="L346:L348"/>
    <mergeCell ref="M346:M348"/>
    <mergeCell ref="V344:W344"/>
    <mergeCell ref="X344:Y344"/>
    <mergeCell ref="Z344:AA344"/>
    <mergeCell ref="A345:BA345"/>
    <mergeCell ref="A346:A348"/>
    <mergeCell ref="B346:B348"/>
    <mergeCell ref="C346:C348"/>
    <mergeCell ref="D346:D348"/>
    <mergeCell ref="E346:E348"/>
    <mergeCell ref="F346:F348"/>
    <mergeCell ref="AL347:AR347"/>
    <mergeCell ref="AS347:BA347"/>
    <mergeCell ref="A370:B370"/>
    <mergeCell ref="A428:B428"/>
    <mergeCell ref="A463:B463"/>
    <mergeCell ref="A479:B479"/>
    <mergeCell ref="AJ346:AJ348"/>
    <mergeCell ref="AK346:AK348"/>
    <mergeCell ref="AL346:BA346"/>
    <mergeCell ref="O347:O348"/>
    <mergeCell ref="P347:P348"/>
    <mergeCell ref="Q347:Q348"/>
    <mergeCell ref="R347:R348"/>
    <mergeCell ref="S347:S348"/>
    <mergeCell ref="T347:T348"/>
    <mergeCell ref="U347:U348"/>
    <mergeCell ref="N346:N348"/>
    <mergeCell ref="O346:U346"/>
    <mergeCell ref="V346:V348"/>
    <mergeCell ref="W346:W348"/>
    <mergeCell ref="X346:AA346"/>
    <mergeCell ref="AI346:AI348"/>
    <mergeCell ref="X347:X348"/>
    <mergeCell ref="Y347:Y348"/>
    <mergeCell ref="Z347:Z348"/>
    <mergeCell ref="AA347:AA348"/>
    <mergeCell ref="A490:B490"/>
    <mergeCell ref="A506:B506"/>
    <mergeCell ref="A507:F507"/>
    <mergeCell ref="AL507:AR507"/>
    <mergeCell ref="AS507:BA507"/>
    <mergeCell ref="A508:A513"/>
    <mergeCell ref="C508:D508"/>
    <mergeCell ref="E508:F508"/>
    <mergeCell ref="G508:H508"/>
    <mergeCell ref="I508:J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P509:Q509"/>
    <mergeCell ref="K508:L508"/>
    <mergeCell ref="M508:N508"/>
    <mergeCell ref="O508:O516"/>
    <mergeCell ref="P508:Q508"/>
    <mergeCell ref="R508:S508"/>
    <mergeCell ref="T508:U508"/>
    <mergeCell ref="R509:S509"/>
    <mergeCell ref="T509:U509"/>
    <mergeCell ref="R510:S510"/>
    <mergeCell ref="T510:U510"/>
    <mergeCell ref="V509:W509"/>
    <mergeCell ref="X509:Y509"/>
    <mergeCell ref="Z509:AA509"/>
    <mergeCell ref="Z510:AA510"/>
    <mergeCell ref="C510:D510"/>
    <mergeCell ref="E510:F510"/>
    <mergeCell ref="G510:H510"/>
    <mergeCell ref="I510:J510"/>
    <mergeCell ref="K510:L510"/>
    <mergeCell ref="M510:N510"/>
    <mergeCell ref="P510:Q510"/>
    <mergeCell ref="V510:W510"/>
    <mergeCell ref="X510:Y510"/>
    <mergeCell ref="V511:W511"/>
    <mergeCell ref="X511:Y511"/>
    <mergeCell ref="Z511:AA511"/>
    <mergeCell ref="C512:D512"/>
    <mergeCell ref="E512:F512"/>
    <mergeCell ref="G512:H512"/>
    <mergeCell ref="I512:J512"/>
    <mergeCell ref="K512:L512"/>
    <mergeCell ref="Z512:AA512"/>
    <mergeCell ref="M512:N512"/>
    <mergeCell ref="P512:Q512"/>
    <mergeCell ref="R512:S512"/>
    <mergeCell ref="T512:U512"/>
    <mergeCell ref="V512:W512"/>
    <mergeCell ref="X512:Y512"/>
    <mergeCell ref="C511:D511"/>
    <mergeCell ref="E511:F511"/>
    <mergeCell ref="G511:H511"/>
    <mergeCell ref="I511:J511"/>
    <mergeCell ref="K511:L511"/>
    <mergeCell ref="M511:N511"/>
    <mergeCell ref="P511:Q511"/>
    <mergeCell ref="R511:S511"/>
    <mergeCell ref="T511:U511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M514:N514"/>
    <mergeCell ref="P514:Q514"/>
    <mergeCell ref="R514:S514"/>
    <mergeCell ref="T514:U514"/>
    <mergeCell ref="V514:W514"/>
    <mergeCell ref="X514:Y514"/>
    <mergeCell ref="Z514:AA514"/>
    <mergeCell ref="C513:D513"/>
    <mergeCell ref="E513:F513"/>
    <mergeCell ref="G513:H513"/>
    <mergeCell ref="I513:J513"/>
    <mergeCell ref="K513:L513"/>
    <mergeCell ref="M513:N513"/>
    <mergeCell ref="P513:Q513"/>
    <mergeCell ref="R513:S513"/>
    <mergeCell ref="T513:U513"/>
    <mergeCell ref="C515:D515"/>
    <mergeCell ref="E515:F515"/>
    <mergeCell ref="G515:H515"/>
    <mergeCell ref="I515:J515"/>
    <mergeCell ref="K515:L515"/>
    <mergeCell ref="Z515:AA515"/>
    <mergeCell ref="C516:D516"/>
    <mergeCell ref="E516:F516"/>
    <mergeCell ref="G516:H516"/>
    <mergeCell ref="I516:J516"/>
    <mergeCell ref="K516:L516"/>
    <mergeCell ref="M516:N516"/>
    <mergeCell ref="P516:Q516"/>
    <mergeCell ref="R516:S516"/>
    <mergeCell ref="T516:U516"/>
    <mergeCell ref="M515:N515"/>
    <mergeCell ref="P515:Q515"/>
    <mergeCell ref="R515:S515"/>
    <mergeCell ref="T515:U515"/>
    <mergeCell ref="V515:W515"/>
    <mergeCell ref="X515:Y515"/>
    <mergeCell ref="V516:W516"/>
    <mergeCell ref="X516:Y516"/>
    <mergeCell ref="Z516:AA516"/>
    <mergeCell ref="G517:I517"/>
    <mergeCell ref="N517:R517"/>
    <mergeCell ref="A519:B519"/>
    <mergeCell ref="C519:D519"/>
    <mergeCell ref="E519:F519"/>
    <mergeCell ref="G519:H519"/>
    <mergeCell ref="I519:J519"/>
    <mergeCell ref="K519:L519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21:B521"/>
    <mergeCell ref="C521:D521"/>
    <mergeCell ref="E521:F521"/>
    <mergeCell ref="G521:H521"/>
    <mergeCell ref="I521:J521"/>
    <mergeCell ref="K521:L521"/>
    <mergeCell ref="M521:N521"/>
    <mergeCell ref="O521:P521"/>
    <mergeCell ref="M523:N523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A523:B523"/>
    <mergeCell ref="C523:D523"/>
    <mergeCell ref="E523:F523"/>
    <mergeCell ref="G523:H530"/>
    <mergeCell ref="I523:J523"/>
    <mergeCell ref="K523:L523"/>
    <mergeCell ref="A528:B528"/>
    <mergeCell ref="C528:D528"/>
    <mergeCell ref="E528:F528"/>
    <mergeCell ref="I528:J528"/>
    <mergeCell ref="O524:P524"/>
    <mergeCell ref="Q524:R524"/>
    <mergeCell ref="S524:T524"/>
    <mergeCell ref="A525:B525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Q527:R527"/>
    <mergeCell ref="S527:T527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M529:N529"/>
    <mergeCell ref="O529:P529"/>
    <mergeCell ref="Q529:R529"/>
    <mergeCell ref="S529:T529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B570"/>
  <sheetViews>
    <sheetView topLeftCell="A169" zoomScale="85" zoomScaleNormal="85" workbookViewId="0">
      <selection activeCell="G179" sqref="G179"/>
    </sheetView>
  </sheetViews>
  <sheetFormatPr defaultRowHeight="15.75"/>
  <cols>
    <col min="1" max="1" width="9.75" style="120" customWidth="1"/>
    <col min="2" max="2" width="26.75" style="69" customWidth="1"/>
    <col min="3" max="3" width="9.375" customWidth="1"/>
    <col min="5" max="5" width="13.25" customWidth="1"/>
    <col min="6" max="7" width="14" customWidth="1"/>
    <col min="8" max="8" width="12.125" customWidth="1"/>
    <col min="9" max="9" width="9.75" bestFit="1" customWidth="1"/>
    <col min="10" max="10" width="11.125" style="46" customWidth="1"/>
    <col min="11" max="11" width="10.5" style="50" bestFit="1" customWidth="1"/>
    <col min="12" max="12" width="9.125" bestFit="1" customWidth="1"/>
    <col min="13" max="13" width="9.5" bestFit="1" customWidth="1"/>
    <col min="14" max="14" width="11.125" customWidth="1"/>
    <col min="15" max="17" width="9.125" bestFit="1" customWidth="1"/>
    <col min="18" max="18" width="13.25" customWidth="1"/>
    <col min="19" max="19" width="10.5" customWidth="1"/>
    <col min="20" max="20" width="11.625" customWidth="1"/>
    <col min="21" max="21" width="9.125" bestFit="1" customWidth="1"/>
    <col min="22" max="22" width="9.875" style="210" bestFit="1" customWidth="1"/>
    <col min="23" max="27" width="9.125" bestFit="1" customWidth="1"/>
    <col min="30" max="30" width="9" style="59"/>
    <col min="35" max="53" width="9" style="59"/>
  </cols>
  <sheetData>
    <row r="1" spans="1:106" ht="17.25">
      <c r="A1" s="288" t="s">
        <v>494</v>
      </c>
      <c r="B1" s="60"/>
      <c r="C1" s="23"/>
      <c r="D1" s="23"/>
      <c r="E1" s="14"/>
      <c r="F1" s="14"/>
      <c r="G1" s="4"/>
      <c r="H1" s="14"/>
      <c r="I1" s="4"/>
      <c r="J1" s="43"/>
      <c r="K1" s="28"/>
      <c r="L1" s="14"/>
      <c r="M1" s="14"/>
      <c r="N1" s="14"/>
      <c r="O1" s="14"/>
      <c r="P1" s="14"/>
      <c r="Q1" s="14"/>
      <c r="R1" s="14"/>
      <c r="S1" s="14"/>
      <c r="T1" s="14"/>
      <c r="U1" s="14"/>
      <c r="V1" s="199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</row>
    <row r="2" spans="1:106" ht="19.5">
      <c r="A2" s="570" t="s">
        <v>23</v>
      </c>
      <c r="B2" s="570"/>
      <c r="C2" s="570"/>
      <c r="D2" s="570"/>
      <c r="E2" s="570"/>
      <c r="F2" s="570"/>
      <c r="G2" s="570"/>
      <c r="H2" s="570"/>
      <c r="I2" s="570"/>
      <c r="J2" s="570"/>
      <c r="K2" s="570"/>
      <c r="L2" s="570"/>
      <c r="M2" s="570"/>
      <c r="N2" s="570"/>
      <c r="O2" s="570"/>
      <c r="P2" s="570"/>
      <c r="Q2" s="570"/>
      <c r="R2" s="570"/>
      <c r="S2" s="570"/>
      <c r="T2" s="570"/>
      <c r="U2" s="570"/>
      <c r="V2" s="570"/>
      <c r="W2" s="570"/>
      <c r="X2" s="570"/>
      <c r="Y2" s="570"/>
      <c r="Z2" s="570"/>
      <c r="AA2" s="570"/>
      <c r="AB2" s="72"/>
      <c r="AC2" s="72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</row>
    <row r="3" spans="1:106" ht="17.25">
      <c r="A3" s="289" t="s">
        <v>495</v>
      </c>
      <c r="B3" s="7"/>
      <c r="C3" s="7"/>
      <c r="D3" s="7"/>
      <c r="E3" s="7"/>
      <c r="F3" s="7"/>
      <c r="G3" s="7"/>
      <c r="H3" s="7"/>
      <c r="I3" s="7"/>
      <c r="J3" s="44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200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</row>
    <row r="4" spans="1:106" ht="15.75" customHeight="1">
      <c r="A4" s="450" t="s">
        <v>496</v>
      </c>
      <c r="B4" s="550" t="s">
        <v>25</v>
      </c>
      <c r="C4" s="550" t="s">
        <v>26</v>
      </c>
      <c r="D4" s="550" t="s">
        <v>27</v>
      </c>
      <c r="E4" s="562" t="s">
        <v>28</v>
      </c>
      <c r="F4" s="565" t="s">
        <v>29</v>
      </c>
      <c r="G4" s="529" t="s">
        <v>30</v>
      </c>
      <c r="H4" s="529"/>
      <c r="I4" s="550" t="s">
        <v>31</v>
      </c>
      <c r="J4" s="553" t="s">
        <v>32</v>
      </c>
      <c r="K4" s="556" t="s">
        <v>33</v>
      </c>
      <c r="L4" s="550" t="s">
        <v>34</v>
      </c>
      <c r="M4" s="559" t="s">
        <v>35</v>
      </c>
      <c r="N4" s="547" t="s">
        <v>36</v>
      </c>
      <c r="O4" s="529" t="s">
        <v>37</v>
      </c>
      <c r="P4" s="529"/>
      <c r="Q4" s="529"/>
      <c r="R4" s="529"/>
      <c r="S4" s="529"/>
      <c r="T4" s="529"/>
      <c r="U4" s="529"/>
      <c r="V4" s="548" t="s">
        <v>38</v>
      </c>
      <c r="W4" s="547" t="s">
        <v>39</v>
      </c>
      <c r="X4" s="529" t="s">
        <v>40</v>
      </c>
      <c r="Y4" s="529"/>
      <c r="Z4" s="529"/>
      <c r="AA4" s="529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</row>
    <row r="5" spans="1:106" ht="15.75" customHeight="1">
      <c r="A5" s="451"/>
      <c r="B5" s="551"/>
      <c r="C5" s="551"/>
      <c r="D5" s="551"/>
      <c r="E5" s="563"/>
      <c r="F5" s="566"/>
      <c r="G5" s="529"/>
      <c r="H5" s="529"/>
      <c r="I5" s="551"/>
      <c r="J5" s="554"/>
      <c r="K5" s="557"/>
      <c r="L5" s="551"/>
      <c r="M5" s="560"/>
      <c r="N5" s="547"/>
      <c r="O5" s="529" t="s">
        <v>41</v>
      </c>
      <c r="P5" s="529" t="s">
        <v>42</v>
      </c>
      <c r="Q5" s="529" t="s">
        <v>43</v>
      </c>
      <c r="R5" s="546" t="s">
        <v>44</v>
      </c>
      <c r="S5" s="499" t="s">
        <v>45</v>
      </c>
      <c r="T5" s="529" t="s">
        <v>46</v>
      </c>
      <c r="U5" s="529" t="s">
        <v>47</v>
      </c>
      <c r="V5" s="548"/>
      <c r="W5" s="547"/>
      <c r="X5" s="529" t="s">
        <v>13</v>
      </c>
      <c r="Y5" s="529" t="s">
        <v>48</v>
      </c>
      <c r="Z5" s="529" t="s">
        <v>49</v>
      </c>
      <c r="AA5" s="529" t="s">
        <v>47</v>
      </c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</row>
    <row r="6" spans="1:106">
      <c r="A6" s="452"/>
      <c r="B6" s="552"/>
      <c r="C6" s="552"/>
      <c r="D6" s="552"/>
      <c r="E6" s="564"/>
      <c r="F6" s="567"/>
      <c r="G6" s="295" t="s">
        <v>50</v>
      </c>
      <c r="H6" s="295" t="s">
        <v>51</v>
      </c>
      <c r="I6" s="552"/>
      <c r="J6" s="555"/>
      <c r="K6" s="558"/>
      <c r="L6" s="552"/>
      <c r="M6" s="560"/>
      <c r="N6" s="547"/>
      <c r="O6" s="529"/>
      <c r="P6" s="529"/>
      <c r="Q6" s="529"/>
      <c r="R6" s="546"/>
      <c r="S6" s="499"/>
      <c r="T6" s="529"/>
      <c r="U6" s="529"/>
      <c r="V6" s="548"/>
      <c r="W6" s="547"/>
      <c r="X6" s="529"/>
      <c r="Y6" s="529"/>
      <c r="Z6" s="529"/>
      <c r="AA6" s="529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</row>
    <row r="7" spans="1:106" s="86" customFormat="1">
      <c r="A7" s="275">
        <v>30100030</v>
      </c>
      <c r="B7" s="82" t="s">
        <v>52</v>
      </c>
      <c r="C7" s="81" t="s">
        <v>53</v>
      </c>
      <c r="D7" s="80">
        <v>5.03</v>
      </c>
      <c r="E7" s="80"/>
      <c r="F7" s="83"/>
      <c r="G7" s="93">
        <f>SUM('1:3'!G7)</f>
        <v>0</v>
      </c>
      <c r="H7" s="95">
        <f t="shared" ref="H7:H24" si="0">D7*G7</f>
        <v>0</v>
      </c>
      <c r="I7" s="93">
        <f>SUM('1:3'!I7)</f>
        <v>0</v>
      </c>
      <c r="J7" s="31" t="str">
        <f>IF(ISERROR(G7/I7),"",G7/I7)</f>
        <v/>
      </c>
      <c r="K7" s="96">
        <f t="array" ref="K7">IF(ISERROR(G7/L7),"",G7/L7)</f>
        <v>0</v>
      </c>
      <c r="L7" s="84">
        <v>16</v>
      </c>
      <c r="M7" s="97">
        <f t="shared" ref="M7:M16" si="1">IF(ISERROR(I7-K7),"",I7-K7)</f>
        <v>0</v>
      </c>
      <c r="N7" s="93">
        <f>SUM('1:3'!N7)</f>
        <v>0</v>
      </c>
      <c r="O7" s="93">
        <f>SUM('1:3'!O7)</f>
        <v>0</v>
      </c>
      <c r="P7" s="93">
        <f>SUM('1:3'!P7)</f>
        <v>0</v>
      </c>
      <c r="Q7" s="93">
        <f>SUM('1:3'!Q7)</f>
        <v>0</v>
      </c>
      <c r="R7" s="93">
        <f>SUM('1:3'!R7)</f>
        <v>0</v>
      </c>
      <c r="S7" s="93">
        <f>SUM('1:3'!S7)</f>
        <v>0</v>
      </c>
      <c r="T7" s="93">
        <f>SUM('1:3'!T7)</f>
        <v>0</v>
      </c>
      <c r="U7" s="93">
        <f>SUM('1:3'!U7)</f>
        <v>0</v>
      </c>
      <c r="V7" s="201">
        <f t="shared" ref="V7:V27" si="2">SUM(X7:AA7)</f>
        <v>0</v>
      </c>
      <c r="W7" s="33" t="str">
        <f t="shared" ref="W7:W16" si="3">IF(ISERROR(V7/G7),"",V7/G7)</f>
        <v/>
      </c>
      <c r="X7" s="93">
        <f>SUM('1:3'!X7)</f>
        <v>0</v>
      </c>
      <c r="Y7" s="93">
        <f>SUM('1:3'!Y7)</f>
        <v>0</v>
      </c>
      <c r="Z7" s="93">
        <f>SUM('1:3'!Z7)</f>
        <v>0</v>
      </c>
      <c r="AA7" s="93">
        <f>SUM('1:3'!AA7)</f>
        <v>0</v>
      </c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85"/>
      <c r="BQ7" s="85"/>
      <c r="BR7" s="85"/>
      <c r="BS7" s="85"/>
      <c r="BT7" s="85"/>
      <c r="BU7" s="85"/>
      <c r="BV7" s="85"/>
      <c r="BW7" s="85"/>
      <c r="BX7" s="85"/>
      <c r="BY7" s="85"/>
      <c r="BZ7" s="85"/>
      <c r="CA7" s="85"/>
      <c r="CB7" s="85"/>
      <c r="CC7" s="85"/>
      <c r="CD7" s="85"/>
      <c r="CE7" s="85"/>
      <c r="CF7" s="85"/>
      <c r="CG7" s="85"/>
      <c r="CH7" s="85"/>
      <c r="CI7" s="85"/>
      <c r="CJ7" s="85"/>
      <c r="CK7" s="85"/>
      <c r="CL7" s="85"/>
      <c r="CM7" s="85"/>
      <c r="CN7" s="85"/>
      <c r="CO7" s="85"/>
      <c r="CP7" s="85"/>
      <c r="CQ7" s="85"/>
      <c r="CR7" s="85"/>
      <c r="CS7" s="85"/>
      <c r="CT7" s="85"/>
      <c r="CU7" s="85"/>
      <c r="CV7" s="85"/>
      <c r="CW7" s="85"/>
      <c r="CX7" s="85"/>
      <c r="CY7" s="85"/>
      <c r="CZ7" s="85"/>
      <c r="DA7" s="85"/>
      <c r="DB7" s="85"/>
    </row>
    <row r="8" spans="1:106">
      <c r="A8" s="260"/>
      <c r="B8" s="62" t="s">
        <v>54</v>
      </c>
      <c r="C8" s="16" t="s">
        <v>53</v>
      </c>
      <c r="D8" s="17">
        <v>5.03</v>
      </c>
      <c r="E8" s="17"/>
      <c r="F8" s="6"/>
      <c r="G8" s="93">
        <f>SUM('1:3'!G8)</f>
        <v>0</v>
      </c>
      <c r="H8" s="95">
        <f t="shared" si="0"/>
        <v>0</v>
      </c>
      <c r="I8" s="93">
        <f>SUM('1:3'!I8)</f>
        <v>0</v>
      </c>
      <c r="J8" s="31" t="str">
        <f t="array" ref="J8">IF(ISERROR(G8/I8),"",G8/I8)</f>
        <v/>
      </c>
      <c r="K8" s="35">
        <f t="array" ref="K8">IF(ISERROR(G8/L8),"",G8/L8)</f>
        <v>0</v>
      </c>
      <c r="L8" s="87">
        <v>19</v>
      </c>
      <c r="M8" s="36">
        <f t="shared" si="1"/>
        <v>0</v>
      </c>
      <c r="N8" s="93">
        <f>SUM('1:3'!N8)</f>
        <v>0</v>
      </c>
      <c r="O8" s="93">
        <f>SUM('1:3'!O8)</f>
        <v>0</v>
      </c>
      <c r="P8" s="93">
        <f>SUM('1:3'!P8)</f>
        <v>0</v>
      </c>
      <c r="Q8" s="93">
        <f>SUM('1:3'!Q8)</f>
        <v>0</v>
      </c>
      <c r="R8" s="93">
        <f>SUM('1:3'!R8)</f>
        <v>0</v>
      </c>
      <c r="S8" s="93">
        <f>SUM('1:3'!S8)</f>
        <v>0</v>
      </c>
      <c r="T8" s="93">
        <f>SUM('1:3'!T8)</f>
        <v>0</v>
      </c>
      <c r="U8" s="93">
        <f>SUM('1:3'!U8)</f>
        <v>0</v>
      </c>
      <c r="V8" s="201">
        <f t="shared" si="2"/>
        <v>0</v>
      </c>
      <c r="W8" s="33" t="str">
        <f t="shared" si="3"/>
        <v/>
      </c>
      <c r="X8" s="93">
        <f>SUM('1:3'!X8)</f>
        <v>0</v>
      </c>
      <c r="Y8" s="93">
        <f>SUM('1:3'!Y8)</f>
        <v>0</v>
      </c>
      <c r="Z8" s="93">
        <f>SUM('1:3'!Z8)</f>
        <v>0</v>
      </c>
      <c r="AA8" s="93">
        <f>SUM('1:3'!AA8)</f>
        <v>0</v>
      </c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</row>
    <row r="9" spans="1:106">
      <c r="A9" s="261"/>
      <c r="B9" s="62" t="s">
        <v>54</v>
      </c>
      <c r="C9" s="16" t="s">
        <v>55</v>
      </c>
      <c r="D9" s="17">
        <v>5.03</v>
      </c>
      <c r="E9" s="17"/>
      <c r="F9" s="6"/>
      <c r="G9" s="93">
        <f>SUM('1:3'!G9)</f>
        <v>0</v>
      </c>
      <c r="H9" s="95">
        <f t="shared" si="0"/>
        <v>0</v>
      </c>
      <c r="I9" s="93">
        <f>SUM('1:3'!I9)</f>
        <v>0</v>
      </c>
      <c r="J9" s="31" t="str">
        <f t="array" ref="J9">IF(ISERROR(G9/I9),"",G9/I9)</f>
        <v/>
      </c>
      <c r="K9" s="35">
        <f t="array" ref="K9">IF(ISERROR(G9/L9),"",G9/L9)</f>
        <v>0</v>
      </c>
      <c r="L9" s="87">
        <v>19</v>
      </c>
      <c r="M9" s="36">
        <f t="shared" si="1"/>
        <v>0</v>
      </c>
      <c r="N9" s="93">
        <f>SUM('1:3'!N9)</f>
        <v>0</v>
      </c>
      <c r="O9" s="93">
        <f>SUM('1:3'!O9)</f>
        <v>0</v>
      </c>
      <c r="P9" s="93">
        <f>SUM('1:3'!P9)</f>
        <v>0</v>
      </c>
      <c r="Q9" s="93">
        <f>SUM('1:3'!Q9)</f>
        <v>0</v>
      </c>
      <c r="R9" s="93">
        <f>SUM('1:3'!R9)</f>
        <v>0</v>
      </c>
      <c r="S9" s="93">
        <f>SUM('1:3'!S9)</f>
        <v>0</v>
      </c>
      <c r="T9" s="93">
        <f>SUM('1:3'!T9)</f>
        <v>0</v>
      </c>
      <c r="U9" s="93">
        <f>SUM('1:3'!U9)</f>
        <v>0</v>
      </c>
      <c r="V9" s="201">
        <f t="shared" si="2"/>
        <v>0</v>
      </c>
      <c r="W9" s="33" t="str">
        <f t="shared" si="3"/>
        <v/>
      </c>
      <c r="X9" s="93">
        <f>SUM('1:3'!X9)</f>
        <v>0</v>
      </c>
      <c r="Y9" s="93">
        <f>SUM('1:3'!Y9)</f>
        <v>0</v>
      </c>
      <c r="Z9" s="93">
        <f>SUM('1:3'!Z9)</f>
        <v>0</v>
      </c>
      <c r="AA9" s="93">
        <f>SUM('1:3'!AA9)</f>
        <v>0</v>
      </c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</row>
    <row r="10" spans="1:106">
      <c r="A10" s="275">
        <v>30100048</v>
      </c>
      <c r="B10" s="62" t="s">
        <v>56</v>
      </c>
      <c r="C10" s="16" t="s">
        <v>53</v>
      </c>
      <c r="D10" s="17">
        <v>5.03</v>
      </c>
      <c r="E10" s="17"/>
      <c r="F10" s="6"/>
      <c r="G10" s="93">
        <f>SUM('1:3'!G10)</f>
        <v>358</v>
      </c>
      <c r="H10" s="95">
        <f t="shared" si="0"/>
        <v>1800.74</v>
      </c>
      <c r="I10" s="93">
        <f>SUM('1:3'!I10)</f>
        <v>22</v>
      </c>
      <c r="J10" s="31">
        <f t="array" ref="J10">IF(ISERROR(G10/I10),"",G10/I10)</f>
        <v>16.272727272727273</v>
      </c>
      <c r="K10" s="35">
        <f t="array" ref="K10">IF(ISERROR(G10/L10),"",G10/L10)</f>
        <v>18.842105263157894</v>
      </c>
      <c r="L10" s="87">
        <v>19</v>
      </c>
      <c r="M10" s="36">
        <f t="shared" si="1"/>
        <v>3.1578947368421062</v>
      </c>
      <c r="N10" s="93">
        <f>SUM('1:3'!N10)</f>
        <v>0</v>
      </c>
      <c r="O10" s="93">
        <f>SUM('1:3'!O10)</f>
        <v>0</v>
      </c>
      <c r="P10" s="93">
        <f>SUM('1:3'!P10)</f>
        <v>0</v>
      </c>
      <c r="Q10" s="93">
        <f>SUM('1:3'!Q10)</f>
        <v>0</v>
      </c>
      <c r="R10" s="93">
        <f>SUM('1:3'!R10)</f>
        <v>0</v>
      </c>
      <c r="S10" s="93">
        <f>SUM('1:3'!S10)</f>
        <v>0</v>
      </c>
      <c r="T10" s="93">
        <f>SUM('1:3'!T10)</f>
        <v>0</v>
      </c>
      <c r="U10" s="93">
        <f>SUM('1:3'!U10)</f>
        <v>0</v>
      </c>
      <c r="V10" s="201">
        <f t="shared" si="2"/>
        <v>0</v>
      </c>
      <c r="W10" s="33">
        <f t="shared" si="3"/>
        <v>0</v>
      </c>
      <c r="X10" s="93">
        <f>SUM('1:3'!X10)</f>
        <v>0</v>
      </c>
      <c r="Y10" s="93">
        <f>SUM('1:3'!Y10)</f>
        <v>0</v>
      </c>
      <c r="Z10" s="93">
        <f>SUM('1:3'!Z10)</f>
        <v>0</v>
      </c>
      <c r="AA10" s="93">
        <f>SUM('1:3'!AA10)</f>
        <v>0</v>
      </c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</row>
    <row r="11" spans="1:106">
      <c r="A11" s="275">
        <v>30100047</v>
      </c>
      <c r="B11" s="62" t="s">
        <v>56</v>
      </c>
      <c r="C11" s="16" t="s">
        <v>57</v>
      </c>
      <c r="D11" s="17">
        <v>5.03</v>
      </c>
      <c r="E11" s="17"/>
      <c r="F11" s="6"/>
      <c r="G11" s="93">
        <f>SUM('1:3'!G11)</f>
        <v>305</v>
      </c>
      <c r="H11" s="95">
        <f t="shared" si="0"/>
        <v>1534.15</v>
      </c>
      <c r="I11" s="93">
        <f>SUM('1:3'!I11)</f>
        <v>16</v>
      </c>
      <c r="J11" s="31">
        <f t="array" ref="J11">IF(ISERROR(G11/I11),"",G11/I11)</f>
        <v>19.0625</v>
      </c>
      <c r="K11" s="35">
        <f t="array" ref="K11">IF(ISERROR(G11/L11),"",G11/L11)</f>
        <v>15.25</v>
      </c>
      <c r="L11" s="87">
        <v>20</v>
      </c>
      <c r="M11" s="36">
        <f t="shared" si="1"/>
        <v>0.75</v>
      </c>
      <c r="N11" s="93">
        <f>SUM('1:3'!N11)</f>
        <v>0</v>
      </c>
      <c r="O11" s="93">
        <f>SUM('1:3'!O11)</f>
        <v>0</v>
      </c>
      <c r="P11" s="93">
        <f>SUM('1:3'!P11)</f>
        <v>0</v>
      </c>
      <c r="Q11" s="93">
        <f>SUM('1:3'!Q11)</f>
        <v>0</v>
      </c>
      <c r="R11" s="93">
        <f>SUM('1:3'!R11)</f>
        <v>0</v>
      </c>
      <c r="S11" s="93">
        <f>SUM('1:3'!S11)</f>
        <v>0</v>
      </c>
      <c r="T11" s="93">
        <f>SUM('1:3'!T11)</f>
        <v>0</v>
      </c>
      <c r="U11" s="93">
        <f>SUM('1:3'!U11)</f>
        <v>0</v>
      </c>
      <c r="V11" s="201">
        <f t="shared" si="2"/>
        <v>0</v>
      </c>
      <c r="W11" s="33">
        <f t="shared" si="3"/>
        <v>0</v>
      </c>
      <c r="X11" s="93">
        <f>SUM('1:3'!X11)</f>
        <v>0</v>
      </c>
      <c r="Y11" s="93">
        <f>SUM('1:3'!Y11)</f>
        <v>0</v>
      </c>
      <c r="Z11" s="93">
        <f>SUM('1:3'!Z11)</f>
        <v>0</v>
      </c>
      <c r="AA11" s="93">
        <f>SUM('1:3'!AA11)</f>
        <v>0</v>
      </c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</row>
    <row r="12" spans="1:106">
      <c r="A12" s="275">
        <v>30100052</v>
      </c>
      <c r="B12" s="62" t="s">
        <v>58</v>
      </c>
      <c r="C12" s="16" t="s">
        <v>53</v>
      </c>
      <c r="D12" s="17">
        <v>5.04</v>
      </c>
      <c r="E12" s="17"/>
      <c r="F12" s="6"/>
      <c r="G12" s="93">
        <f>SUM('1:3'!G12)</f>
        <v>171</v>
      </c>
      <c r="H12" s="95">
        <f t="shared" si="0"/>
        <v>861.84</v>
      </c>
      <c r="I12" s="93">
        <f>SUM('1:3'!I12)</f>
        <v>7.5</v>
      </c>
      <c r="J12" s="31">
        <f t="array" ref="J12">IF(ISERROR(G12/I12),"",G12/I12)</f>
        <v>22.8</v>
      </c>
      <c r="K12" s="35">
        <f t="array" ref="K12">IF(ISERROR(G12/L12),"",G12/L12)</f>
        <v>9</v>
      </c>
      <c r="L12" s="87">
        <v>19</v>
      </c>
      <c r="M12" s="36">
        <f t="shared" si="1"/>
        <v>-1.5</v>
      </c>
      <c r="N12" s="93">
        <f>SUM('1:3'!N12)</f>
        <v>0</v>
      </c>
      <c r="O12" s="93">
        <f>SUM('1:3'!O12)</f>
        <v>0</v>
      </c>
      <c r="P12" s="93">
        <f>SUM('1:3'!P12)</f>
        <v>0</v>
      </c>
      <c r="Q12" s="93">
        <f>SUM('1:3'!Q12)</f>
        <v>0</v>
      </c>
      <c r="R12" s="93">
        <f>SUM('1:3'!R12)</f>
        <v>0</v>
      </c>
      <c r="S12" s="93">
        <f>SUM('1:3'!S12)</f>
        <v>0</v>
      </c>
      <c r="T12" s="93">
        <f>SUM('1:3'!T12)</f>
        <v>0</v>
      </c>
      <c r="U12" s="93">
        <f>SUM('1:3'!U12)</f>
        <v>0</v>
      </c>
      <c r="V12" s="201">
        <f t="shared" si="2"/>
        <v>0</v>
      </c>
      <c r="W12" s="33">
        <f t="shared" si="3"/>
        <v>0</v>
      </c>
      <c r="X12" s="93">
        <f>SUM('1:3'!X12)</f>
        <v>0</v>
      </c>
      <c r="Y12" s="93">
        <f>SUM('1:3'!Y12)</f>
        <v>0</v>
      </c>
      <c r="Z12" s="93">
        <f>SUM('1:3'!Z12)</f>
        <v>0</v>
      </c>
      <c r="AA12" s="93">
        <f>SUM('1:3'!AA12)</f>
        <v>0</v>
      </c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</row>
    <row r="13" spans="1:106">
      <c r="A13" s="292">
        <v>30100059</v>
      </c>
      <c r="B13" s="62" t="s">
        <v>59</v>
      </c>
      <c r="C13" s="16" t="s">
        <v>60</v>
      </c>
      <c r="D13" s="17">
        <v>5.03</v>
      </c>
      <c r="E13" s="17"/>
      <c r="F13" s="6"/>
      <c r="G13" s="93">
        <f>SUM('1:3'!G13)</f>
        <v>0</v>
      </c>
      <c r="H13" s="95">
        <f t="shared" si="0"/>
        <v>0</v>
      </c>
      <c r="I13" s="93">
        <f>SUM('1:3'!I13)</f>
        <v>0</v>
      </c>
      <c r="J13" s="31" t="str">
        <f t="array" ref="J13">IF(ISERROR(G13/I13),"",G13/I13)</f>
        <v/>
      </c>
      <c r="K13" s="35">
        <f t="array" ref="K13">IF(ISERROR(G13/L13),"",G13/L13)</f>
        <v>0</v>
      </c>
      <c r="L13" s="87">
        <v>3</v>
      </c>
      <c r="M13" s="36">
        <f t="shared" si="1"/>
        <v>0</v>
      </c>
      <c r="N13" s="93">
        <f>SUM('1:3'!N13)</f>
        <v>0</v>
      </c>
      <c r="O13" s="93">
        <f>SUM('1:3'!O13)</f>
        <v>0</v>
      </c>
      <c r="P13" s="93">
        <f>SUM('1:3'!P13)</f>
        <v>0</v>
      </c>
      <c r="Q13" s="93">
        <f>SUM('1:3'!Q13)</f>
        <v>0</v>
      </c>
      <c r="R13" s="93">
        <f>SUM('1:3'!R13)</f>
        <v>0</v>
      </c>
      <c r="S13" s="93">
        <f>SUM('1:3'!S13)</f>
        <v>0</v>
      </c>
      <c r="T13" s="93">
        <f>SUM('1:3'!T13)</f>
        <v>0</v>
      </c>
      <c r="U13" s="93">
        <f>SUM('1:3'!U13)</f>
        <v>0</v>
      </c>
      <c r="V13" s="201">
        <f t="shared" si="2"/>
        <v>0</v>
      </c>
      <c r="W13" s="33" t="str">
        <f t="shared" si="3"/>
        <v/>
      </c>
      <c r="X13" s="93">
        <f>SUM('1:3'!X13)</f>
        <v>0</v>
      </c>
      <c r="Y13" s="93">
        <f>SUM('1:3'!Y13)</f>
        <v>0</v>
      </c>
      <c r="Z13" s="93">
        <f>SUM('1:3'!Z13)</f>
        <v>0</v>
      </c>
      <c r="AA13" s="93">
        <f>SUM('1:3'!AA13)</f>
        <v>0</v>
      </c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</row>
    <row r="14" spans="1:106">
      <c r="A14" s="262">
        <v>30100060</v>
      </c>
      <c r="B14" s="62" t="s">
        <v>59</v>
      </c>
      <c r="C14" s="16" t="s">
        <v>61</v>
      </c>
      <c r="D14" s="17">
        <v>5.03</v>
      </c>
      <c r="E14" s="17"/>
      <c r="F14" s="6"/>
      <c r="G14" s="93">
        <f>SUM('1:3'!G14)</f>
        <v>0</v>
      </c>
      <c r="H14" s="95">
        <f t="shared" si="0"/>
        <v>0</v>
      </c>
      <c r="I14" s="93">
        <f>SUM('1:3'!I14)</f>
        <v>0</v>
      </c>
      <c r="J14" s="31" t="str">
        <f t="array" ref="J14">IF(ISERROR(G14/I14),"",G14/I14)</f>
        <v/>
      </c>
      <c r="K14" s="35">
        <f t="array" ref="K14">IF(ISERROR(G14/L14),"",G14/L14)</f>
        <v>0</v>
      </c>
      <c r="L14" s="87">
        <v>3</v>
      </c>
      <c r="M14" s="36">
        <f t="shared" si="1"/>
        <v>0</v>
      </c>
      <c r="N14" s="93">
        <f>SUM('1:3'!N14)</f>
        <v>0</v>
      </c>
      <c r="O14" s="93">
        <f>SUM('1:3'!O14)</f>
        <v>0</v>
      </c>
      <c r="P14" s="93">
        <f>SUM('1:3'!P14)</f>
        <v>0</v>
      </c>
      <c r="Q14" s="93">
        <f>SUM('1:3'!Q14)</f>
        <v>0</v>
      </c>
      <c r="R14" s="93">
        <f>SUM('1:3'!R14)</f>
        <v>0</v>
      </c>
      <c r="S14" s="93">
        <f>SUM('1:3'!S14)</f>
        <v>0</v>
      </c>
      <c r="T14" s="93">
        <f>SUM('1:3'!T14)</f>
        <v>0</v>
      </c>
      <c r="U14" s="93">
        <f>SUM('1:3'!U14)</f>
        <v>0</v>
      </c>
      <c r="V14" s="201">
        <f t="shared" si="2"/>
        <v>0</v>
      </c>
      <c r="W14" s="33" t="str">
        <f t="shared" si="3"/>
        <v/>
      </c>
      <c r="X14" s="93">
        <f>SUM('1:3'!X14)</f>
        <v>0</v>
      </c>
      <c r="Y14" s="93">
        <f>SUM('1:3'!Y14)</f>
        <v>0</v>
      </c>
      <c r="Z14" s="93">
        <f>SUM('1:3'!Z14)</f>
        <v>0</v>
      </c>
      <c r="AA14" s="93">
        <f>SUM('1:3'!AA14)</f>
        <v>0</v>
      </c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</row>
    <row r="15" spans="1:106">
      <c r="A15" s="260">
        <v>30200006</v>
      </c>
      <c r="B15" s="234" t="s">
        <v>62</v>
      </c>
      <c r="C15" s="16" t="s">
        <v>63</v>
      </c>
      <c r="D15" s="17">
        <v>5.04</v>
      </c>
      <c r="E15" s="17"/>
      <c r="F15" s="79"/>
      <c r="G15" s="93">
        <f>SUM('1:3'!G15)</f>
        <v>0</v>
      </c>
      <c r="H15" s="95">
        <f t="shared" si="0"/>
        <v>0</v>
      </c>
      <c r="I15" s="93">
        <f>SUM('1:3'!I15)</f>
        <v>0</v>
      </c>
      <c r="J15" s="31" t="str">
        <f t="array" ref="J15">IF(ISERROR(G15/I15),"",G15/I15)</f>
        <v/>
      </c>
      <c r="K15" s="35">
        <f t="array" ref="K15">IF(ISERROR(G15/L15),"",G15/L15)</f>
        <v>0</v>
      </c>
      <c r="L15" s="87">
        <v>17</v>
      </c>
      <c r="M15" s="36">
        <f t="shared" si="1"/>
        <v>0</v>
      </c>
      <c r="N15" s="93">
        <f>SUM('1:3'!N15)</f>
        <v>0</v>
      </c>
      <c r="O15" s="93">
        <f>SUM('1:3'!O15)</f>
        <v>0</v>
      </c>
      <c r="P15" s="93">
        <f>SUM('1:3'!P15)</f>
        <v>0</v>
      </c>
      <c r="Q15" s="93">
        <f>SUM('1:3'!Q15)</f>
        <v>0</v>
      </c>
      <c r="R15" s="93">
        <f>SUM('1:3'!R15)</f>
        <v>0</v>
      </c>
      <c r="S15" s="93">
        <f>SUM('1:3'!S15)</f>
        <v>0</v>
      </c>
      <c r="T15" s="93">
        <f>SUM('1:3'!T15)</f>
        <v>0</v>
      </c>
      <c r="U15" s="93">
        <f>SUM('1:3'!U15)</f>
        <v>0</v>
      </c>
      <c r="V15" s="201">
        <f t="shared" si="2"/>
        <v>0</v>
      </c>
      <c r="W15" s="33" t="str">
        <f t="shared" si="3"/>
        <v/>
      </c>
      <c r="X15" s="93">
        <f>SUM('1:3'!X15)</f>
        <v>0</v>
      </c>
      <c r="Y15" s="93">
        <f>SUM('1:3'!Y15)</f>
        <v>0</v>
      </c>
      <c r="Z15" s="93">
        <f>SUM('1:3'!Z15)</f>
        <v>0</v>
      </c>
      <c r="AA15" s="93">
        <f>SUM('1:3'!AA15)</f>
        <v>0</v>
      </c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</row>
    <row r="16" spans="1:106">
      <c r="A16" s="260">
        <v>30200005</v>
      </c>
      <c r="B16" s="62" t="s">
        <v>62</v>
      </c>
      <c r="C16" s="16" t="s">
        <v>64</v>
      </c>
      <c r="D16" s="17">
        <v>5.04</v>
      </c>
      <c r="E16" s="17"/>
      <c r="F16" s="79"/>
      <c r="G16" s="93">
        <f>SUM('1:3'!G16)</f>
        <v>0</v>
      </c>
      <c r="H16" s="95">
        <f t="shared" si="0"/>
        <v>0</v>
      </c>
      <c r="I16" s="93">
        <f>SUM('1:3'!I16)</f>
        <v>0</v>
      </c>
      <c r="J16" s="31" t="str">
        <f t="array" ref="J16">IF(ISERROR(G16/I16),"",G16/I16)</f>
        <v/>
      </c>
      <c r="K16" s="35">
        <f t="array" ref="K16">IF(ISERROR(G16/L16),"",G16/L16)</f>
        <v>0</v>
      </c>
      <c r="L16" s="87">
        <v>17</v>
      </c>
      <c r="M16" s="36">
        <f t="shared" si="1"/>
        <v>0</v>
      </c>
      <c r="N16" s="93">
        <f>SUM('1:3'!N16)</f>
        <v>0</v>
      </c>
      <c r="O16" s="93">
        <f>SUM('1:3'!O16)</f>
        <v>0</v>
      </c>
      <c r="P16" s="93">
        <f>SUM('1:3'!P16)</f>
        <v>0</v>
      </c>
      <c r="Q16" s="93">
        <f>SUM('1:3'!Q16)</f>
        <v>0</v>
      </c>
      <c r="R16" s="93">
        <f>SUM('1:3'!R16)</f>
        <v>0</v>
      </c>
      <c r="S16" s="93">
        <f>SUM('1:3'!S16)</f>
        <v>0</v>
      </c>
      <c r="T16" s="93">
        <f>SUM('1:3'!T16)</f>
        <v>0</v>
      </c>
      <c r="U16" s="93">
        <f>SUM('1:3'!U16)</f>
        <v>0</v>
      </c>
      <c r="V16" s="201">
        <f t="shared" si="2"/>
        <v>0</v>
      </c>
      <c r="W16" s="33" t="str">
        <f t="shared" si="3"/>
        <v/>
      </c>
      <c r="X16" s="93">
        <f>SUM('1:3'!X16)</f>
        <v>0</v>
      </c>
      <c r="Y16" s="93">
        <f>SUM('1:3'!Y16)</f>
        <v>0</v>
      </c>
      <c r="Z16" s="93">
        <f>SUM('1:3'!Z16)</f>
        <v>0</v>
      </c>
      <c r="AA16" s="93">
        <f>SUM('1:3'!AA16)</f>
        <v>0</v>
      </c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</row>
    <row r="17" spans="1:106">
      <c r="A17" s="262">
        <v>30100063</v>
      </c>
      <c r="B17" s="188" t="s">
        <v>479</v>
      </c>
      <c r="C17" s="16" t="s">
        <v>172</v>
      </c>
      <c r="D17" s="17"/>
      <c r="E17" s="17"/>
      <c r="F17" s="6"/>
      <c r="G17" s="93">
        <f>SUM('1:3'!G17)</f>
        <v>0</v>
      </c>
      <c r="H17" s="95">
        <f t="shared" si="0"/>
        <v>0</v>
      </c>
      <c r="I17" s="93">
        <f>SUM('1:3'!I17)</f>
        <v>0</v>
      </c>
      <c r="J17" s="31" t="str">
        <f t="array" ref="J17">IF(ISERROR(G17/I17),"",G17/I17)</f>
        <v/>
      </c>
      <c r="K17" s="35">
        <f t="array" ref="K17">IF(ISERROR(G17/L17),"",G17/L17)</f>
        <v>0</v>
      </c>
      <c r="L17" s="87">
        <v>17</v>
      </c>
      <c r="M17" s="36">
        <f t="shared" ref="M17:M27" si="4">IF(ISERROR(I17-K17),"",I17-K17)</f>
        <v>0</v>
      </c>
      <c r="N17" s="93">
        <f>SUM('1:3'!N17)</f>
        <v>0</v>
      </c>
      <c r="O17" s="93">
        <f>SUM('1:3'!O17)</f>
        <v>0</v>
      </c>
      <c r="P17" s="93">
        <f>SUM('1:3'!P17)</f>
        <v>0</v>
      </c>
      <c r="Q17" s="93">
        <f>SUM('1:3'!Q17)</f>
        <v>0</v>
      </c>
      <c r="R17" s="93">
        <f>SUM('1:3'!R17)</f>
        <v>0</v>
      </c>
      <c r="S17" s="93">
        <f>SUM('1:3'!S17)</f>
        <v>0</v>
      </c>
      <c r="T17" s="93">
        <f>SUM('1:3'!T17)</f>
        <v>0</v>
      </c>
      <c r="U17" s="93">
        <f>SUM('1:3'!U17)</f>
        <v>0</v>
      </c>
      <c r="V17" s="201">
        <f t="shared" si="2"/>
        <v>0</v>
      </c>
      <c r="W17" s="33" t="str">
        <f>IF(ISERROR(V17/G17),"",V17/G17)</f>
        <v/>
      </c>
      <c r="X17" s="93">
        <f>SUM('1:3'!X17)</f>
        <v>0</v>
      </c>
      <c r="Y17" s="93">
        <f>SUM('1:3'!Y17)</f>
        <v>0</v>
      </c>
      <c r="Z17" s="93">
        <f>SUM('1:3'!Z17)</f>
        <v>0</v>
      </c>
      <c r="AA17" s="93">
        <f>SUM('1:3'!AA17)</f>
        <v>0</v>
      </c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</row>
    <row r="18" spans="1:106">
      <c r="A18" s="262">
        <v>30100061</v>
      </c>
      <c r="B18" s="62" t="s">
        <v>171</v>
      </c>
      <c r="C18" s="16" t="s">
        <v>173</v>
      </c>
      <c r="D18" s="17"/>
      <c r="E18" s="17"/>
      <c r="F18" s="6"/>
      <c r="G18" s="93">
        <f>SUM('1:3'!G18)</f>
        <v>0</v>
      </c>
      <c r="H18" s="95">
        <f t="shared" si="0"/>
        <v>0</v>
      </c>
      <c r="I18" s="93">
        <f>SUM('1:3'!I18)</f>
        <v>0</v>
      </c>
      <c r="J18" s="31" t="str">
        <f t="array" ref="J18">IF(ISERROR(G18/I18),"",G18/I18)</f>
        <v/>
      </c>
      <c r="K18" s="35">
        <f t="array" ref="K18">IF(ISERROR(G18/L18),"",G18/L18)</f>
        <v>0</v>
      </c>
      <c r="L18" s="87">
        <v>17</v>
      </c>
      <c r="M18" s="36">
        <f t="shared" si="4"/>
        <v>0</v>
      </c>
      <c r="N18" s="93">
        <f>SUM('1:3'!N18)</f>
        <v>0</v>
      </c>
      <c r="O18" s="93">
        <f>SUM('1:3'!O18)</f>
        <v>0</v>
      </c>
      <c r="P18" s="93">
        <f>SUM('1:3'!P18)</f>
        <v>0</v>
      </c>
      <c r="Q18" s="93">
        <f>SUM('1:3'!Q18)</f>
        <v>0</v>
      </c>
      <c r="R18" s="93">
        <f>SUM('1:3'!R18)</f>
        <v>0</v>
      </c>
      <c r="S18" s="93">
        <f>SUM('1:3'!S18)</f>
        <v>0</v>
      </c>
      <c r="T18" s="93">
        <f>SUM('1:3'!T18)</f>
        <v>0</v>
      </c>
      <c r="U18" s="93">
        <f>SUM('1:3'!U18)</f>
        <v>0</v>
      </c>
      <c r="V18" s="201">
        <f t="shared" si="2"/>
        <v>0</v>
      </c>
      <c r="W18" s="33" t="str">
        <f>IF(ISERROR(V18/G18),"",V18/G18)</f>
        <v/>
      </c>
      <c r="X18" s="93">
        <f>SUM('1:3'!X18)</f>
        <v>0</v>
      </c>
      <c r="Y18" s="93">
        <f>SUM('1:3'!Y18)</f>
        <v>0</v>
      </c>
      <c r="Z18" s="93">
        <f>SUM('1:3'!Z18)</f>
        <v>0</v>
      </c>
      <c r="AA18" s="93">
        <f>SUM('1:3'!AA18)</f>
        <v>0</v>
      </c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</row>
    <row r="19" spans="1:106">
      <c r="A19" s="260">
        <v>30200001</v>
      </c>
      <c r="B19" s="62" t="s">
        <v>67</v>
      </c>
      <c r="C19" s="16" t="s">
        <v>63</v>
      </c>
      <c r="D19" s="17">
        <v>5.0599999999999996</v>
      </c>
      <c r="E19" s="17"/>
      <c r="F19" s="6"/>
      <c r="G19" s="93">
        <f>SUM('1:3'!G19)</f>
        <v>0</v>
      </c>
      <c r="H19" s="95">
        <f t="shared" si="0"/>
        <v>0</v>
      </c>
      <c r="I19" s="93">
        <f>SUM('1:3'!I19)</f>
        <v>0</v>
      </c>
      <c r="J19" s="31" t="str">
        <f t="array" ref="J19">IF(ISERROR(G19/I19),"",G19/I19)</f>
        <v/>
      </c>
      <c r="K19" s="35">
        <f t="array" ref="K19">IF(ISERROR(G19/L19),"",G19/L19)</f>
        <v>0</v>
      </c>
      <c r="L19" s="87">
        <v>19</v>
      </c>
      <c r="M19" s="36">
        <f t="shared" si="4"/>
        <v>0</v>
      </c>
      <c r="N19" s="93">
        <f>SUM('1:3'!N19)</f>
        <v>0</v>
      </c>
      <c r="O19" s="93">
        <f>SUM('1:3'!O19)</f>
        <v>0</v>
      </c>
      <c r="P19" s="93">
        <f>SUM('1:3'!P19)</f>
        <v>0</v>
      </c>
      <c r="Q19" s="93">
        <f>SUM('1:3'!Q19)</f>
        <v>0</v>
      </c>
      <c r="R19" s="93">
        <f>SUM('1:3'!R19)</f>
        <v>0</v>
      </c>
      <c r="S19" s="93">
        <f>SUM('1:3'!S19)</f>
        <v>0</v>
      </c>
      <c r="T19" s="93">
        <f>SUM('1:3'!T19)</f>
        <v>0</v>
      </c>
      <c r="U19" s="93">
        <f>SUM('1:3'!U19)</f>
        <v>0</v>
      </c>
      <c r="V19" s="201">
        <f t="shared" si="2"/>
        <v>0</v>
      </c>
      <c r="W19" s="33" t="str">
        <f>IF(ISERROR(V19/G19),"",V19/G19)</f>
        <v/>
      </c>
      <c r="X19" s="93">
        <f>SUM('1:3'!X19)</f>
        <v>0</v>
      </c>
      <c r="Y19" s="93">
        <f>SUM('1:3'!Y19)</f>
        <v>0</v>
      </c>
      <c r="Z19" s="93">
        <f>SUM('1:3'!Z19)</f>
        <v>0</v>
      </c>
      <c r="AA19" s="93">
        <f>SUM('1:3'!AA19)</f>
        <v>0</v>
      </c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</row>
    <row r="20" spans="1:106">
      <c r="A20" s="260">
        <v>30200002</v>
      </c>
      <c r="B20" s="62" t="s">
        <v>68</v>
      </c>
      <c r="C20" s="16" t="s">
        <v>63</v>
      </c>
      <c r="D20" s="17">
        <v>5.09</v>
      </c>
      <c r="E20" s="17"/>
      <c r="F20" s="6"/>
      <c r="G20" s="93">
        <f>SUM('1:3'!G20)</f>
        <v>0</v>
      </c>
      <c r="H20" s="95">
        <f t="shared" si="0"/>
        <v>0</v>
      </c>
      <c r="I20" s="93">
        <f>SUM('1:3'!I20)</f>
        <v>0</v>
      </c>
      <c r="J20" s="31" t="str">
        <f t="array" ref="J20">IF(ISERROR(G20/I20),"",G20/I20)</f>
        <v/>
      </c>
      <c r="K20" s="35">
        <f t="array" ref="K20">IF(ISERROR(G20/L20),"",G20/L20)</f>
        <v>0</v>
      </c>
      <c r="L20" s="87">
        <v>23</v>
      </c>
      <c r="M20" s="36">
        <f t="shared" si="4"/>
        <v>0</v>
      </c>
      <c r="N20" s="93">
        <f>SUM('1:3'!N20)</f>
        <v>0</v>
      </c>
      <c r="O20" s="93">
        <f>SUM('1:3'!O20)</f>
        <v>0</v>
      </c>
      <c r="P20" s="93">
        <f>SUM('1:3'!P20)</f>
        <v>0</v>
      </c>
      <c r="Q20" s="93">
        <f>SUM('1:3'!Q20)</f>
        <v>0</v>
      </c>
      <c r="R20" s="93">
        <f>SUM('1:3'!R20)</f>
        <v>0</v>
      </c>
      <c r="S20" s="93">
        <f>SUM('1:3'!S20)</f>
        <v>0</v>
      </c>
      <c r="T20" s="93">
        <f>SUM('1:3'!T20)</f>
        <v>0</v>
      </c>
      <c r="U20" s="93">
        <f>SUM('1:3'!U20)</f>
        <v>0</v>
      </c>
      <c r="V20" s="201">
        <f t="shared" si="2"/>
        <v>0</v>
      </c>
      <c r="W20" s="33" t="str">
        <f>IF(ISERROR(V20/G20),"",V20/G20)</f>
        <v/>
      </c>
      <c r="X20" s="93">
        <f>SUM('1:3'!X20)</f>
        <v>0</v>
      </c>
      <c r="Y20" s="93">
        <f>SUM('1:3'!Y20)</f>
        <v>0</v>
      </c>
      <c r="Z20" s="93">
        <f>SUM('1:3'!Z20)</f>
        <v>0</v>
      </c>
      <c r="AA20" s="93">
        <f>SUM('1:3'!AA20)</f>
        <v>0</v>
      </c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</row>
    <row r="21" spans="1:106">
      <c r="A21" s="260">
        <v>30200003</v>
      </c>
      <c r="B21" s="62" t="s">
        <v>68</v>
      </c>
      <c r="C21" s="16" t="s">
        <v>64</v>
      </c>
      <c r="D21" s="17">
        <v>5.09</v>
      </c>
      <c r="E21" s="17"/>
      <c r="F21" s="6"/>
      <c r="G21" s="93">
        <f>SUM('1:3'!G21)</f>
        <v>0</v>
      </c>
      <c r="H21" s="95">
        <f t="shared" si="0"/>
        <v>0</v>
      </c>
      <c r="I21" s="93">
        <f>SUM('1:3'!I21)</f>
        <v>0</v>
      </c>
      <c r="J21" s="31" t="str">
        <f t="array" ref="J21">IF(ISERROR(G21/I21),"",G21/I21)</f>
        <v/>
      </c>
      <c r="K21" s="35">
        <f t="array" ref="K21">IF(ISERROR(G21/L21),"",G21/L21)</f>
        <v>0</v>
      </c>
      <c r="L21" s="87">
        <v>23</v>
      </c>
      <c r="M21" s="36">
        <f t="shared" si="4"/>
        <v>0</v>
      </c>
      <c r="N21" s="93">
        <f>SUM('1:3'!N21)</f>
        <v>0</v>
      </c>
      <c r="O21" s="93">
        <f>SUM('1:3'!O21)</f>
        <v>0</v>
      </c>
      <c r="P21" s="93">
        <f>SUM('1:3'!P21)</f>
        <v>0</v>
      </c>
      <c r="Q21" s="93">
        <f>SUM('1:3'!Q21)</f>
        <v>0</v>
      </c>
      <c r="R21" s="93">
        <f>SUM('1:3'!R21)</f>
        <v>0</v>
      </c>
      <c r="S21" s="93">
        <f>SUM('1:3'!S21)</f>
        <v>0</v>
      </c>
      <c r="T21" s="93">
        <f>SUM('1:3'!T21)</f>
        <v>0</v>
      </c>
      <c r="U21" s="93">
        <f>SUM('1:3'!U21)</f>
        <v>0</v>
      </c>
      <c r="V21" s="201">
        <f t="shared" si="2"/>
        <v>0</v>
      </c>
      <c r="W21" s="33" t="str">
        <f>IF(ISERROR(V21/G21),"",V21/G21)</f>
        <v/>
      </c>
      <c r="X21" s="93">
        <f>SUM('1:3'!X21)</f>
        <v>0</v>
      </c>
      <c r="Y21" s="93">
        <f>SUM('1:3'!Y21)</f>
        <v>0</v>
      </c>
      <c r="Z21" s="93">
        <f>SUM('1:3'!Z21)</f>
        <v>0</v>
      </c>
      <c r="AA21" s="93">
        <f>SUM('1:3'!AA21)</f>
        <v>0</v>
      </c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</row>
    <row r="22" spans="1:106">
      <c r="A22" s="260">
        <v>30100003</v>
      </c>
      <c r="B22" s="64" t="s">
        <v>161</v>
      </c>
      <c r="C22" s="295" t="s">
        <v>64</v>
      </c>
      <c r="D22" s="17">
        <v>4.8</v>
      </c>
      <c r="E22" s="17"/>
      <c r="F22" s="6"/>
      <c r="G22" s="93">
        <f>SUM('1:3'!G22)</f>
        <v>0</v>
      </c>
      <c r="H22" s="95">
        <f t="shared" si="0"/>
        <v>0</v>
      </c>
      <c r="I22" s="93">
        <f>SUM('1:3'!I22)</f>
        <v>0</v>
      </c>
      <c r="J22" s="31"/>
      <c r="K22" s="35">
        <f t="array" ref="K22">IF(ISERROR(G22/L22),"",G22/L22)</f>
        <v>0</v>
      </c>
      <c r="L22" s="87">
        <v>4</v>
      </c>
      <c r="M22" s="36">
        <f t="shared" si="4"/>
        <v>0</v>
      </c>
      <c r="N22" s="93">
        <f>SUM('1:3'!N22)</f>
        <v>0</v>
      </c>
      <c r="O22" s="93">
        <f>SUM('1:3'!O22)</f>
        <v>0</v>
      </c>
      <c r="P22" s="93">
        <f>SUM('1:3'!P22)</f>
        <v>0</v>
      </c>
      <c r="Q22" s="93">
        <f>SUM('1:3'!Q22)</f>
        <v>0</v>
      </c>
      <c r="R22" s="93">
        <f>SUM('1:3'!R22)</f>
        <v>0</v>
      </c>
      <c r="S22" s="93">
        <f>SUM('1:3'!S22)</f>
        <v>0</v>
      </c>
      <c r="T22" s="93">
        <f>SUM('1:3'!T22)</f>
        <v>0</v>
      </c>
      <c r="U22" s="93">
        <f>SUM('1:3'!U22)</f>
        <v>0</v>
      </c>
      <c r="V22" s="201">
        <f t="shared" si="2"/>
        <v>0</v>
      </c>
      <c r="W22" s="33"/>
      <c r="X22" s="93">
        <f>SUM('1:3'!X22)</f>
        <v>0</v>
      </c>
      <c r="Y22" s="93">
        <f>SUM('1:3'!Y22)</f>
        <v>0</v>
      </c>
      <c r="Z22" s="93">
        <f>SUM('1:3'!Z22)</f>
        <v>0</v>
      </c>
      <c r="AA22" s="93">
        <f>SUM('1:3'!AA22)</f>
        <v>0</v>
      </c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</row>
    <row r="23" spans="1:106">
      <c r="A23" s="260">
        <v>30100004</v>
      </c>
      <c r="B23" s="64" t="s">
        <v>161</v>
      </c>
      <c r="C23" s="295" t="s">
        <v>61</v>
      </c>
      <c r="D23" s="17">
        <v>4.8</v>
      </c>
      <c r="E23" s="17"/>
      <c r="F23" s="6"/>
      <c r="G23" s="93">
        <f>SUM('1:3'!G23)</f>
        <v>0</v>
      </c>
      <c r="H23" s="95">
        <f t="shared" si="0"/>
        <v>0</v>
      </c>
      <c r="I23" s="93">
        <f>SUM('1:3'!I23)</f>
        <v>0</v>
      </c>
      <c r="J23" s="31"/>
      <c r="K23" s="35">
        <f t="array" ref="K23">IF(ISERROR(G23/L23),"",G23/L23)</f>
        <v>0</v>
      </c>
      <c r="L23" s="87">
        <v>4</v>
      </c>
      <c r="M23" s="36">
        <f t="shared" si="4"/>
        <v>0</v>
      </c>
      <c r="N23" s="93">
        <f>SUM('1:3'!N23)</f>
        <v>0</v>
      </c>
      <c r="O23" s="93">
        <f>SUM('1:3'!O23)</f>
        <v>0</v>
      </c>
      <c r="P23" s="93">
        <f>SUM('1:3'!P23)</f>
        <v>0</v>
      </c>
      <c r="Q23" s="93">
        <f>SUM('1:3'!Q23)</f>
        <v>0</v>
      </c>
      <c r="R23" s="93">
        <f>SUM('1:3'!R23)</f>
        <v>0</v>
      </c>
      <c r="S23" s="93">
        <f>SUM('1:3'!S23)</f>
        <v>0</v>
      </c>
      <c r="T23" s="93">
        <f>SUM('1:3'!T23)</f>
        <v>0</v>
      </c>
      <c r="U23" s="93">
        <f>SUM('1:3'!U23)</f>
        <v>0</v>
      </c>
      <c r="V23" s="201">
        <f t="shared" si="2"/>
        <v>0</v>
      </c>
      <c r="W23" s="33"/>
      <c r="X23" s="93">
        <f>SUM('1:3'!X23)</f>
        <v>0</v>
      </c>
      <c r="Y23" s="93">
        <f>SUM('1:3'!Y23)</f>
        <v>0</v>
      </c>
      <c r="Z23" s="93">
        <f>SUM('1:3'!Z23)</f>
        <v>0</v>
      </c>
      <c r="AA23" s="93">
        <f>SUM('1:3'!AA23)</f>
        <v>0</v>
      </c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</row>
    <row r="24" spans="1:106">
      <c r="A24" s="260">
        <v>30100006</v>
      </c>
      <c r="B24" s="64" t="s">
        <v>161</v>
      </c>
      <c r="C24" s="295" t="s">
        <v>53</v>
      </c>
      <c r="D24" s="17">
        <v>4.8</v>
      </c>
      <c r="E24" s="17"/>
      <c r="F24" s="6"/>
      <c r="G24" s="93">
        <f>SUM('1:3'!G24)</f>
        <v>0</v>
      </c>
      <c r="H24" s="95">
        <f t="shared" si="0"/>
        <v>0</v>
      </c>
      <c r="I24" s="93">
        <f>SUM('1:3'!I24)</f>
        <v>0</v>
      </c>
      <c r="J24" s="31"/>
      <c r="K24" s="35">
        <f t="array" ref="K24">IF(ISERROR(G24/L24),"",G24/L24)</f>
        <v>0</v>
      </c>
      <c r="L24" s="87">
        <v>4</v>
      </c>
      <c r="M24" s="36">
        <f t="shared" si="4"/>
        <v>0</v>
      </c>
      <c r="N24" s="93">
        <f>SUM('1:3'!N24)</f>
        <v>0</v>
      </c>
      <c r="O24" s="93">
        <f>SUM('1:3'!O24)</f>
        <v>0</v>
      </c>
      <c r="P24" s="93">
        <f>SUM('1:3'!P24)</f>
        <v>0</v>
      </c>
      <c r="Q24" s="93">
        <f>SUM('1:3'!Q24)</f>
        <v>0</v>
      </c>
      <c r="R24" s="93">
        <f>SUM('1:3'!R24)</f>
        <v>0</v>
      </c>
      <c r="S24" s="93">
        <f>SUM('1:3'!S24)</f>
        <v>0</v>
      </c>
      <c r="T24" s="93">
        <f>SUM('1:3'!T24)</f>
        <v>0</v>
      </c>
      <c r="U24" s="93">
        <f>SUM('1:3'!U24)</f>
        <v>0</v>
      </c>
      <c r="V24" s="201">
        <f t="shared" si="2"/>
        <v>0</v>
      </c>
      <c r="W24" s="33"/>
      <c r="X24" s="93">
        <f>SUM('1:3'!X24)</f>
        <v>0</v>
      </c>
      <c r="Y24" s="93">
        <f>SUM('1:3'!Y24)</f>
        <v>0</v>
      </c>
      <c r="Z24" s="93">
        <f>SUM('1:3'!Z24)</f>
        <v>0</v>
      </c>
      <c r="AA24" s="93">
        <f>SUM('1:3'!AA24)</f>
        <v>0</v>
      </c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</row>
    <row r="25" spans="1:106">
      <c r="A25" s="260">
        <v>30100005</v>
      </c>
      <c r="B25" s="64" t="s">
        <v>161</v>
      </c>
      <c r="C25" s="295" t="s">
        <v>73</v>
      </c>
      <c r="D25" s="17">
        <v>4.8</v>
      </c>
      <c r="E25" s="17"/>
      <c r="F25" s="6"/>
      <c r="G25" s="93">
        <f>SUM('1:3'!G25)</f>
        <v>0</v>
      </c>
      <c r="H25" s="95">
        <f>D25*G25</f>
        <v>0</v>
      </c>
      <c r="I25" s="93">
        <f>SUM('1:3'!I25)</f>
        <v>0</v>
      </c>
      <c r="J25" s="31"/>
      <c r="K25" s="35">
        <f t="array" ref="K25">IF(ISERROR(G25/L25),"",G25/L25)</f>
        <v>0</v>
      </c>
      <c r="L25" s="87">
        <v>4</v>
      </c>
      <c r="M25" s="36">
        <f t="shared" si="4"/>
        <v>0</v>
      </c>
      <c r="N25" s="93">
        <f>SUM('1:3'!N25)</f>
        <v>0</v>
      </c>
      <c r="O25" s="93">
        <f>SUM('1:3'!O25)</f>
        <v>0</v>
      </c>
      <c r="P25" s="93">
        <f>SUM('1:3'!P25)</f>
        <v>0</v>
      </c>
      <c r="Q25" s="93">
        <f>SUM('1:3'!Q25)</f>
        <v>0</v>
      </c>
      <c r="R25" s="93">
        <f>SUM('1:3'!R25)</f>
        <v>0</v>
      </c>
      <c r="S25" s="93">
        <f>SUM('1:3'!S25)</f>
        <v>0</v>
      </c>
      <c r="T25" s="93">
        <f>SUM('1:3'!T25)</f>
        <v>0</v>
      </c>
      <c r="U25" s="93">
        <f>SUM('1:3'!U25)</f>
        <v>0</v>
      </c>
      <c r="V25" s="201">
        <f t="shared" si="2"/>
        <v>0</v>
      </c>
      <c r="W25" s="33"/>
      <c r="X25" s="93">
        <f>SUM('1:3'!X25)</f>
        <v>0</v>
      </c>
      <c r="Y25" s="93">
        <f>SUM('1:3'!Y25)</f>
        <v>0</v>
      </c>
      <c r="Z25" s="93">
        <f>SUM('1:3'!Z25)</f>
        <v>0</v>
      </c>
      <c r="AA25" s="93">
        <f>SUM('1:3'!AA25)</f>
        <v>0</v>
      </c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</row>
    <row r="26" spans="1:106">
      <c r="A26" s="260">
        <v>30100009</v>
      </c>
      <c r="B26" s="64" t="s">
        <v>69</v>
      </c>
      <c r="C26" s="16" t="s">
        <v>64</v>
      </c>
      <c r="D26" s="17">
        <v>4.99</v>
      </c>
      <c r="E26" s="17"/>
      <c r="F26" s="6"/>
      <c r="G26" s="93">
        <f>SUM('1:3'!G26)</f>
        <v>0</v>
      </c>
      <c r="H26" s="95">
        <f>D26*G26</f>
        <v>0</v>
      </c>
      <c r="I26" s="93">
        <f>SUM('1:3'!I26)</f>
        <v>0</v>
      </c>
      <c r="J26" s="31" t="str">
        <f t="array" ref="J26">IF(ISERROR(G26/I26),"",G26/I26)</f>
        <v/>
      </c>
      <c r="K26" s="35">
        <f t="array" ref="K26">IF(ISERROR(G26/L26),"",G26/L26)</f>
        <v>0</v>
      </c>
      <c r="L26" s="87">
        <v>23.5</v>
      </c>
      <c r="M26" s="36">
        <f t="shared" si="4"/>
        <v>0</v>
      </c>
      <c r="N26" s="93">
        <f>SUM('1:3'!N26)</f>
        <v>0</v>
      </c>
      <c r="O26" s="93">
        <f>SUM('1:3'!O26)</f>
        <v>0</v>
      </c>
      <c r="P26" s="93">
        <f>SUM('1:3'!P26)</f>
        <v>0</v>
      </c>
      <c r="Q26" s="93">
        <f>SUM('1:3'!Q26)</f>
        <v>0</v>
      </c>
      <c r="R26" s="93">
        <f>SUM('1:3'!R26)</f>
        <v>0</v>
      </c>
      <c r="S26" s="93">
        <f>SUM('1:3'!S26)</f>
        <v>0</v>
      </c>
      <c r="T26" s="93">
        <f>SUM('1:3'!T26)</f>
        <v>0</v>
      </c>
      <c r="U26" s="93">
        <f>SUM('1:3'!U26)</f>
        <v>0</v>
      </c>
      <c r="V26" s="201">
        <f t="shared" si="2"/>
        <v>0</v>
      </c>
      <c r="W26" s="33" t="str">
        <f>IF(ISERROR(V26/G26),"",V26/G26)</f>
        <v/>
      </c>
      <c r="X26" s="93">
        <f>SUM('1:3'!X26)</f>
        <v>0</v>
      </c>
      <c r="Y26" s="93">
        <f>SUM('1:3'!Y26)</f>
        <v>0</v>
      </c>
      <c r="Z26" s="93">
        <f>SUM('1:3'!Z26)</f>
        <v>0</v>
      </c>
      <c r="AA26" s="93">
        <f>SUM('1:3'!AA26)</f>
        <v>0</v>
      </c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</row>
    <row r="27" spans="1:106">
      <c r="A27" s="259">
        <v>30200004</v>
      </c>
      <c r="B27" s="64" t="s">
        <v>69</v>
      </c>
      <c r="C27" s="16" t="s">
        <v>63</v>
      </c>
      <c r="D27" s="17">
        <v>4.99</v>
      </c>
      <c r="E27" s="17"/>
      <c r="F27" s="13"/>
      <c r="G27" s="93">
        <f>SUM('1:3'!G27)</f>
        <v>0</v>
      </c>
      <c r="H27" s="95">
        <f>D27*G27</f>
        <v>0</v>
      </c>
      <c r="I27" s="93">
        <f>SUM('1:3'!I27)</f>
        <v>0</v>
      </c>
      <c r="J27" s="31" t="str">
        <f t="array" ref="J27">IF(ISERROR(G27/I27),"",G27/I27)</f>
        <v/>
      </c>
      <c r="K27" s="35">
        <f t="array" ref="K27">IF(ISERROR(G27/L27),"",G27/L27)</f>
        <v>0</v>
      </c>
      <c r="L27" s="87">
        <v>23.5</v>
      </c>
      <c r="M27" s="36">
        <f t="shared" si="4"/>
        <v>0</v>
      </c>
      <c r="N27" s="93">
        <f>SUM('1:3'!N27)</f>
        <v>0</v>
      </c>
      <c r="O27" s="93">
        <f>SUM('1:3'!O27)</f>
        <v>0</v>
      </c>
      <c r="P27" s="93">
        <f>SUM('1:3'!P27)</f>
        <v>0</v>
      </c>
      <c r="Q27" s="93">
        <f>SUM('1:3'!Q27)</f>
        <v>0</v>
      </c>
      <c r="R27" s="93">
        <f>SUM('1:3'!R27)</f>
        <v>0</v>
      </c>
      <c r="S27" s="93">
        <f>SUM('1:3'!S27)</f>
        <v>0</v>
      </c>
      <c r="T27" s="93">
        <f>SUM('1:3'!T27)</f>
        <v>0</v>
      </c>
      <c r="U27" s="93">
        <f>SUM('1:3'!U27)</f>
        <v>0</v>
      </c>
      <c r="V27" s="201">
        <f t="shared" si="2"/>
        <v>0</v>
      </c>
      <c r="W27" s="33" t="str">
        <f>IF(ISERROR(V27/G27),"",V27/G27)</f>
        <v/>
      </c>
      <c r="X27" s="93">
        <f>SUM('1:3'!X27)</f>
        <v>0</v>
      </c>
      <c r="Y27" s="93">
        <f>SUM('1:3'!Y27)</f>
        <v>0</v>
      </c>
      <c r="Z27" s="93">
        <f>SUM('1:3'!Z27)</f>
        <v>0</v>
      </c>
      <c r="AA27" s="93">
        <f>SUM('1:3'!AA27)</f>
        <v>0</v>
      </c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</row>
    <row r="28" spans="1:106" s="46" customFormat="1">
      <c r="A28" s="542" t="s">
        <v>70</v>
      </c>
      <c r="B28" s="543"/>
      <c r="C28" s="31" t="s">
        <v>71</v>
      </c>
      <c r="D28" s="30"/>
      <c r="E28" s="30"/>
      <c r="F28" s="30"/>
      <c r="G28" s="94">
        <f>SUM(G7:G27)</f>
        <v>834</v>
      </c>
      <c r="H28" s="30">
        <f>SUM(H7:H27)</f>
        <v>4196.7300000000005</v>
      </c>
      <c r="I28" s="30">
        <f>SUM(I7:I27)</f>
        <v>45.5</v>
      </c>
      <c r="J28" s="31">
        <f t="array" ref="J28">IF(ISERROR(G28/I28),"",G28/I28)</f>
        <v>18.329670329670328</v>
      </c>
      <c r="K28" s="30">
        <f>SUM(K7:K27)</f>
        <v>43.09210526315789</v>
      </c>
      <c r="L28" s="98"/>
      <c r="M28" s="89">
        <f t="shared" ref="M28:AA28" si="5">SUM(M7:M27)</f>
        <v>2.4078947368421062</v>
      </c>
      <c r="N28" s="30">
        <f t="shared" si="5"/>
        <v>0</v>
      </c>
      <c r="O28" s="34">
        <f t="shared" si="5"/>
        <v>0</v>
      </c>
      <c r="P28" s="34">
        <f t="shared" si="5"/>
        <v>0</v>
      </c>
      <c r="Q28" s="34">
        <f t="shared" si="5"/>
        <v>0</v>
      </c>
      <c r="R28" s="34">
        <f t="shared" si="5"/>
        <v>0</v>
      </c>
      <c r="S28" s="34">
        <f t="shared" si="5"/>
        <v>0</v>
      </c>
      <c r="T28" s="34">
        <f t="shared" si="5"/>
        <v>0</v>
      </c>
      <c r="U28" s="34">
        <f t="shared" si="5"/>
        <v>0</v>
      </c>
      <c r="V28" s="202">
        <f t="shared" si="5"/>
        <v>0</v>
      </c>
      <c r="W28" s="33">
        <f t="shared" si="5"/>
        <v>0</v>
      </c>
      <c r="X28" s="92">
        <f t="shared" si="5"/>
        <v>0</v>
      </c>
      <c r="Y28" s="92">
        <f t="shared" si="5"/>
        <v>0</v>
      </c>
      <c r="Z28" s="92">
        <f t="shared" si="5"/>
        <v>0</v>
      </c>
      <c r="AA28" s="92">
        <f t="shared" si="5"/>
        <v>0</v>
      </c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  <c r="BA28" s="90"/>
      <c r="BB28" s="90"/>
      <c r="BC28" s="90"/>
      <c r="BD28" s="90"/>
      <c r="BE28" s="90"/>
      <c r="BF28" s="90"/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  <c r="CD28" s="90"/>
      <c r="CE28" s="90"/>
      <c r="CF28" s="90"/>
      <c r="CG28" s="90"/>
      <c r="CH28" s="90"/>
      <c r="CI28" s="90"/>
      <c r="CJ28" s="90"/>
      <c r="CK28" s="90"/>
      <c r="CL28" s="90"/>
      <c r="CM28" s="90"/>
      <c r="CN28" s="90"/>
      <c r="CO28" s="90"/>
      <c r="CP28" s="90"/>
      <c r="CQ28" s="90"/>
      <c r="CR28" s="90"/>
      <c r="CS28" s="90"/>
      <c r="CT28" s="90"/>
      <c r="CU28" s="90"/>
      <c r="CV28" s="90"/>
      <c r="CW28" s="90"/>
      <c r="CX28" s="90"/>
      <c r="CY28" s="90"/>
      <c r="CZ28" s="90"/>
      <c r="DA28" s="90"/>
      <c r="DB28" s="90"/>
    </row>
    <row r="29" spans="1:106" ht="17.25" customHeight="1">
      <c r="A29" s="260">
        <v>30100012</v>
      </c>
      <c r="B29" s="61" t="s">
        <v>76</v>
      </c>
      <c r="C29" s="16" t="s">
        <v>73</v>
      </c>
      <c r="D29" s="17">
        <v>5.03</v>
      </c>
      <c r="E29" s="17"/>
      <c r="F29" s="6"/>
      <c r="G29" s="93">
        <f>SUM('1:3'!G29)</f>
        <v>93</v>
      </c>
      <c r="H29" s="299">
        <f t="shared" ref="H29:H85" si="6">D29*G29</f>
        <v>467.79</v>
      </c>
      <c r="I29" s="93">
        <f>SUM('1:3'!I29)</f>
        <v>7.5</v>
      </c>
      <c r="J29" s="31">
        <f t="array" ref="J29">IF(ISERROR(G29/I29),"",G29/I29)</f>
        <v>12.4</v>
      </c>
      <c r="K29" s="35">
        <f t="array" ref="K29">IF(ISERROR(G29/L29),"",G29/L29)</f>
        <v>1.7884615384615385</v>
      </c>
      <c r="L29" s="87">
        <v>52</v>
      </c>
      <c r="M29" s="36">
        <f>IF(ISERROR(I29-K29),"",I29-K29)</f>
        <v>5.7115384615384617</v>
      </c>
      <c r="N29" s="93">
        <f>SUM('1:3'!N29)</f>
        <v>0</v>
      </c>
      <c r="O29" s="93">
        <f>SUM('1:3'!O29)</f>
        <v>0</v>
      </c>
      <c r="P29" s="93">
        <f>SUM('1:3'!P29)</f>
        <v>0</v>
      </c>
      <c r="Q29" s="93">
        <f>SUM('1:3'!Q29)</f>
        <v>0</v>
      </c>
      <c r="R29" s="93">
        <f>SUM('1:3'!R29)</f>
        <v>0</v>
      </c>
      <c r="S29" s="93">
        <f>SUM('1:3'!S29)</f>
        <v>0</v>
      </c>
      <c r="T29" s="93">
        <f>SUM('1:3'!T29)</f>
        <v>0</v>
      </c>
      <c r="U29" s="93">
        <f>SUM('1:3'!U29)</f>
        <v>0</v>
      </c>
      <c r="V29" s="202">
        <f>SUM(X29:AA29)</f>
        <v>0</v>
      </c>
      <c r="W29" s="33">
        <f>IF(ISERROR(V29/G29),"",V29/G29)</f>
        <v>0</v>
      </c>
      <c r="X29" s="93">
        <f>SUM('1:3'!X29)</f>
        <v>0</v>
      </c>
      <c r="Y29" s="93">
        <f>SUM('1:3'!Y29)</f>
        <v>0</v>
      </c>
      <c r="Z29" s="93">
        <f>SUM('1:3'!Z29)</f>
        <v>0</v>
      </c>
      <c r="AA29" s="93">
        <f>SUM('1:3'!AA29)</f>
        <v>0</v>
      </c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</row>
    <row r="30" spans="1:106" ht="17.25" customHeight="1">
      <c r="A30" s="260">
        <v>30100011</v>
      </c>
      <c r="B30" s="186" t="s">
        <v>465</v>
      </c>
      <c r="C30" s="183" t="s">
        <v>427</v>
      </c>
      <c r="D30" s="17">
        <v>5.03</v>
      </c>
      <c r="E30" s="17"/>
      <c r="F30" s="6"/>
      <c r="G30" s="93">
        <f>SUM('1:3'!G30)</f>
        <v>0</v>
      </c>
      <c r="H30" s="299">
        <f t="shared" si="6"/>
        <v>0</v>
      </c>
      <c r="I30" s="93">
        <f>SUM('1:3'!I30)</f>
        <v>0</v>
      </c>
      <c r="J30" s="31"/>
      <c r="K30" s="35">
        <f t="array" ref="K30">IF(ISERROR(G30/L30),"",G30/L30)</f>
        <v>0</v>
      </c>
      <c r="L30" s="87">
        <v>52</v>
      </c>
      <c r="M30" s="36"/>
      <c r="N30" s="93"/>
      <c r="O30" s="93"/>
      <c r="P30" s="93"/>
      <c r="Q30" s="93"/>
      <c r="R30" s="93"/>
      <c r="S30" s="93"/>
      <c r="T30" s="93"/>
      <c r="U30" s="93"/>
      <c r="V30" s="202"/>
      <c r="W30" s="33"/>
      <c r="X30" s="93"/>
      <c r="Y30" s="93"/>
      <c r="Z30" s="93"/>
      <c r="AA30" s="93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</row>
    <row r="31" spans="1:106">
      <c r="A31" s="260">
        <v>30100010</v>
      </c>
      <c r="B31" s="61" t="s">
        <v>76</v>
      </c>
      <c r="C31" s="16" t="s">
        <v>60</v>
      </c>
      <c r="D31" s="17">
        <v>5.03</v>
      </c>
      <c r="E31" s="17"/>
      <c r="F31" s="6"/>
      <c r="G31" s="93">
        <f>SUM('1:3'!G31)</f>
        <v>0</v>
      </c>
      <c r="H31" s="299">
        <f t="shared" si="6"/>
        <v>0</v>
      </c>
      <c r="I31" s="93">
        <f>SUM('1:3'!I31)</f>
        <v>0</v>
      </c>
      <c r="J31" s="31" t="str">
        <f t="array" ref="J31">IF(ISERROR(G31/I31),"",G31/I31)</f>
        <v/>
      </c>
      <c r="K31" s="35">
        <f t="array" ref="K31">IF(ISERROR(G31/L31),"",G31/L31)</f>
        <v>0</v>
      </c>
      <c r="L31" s="87">
        <v>52</v>
      </c>
      <c r="M31" s="36">
        <f>IF(ISERROR(I31-K31),"",I31-K31)</f>
        <v>0</v>
      </c>
      <c r="N31" s="93">
        <f>SUM('1:3'!N31)</f>
        <v>0</v>
      </c>
      <c r="O31" s="93">
        <f>SUM('1:3'!O31)</f>
        <v>0</v>
      </c>
      <c r="P31" s="93">
        <f>SUM('1:3'!P31)</f>
        <v>0</v>
      </c>
      <c r="Q31" s="93">
        <f>SUM('1:3'!Q31)</f>
        <v>0</v>
      </c>
      <c r="R31" s="93">
        <f>SUM('1:3'!R31)</f>
        <v>0</v>
      </c>
      <c r="S31" s="93">
        <f>SUM('1:3'!S31)</f>
        <v>0</v>
      </c>
      <c r="T31" s="93">
        <f>SUM('1:3'!T31)</f>
        <v>0</v>
      </c>
      <c r="U31" s="93">
        <f>SUM('1:3'!U31)</f>
        <v>0</v>
      </c>
      <c r="V31" s="202">
        <f>SUM(X31:AA31)</f>
        <v>0</v>
      </c>
      <c r="W31" s="33" t="str">
        <f>IF(ISERROR(V31/G31),"",V31/G31)</f>
        <v/>
      </c>
      <c r="X31" s="93">
        <f>SUM('1:3'!X31)</f>
        <v>0</v>
      </c>
      <c r="Y31" s="93">
        <f>SUM('1:3'!Y31)</f>
        <v>0</v>
      </c>
      <c r="Z31" s="93">
        <f>SUM('1:3'!Z31)</f>
        <v>0</v>
      </c>
      <c r="AA31" s="93">
        <f>SUM('1:3'!AA31)</f>
        <v>0</v>
      </c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</row>
    <row r="32" spans="1:106">
      <c r="A32" s="260">
        <v>30100014</v>
      </c>
      <c r="B32" s="61" t="s">
        <v>76</v>
      </c>
      <c r="C32" s="16" t="s">
        <v>72</v>
      </c>
      <c r="D32" s="17">
        <v>5.03</v>
      </c>
      <c r="E32" s="17"/>
      <c r="F32" s="6"/>
      <c r="G32" s="93">
        <f>SUM('1:3'!G32)</f>
        <v>0</v>
      </c>
      <c r="H32" s="299">
        <f t="shared" si="6"/>
        <v>0</v>
      </c>
      <c r="I32" s="93">
        <f>SUM('1:3'!I32)</f>
        <v>0</v>
      </c>
      <c r="J32" s="31" t="str">
        <f t="array" ref="J32">IF(ISERROR(G32/I32),"",G32/I32)</f>
        <v/>
      </c>
      <c r="K32" s="35">
        <f t="array" ref="K32">IF(ISERROR(G32/L32),"",G32/L32)</f>
        <v>0</v>
      </c>
      <c r="L32" s="87">
        <v>52</v>
      </c>
      <c r="M32" s="36">
        <f>IF(ISERROR(I32-K32),"",I32-K32)</f>
        <v>0</v>
      </c>
      <c r="N32" s="93">
        <f>SUM('1:3'!N32)</f>
        <v>0</v>
      </c>
      <c r="O32" s="93">
        <f>SUM('1:3'!O32)</f>
        <v>0</v>
      </c>
      <c r="P32" s="93">
        <f>SUM('1:3'!P32)</f>
        <v>0</v>
      </c>
      <c r="Q32" s="93">
        <f>SUM('1:3'!Q32)</f>
        <v>0</v>
      </c>
      <c r="R32" s="93">
        <f>SUM('1:3'!R32)</f>
        <v>0</v>
      </c>
      <c r="S32" s="93">
        <f>SUM('1:3'!S32)</f>
        <v>0</v>
      </c>
      <c r="T32" s="93">
        <f>SUM('1:3'!T32)</f>
        <v>0</v>
      </c>
      <c r="U32" s="93">
        <f>SUM('1:3'!U32)</f>
        <v>0</v>
      </c>
      <c r="V32" s="202">
        <f>SUM(X32:AA32)</f>
        <v>0</v>
      </c>
      <c r="W32" s="33" t="str">
        <f>IF(ISERROR(V32/G32),"",V32/G32)</f>
        <v/>
      </c>
      <c r="X32" s="93">
        <f>SUM('1:3'!X32)</f>
        <v>0</v>
      </c>
      <c r="Y32" s="93">
        <f>SUM('1:3'!Y32)</f>
        <v>0</v>
      </c>
      <c r="Z32" s="93">
        <f>SUM('1:3'!Z32)</f>
        <v>0</v>
      </c>
      <c r="AA32" s="93">
        <f>SUM('1:3'!AA32)</f>
        <v>0</v>
      </c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</row>
    <row r="33" spans="1:106">
      <c r="A33" s="260">
        <v>30100013</v>
      </c>
      <c r="B33" s="61" t="s">
        <v>76</v>
      </c>
      <c r="C33" s="16" t="s">
        <v>77</v>
      </c>
      <c r="D33" s="17">
        <v>5.03</v>
      </c>
      <c r="E33" s="17"/>
      <c r="F33" s="6"/>
      <c r="G33" s="93">
        <f>SUM('1:3'!G33)</f>
        <v>1054</v>
      </c>
      <c r="H33" s="299">
        <f t="shared" si="6"/>
        <v>5301.62</v>
      </c>
      <c r="I33" s="93">
        <f>SUM('1:3'!I33)</f>
        <v>4.5</v>
      </c>
      <c r="J33" s="31">
        <f t="array" ref="J33">IF(ISERROR(G33/I33),"",G33/I33)</f>
        <v>234.22222222222223</v>
      </c>
      <c r="K33" s="35">
        <f t="array" ref="K33">IF(ISERROR(G33/L33),"",G33/L33)</f>
        <v>20.26923076923077</v>
      </c>
      <c r="L33" s="87">
        <v>52</v>
      </c>
      <c r="M33" s="36">
        <f>IF(ISERROR(I33-K33),"",I33-K33)</f>
        <v>-15.76923076923077</v>
      </c>
      <c r="N33" s="93">
        <f>SUM('1:3'!N33)</f>
        <v>0</v>
      </c>
      <c r="O33" s="93">
        <f>SUM('1:3'!O33)</f>
        <v>0</v>
      </c>
      <c r="P33" s="93">
        <f>SUM('1:3'!P33)</f>
        <v>0</v>
      </c>
      <c r="Q33" s="93">
        <f>SUM('1:3'!Q33)</f>
        <v>0</v>
      </c>
      <c r="R33" s="93">
        <f>SUM('1:3'!R33)</f>
        <v>0</v>
      </c>
      <c r="S33" s="93">
        <f>SUM('1:3'!S33)</f>
        <v>0</v>
      </c>
      <c r="T33" s="93">
        <f>SUM('1:3'!T33)</f>
        <v>0</v>
      </c>
      <c r="U33" s="93">
        <f>SUM('1:3'!U33)</f>
        <v>0</v>
      </c>
      <c r="V33" s="202">
        <f>SUM(X33:AA33)</f>
        <v>0</v>
      </c>
      <c r="W33" s="33">
        <f>IF(ISERROR(V33/G33),"",V33/G33)</f>
        <v>0</v>
      </c>
      <c r="X33" s="93">
        <f>SUM('1:3'!X33)</f>
        <v>0</v>
      </c>
      <c r="Y33" s="93">
        <f>SUM('1:3'!Y33)</f>
        <v>0</v>
      </c>
      <c r="Z33" s="93">
        <f>SUM('1:3'!Z33)</f>
        <v>0</v>
      </c>
      <c r="AA33" s="93">
        <f>SUM('1:3'!AA33)</f>
        <v>0</v>
      </c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</row>
    <row r="34" spans="1:106">
      <c r="A34" s="260">
        <v>30100016</v>
      </c>
      <c r="B34" s="294" t="s">
        <v>414</v>
      </c>
      <c r="C34" s="183" t="s">
        <v>415</v>
      </c>
      <c r="D34" s="17"/>
      <c r="E34" s="17"/>
      <c r="F34" s="6"/>
      <c r="G34" s="93">
        <f>SUM('1:3'!G34)</f>
        <v>0</v>
      </c>
      <c r="H34" s="299">
        <f t="shared" si="6"/>
        <v>0</v>
      </c>
      <c r="I34" s="93">
        <f>SUM('1:3'!I34)</f>
        <v>0</v>
      </c>
      <c r="J34" s="31"/>
      <c r="K34" s="35"/>
      <c r="L34" s="87">
        <v>52</v>
      </c>
      <c r="M34" s="36"/>
      <c r="N34" s="93"/>
      <c r="O34" s="93"/>
      <c r="P34" s="93"/>
      <c r="Q34" s="93"/>
      <c r="R34" s="93"/>
      <c r="S34" s="93"/>
      <c r="T34" s="93"/>
      <c r="U34" s="93"/>
      <c r="V34" s="202"/>
      <c r="W34" s="33"/>
      <c r="X34" s="93"/>
      <c r="Y34" s="93"/>
      <c r="Z34" s="93"/>
      <c r="AA34" s="93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</row>
    <row r="35" spans="1:106">
      <c r="A35" s="260">
        <v>30100017</v>
      </c>
      <c r="B35" s="294" t="s">
        <v>414</v>
      </c>
      <c r="C35" s="183" t="s">
        <v>416</v>
      </c>
      <c r="D35" s="17"/>
      <c r="E35" s="17"/>
      <c r="F35" s="6"/>
      <c r="G35" s="93">
        <f>SUM('1:3'!G35)</f>
        <v>0</v>
      </c>
      <c r="H35" s="299">
        <f t="shared" si="6"/>
        <v>0</v>
      </c>
      <c r="I35" s="93">
        <f>SUM('1:3'!I35)</f>
        <v>0</v>
      </c>
      <c r="J35" s="31"/>
      <c r="K35" s="35"/>
      <c r="L35" s="87">
        <v>52</v>
      </c>
      <c r="M35" s="36"/>
      <c r="N35" s="93"/>
      <c r="O35" s="93"/>
      <c r="P35" s="93"/>
      <c r="Q35" s="93"/>
      <c r="R35" s="93"/>
      <c r="S35" s="93"/>
      <c r="T35" s="93"/>
      <c r="U35" s="93"/>
      <c r="V35" s="202"/>
      <c r="W35" s="33"/>
      <c r="X35" s="93"/>
      <c r="Y35" s="93"/>
      <c r="Z35" s="93"/>
      <c r="AA35" s="93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</row>
    <row r="36" spans="1:106">
      <c r="A36" s="260">
        <v>30100015</v>
      </c>
      <c r="B36" s="294" t="s">
        <v>414</v>
      </c>
      <c r="C36" s="183" t="s">
        <v>417</v>
      </c>
      <c r="D36" s="17"/>
      <c r="E36" s="17"/>
      <c r="F36" s="6"/>
      <c r="G36" s="93">
        <f>SUM('1:3'!G36)</f>
        <v>0</v>
      </c>
      <c r="H36" s="299">
        <f t="shared" si="6"/>
        <v>0</v>
      </c>
      <c r="I36" s="93">
        <f>SUM('1:3'!I36)</f>
        <v>0</v>
      </c>
      <c r="J36" s="31"/>
      <c r="K36" s="35"/>
      <c r="L36" s="87">
        <v>52</v>
      </c>
      <c r="M36" s="36"/>
      <c r="N36" s="93"/>
      <c r="O36" s="93"/>
      <c r="P36" s="93"/>
      <c r="Q36" s="93"/>
      <c r="R36" s="93"/>
      <c r="S36" s="93"/>
      <c r="T36" s="93"/>
      <c r="U36" s="93"/>
      <c r="V36" s="202"/>
      <c r="W36" s="33"/>
      <c r="X36" s="93"/>
      <c r="Y36" s="93"/>
      <c r="Z36" s="93"/>
      <c r="AA36" s="93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</row>
    <row r="37" spans="1:106">
      <c r="A37" s="260">
        <v>30100027</v>
      </c>
      <c r="B37" s="232" t="s">
        <v>78</v>
      </c>
      <c r="C37" s="16" t="s">
        <v>53</v>
      </c>
      <c r="D37" s="17">
        <v>5.08</v>
      </c>
      <c r="E37" s="17"/>
      <c r="F37" s="6"/>
      <c r="G37" s="93">
        <f>SUM('1:3'!G37)</f>
        <v>0</v>
      </c>
      <c r="H37" s="299">
        <f t="shared" si="6"/>
        <v>0</v>
      </c>
      <c r="I37" s="93">
        <f>SUM('1:3'!I37)</f>
        <v>0</v>
      </c>
      <c r="J37" s="31" t="str">
        <f t="array" ref="J37">IF(ISERROR(G37/I37),"",G37/I37)</f>
        <v/>
      </c>
      <c r="K37" s="35">
        <f t="array" ref="K37">IF(ISERROR(G37/L37),"",G37/L37)</f>
        <v>0</v>
      </c>
      <c r="L37" s="87">
        <v>21</v>
      </c>
      <c r="M37" s="36">
        <f t="shared" ref="M37:M66" si="7">IF(ISERROR(I37-K37),"",I37-K37)</f>
        <v>0</v>
      </c>
      <c r="N37" s="93">
        <f>SUM('1:3'!N37)</f>
        <v>0</v>
      </c>
      <c r="O37" s="93">
        <f>SUM('1:3'!O37)</f>
        <v>0</v>
      </c>
      <c r="P37" s="93">
        <f>SUM('1:3'!P37)</f>
        <v>0</v>
      </c>
      <c r="Q37" s="93">
        <f>SUM('1:3'!Q37)</f>
        <v>0</v>
      </c>
      <c r="R37" s="93">
        <f>SUM('1:3'!R37)</f>
        <v>0</v>
      </c>
      <c r="S37" s="93">
        <f>SUM('1:3'!S37)</f>
        <v>0</v>
      </c>
      <c r="T37" s="93">
        <f>SUM('1:3'!T37)</f>
        <v>0</v>
      </c>
      <c r="U37" s="93">
        <f>SUM('1:3'!U37)</f>
        <v>0</v>
      </c>
      <c r="V37" s="202">
        <f t="shared" ref="V37:V48" si="8">SUM(X37:AA37)</f>
        <v>0</v>
      </c>
      <c r="W37" s="33" t="str">
        <f t="shared" ref="W37:W48" si="9">IF(ISERROR(V37/G37),"",V37/G37)</f>
        <v/>
      </c>
      <c r="X37" s="93">
        <f>SUM('1:3'!X37)</f>
        <v>0</v>
      </c>
      <c r="Y37" s="93">
        <f>SUM('1:3'!Y37)</f>
        <v>0</v>
      </c>
      <c r="Z37" s="93">
        <f>SUM('1:3'!Z37)</f>
        <v>0</v>
      </c>
      <c r="AA37" s="93">
        <f>SUM('1:3'!AA37)</f>
        <v>0</v>
      </c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</row>
    <row r="38" spans="1:106">
      <c r="A38" s="260">
        <v>30100023</v>
      </c>
      <c r="B38" s="232" t="s">
        <v>78</v>
      </c>
      <c r="C38" s="16" t="s">
        <v>74</v>
      </c>
      <c r="D38" s="17">
        <v>5.08</v>
      </c>
      <c r="E38" s="17"/>
      <c r="F38" s="6"/>
      <c r="G38" s="93">
        <f>SUM('1:3'!G38)</f>
        <v>0</v>
      </c>
      <c r="H38" s="299">
        <f t="shared" si="6"/>
        <v>0</v>
      </c>
      <c r="I38" s="93">
        <f>SUM('1:3'!I38)</f>
        <v>0</v>
      </c>
      <c r="J38" s="31" t="str">
        <f t="array" ref="J38">IF(ISERROR(G38/I38),"",G38/I38)</f>
        <v/>
      </c>
      <c r="K38" s="35">
        <f t="array" ref="K38">IF(ISERROR(G38/L38),"",G38/L38)</f>
        <v>0</v>
      </c>
      <c r="L38" s="87">
        <v>21</v>
      </c>
      <c r="M38" s="36">
        <f t="shared" si="7"/>
        <v>0</v>
      </c>
      <c r="N38" s="93">
        <f>SUM('1:3'!N38)</f>
        <v>0</v>
      </c>
      <c r="O38" s="93">
        <f>SUM('1:3'!O38)</f>
        <v>0</v>
      </c>
      <c r="P38" s="93">
        <f>SUM('1:3'!P38)</f>
        <v>0</v>
      </c>
      <c r="Q38" s="93">
        <f>SUM('1:3'!Q38)</f>
        <v>0</v>
      </c>
      <c r="R38" s="93">
        <f>SUM('1:3'!R38)</f>
        <v>0</v>
      </c>
      <c r="S38" s="93">
        <f>SUM('1:3'!S38)</f>
        <v>0</v>
      </c>
      <c r="T38" s="93">
        <f>SUM('1:3'!T38)</f>
        <v>0</v>
      </c>
      <c r="U38" s="93">
        <f>SUM('1:3'!U38)</f>
        <v>0</v>
      </c>
      <c r="V38" s="202">
        <f t="shared" si="8"/>
        <v>0</v>
      </c>
      <c r="W38" s="33" t="str">
        <f t="shared" si="9"/>
        <v/>
      </c>
      <c r="X38" s="93">
        <f>SUM('1:3'!X38)</f>
        <v>0</v>
      </c>
      <c r="Y38" s="93">
        <f>SUM('1:3'!Y38)</f>
        <v>0</v>
      </c>
      <c r="Z38" s="93">
        <f>SUM('1:3'!Z38)</f>
        <v>0</v>
      </c>
      <c r="AA38" s="93">
        <f>SUM('1:3'!AA38)</f>
        <v>0</v>
      </c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</row>
    <row r="39" spans="1:106">
      <c r="A39" s="260">
        <v>30100024</v>
      </c>
      <c r="B39" s="61" t="s">
        <v>78</v>
      </c>
      <c r="C39" s="16" t="s">
        <v>75</v>
      </c>
      <c r="D39" s="17">
        <v>5.08</v>
      </c>
      <c r="E39" s="17"/>
      <c r="F39" s="6"/>
      <c r="G39" s="93">
        <f>SUM('1:3'!G39)</f>
        <v>0</v>
      </c>
      <c r="H39" s="299">
        <f t="shared" si="6"/>
        <v>0</v>
      </c>
      <c r="I39" s="93">
        <f>SUM('1:3'!I39)</f>
        <v>0</v>
      </c>
      <c r="J39" s="31" t="str">
        <f t="array" ref="J39">IF(ISERROR(G39/I39),"",G39/I39)</f>
        <v/>
      </c>
      <c r="K39" s="35">
        <f t="array" ref="K39">IF(ISERROR(G39/L39),"",G39/L39)</f>
        <v>0</v>
      </c>
      <c r="L39" s="87">
        <v>21</v>
      </c>
      <c r="M39" s="36">
        <f t="shared" si="7"/>
        <v>0</v>
      </c>
      <c r="N39" s="93">
        <f>SUM('1:3'!N39)</f>
        <v>0</v>
      </c>
      <c r="O39" s="93">
        <f>SUM('1:3'!O39)</f>
        <v>0</v>
      </c>
      <c r="P39" s="93">
        <f>SUM('1:3'!P39)</f>
        <v>0</v>
      </c>
      <c r="Q39" s="93">
        <f>SUM('1:3'!Q39)</f>
        <v>0</v>
      </c>
      <c r="R39" s="93">
        <f>SUM('1:3'!R39)</f>
        <v>0</v>
      </c>
      <c r="S39" s="93">
        <f>SUM('1:3'!S39)</f>
        <v>0</v>
      </c>
      <c r="T39" s="93">
        <f>SUM('1:3'!T39)</f>
        <v>0</v>
      </c>
      <c r="U39" s="93">
        <f>SUM('1:3'!U39)</f>
        <v>0</v>
      </c>
      <c r="V39" s="202">
        <f t="shared" si="8"/>
        <v>0</v>
      </c>
      <c r="W39" s="33" t="str">
        <f t="shared" si="9"/>
        <v/>
      </c>
      <c r="X39" s="93">
        <f>SUM('1:3'!X39)</f>
        <v>0</v>
      </c>
      <c r="Y39" s="93">
        <f>SUM('1:3'!Y39)</f>
        <v>0</v>
      </c>
      <c r="Z39" s="93">
        <f>SUM('1:3'!Z39)</f>
        <v>0</v>
      </c>
      <c r="AA39" s="93">
        <f>SUM('1:3'!AA39)</f>
        <v>0</v>
      </c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</row>
    <row r="40" spans="1:106">
      <c r="A40" s="260">
        <v>30100022</v>
      </c>
      <c r="B40" s="232" t="s">
        <v>78</v>
      </c>
      <c r="C40" s="16" t="s">
        <v>60</v>
      </c>
      <c r="D40" s="17">
        <v>5.08</v>
      </c>
      <c r="E40" s="17"/>
      <c r="F40" s="6"/>
      <c r="G40" s="93">
        <f>SUM('1:3'!G40)</f>
        <v>0</v>
      </c>
      <c r="H40" s="299">
        <f t="shared" si="6"/>
        <v>0</v>
      </c>
      <c r="I40" s="93">
        <f>SUM('1:3'!I40)</f>
        <v>0</v>
      </c>
      <c r="J40" s="31" t="str">
        <f t="array" ref="J40">IF(ISERROR(G40/I40),"",G40/I40)</f>
        <v/>
      </c>
      <c r="K40" s="35">
        <f t="array" ref="K40">IF(ISERROR(G40/L40),"",G40/L40)</f>
        <v>0</v>
      </c>
      <c r="L40" s="87">
        <v>21</v>
      </c>
      <c r="M40" s="36">
        <f t="shared" si="7"/>
        <v>0</v>
      </c>
      <c r="N40" s="93">
        <f>SUM('1:3'!N40)</f>
        <v>0</v>
      </c>
      <c r="O40" s="93">
        <f>SUM('1:3'!O40)</f>
        <v>0</v>
      </c>
      <c r="P40" s="93">
        <f>SUM('1:3'!P40)</f>
        <v>0</v>
      </c>
      <c r="Q40" s="93">
        <f>SUM('1:3'!Q40)</f>
        <v>0</v>
      </c>
      <c r="R40" s="93">
        <f>SUM('1:3'!R40)</f>
        <v>0</v>
      </c>
      <c r="S40" s="93">
        <f>SUM('1:3'!S40)</f>
        <v>0</v>
      </c>
      <c r="T40" s="93">
        <f>SUM('1:3'!T40)</f>
        <v>0</v>
      </c>
      <c r="U40" s="93">
        <f>SUM('1:3'!U40)</f>
        <v>0</v>
      </c>
      <c r="V40" s="202">
        <f t="shared" si="8"/>
        <v>0</v>
      </c>
      <c r="W40" s="33" t="str">
        <f t="shared" si="9"/>
        <v/>
      </c>
      <c r="X40" s="93">
        <f>SUM('1:3'!X40)</f>
        <v>0</v>
      </c>
      <c r="Y40" s="93">
        <f>SUM('1:3'!Y40)</f>
        <v>0</v>
      </c>
      <c r="Z40" s="93">
        <f>SUM('1:3'!Z40)</f>
        <v>0</v>
      </c>
      <c r="AA40" s="93">
        <f>SUM('1:3'!AA40)</f>
        <v>0</v>
      </c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</row>
    <row r="41" spans="1:106">
      <c r="A41" s="260">
        <v>30100029</v>
      </c>
      <c r="B41" s="61" t="s">
        <v>78</v>
      </c>
      <c r="C41" s="16" t="s">
        <v>72</v>
      </c>
      <c r="D41" s="17">
        <v>5.08</v>
      </c>
      <c r="E41" s="17"/>
      <c r="F41" s="6"/>
      <c r="G41" s="93">
        <f>SUM('1:3'!G41)</f>
        <v>0</v>
      </c>
      <c r="H41" s="299">
        <f t="shared" si="6"/>
        <v>0</v>
      </c>
      <c r="I41" s="93">
        <f>SUM('1:3'!I41)</f>
        <v>0</v>
      </c>
      <c r="J41" s="31" t="str">
        <f t="array" ref="J41">IF(ISERROR(G41/I41),"",G41/I41)</f>
        <v/>
      </c>
      <c r="K41" s="35">
        <f t="array" ref="K41">IF(ISERROR(G41/L41),"",G41/L41)</f>
        <v>0</v>
      </c>
      <c r="L41" s="87">
        <v>21</v>
      </c>
      <c r="M41" s="36">
        <f t="shared" si="7"/>
        <v>0</v>
      </c>
      <c r="N41" s="93">
        <f>SUM('1:3'!N41)</f>
        <v>0</v>
      </c>
      <c r="O41" s="93">
        <f>SUM('1:3'!O41)</f>
        <v>0</v>
      </c>
      <c r="P41" s="93">
        <f>SUM('1:3'!P41)</f>
        <v>0</v>
      </c>
      <c r="Q41" s="93">
        <f>SUM('1:3'!Q41)</f>
        <v>0</v>
      </c>
      <c r="R41" s="93">
        <f>SUM('1:3'!R41)</f>
        <v>0</v>
      </c>
      <c r="S41" s="93">
        <f>SUM('1:3'!S41)</f>
        <v>0</v>
      </c>
      <c r="T41" s="93">
        <f>SUM('1:3'!T41)</f>
        <v>0</v>
      </c>
      <c r="U41" s="93">
        <f>SUM('1:3'!U41)</f>
        <v>0</v>
      </c>
      <c r="V41" s="202">
        <f t="shared" si="8"/>
        <v>0</v>
      </c>
      <c r="W41" s="33" t="str">
        <f t="shared" si="9"/>
        <v/>
      </c>
      <c r="X41" s="93">
        <f>SUM('1:3'!X41)</f>
        <v>0</v>
      </c>
      <c r="Y41" s="93">
        <f>SUM('1:3'!Y41)</f>
        <v>0</v>
      </c>
      <c r="Z41" s="93">
        <f>SUM('1:3'!Z41)</f>
        <v>0</v>
      </c>
      <c r="AA41" s="93">
        <f>SUM('1:3'!AA41)</f>
        <v>0</v>
      </c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</row>
    <row r="42" spans="1:106">
      <c r="A42" s="260">
        <v>30100026</v>
      </c>
      <c r="B42" s="61" t="s">
        <v>78</v>
      </c>
      <c r="C42" s="16" t="s">
        <v>73</v>
      </c>
      <c r="D42" s="17">
        <v>5.08</v>
      </c>
      <c r="E42" s="17"/>
      <c r="F42" s="6"/>
      <c r="G42" s="93">
        <f>SUM('1:3'!G42)</f>
        <v>0</v>
      </c>
      <c r="H42" s="299">
        <f t="shared" si="6"/>
        <v>0</v>
      </c>
      <c r="I42" s="93">
        <f>SUM('1:3'!I42)</f>
        <v>0</v>
      </c>
      <c r="J42" s="31" t="str">
        <f t="array" ref="J42">IF(ISERROR(G42/I42),"",G42/I42)</f>
        <v/>
      </c>
      <c r="K42" s="35">
        <f t="array" ref="K42">IF(ISERROR(G42/L42),"",G42/L42)</f>
        <v>0</v>
      </c>
      <c r="L42" s="87">
        <v>21</v>
      </c>
      <c r="M42" s="36">
        <f t="shared" si="7"/>
        <v>0</v>
      </c>
      <c r="N42" s="93">
        <f>SUM('1:3'!N42)</f>
        <v>0</v>
      </c>
      <c r="O42" s="93">
        <f>SUM('1:3'!O42)</f>
        <v>0</v>
      </c>
      <c r="P42" s="93">
        <f>SUM('1:3'!P42)</f>
        <v>0</v>
      </c>
      <c r="Q42" s="93">
        <f>SUM('1:3'!Q42)</f>
        <v>0</v>
      </c>
      <c r="R42" s="93">
        <f>SUM('1:3'!R42)</f>
        <v>0</v>
      </c>
      <c r="S42" s="93">
        <f>SUM('1:3'!S42)</f>
        <v>0</v>
      </c>
      <c r="T42" s="93">
        <f>SUM('1:3'!T42)</f>
        <v>0</v>
      </c>
      <c r="U42" s="93">
        <f>SUM('1:3'!U42)</f>
        <v>0</v>
      </c>
      <c r="V42" s="202">
        <f t="shared" si="8"/>
        <v>0</v>
      </c>
      <c r="W42" s="33" t="str">
        <f t="shared" si="9"/>
        <v/>
      </c>
      <c r="X42" s="93">
        <f>SUM('1:3'!X42)</f>
        <v>0</v>
      </c>
      <c r="Y42" s="93">
        <f>SUM('1:3'!Y42)</f>
        <v>0</v>
      </c>
      <c r="Z42" s="93">
        <f>SUM('1:3'!Z42)</f>
        <v>0</v>
      </c>
      <c r="AA42" s="93">
        <f>SUM('1:3'!AA42)</f>
        <v>0</v>
      </c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</row>
    <row r="43" spans="1:106">
      <c r="A43" s="260">
        <v>30100025</v>
      </c>
      <c r="B43" s="61" t="s">
        <v>78</v>
      </c>
      <c r="C43" s="16" t="s">
        <v>61</v>
      </c>
      <c r="D43" s="17">
        <v>5.08</v>
      </c>
      <c r="E43" s="17"/>
      <c r="F43" s="6"/>
      <c r="G43" s="93">
        <f>SUM('1:3'!G43)</f>
        <v>0</v>
      </c>
      <c r="H43" s="299">
        <f t="shared" si="6"/>
        <v>0</v>
      </c>
      <c r="I43" s="93">
        <f>SUM('1:3'!I43)</f>
        <v>0</v>
      </c>
      <c r="J43" s="31" t="str">
        <f t="array" ref="J43">IF(ISERROR(G43/I43),"",G43/I43)</f>
        <v/>
      </c>
      <c r="K43" s="35">
        <f t="array" ref="K43">IF(ISERROR(G43/L43),"",G43/L43)</f>
        <v>0</v>
      </c>
      <c r="L43" s="87">
        <v>21</v>
      </c>
      <c r="M43" s="36">
        <f t="shared" si="7"/>
        <v>0</v>
      </c>
      <c r="N43" s="93">
        <f>SUM('1:3'!N43)</f>
        <v>0</v>
      </c>
      <c r="O43" s="93">
        <f>SUM('1:3'!O43)</f>
        <v>0</v>
      </c>
      <c r="P43" s="93">
        <f>SUM('1:3'!P43)</f>
        <v>0</v>
      </c>
      <c r="Q43" s="93">
        <f>SUM('1:3'!Q43)</f>
        <v>0</v>
      </c>
      <c r="R43" s="93">
        <f>SUM('1:3'!R43)</f>
        <v>0</v>
      </c>
      <c r="S43" s="93">
        <f>SUM('1:3'!S43)</f>
        <v>0</v>
      </c>
      <c r="T43" s="93">
        <f>SUM('1:3'!T43)</f>
        <v>0</v>
      </c>
      <c r="U43" s="93">
        <f>SUM('1:3'!U43)</f>
        <v>0</v>
      </c>
      <c r="V43" s="202">
        <f t="shared" si="8"/>
        <v>0</v>
      </c>
      <c r="W43" s="33" t="str">
        <f t="shared" si="9"/>
        <v/>
      </c>
      <c r="X43" s="93">
        <f>SUM('1:3'!X43)</f>
        <v>0</v>
      </c>
      <c r="Y43" s="93">
        <f>SUM('1:3'!Y43)</f>
        <v>0</v>
      </c>
      <c r="Z43" s="93">
        <f>SUM('1:3'!Z43)</f>
        <v>0</v>
      </c>
      <c r="AA43" s="93">
        <f>SUM('1:3'!AA43)</f>
        <v>0</v>
      </c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</row>
    <row r="44" spans="1:106">
      <c r="A44" s="260">
        <v>30100028</v>
      </c>
      <c r="B44" s="61" t="s">
        <v>78</v>
      </c>
      <c r="C44" s="16" t="s">
        <v>77</v>
      </c>
      <c r="D44" s="17">
        <v>5.08</v>
      </c>
      <c r="E44" s="17"/>
      <c r="F44" s="6"/>
      <c r="G44" s="93">
        <f>SUM('1:3'!G44)</f>
        <v>0</v>
      </c>
      <c r="H44" s="299">
        <f t="shared" si="6"/>
        <v>0</v>
      </c>
      <c r="I44" s="93">
        <f>SUM('1:3'!I44)</f>
        <v>0</v>
      </c>
      <c r="J44" s="31" t="str">
        <f t="array" ref="J44">IF(ISERROR(G44/I44),"",G44/I44)</f>
        <v/>
      </c>
      <c r="K44" s="35">
        <f t="array" ref="K44">IF(ISERROR(G44/L44),"",G44/L44)</f>
        <v>0</v>
      </c>
      <c r="L44" s="87">
        <v>21</v>
      </c>
      <c r="M44" s="36">
        <f t="shared" si="7"/>
        <v>0</v>
      </c>
      <c r="N44" s="93">
        <f>SUM('1:3'!N44)</f>
        <v>0</v>
      </c>
      <c r="O44" s="93">
        <f>SUM('1:3'!O44)</f>
        <v>0</v>
      </c>
      <c r="P44" s="93">
        <f>SUM('1:3'!P44)</f>
        <v>0</v>
      </c>
      <c r="Q44" s="93">
        <f>SUM('1:3'!Q44)</f>
        <v>0</v>
      </c>
      <c r="R44" s="93">
        <f>SUM('1:3'!R44)</f>
        <v>0</v>
      </c>
      <c r="S44" s="93">
        <f>SUM('1:3'!S44)</f>
        <v>0</v>
      </c>
      <c r="T44" s="93">
        <f>SUM('1:3'!T44)</f>
        <v>0</v>
      </c>
      <c r="U44" s="93">
        <f>SUM('1:3'!U44)</f>
        <v>0</v>
      </c>
      <c r="V44" s="202">
        <f t="shared" si="8"/>
        <v>0</v>
      </c>
      <c r="W44" s="33" t="str">
        <f t="shared" si="9"/>
        <v/>
      </c>
      <c r="X44" s="93">
        <f>SUM('1:3'!X44)</f>
        <v>0</v>
      </c>
      <c r="Y44" s="93">
        <f>SUM('1:3'!Y44)</f>
        <v>0</v>
      </c>
      <c r="Z44" s="93">
        <f>SUM('1:3'!Z44)</f>
        <v>0</v>
      </c>
      <c r="AA44" s="93">
        <f>SUM('1:3'!AA44)</f>
        <v>0</v>
      </c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</row>
    <row r="45" spans="1:106">
      <c r="A45" s="260">
        <v>30100032</v>
      </c>
      <c r="B45" s="61" t="s">
        <v>79</v>
      </c>
      <c r="C45" s="16" t="s">
        <v>65</v>
      </c>
      <c r="D45" s="17">
        <v>5.03</v>
      </c>
      <c r="E45" s="17"/>
      <c r="F45" s="6"/>
      <c r="G45" s="93">
        <f>SUM('1:3'!G45)</f>
        <v>0</v>
      </c>
      <c r="H45" s="299">
        <f t="shared" si="6"/>
        <v>0</v>
      </c>
      <c r="I45" s="93">
        <f>SUM('1:3'!I45)</f>
        <v>0</v>
      </c>
      <c r="J45" s="31" t="str">
        <f t="array" ref="J45">IF(ISERROR(G45/I45),"",G45/I45)</f>
        <v/>
      </c>
      <c r="K45" s="35">
        <f t="array" ref="K45">IF(ISERROR(G45/L45),"",G45/L45)</f>
        <v>0</v>
      </c>
      <c r="L45" s="87">
        <v>56</v>
      </c>
      <c r="M45" s="36">
        <f t="shared" si="7"/>
        <v>0</v>
      </c>
      <c r="N45" s="93">
        <f>SUM('1:3'!N45)</f>
        <v>0</v>
      </c>
      <c r="O45" s="93">
        <f>SUM('1:3'!O45)</f>
        <v>0</v>
      </c>
      <c r="P45" s="93">
        <f>SUM('1:3'!P45)</f>
        <v>0</v>
      </c>
      <c r="Q45" s="93">
        <f>SUM('1:3'!Q45)</f>
        <v>0</v>
      </c>
      <c r="R45" s="93">
        <f>SUM('1:3'!R45)</f>
        <v>0</v>
      </c>
      <c r="S45" s="93">
        <f>SUM('1:3'!S45)</f>
        <v>0</v>
      </c>
      <c r="T45" s="93">
        <f>SUM('1:3'!T45)</f>
        <v>0</v>
      </c>
      <c r="U45" s="93">
        <f>SUM('1:3'!U45)</f>
        <v>0</v>
      </c>
      <c r="V45" s="202">
        <f t="shared" si="8"/>
        <v>0</v>
      </c>
      <c r="W45" s="33" t="str">
        <f t="shared" si="9"/>
        <v/>
      </c>
      <c r="X45" s="93">
        <f>SUM('1:3'!X45)</f>
        <v>0</v>
      </c>
      <c r="Y45" s="93">
        <f>SUM('1:3'!Y45)</f>
        <v>0</v>
      </c>
      <c r="Z45" s="93">
        <f>SUM('1:3'!Z45)</f>
        <v>0</v>
      </c>
      <c r="AA45" s="93">
        <f>SUM('1:3'!AA45)</f>
        <v>0</v>
      </c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</row>
    <row r="46" spans="1:106">
      <c r="A46" s="260">
        <v>30100033</v>
      </c>
      <c r="B46" s="61" t="s">
        <v>79</v>
      </c>
      <c r="C46" s="16" t="s">
        <v>53</v>
      </c>
      <c r="D46" s="17">
        <v>5.03</v>
      </c>
      <c r="E46" s="17"/>
      <c r="F46" s="6"/>
      <c r="G46" s="93">
        <f>SUM('1:3'!G46)</f>
        <v>0</v>
      </c>
      <c r="H46" s="299">
        <f t="shared" si="6"/>
        <v>0</v>
      </c>
      <c r="I46" s="93">
        <f>SUM('1:3'!I46)</f>
        <v>0</v>
      </c>
      <c r="J46" s="31" t="str">
        <f t="array" ref="J46">IF(ISERROR(G46/I46),"",G46/I46)</f>
        <v/>
      </c>
      <c r="K46" s="35">
        <f t="array" ref="K46">IF(ISERROR(G46/L46),"",G46/L46)</f>
        <v>0</v>
      </c>
      <c r="L46" s="87">
        <v>56</v>
      </c>
      <c r="M46" s="36">
        <f t="shared" si="7"/>
        <v>0</v>
      </c>
      <c r="N46" s="93">
        <f>SUM('1:3'!N46)</f>
        <v>0</v>
      </c>
      <c r="O46" s="93">
        <f>SUM('1:3'!O46)</f>
        <v>0</v>
      </c>
      <c r="P46" s="93">
        <f>SUM('1:3'!P46)</f>
        <v>0</v>
      </c>
      <c r="Q46" s="93">
        <f>SUM('1:3'!Q46)</f>
        <v>0</v>
      </c>
      <c r="R46" s="93">
        <f>SUM('1:3'!R46)</f>
        <v>0</v>
      </c>
      <c r="S46" s="93">
        <f>SUM('1:3'!S46)</f>
        <v>0</v>
      </c>
      <c r="T46" s="93">
        <f>SUM('1:3'!T46)</f>
        <v>0</v>
      </c>
      <c r="U46" s="93">
        <f>SUM('1:3'!U46)</f>
        <v>0</v>
      </c>
      <c r="V46" s="202">
        <f t="shared" si="8"/>
        <v>0</v>
      </c>
      <c r="W46" s="33" t="str">
        <f t="shared" si="9"/>
        <v/>
      </c>
      <c r="X46" s="93">
        <f>SUM('1:3'!X46)</f>
        <v>0</v>
      </c>
      <c r="Y46" s="93">
        <f>SUM('1:3'!Y46)</f>
        <v>0</v>
      </c>
      <c r="Z46" s="93">
        <f>SUM('1:3'!Z46)</f>
        <v>0</v>
      </c>
      <c r="AA46" s="93">
        <f>SUM('1:3'!AA46)</f>
        <v>0</v>
      </c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</row>
    <row r="47" spans="1:106">
      <c r="A47" s="260">
        <v>30100062</v>
      </c>
      <c r="B47" s="61" t="s">
        <v>79</v>
      </c>
      <c r="C47" s="16" t="s">
        <v>66</v>
      </c>
      <c r="D47" s="17">
        <v>5.03</v>
      </c>
      <c r="E47" s="17"/>
      <c r="F47" s="6"/>
      <c r="G47" s="93">
        <f>SUM('1:3'!G47)</f>
        <v>0</v>
      </c>
      <c r="H47" s="299">
        <f t="shared" si="6"/>
        <v>0</v>
      </c>
      <c r="I47" s="93">
        <f>SUM('1:3'!I47)</f>
        <v>0</v>
      </c>
      <c r="J47" s="31" t="str">
        <f t="array" ref="J47">IF(ISERROR(G47/I47),"",G47/I47)</f>
        <v/>
      </c>
      <c r="K47" s="35">
        <f t="array" ref="K47">IF(ISERROR(G47/L47),"",G47/L47)</f>
        <v>0</v>
      </c>
      <c r="L47" s="87">
        <v>56</v>
      </c>
      <c r="M47" s="36">
        <f t="shared" si="7"/>
        <v>0</v>
      </c>
      <c r="N47" s="93">
        <f>SUM('1:3'!N47)</f>
        <v>0</v>
      </c>
      <c r="O47" s="93">
        <f>SUM('1:3'!O47)</f>
        <v>0</v>
      </c>
      <c r="P47" s="93">
        <f>SUM('1:3'!P47)</f>
        <v>0</v>
      </c>
      <c r="Q47" s="93">
        <f>SUM('1:3'!Q47)</f>
        <v>0</v>
      </c>
      <c r="R47" s="93">
        <f>SUM('1:3'!R47)</f>
        <v>0</v>
      </c>
      <c r="S47" s="93">
        <f>SUM('1:3'!S47)</f>
        <v>0</v>
      </c>
      <c r="T47" s="93">
        <f>SUM('1:3'!T47)</f>
        <v>0</v>
      </c>
      <c r="U47" s="93">
        <f>SUM('1:3'!U47)</f>
        <v>0</v>
      </c>
      <c r="V47" s="202">
        <f t="shared" si="8"/>
        <v>0</v>
      </c>
      <c r="W47" s="33" t="str">
        <f t="shared" si="9"/>
        <v/>
      </c>
      <c r="X47" s="93">
        <f>SUM('1:3'!X47)</f>
        <v>0</v>
      </c>
      <c r="Y47" s="93">
        <f>SUM('1:3'!Y47)</f>
        <v>0</v>
      </c>
      <c r="Z47" s="93">
        <f>SUM('1:3'!Z47)</f>
        <v>0</v>
      </c>
      <c r="AA47" s="93">
        <f>SUM('1:3'!AA47)</f>
        <v>0</v>
      </c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</row>
    <row r="48" spans="1:106">
      <c r="A48" s="260">
        <v>30100031</v>
      </c>
      <c r="B48" s="61" t="s">
        <v>79</v>
      </c>
      <c r="C48" s="16" t="s">
        <v>74</v>
      </c>
      <c r="D48" s="17">
        <v>5.03</v>
      </c>
      <c r="E48" s="17"/>
      <c r="F48" s="6"/>
      <c r="G48" s="93">
        <f>SUM('1:3'!G48)</f>
        <v>0</v>
      </c>
      <c r="H48" s="299">
        <f t="shared" si="6"/>
        <v>0</v>
      </c>
      <c r="I48" s="93">
        <f>SUM('1:3'!I48)</f>
        <v>0</v>
      </c>
      <c r="J48" s="31" t="str">
        <f t="array" ref="J48">IF(ISERROR(G48/I48),"",G48/I48)</f>
        <v/>
      </c>
      <c r="K48" s="35">
        <f t="array" ref="K48">IF(ISERROR(G48/L48),"",G48/L48)</f>
        <v>0</v>
      </c>
      <c r="L48" s="87">
        <v>56</v>
      </c>
      <c r="M48" s="36">
        <f t="shared" si="7"/>
        <v>0</v>
      </c>
      <c r="N48" s="93">
        <f>SUM('1:3'!N48)</f>
        <v>0</v>
      </c>
      <c r="O48" s="93">
        <f>SUM('1:3'!O48)</f>
        <v>0</v>
      </c>
      <c r="P48" s="93">
        <f>SUM('1:3'!P48)</f>
        <v>0</v>
      </c>
      <c r="Q48" s="93">
        <f>SUM('1:3'!Q48)</f>
        <v>0</v>
      </c>
      <c r="R48" s="93">
        <f>SUM('1:3'!R48)</f>
        <v>0</v>
      </c>
      <c r="S48" s="93">
        <f>SUM('1:3'!S48)</f>
        <v>0</v>
      </c>
      <c r="T48" s="93">
        <f>SUM('1:3'!T48)</f>
        <v>0</v>
      </c>
      <c r="U48" s="93">
        <f>SUM('1:3'!U48)</f>
        <v>0</v>
      </c>
      <c r="V48" s="202">
        <f t="shared" si="8"/>
        <v>0</v>
      </c>
      <c r="W48" s="33" t="str">
        <f t="shared" si="9"/>
        <v/>
      </c>
      <c r="X48" s="93">
        <f>SUM('1:3'!X48)</f>
        <v>0</v>
      </c>
      <c r="Y48" s="93">
        <f>SUM('1:3'!Y48)</f>
        <v>0</v>
      </c>
      <c r="Z48" s="93">
        <f>SUM('1:3'!Z48)</f>
        <v>0</v>
      </c>
      <c r="AA48" s="93">
        <f>SUM('1:3'!AA48)</f>
        <v>0</v>
      </c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</row>
    <row r="49" spans="1:106">
      <c r="A49" s="260">
        <v>30100019</v>
      </c>
      <c r="B49" s="61" t="s">
        <v>385</v>
      </c>
      <c r="C49" s="16" t="s">
        <v>386</v>
      </c>
      <c r="D49" s="17">
        <v>5.03</v>
      </c>
      <c r="E49" s="17"/>
      <c r="F49" s="6"/>
      <c r="G49" s="93">
        <f>SUM('1:3'!G49)</f>
        <v>0</v>
      </c>
      <c r="H49" s="299">
        <f t="shared" si="6"/>
        <v>0</v>
      </c>
      <c r="I49" s="93">
        <f>SUM('1:3'!I49)</f>
        <v>0</v>
      </c>
      <c r="J49" s="31"/>
      <c r="K49" s="35">
        <f t="array" ref="K49">IF(ISERROR(G49/L49),"",G49/L49)</f>
        <v>0</v>
      </c>
      <c r="L49" s="87">
        <v>54</v>
      </c>
      <c r="M49" s="36">
        <f t="shared" si="7"/>
        <v>0</v>
      </c>
      <c r="N49" s="93">
        <f>SUM('1:3'!N49)</f>
        <v>0</v>
      </c>
      <c r="O49" s="93">
        <f>SUM('1:3'!O49)</f>
        <v>0</v>
      </c>
      <c r="P49" s="93">
        <f>SUM('1:3'!P49)</f>
        <v>0</v>
      </c>
      <c r="Q49" s="93">
        <f>SUM('1:3'!Q49)</f>
        <v>0</v>
      </c>
      <c r="R49" s="93">
        <f>SUM('1:3'!R49)</f>
        <v>0</v>
      </c>
      <c r="S49" s="93">
        <f>SUM('1:3'!S49)</f>
        <v>0</v>
      </c>
      <c r="T49" s="93">
        <f>SUM('1:3'!T49)</f>
        <v>0</v>
      </c>
      <c r="U49" s="93">
        <f>SUM('1:3'!U49)</f>
        <v>0</v>
      </c>
      <c r="V49" s="202"/>
      <c r="W49" s="33"/>
      <c r="X49" s="93">
        <f>SUM('1:3'!X49)</f>
        <v>0</v>
      </c>
      <c r="Y49" s="93">
        <f>SUM('1:3'!Y49)</f>
        <v>0</v>
      </c>
      <c r="Z49" s="93">
        <f>SUM('1:3'!Z49)</f>
        <v>0</v>
      </c>
      <c r="AA49" s="93">
        <f>SUM('1:3'!AA49)</f>
        <v>0</v>
      </c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</row>
    <row r="50" spans="1:106">
      <c r="A50" s="260">
        <v>30100020</v>
      </c>
      <c r="B50" s="61" t="s">
        <v>385</v>
      </c>
      <c r="C50" s="16" t="s">
        <v>387</v>
      </c>
      <c r="D50" s="17">
        <v>5.03</v>
      </c>
      <c r="E50" s="17"/>
      <c r="F50" s="6"/>
      <c r="G50" s="93">
        <f>SUM('1:3'!G50)</f>
        <v>0</v>
      </c>
      <c r="H50" s="299">
        <f t="shared" si="6"/>
        <v>0</v>
      </c>
      <c r="I50" s="93">
        <f>SUM('1:3'!I50)</f>
        <v>0</v>
      </c>
      <c r="J50" s="31"/>
      <c r="K50" s="35">
        <f t="array" ref="K50">IF(ISERROR(G50/L50),"",G50/L50)</f>
        <v>0</v>
      </c>
      <c r="L50" s="87">
        <v>54</v>
      </c>
      <c r="M50" s="36">
        <f t="shared" si="7"/>
        <v>0</v>
      </c>
      <c r="N50" s="93">
        <f>SUM('1:3'!N50)</f>
        <v>0</v>
      </c>
      <c r="O50" s="93">
        <f>SUM('1:3'!O50)</f>
        <v>0</v>
      </c>
      <c r="P50" s="93">
        <f>SUM('1:3'!P50)</f>
        <v>0</v>
      </c>
      <c r="Q50" s="93">
        <f>SUM('1:3'!Q50)</f>
        <v>0</v>
      </c>
      <c r="R50" s="93">
        <f>SUM('1:3'!R50)</f>
        <v>0</v>
      </c>
      <c r="S50" s="93">
        <f>SUM('1:3'!S50)</f>
        <v>0</v>
      </c>
      <c r="T50" s="93">
        <f>SUM('1:3'!T50)</f>
        <v>0</v>
      </c>
      <c r="U50" s="93">
        <f>SUM('1:3'!U50)</f>
        <v>0</v>
      </c>
      <c r="V50" s="202"/>
      <c r="W50" s="33"/>
      <c r="X50" s="93">
        <f>SUM('1:3'!X50)</f>
        <v>0</v>
      </c>
      <c r="Y50" s="93">
        <f>SUM('1:3'!Y50)</f>
        <v>0</v>
      </c>
      <c r="Z50" s="93">
        <f>SUM('1:3'!Z50)</f>
        <v>0</v>
      </c>
      <c r="AA50" s="93">
        <f>SUM('1:3'!AA50)</f>
        <v>0</v>
      </c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</row>
    <row r="51" spans="1:106">
      <c r="A51" s="260">
        <v>30100021</v>
      </c>
      <c r="B51" s="186" t="s">
        <v>466</v>
      </c>
      <c r="C51" s="16" t="s">
        <v>390</v>
      </c>
      <c r="D51" s="17">
        <v>5.03</v>
      </c>
      <c r="E51" s="17"/>
      <c r="F51" s="6"/>
      <c r="G51" s="93">
        <f>SUM('1:3'!G51)</f>
        <v>0</v>
      </c>
      <c r="H51" s="299">
        <f t="shared" si="6"/>
        <v>0</v>
      </c>
      <c r="I51" s="93">
        <f>SUM('1:3'!I51)</f>
        <v>0</v>
      </c>
      <c r="J51" s="31"/>
      <c r="K51" s="35">
        <f t="array" ref="K51">IF(ISERROR(G51/L51),"",G51/L51)</f>
        <v>0</v>
      </c>
      <c r="L51" s="87">
        <v>54</v>
      </c>
      <c r="M51" s="36">
        <f t="shared" si="7"/>
        <v>0</v>
      </c>
      <c r="N51" s="93">
        <f>SUM('1:3'!N51)</f>
        <v>0</v>
      </c>
      <c r="O51" s="93">
        <f>SUM('1:3'!O51)</f>
        <v>0</v>
      </c>
      <c r="P51" s="93">
        <f>SUM('1:3'!P51)</f>
        <v>0</v>
      </c>
      <c r="Q51" s="93">
        <f>SUM('1:3'!Q51)</f>
        <v>0</v>
      </c>
      <c r="R51" s="93">
        <f>SUM('1:3'!R51)</f>
        <v>0</v>
      </c>
      <c r="S51" s="93">
        <f>SUM('1:3'!S51)</f>
        <v>0</v>
      </c>
      <c r="T51" s="93">
        <f>SUM('1:3'!T51)</f>
        <v>0</v>
      </c>
      <c r="U51" s="93">
        <f>SUM('1:3'!U51)</f>
        <v>0</v>
      </c>
      <c r="V51" s="202"/>
      <c r="W51" s="33"/>
      <c r="X51" s="93">
        <f>SUM('1:3'!X51)</f>
        <v>0</v>
      </c>
      <c r="Y51" s="93">
        <f>SUM('1:3'!Y51)</f>
        <v>0</v>
      </c>
      <c r="Z51" s="93">
        <f>SUM('1:3'!Z51)</f>
        <v>0</v>
      </c>
      <c r="AA51" s="93">
        <f>SUM('1:3'!AA51)</f>
        <v>0</v>
      </c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</row>
    <row r="52" spans="1:106">
      <c r="A52" s="260">
        <v>30100018</v>
      </c>
      <c r="B52" s="186" t="s">
        <v>466</v>
      </c>
      <c r="C52" s="16" t="s">
        <v>392</v>
      </c>
      <c r="D52" s="17">
        <v>5.03</v>
      </c>
      <c r="E52" s="17"/>
      <c r="F52" s="6"/>
      <c r="G52" s="93">
        <f>SUM('1:3'!G52)</f>
        <v>0</v>
      </c>
      <c r="H52" s="299">
        <f t="shared" si="6"/>
        <v>0</v>
      </c>
      <c r="I52" s="93">
        <f>SUM('1:3'!I52)</f>
        <v>0</v>
      </c>
      <c r="J52" s="31"/>
      <c r="K52" s="35">
        <f t="array" ref="K52">IF(ISERROR(G52/L52),"",G52/L52)</f>
        <v>0</v>
      </c>
      <c r="L52" s="87">
        <v>54</v>
      </c>
      <c r="M52" s="36">
        <f t="shared" si="7"/>
        <v>0</v>
      </c>
      <c r="N52" s="93">
        <f>SUM('1:3'!N52)</f>
        <v>0</v>
      </c>
      <c r="O52" s="93">
        <f>SUM('1:3'!O52)</f>
        <v>0</v>
      </c>
      <c r="P52" s="93">
        <f>SUM('1:3'!P52)</f>
        <v>0</v>
      </c>
      <c r="Q52" s="93">
        <f>SUM('1:3'!Q52)</f>
        <v>0</v>
      </c>
      <c r="R52" s="93">
        <f>SUM('1:3'!R52)</f>
        <v>0</v>
      </c>
      <c r="S52" s="93">
        <f>SUM('1:3'!S52)</f>
        <v>0</v>
      </c>
      <c r="T52" s="93">
        <f>SUM('1:3'!T52)</f>
        <v>0</v>
      </c>
      <c r="U52" s="93">
        <f>SUM('1:3'!U52)</f>
        <v>0</v>
      </c>
      <c r="V52" s="202"/>
      <c r="W52" s="33"/>
      <c r="X52" s="93">
        <f>SUM('1:3'!X52)</f>
        <v>0</v>
      </c>
      <c r="Y52" s="93">
        <f>SUM('1:3'!Y52)</f>
        <v>0</v>
      </c>
      <c r="Z52" s="93">
        <f>SUM('1:3'!Z52)</f>
        <v>0</v>
      </c>
      <c r="AA52" s="93">
        <f>SUM('1:3'!AA52)</f>
        <v>0</v>
      </c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</row>
    <row r="53" spans="1:106">
      <c r="A53" s="263">
        <v>30700007</v>
      </c>
      <c r="B53" s="186" t="s">
        <v>418</v>
      </c>
      <c r="C53" s="183" t="s">
        <v>364</v>
      </c>
      <c r="D53" s="17"/>
      <c r="E53" s="17"/>
      <c r="F53" s="6"/>
      <c r="G53" s="93">
        <f>SUM('1:3'!G53)</f>
        <v>0</v>
      </c>
      <c r="H53" s="299">
        <f t="shared" si="6"/>
        <v>0</v>
      </c>
      <c r="I53" s="93">
        <f>SUM('1:3'!I53)</f>
        <v>0</v>
      </c>
      <c r="J53" s="31"/>
      <c r="K53" s="35">
        <f t="array" ref="K53">IF(ISERROR(G53/L53),"",G53/L53)</f>
        <v>0</v>
      </c>
      <c r="L53" s="87">
        <v>3</v>
      </c>
      <c r="M53" s="36">
        <f t="shared" si="7"/>
        <v>0</v>
      </c>
      <c r="N53" s="93">
        <f>SUM('1:3'!N53)</f>
        <v>0</v>
      </c>
      <c r="O53" s="93">
        <f>SUM('1:3'!O53)</f>
        <v>0</v>
      </c>
      <c r="P53" s="93">
        <f>SUM('1:3'!P53)</f>
        <v>0</v>
      </c>
      <c r="Q53" s="93">
        <f>SUM('1:3'!Q53)</f>
        <v>0</v>
      </c>
      <c r="R53" s="93">
        <f>SUM('1:3'!R53)</f>
        <v>0</v>
      </c>
      <c r="S53" s="93">
        <f>SUM('1:3'!S53)</f>
        <v>0</v>
      </c>
      <c r="T53" s="93">
        <f>SUM('1:3'!T53)</f>
        <v>0</v>
      </c>
      <c r="U53" s="93">
        <f>SUM('1:3'!U53)</f>
        <v>0</v>
      </c>
      <c r="V53" s="202"/>
      <c r="W53" s="33"/>
      <c r="X53" s="93">
        <f>SUM('1:3'!X53)</f>
        <v>0</v>
      </c>
      <c r="Y53" s="93">
        <f>SUM('1:3'!Y53)</f>
        <v>0</v>
      </c>
      <c r="Z53" s="93">
        <f>SUM('1:3'!Z53)</f>
        <v>0</v>
      </c>
      <c r="AA53" s="93">
        <f>SUM('1:3'!AA53)</f>
        <v>0</v>
      </c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</row>
    <row r="54" spans="1:106">
      <c r="A54" s="263">
        <v>30700006</v>
      </c>
      <c r="B54" s="186" t="s">
        <v>418</v>
      </c>
      <c r="C54" s="183" t="s">
        <v>365</v>
      </c>
      <c r="D54" s="17"/>
      <c r="E54" s="17"/>
      <c r="F54" s="6"/>
      <c r="G54" s="93">
        <f>SUM('1:3'!G54)</f>
        <v>0</v>
      </c>
      <c r="H54" s="299">
        <f t="shared" si="6"/>
        <v>0</v>
      </c>
      <c r="I54" s="93">
        <f>SUM('1:3'!I54)</f>
        <v>0</v>
      </c>
      <c r="J54" s="31"/>
      <c r="K54" s="35">
        <f t="array" ref="K54">IF(ISERROR(G54/L54),"",G54/L54)</f>
        <v>0</v>
      </c>
      <c r="L54" s="87">
        <v>3</v>
      </c>
      <c r="M54" s="36">
        <f t="shared" si="7"/>
        <v>0</v>
      </c>
      <c r="N54" s="93">
        <f>SUM('1:3'!N54)</f>
        <v>0</v>
      </c>
      <c r="O54" s="93">
        <f>SUM('1:3'!O54)</f>
        <v>0</v>
      </c>
      <c r="P54" s="93">
        <f>SUM('1:3'!P54)</f>
        <v>0</v>
      </c>
      <c r="Q54" s="93">
        <f>SUM('1:3'!Q54)</f>
        <v>0</v>
      </c>
      <c r="R54" s="93">
        <f>SUM('1:3'!R54)</f>
        <v>0</v>
      </c>
      <c r="S54" s="93">
        <f>SUM('1:3'!S54)</f>
        <v>0</v>
      </c>
      <c r="T54" s="93">
        <f>SUM('1:3'!T54)</f>
        <v>0</v>
      </c>
      <c r="U54" s="93">
        <f>SUM('1:3'!U54)</f>
        <v>0</v>
      </c>
      <c r="V54" s="202"/>
      <c r="W54" s="33"/>
      <c r="X54" s="93">
        <f>SUM('1:3'!X54)</f>
        <v>0</v>
      </c>
      <c r="Y54" s="93">
        <f>SUM('1:3'!Y54)</f>
        <v>0</v>
      </c>
      <c r="Z54" s="93">
        <f>SUM('1:3'!Z54)</f>
        <v>0</v>
      </c>
      <c r="AA54" s="93">
        <f>SUM('1:3'!AA54)</f>
        <v>0</v>
      </c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</row>
    <row r="55" spans="1:106">
      <c r="A55" s="263">
        <v>30700008</v>
      </c>
      <c r="B55" s="186" t="s">
        <v>418</v>
      </c>
      <c r="C55" s="183" t="s">
        <v>366</v>
      </c>
      <c r="D55" s="17"/>
      <c r="E55" s="17"/>
      <c r="F55" s="6"/>
      <c r="G55" s="93">
        <f>SUM('1:3'!G55)</f>
        <v>0</v>
      </c>
      <c r="H55" s="299">
        <f t="shared" si="6"/>
        <v>0</v>
      </c>
      <c r="I55" s="93">
        <f>SUM('1:3'!I55)</f>
        <v>0</v>
      </c>
      <c r="J55" s="31"/>
      <c r="K55" s="35">
        <f t="array" ref="K55">IF(ISERROR(G55/L55),"",G55/L55)</f>
        <v>0</v>
      </c>
      <c r="L55" s="87">
        <v>3</v>
      </c>
      <c r="M55" s="36">
        <f t="shared" si="7"/>
        <v>0</v>
      </c>
      <c r="N55" s="93">
        <f>SUM('1:3'!N55)</f>
        <v>0</v>
      </c>
      <c r="O55" s="93">
        <f>SUM('1:3'!O55)</f>
        <v>0</v>
      </c>
      <c r="P55" s="93">
        <f>SUM('1:3'!P55)</f>
        <v>0</v>
      </c>
      <c r="Q55" s="93">
        <f>SUM('1:3'!Q55)</f>
        <v>0</v>
      </c>
      <c r="R55" s="93">
        <f>SUM('1:3'!R55)</f>
        <v>0</v>
      </c>
      <c r="S55" s="93">
        <f>SUM('1:3'!S55)</f>
        <v>0</v>
      </c>
      <c r="T55" s="93">
        <f>SUM('1:3'!T55)</f>
        <v>0</v>
      </c>
      <c r="U55" s="93">
        <f>SUM('1:3'!U55)</f>
        <v>0</v>
      </c>
      <c r="V55" s="202"/>
      <c r="W55" s="33"/>
      <c r="X55" s="93">
        <f>SUM('1:3'!X55)</f>
        <v>0</v>
      </c>
      <c r="Y55" s="93">
        <f>SUM('1:3'!Y55)</f>
        <v>0</v>
      </c>
      <c r="Z55" s="93">
        <f>SUM('1:3'!Z55)</f>
        <v>0</v>
      </c>
      <c r="AA55" s="93">
        <f>SUM('1:3'!AA55)</f>
        <v>0</v>
      </c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</row>
    <row r="56" spans="1:106">
      <c r="A56" s="263">
        <v>30700009</v>
      </c>
      <c r="B56" s="186" t="s">
        <v>418</v>
      </c>
      <c r="C56" s="183" t="s">
        <v>367</v>
      </c>
      <c r="D56" s="17"/>
      <c r="E56" s="17"/>
      <c r="F56" s="6"/>
      <c r="G56" s="93">
        <f>SUM('1:3'!G56)</f>
        <v>0</v>
      </c>
      <c r="H56" s="299">
        <f t="shared" si="6"/>
        <v>0</v>
      </c>
      <c r="I56" s="93">
        <f>SUM('1:3'!I56)</f>
        <v>0</v>
      </c>
      <c r="J56" s="31"/>
      <c r="K56" s="35">
        <f t="array" ref="K56">IF(ISERROR(G56/L56),"",G56/L56)</f>
        <v>0</v>
      </c>
      <c r="L56" s="87">
        <v>3</v>
      </c>
      <c r="M56" s="36">
        <f t="shared" si="7"/>
        <v>0</v>
      </c>
      <c r="N56" s="93">
        <f>SUM('1:3'!N56)</f>
        <v>0</v>
      </c>
      <c r="O56" s="93">
        <f>SUM('1:3'!O56)</f>
        <v>0</v>
      </c>
      <c r="P56" s="93">
        <f>SUM('1:3'!P56)</f>
        <v>0</v>
      </c>
      <c r="Q56" s="93">
        <f>SUM('1:3'!Q56)</f>
        <v>0</v>
      </c>
      <c r="R56" s="93">
        <f>SUM('1:3'!R56)</f>
        <v>0</v>
      </c>
      <c r="S56" s="93">
        <f>SUM('1:3'!S56)</f>
        <v>0</v>
      </c>
      <c r="T56" s="93">
        <f>SUM('1:3'!T56)</f>
        <v>0</v>
      </c>
      <c r="U56" s="93">
        <f>SUM('1:3'!U56)</f>
        <v>0</v>
      </c>
      <c r="V56" s="202"/>
      <c r="W56" s="33"/>
      <c r="X56" s="93">
        <f>SUM('1:3'!X56)</f>
        <v>0</v>
      </c>
      <c r="Y56" s="93">
        <f>SUM('1:3'!Y56)</f>
        <v>0</v>
      </c>
      <c r="Z56" s="93">
        <f>SUM('1:3'!Z56)</f>
        <v>0</v>
      </c>
      <c r="AA56" s="93">
        <f>SUM('1:3'!AA56)</f>
        <v>0</v>
      </c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</row>
    <row r="57" spans="1:106">
      <c r="A57" s="260">
        <v>30100036</v>
      </c>
      <c r="B57" s="62" t="s">
        <v>80</v>
      </c>
      <c r="C57" s="16" t="s">
        <v>61</v>
      </c>
      <c r="D57" s="17">
        <v>5.03</v>
      </c>
      <c r="E57" s="17"/>
      <c r="F57" s="6"/>
      <c r="G57" s="93">
        <f>SUM('1:3'!G57)</f>
        <v>0</v>
      </c>
      <c r="H57" s="299">
        <f t="shared" si="6"/>
        <v>0</v>
      </c>
      <c r="I57" s="93">
        <f>SUM('1:3'!I57)</f>
        <v>0</v>
      </c>
      <c r="J57" s="31" t="str">
        <f t="array" ref="J57">IF(ISERROR(G57/I57),"",G57/I57)</f>
        <v/>
      </c>
      <c r="K57" s="35">
        <f t="array" ref="K57">IF(ISERROR(G57/L57),"",G57/L57)</f>
        <v>0</v>
      </c>
      <c r="L57" s="87">
        <v>40</v>
      </c>
      <c r="M57" s="36">
        <f t="shared" si="7"/>
        <v>0</v>
      </c>
      <c r="N57" s="93">
        <f>SUM('1:3'!N57)</f>
        <v>0</v>
      </c>
      <c r="O57" s="93">
        <f>SUM('1:3'!O57)</f>
        <v>0</v>
      </c>
      <c r="P57" s="93">
        <f>SUM('1:3'!P57)</f>
        <v>0</v>
      </c>
      <c r="Q57" s="93">
        <f>SUM('1:3'!Q57)</f>
        <v>0</v>
      </c>
      <c r="R57" s="93">
        <f>SUM('1:3'!R57)</f>
        <v>0</v>
      </c>
      <c r="S57" s="93">
        <f>SUM('1:3'!S57)</f>
        <v>0</v>
      </c>
      <c r="T57" s="93">
        <f>SUM('1:3'!T57)</f>
        <v>0</v>
      </c>
      <c r="U57" s="93">
        <f>SUM('1:3'!U57)</f>
        <v>0</v>
      </c>
      <c r="V57" s="202">
        <f t="shared" ref="V57:V66" si="10">SUM(X57:AA57)</f>
        <v>0</v>
      </c>
      <c r="W57" s="33" t="str">
        <f t="shared" ref="W57:W66" si="11">IF(ISERROR(V57/G57),"",V57/G57)</f>
        <v/>
      </c>
      <c r="X57" s="93">
        <f>SUM('1:3'!X57)</f>
        <v>0</v>
      </c>
      <c r="Y57" s="93">
        <f>SUM('1:3'!Y57)</f>
        <v>0</v>
      </c>
      <c r="Z57" s="93">
        <f>SUM('1:3'!Z57)</f>
        <v>0</v>
      </c>
      <c r="AA57" s="93">
        <f>SUM('1:3'!AA57)</f>
        <v>0</v>
      </c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</row>
    <row r="58" spans="1:106">
      <c r="A58" s="260">
        <v>30100034</v>
      </c>
      <c r="B58" s="62" t="s">
        <v>80</v>
      </c>
      <c r="C58" s="16" t="s">
        <v>60</v>
      </c>
      <c r="D58" s="17">
        <v>5.03</v>
      </c>
      <c r="E58" s="17"/>
      <c r="F58" s="6"/>
      <c r="G58" s="93">
        <f>SUM('1:3'!G58)</f>
        <v>0</v>
      </c>
      <c r="H58" s="299">
        <f t="shared" si="6"/>
        <v>0</v>
      </c>
      <c r="I58" s="93">
        <f>SUM('1:3'!I58)</f>
        <v>0</v>
      </c>
      <c r="J58" s="31" t="str">
        <f t="array" ref="J58">IF(ISERROR(G58/I58),"",G58/I58)</f>
        <v/>
      </c>
      <c r="K58" s="35">
        <f t="array" ref="K58">IF(ISERROR(G58/L58),"",G58/L58)</f>
        <v>0</v>
      </c>
      <c r="L58" s="87">
        <v>40</v>
      </c>
      <c r="M58" s="36">
        <f t="shared" si="7"/>
        <v>0</v>
      </c>
      <c r="N58" s="93">
        <f>SUM('1:3'!N58)</f>
        <v>0</v>
      </c>
      <c r="O58" s="93">
        <f>SUM('1:3'!O58)</f>
        <v>0</v>
      </c>
      <c r="P58" s="93">
        <f>SUM('1:3'!P58)</f>
        <v>0</v>
      </c>
      <c r="Q58" s="93">
        <f>SUM('1:3'!Q58)</f>
        <v>0</v>
      </c>
      <c r="R58" s="93">
        <f>SUM('1:3'!R58)</f>
        <v>0</v>
      </c>
      <c r="S58" s="93">
        <f>SUM('1:3'!S58)</f>
        <v>0</v>
      </c>
      <c r="T58" s="93">
        <f>SUM('1:3'!T58)</f>
        <v>0</v>
      </c>
      <c r="U58" s="93">
        <f>SUM('1:3'!U58)</f>
        <v>0</v>
      </c>
      <c r="V58" s="202">
        <f t="shared" si="10"/>
        <v>0</v>
      </c>
      <c r="W58" s="33" t="str">
        <f t="shared" si="11"/>
        <v/>
      </c>
      <c r="X58" s="93">
        <f>SUM('1:3'!X58)</f>
        <v>0</v>
      </c>
      <c r="Y58" s="93">
        <f>SUM('1:3'!Y58)</f>
        <v>0</v>
      </c>
      <c r="Z58" s="93">
        <f>SUM('1:3'!Z58)</f>
        <v>0</v>
      </c>
      <c r="AA58" s="93">
        <f>SUM('1:3'!AA58)</f>
        <v>0</v>
      </c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</row>
    <row r="59" spans="1:106">
      <c r="A59" s="260">
        <v>30100035</v>
      </c>
      <c r="B59" s="62" t="s">
        <v>80</v>
      </c>
      <c r="C59" s="16" t="s">
        <v>65</v>
      </c>
      <c r="D59" s="17">
        <v>5.03</v>
      </c>
      <c r="E59" s="17"/>
      <c r="F59" s="6"/>
      <c r="G59" s="93">
        <f>SUM('1:3'!G59)</f>
        <v>0</v>
      </c>
      <c r="H59" s="299">
        <f t="shared" si="6"/>
        <v>0</v>
      </c>
      <c r="I59" s="93">
        <f>SUM('1:3'!I59)</f>
        <v>0</v>
      </c>
      <c r="J59" s="31" t="str">
        <f t="array" ref="J59">IF(ISERROR(G59/I59),"",G59/I59)</f>
        <v/>
      </c>
      <c r="K59" s="35">
        <f t="array" ref="K59">IF(ISERROR(G59/L59),"",G59/L59)</f>
        <v>0</v>
      </c>
      <c r="L59" s="87">
        <v>40</v>
      </c>
      <c r="M59" s="36">
        <f t="shared" si="7"/>
        <v>0</v>
      </c>
      <c r="N59" s="93">
        <f>SUM('1:3'!N59)</f>
        <v>0</v>
      </c>
      <c r="O59" s="93">
        <f>SUM('1:3'!O59)</f>
        <v>0</v>
      </c>
      <c r="P59" s="93">
        <f>SUM('1:3'!P59)</f>
        <v>0</v>
      </c>
      <c r="Q59" s="93">
        <f>SUM('1:3'!Q59)</f>
        <v>0</v>
      </c>
      <c r="R59" s="93">
        <f>SUM('1:3'!R59)</f>
        <v>0</v>
      </c>
      <c r="S59" s="93">
        <f>SUM('1:3'!S59)</f>
        <v>0</v>
      </c>
      <c r="T59" s="93">
        <f>SUM('1:3'!T59)</f>
        <v>0</v>
      </c>
      <c r="U59" s="93">
        <f>SUM('1:3'!U59)</f>
        <v>0</v>
      </c>
      <c r="V59" s="202">
        <f t="shared" si="10"/>
        <v>0</v>
      </c>
      <c r="W59" s="33" t="str">
        <f t="shared" si="11"/>
        <v/>
      </c>
      <c r="X59" s="93">
        <f>SUM('1:3'!X59)</f>
        <v>0</v>
      </c>
      <c r="Y59" s="93">
        <f>SUM('1:3'!Y59)</f>
        <v>0</v>
      </c>
      <c r="Z59" s="93">
        <f>SUM('1:3'!Z59)</f>
        <v>0</v>
      </c>
      <c r="AA59" s="93">
        <f>SUM('1:3'!AA59)</f>
        <v>0</v>
      </c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</row>
    <row r="60" spans="1:106">
      <c r="A60" s="260">
        <v>30100040</v>
      </c>
      <c r="B60" s="62" t="s">
        <v>81</v>
      </c>
      <c r="C60" s="16" t="s">
        <v>82</v>
      </c>
      <c r="D60" s="17">
        <v>5.03</v>
      </c>
      <c r="E60" s="17"/>
      <c r="F60" s="6"/>
      <c r="G60" s="93">
        <f>SUM('1:3'!G60)</f>
        <v>0</v>
      </c>
      <c r="H60" s="299">
        <f t="shared" si="6"/>
        <v>0</v>
      </c>
      <c r="I60" s="93">
        <f>SUM('1:3'!I60)</f>
        <v>0</v>
      </c>
      <c r="J60" s="31" t="str">
        <f t="array" ref="J60">IF(ISERROR(G60/I60),"",G60/I60)</f>
        <v/>
      </c>
      <c r="K60" s="35">
        <f t="array" ref="K60">IF(ISERROR(G60/L60),"",G60/L60)</f>
        <v>0</v>
      </c>
      <c r="L60" s="87">
        <v>50</v>
      </c>
      <c r="M60" s="36">
        <f t="shared" si="7"/>
        <v>0</v>
      </c>
      <c r="N60" s="93">
        <f>SUM('1:3'!N60)</f>
        <v>0</v>
      </c>
      <c r="O60" s="93">
        <f>SUM('1:3'!O60)</f>
        <v>0</v>
      </c>
      <c r="P60" s="93">
        <f>SUM('1:3'!P60)</f>
        <v>0</v>
      </c>
      <c r="Q60" s="93">
        <f>SUM('1:3'!Q60)</f>
        <v>0</v>
      </c>
      <c r="R60" s="93">
        <f>SUM('1:3'!R60)</f>
        <v>0</v>
      </c>
      <c r="S60" s="93">
        <f>SUM('1:3'!S60)</f>
        <v>0</v>
      </c>
      <c r="T60" s="93">
        <f>SUM('1:3'!T60)</f>
        <v>0</v>
      </c>
      <c r="U60" s="93">
        <f>SUM('1:3'!U60)</f>
        <v>0</v>
      </c>
      <c r="V60" s="202">
        <f t="shared" si="10"/>
        <v>0</v>
      </c>
      <c r="W60" s="33" t="str">
        <f t="shared" si="11"/>
        <v/>
      </c>
      <c r="X60" s="93">
        <f>SUM('1:3'!X60)</f>
        <v>0</v>
      </c>
      <c r="Y60" s="93">
        <f>SUM('1:3'!Y60)</f>
        <v>0</v>
      </c>
      <c r="Z60" s="93">
        <f>SUM('1:3'!Z60)</f>
        <v>0</v>
      </c>
      <c r="AA60" s="93">
        <f>SUM('1:3'!AA60)</f>
        <v>0</v>
      </c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</row>
    <row r="61" spans="1:106">
      <c r="A61" s="260">
        <v>30100039</v>
      </c>
      <c r="B61" s="62" t="s">
        <v>81</v>
      </c>
      <c r="C61" s="16" t="s">
        <v>60</v>
      </c>
      <c r="D61" s="17">
        <v>5.03</v>
      </c>
      <c r="E61" s="17"/>
      <c r="F61" s="6"/>
      <c r="G61" s="93">
        <f>SUM('1:3'!G61)</f>
        <v>0</v>
      </c>
      <c r="H61" s="299">
        <f t="shared" si="6"/>
        <v>0</v>
      </c>
      <c r="I61" s="93">
        <f>SUM('1:3'!I61)</f>
        <v>0</v>
      </c>
      <c r="J61" s="31" t="str">
        <f t="array" ref="J61">IF(ISERROR(G61/I61),"",G61/I61)</f>
        <v/>
      </c>
      <c r="K61" s="35">
        <f t="array" ref="K61">IF(ISERROR(G61/L61),"",G61/L61)</f>
        <v>0</v>
      </c>
      <c r="L61" s="87">
        <v>50</v>
      </c>
      <c r="M61" s="36">
        <f t="shared" si="7"/>
        <v>0</v>
      </c>
      <c r="N61" s="93">
        <f>SUM('1:3'!N61)</f>
        <v>0</v>
      </c>
      <c r="O61" s="93">
        <f>SUM('1:3'!O61)</f>
        <v>0</v>
      </c>
      <c r="P61" s="93">
        <f>SUM('1:3'!P61)</f>
        <v>0</v>
      </c>
      <c r="Q61" s="93">
        <f>SUM('1:3'!Q61)</f>
        <v>0</v>
      </c>
      <c r="R61" s="93">
        <f>SUM('1:3'!R61)</f>
        <v>0</v>
      </c>
      <c r="S61" s="93">
        <f>SUM('1:3'!S61)</f>
        <v>0</v>
      </c>
      <c r="T61" s="93">
        <f>SUM('1:3'!T61)</f>
        <v>0</v>
      </c>
      <c r="U61" s="93">
        <f>SUM('1:3'!U61)</f>
        <v>0</v>
      </c>
      <c r="V61" s="202">
        <f t="shared" si="10"/>
        <v>0</v>
      </c>
      <c r="W61" s="33" t="str">
        <f t="shared" si="11"/>
        <v/>
      </c>
      <c r="X61" s="93">
        <f>SUM('1:3'!X61)</f>
        <v>0</v>
      </c>
      <c r="Y61" s="93">
        <f>SUM('1:3'!Y61)</f>
        <v>0</v>
      </c>
      <c r="Z61" s="93">
        <f>SUM('1:3'!Z61)</f>
        <v>0</v>
      </c>
      <c r="AA61" s="93">
        <f>SUM('1:3'!AA61)</f>
        <v>0</v>
      </c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</row>
    <row r="62" spans="1:106">
      <c r="A62" s="260">
        <v>30100042</v>
      </c>
      <c r="B62" s="62" t="s">
        <v>81</v>
      </c>
      <c r="C62" s="16" t="s">
        <v>61</v>
      </c>
      <c r="D62" s="17">
        <v>5.03</v>
      </c>
      <c r="E62" s="17"/>
      <c r="F62" s="6"/>
      <c r="G62" s="93">
        <f>SUM('1:3'!G62)</f>
        <v>0</v>
      </c>
      <c r="H62" s="299">
        <f t="shared" si="6"/>
        <v>0</v>
      </c>
      <c r="I62" s="93">
        <f>SUM('1:3'!I62)</f>
        <v>0</v>
      </c>
      <c r="J62" s="31" t="str">
        <f t="array" ref="J62">IF(ISERROR(G62/I62),"",G62/I62)</f>
        <v/>
      </c>
      <c r="K62" s="35">
        <f t="array" ref="K62">IF(ISERROR(G62/L62),"",G62/L62)</f>
        <v>0</v>
      </c>
      <c r="L62" s="87">
        <v>50</v>
      </c>
      <c r="M62" s="36">
        <f t="shared" si="7"/>
        <v>0</v>
      </c>
      <c r="N62" s="93">
        <f>SUM('1:3'!N62)</f>
        <v>0</v>
      </c>
      <c r="O62" s="93">
        <f>SUM('1:3'!O62)</f>
        <v>0</v>
      </c>
      <c r="P62" s="93">
        <f>SUM('1:3'!P62)</f>
        <v>0</v>
      </c>
      <c r="Q62" s="93">
        <f>SUM('1:3'!Q62)</f>
        <v>0</v>
      </c>
      <c r="R62" s="93">
        <f>SUM('1:3'!R62)</f>
        <v>0</v>
      </c>
      <c r="S62" s="93">
        <f>SUM('1:3'!S62)</f>
        <v>0</v>
      </c>
      <c r="T62" s="93">
        <f>SUM('1:3'!T62)</f>
        <v>0</v>
      </c>
      <c r="U62" s="93">
        <f>SUM('1:3'!U62)</f>
        <v>0</v>
      </c>
      <c r="V62" s="202">
        <f t="shared" si="10"/>
        <v>0</v>
      </c>
      <c r="W62" s="33" t="str">
        <f t="shared" si="11"/>
        <v/>
      </c>
      <c r="X62" s="93">
        <f>SUM('1:3'!X62)</f>
        <v>0</v>
      </c>
      <c r="Y62" s="93">
        <f>SUM('1:3'!Y62)</f>
        <v>0</v>
      </c>
      <c r="Z62" s="93">
        <f>SUM('1:3'!Z62)</f>
        <v>0</v>
      </c>
      <c r="AA62" s="93">
        <f>SUM('1:3'!AA62)</f>
        <v>0</v>
      </c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</row>
    <row r="63" spans="1:106">
      <c r="A63" s="260">
        <v>30100041</v>
      </c>
      <c r="B63" s="62" t="s">
        <v>81</v>
      </c>
      <c r="C63" s="16" t="s">
        <v>65</v>
      </c>
      <c r="D63" s="17">
        <v>5.03</v>
      </c>
      <c r="E63" s="17"/>
      <c r="F63" s="6"/>
      <c r="G63" s="93">
        <f>SUM('1:3'!G63)</f>
        <v>0</v>
      </c>
      <c r="H63" s="299">
        <f t="shared" si="6"/>
        <v>0</v>
      </c>
      <c r="I63" s="93">
        <f>SUM('1:3'!I63)</f>
        <v>0</v>
      </c>
      <c r="J63" s="31" t="str">
        <f t="array" ref="J63">IF(ISERROR(G63/I63),"",G63/I63)</f>
        <v/>
      </c>
      <c r="K63" s="35">
        <f t="array" ref="K63">IF(ISERROR(G63/L63),"",G63/L63)</f>
        <v>0</v>
      </c>
      <c r="L63" s="87">
        <v>50</v>
      </c>
      <c r="M63" s="36">
        <f t="shared" si="7"/>
        <v>0</v>
      </c>
      <c r="N63" s="93">
        <f>SUM('1:3'!N63)</f>
        <v>0</v>
      </c>
      <c r="O63" s="93">
        <f>SUM('1:3'!O63)</f>
        <v>0</v>
      </c>
      <c r="P63" s="93">
        <f>SUM('1:3'!P63)</f>
        <v>0</v>
      </c>
      <c r="Q63" s="93">
        <f>SUM('1:3'!Q63)</f>
        <v>0</v>
      </c>
      <c r="R63" s="93">
        <f>SUM('1:3'!R63)</f>
        <v>0</v>
      </c>
      <c r="S63" s="93">
        <f>SUM('1:3'!S63)</f>
        <v>0</v>
      </c>
      <c r="T63" s="93">
        <f>SUM('1:3'!T63)</f>
        <v>0</v>
      </c>
      <c r="U63" s="93">
        <f>SUM('1:3'!U63)</f>
        <v>0</v>
      </c>
      <c r="V63" s="202">
        <f t="shared" si="10"/>
        <v>0</v>
      </c>
      <c r="W63" s="33" t="str">
        <f t="shared" si="11"/>
        <v/>
      </c>
      <c r="X63" s="93">
        <f>SUM('1:3'!X63)</f>
        <v>0</v>
      </c>
      <c r="Y63" s="93">
        <f>SUM('1:3'!Y63)</f>
        <v>0</v>
      </c>
      <c r="Z63" s="93">
        <f>SUM('1:3'!Z63)</f>
        <v>0</v>
      </c>
      <c r="AA63" s="93">
        <f>SUM('1:3'!AA63)</f>
        <v>0</v>
      </c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</row>
    <row r="64" spans="1:106">
      <c r="A64" s="260">
        <v>30100045</v>
      </c>
      <c r="B64" s="62" t="s">
        <v>83</v>
      </c>
      <c r="C64" s="16" t="s">
        <v>73</v>
      </c>
      <c r="D64" s="17">
        <v>5.03</v>
      </c>
      <c r="E64" s="17"/>
      <c r="F64" s="6"/>
      <c r="G64" s="93">
        <f>SUM('1:3'!G64)</f>
        <v>0</v>
      </c>
      <c r="H64" s="299">
        <f t="shared" si="6"/>
        <v>0</v>
      </c>
      <c r="I64" s="93">
        <f>SUM('1:3'!I64)</f>
        <v>0</v>
      </c>
      <c r="J64" s="31" t="str">
        <f t="array" ref="J64">IF(ISERROR(G64/I64),"",G64/I64)</f>
        <v/>
      </c>
      <c r="K64" s="35">
        <f t="array" ref="K64">IF(ISERROR(G64/L64),"",G64/L64)</f>
        <v>0</v>
      </c>
      <c r="L64" s="87">
        <v>50</v>
      </c>
      <c r="M64" s="36">
        <f t="shared" si="7"/>
        <v>0</v>
      </c>
      <c r="N64" s="93">
        <f>SUM('1:3'!N64)</f>
        <v>0</v>
      </c>
      <c r="O64" s="93">
        <f>SUM('1:3'!O64)</f>
        <v>0</v>
      </c>
      <c r="P64" s="93">
        <f>SUM('1:3'!P64)</f>
        <v>0</v>
      </c>
      <c r="Q64" s="93">
        <f>SUM('1:3'!Q64)</f>
        <v>0</v>
      </c>
      <c r="R64" s="93">
        <f>SUM('1:3'!R64)</f>
        <v>0</v>
      </c>
      <c r="S64" s="93">
        <f>SUM('1:3'!S64)</f>
        <v>0</v>
      </c>
      <c r="T64" s="93">
        <f>SUM('1:3'!T64)</f>
        <v>0</v>
      </c>
      <c r="U64" s="93">
        <f>SUM('1:3'!U64)</f>
        <v>0</v>
      </c>
      <c r="V64" s="202">
        <f t="shared" si="10"/>
        <v>0</v>
      </c>
      <c r="W64" s="33" t="str">
        <f t="shared" si="11"/>
        <v/>
      </c>
      <c r="X64" s="93">
        <f>SUM('1:3'!X64)</f>
        <v>0</v>
      </c>
      <c r="Y64" s="93">
        <f>SUM('1:3'!Y64)</f>
        <v>0</v>
      </c>
      <c r="Z64" s="93">
        <f>SUM('1:3'!Z64)</f>
        <v>0</v>
      </c>
      <c r="AA64" s="93">
        <f>SUM('1:3'!AA64)</f>
        <v>0</v>
      </c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</row>
    <row r="65" spans="1:106">
      <c r="A65" s="260">
        <v>30100044</v>
      </c>
      <c r="B65" s="62" t="s">
        <v>83</v>
      </c>
      <c r="C65" s="16" t="s">
        <v>61</v>
      </c>
      <c r="D65" s="17">
        <v>5.03</v>
      </c>
      <c r="E65" s="17"/>
      <c r="F65" s="6"/>
      <c r="G65" s="93">
        <f>SUM('1:3'!G65)</f>
        <v>0</v>
      </c>
      <c r="H65" s="299">
        <f t="shared" si="6"/>
        <v>0</v>
      </c>
      <c r="I65" s="93">
        <f>SUM('1:3'!I65)</f>
        <v>0</v>
      </c>
      <c r="J65" s="31" t="str">
        <f t="array" ref="J65">IF(ISERROR(G65/I65),"",G65/I65)</f>
        <v/>
      </c>
      <c r="K65" s="35">
        <f t="array" ref="K65">IF(ISERROR(G65/L65),"",G65/L65)</f>
        <v>0</v>
      </c>
      <c r="L65" s="87">
        <v>50</v>
      </c>
      <c r="M65" s="36">
        <f t="shared" si="7"/>
        <v>0</v>
      </c>
      <c r="N65" s="93">
        <f>SUM('1:3'!N65)</f>
        <v>0</v>
      </c>
      <c r="O65" s="93">
        <f>SUM('1:3'!O65)</f>
        <v>0</v>
      </c>
      <c r="P65" s="93">
        <f>SUM('1:3'!P65)</f>
        <v>0</v>
      </c>
      <c r="Q65" s="93">
        <f>SUM('1:3'!Q65)</f>
        <v>0</v>
      </c>
      <c r="R65" s="93">
        <f>SUM('1:3'!R65)</f>
        <v>0</v>
      </c>
      <c r="S65" s="93">
        <f>SUM('1:3'!S65)</f>
        <v>0</v>
      </c>
      <c r="T65" s="93">
        <f>SUM('1:3'!T65)</f>
        <v>0</v>
      </c>
      <c r="U65" s="93">
        <f>SUM('1:3'!U65)</f>
        <v>0</v>
      </c>
      <c r="V65" s="202">
        <f t="shared" si="10"/>
        <v>0</v>
      </c>
      <c r="W65" s="33" t="str">
        <f t="shared" si="11"/>
        <v/>
      </c>
      <c r="X65" s="93">
        <f>SUM('1:3'!X65)</f>
        <v>0</v>
      </c>
      <c r="Y65" s="93">
        <f>SUM('1:3'!Y65)</f>
        <v>0</v>
      </c>
      <c r="Z65" s="93">
        <f>SUM('1:3'!Z65)</f>
        <v>0</v>
      </c>
      <c r="AA65" s="93">
        <f>SUM('1:3'!AA65)</f>
        <v>0</v>
      </c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</row>
    <row r="66" spans="1:106">
      <c r="A66" s="260">
        <v>30100046</v>
      </c>
      <c r="B66" s="62" t="s">
        <v>83</v>
      </c>
      <c r="C66" s="16" t="s">
        <v>77</v>
      </c>
      <c r="D66" s="17">
        <v>5.03</v>
      </c>
      <c r="E66" s="17"/>
      <c r="F66" s="6"/>
      <c r="G66" s="93">
        <f>SUM('1:3'!G66)</f>
        <v>0</v>
      </c>
      <c r="H66" s="299">
        <f t="shared" si="6"/>
        <v>0</v>
      </c>
      <c r="I66" s="93">
        <f>SUM('1:3'!I66)</f>
        <v>0</v>
      </c>
      <c r="J66" s="31" t="str">
        <f t="array" ref="J66">IF(ISERROR(G66/I66),"",G66/I66)</f>
        <v/>
      </c>
      <c r="K66" s="35">
        <f t="array" ref="K66">IF(ISERROR(G66/L66),"",G66/L66)</f>
        <v>0</v>
      </c>
      <c r="L66" s="87">
        <v>50</v>
      </c>
      <c r="M66" s="36">
        <f t="shared" si="7"/>
        <v>0</v>
      </c>
      <c r="N66" s="93">
        <f>SUM('1:3'!N66)</f>
        <v>0</v>
      </c>
      <c r="O66" s="93">
        <f>SUM('1:3'!O66)</f>
        <v>0</v>
      </c>
      <c r="P66" s="93">
        <f>SUM('1:3'!P66)</f>
        <v>0</v>
      </c>
      <c r="Q66" s="93">
        <f>SUM('1:3'!Q66)</f>
        <v>0</v>
      </c>
      <c r="R66" s="93">
        <f>SUM('1:3'!R66)</f>
        <v>0</v>
      </c>
      <c r="S66" s="93">
        <f>SUM('1:3'!S66)</f>
        <v>0</v>
      </c>
      <c r="T66" s="93">
        <f>SUM('1:3'!T66)</f>
        <v>0</v>
      </c>
      <c r="U66" s="93">
        <f>SUM('1:3'!U66)</f>
        <v>0</v>
      </c>
      <c r="V66" s="202">
        <f t="shared" si="10"/>
        <v>0</v>
      </c>
      <c r="W66" s="33" t="str">
        <f t="shared" si="11"/>
        <v/>
      </c>
      <c r="X66" s="93">
        <f>SUM('1:3'!X66)</f>
        <v>0</v>
      </c>
      <c r="Y66" s="93">
        <f>SUM('1:3'!Y66)</f>
        <v>0</v>
      </c>
      <c r="Z66" s="93">
        <f>SUM('1:3'!Z66)</f>
        <v>0</v>
      </c>
      <c r="AA66" s="93">
        <f>SUM('1:3'!AA66)</f>
        <v>0</v>
      </c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</row>
    <row r="67" spans="1:106">
      <c r="A67" s="260">
        <v>30100043</v>
      </c>
      <c r="B67" s="62" t="s">
        <v>429</v>
      </c>
      <c r="C67" s="257" t="s">
        <v>447</v>
      </c>
      <c r="D67" s="17">
        <v>5.03</v>
      </c>
      <c r="E67" s="17"/>
      <c r="F67" s="6"/>
      <c r="G67" s="93">
        <f>SUM('1:3'!G67)</f>
        <v>0</v>
      </c>
      <c r="H67" s="299">
        <f t="shared" si="6"/>
        <v>0</v>
      </c>
      <c r="I67" s="93">
        <f>SUM('1:3'!I67)</f>
        <v>0</v>
      </c>
      <c r="J67" s="31"/>
      <c r="K67" s="35">
        <f t="array" ref="K67">IF(ISERROR(G67/L67),"",G67/L67)</f>
        <v>0</v>
      </c>
      <c r="L67" s="87">
        <v>50</v>
      </c>
      <c r="M67" s="36"/>
      <c r="N67" s="93"/>
      <c r="O67" s="93"/>
      <c r="P67" s="93"/>
      <c r="Q67" s="93"/>
      <c r="R67" s="93"/>
      <c r="S67" s="93"/>
      <c r="T67" s="93"/>
      <c r="U67" s="93"/>
      <c r="V67" s="202"/>
      <c r="W67" s="33"/>
      <c r="X67" s="93"/>
      <c r="Y67" s="93"/>
      <c r="Z67" s="93"/>
      <c r="AA67" s="93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</row>
    <row r="68" spans="1:106">
      <c r="A68" s="260">
        <v>30100064</v>
      </c>
      <c r="B68" s="188" t="s">
        <v>481</v>
      </c>
      <c r="C68" s="183" t="s">
        <v>399</v>
      </c>
      <c r="D68" s="17">
        <v>5</v>
      </c>
      <c r="E68" s="17"/>
      <c r="F68" s="6"/>
      <c r="G68" s="93">
        <f>SUM('1:3'!G68)</f>
        <v>0</v>
      </c>
      <c r="H68" s="299">
        <f t="shared" si="6"/>
        <v>0</v>
      </c>
      <c r="I68" s="93">
        <f>SUM('1:3'!I68)</f>
        <v>0</v>
      </c>
      <c r="J68" s="31"/>
      <c r="K68" s="35">
        <f t="array" ref="K68">IF(ISERROR(G68/L68),"",G68/L68)</f>
        <v>0</v>
      </c>
      <c r="L68" s="87">
        <v>50</v>
      </c>
      <c r="M68" s="36"/>
      <c r="N68" s="93">
        <f>SUM('1:3'!N68)</f>
        <v>0</v>
      </c>
      <c r="O68" s="93">
        <f>SUM('1:3'!O68)</f>
        <v>0</v>
      </c>
      <c r="P68" s="93">
        <f>SUM('1:3'!P68)</f>
        <v>0</v>
      </c>
      <c r="Q68" s="93">
        <f>SUM('1:3'!Q68)</f>
        <v>0</v>
      </c>
      <c r="R68" s="93">
        <f>SUM('1:3'!R68)</f>
        <v>0</v>
      </c>
      <c r="S68" s="93">
        <f>SUM('1:3'!S68)</f>
        <v>0</v>
      </c>
      <c r="T68" s="93">
        <f>SUM('1:3'!T68)</f>
        <v>0</v>
      </c>
      <c r="U68" s="93">
        <f>SUM('1:3'!U68)</f>
        <v>0</v>
      </c>
      <c r="V68" s="202"/>
      <c r="W68" s="33"/>
      <c r="X68" s="93">
        <f>SUM('1:3'!X68)</f>
        <v>0</v>
      </c>
      <c r="Y68" s="93">
        <f>SUM('1:3'!Y68)</f>
        <v>0</v>
      </c>
      <c r="Z68" s="93">
        <f>SUM('1:3'!Z68)</f>
        <v>0</v>
      </c>
      <c r="AA68" s="93">
        <f>SUM('1:3'!AA68)</f>
        <v>0</v>
      </c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</row>
    <row r="69" spans="1:106">
      <c r="A69" s="260">
        <v>30100049</v>
      </c>
      <c r="B69" s="62" t="s">
        <v>84</v>
      </c>
      <c r="C69" s="16" t="s">
        <v>64</v>
      </c>
      <c r="D69" s="17">
        <v>5.03</v>
      </c>
      <c r="E69" s="17"/>
      <c r="F69" s="6"/>
      <c r="G69" s="93">
        <f>SUM('1:3'!G69)</f>
        <v>0</v>
      </c>
      <c r="H69" s="299">
        <f t="shared" si="6"/>
        <v>0</v>
      </c>
      <c r="I69" s="93">
        <f>SUM('1:3'!I69)</f>
        <v>0</v>
      </c>
      <c r="J69" s="31" t="str">
        <f t="array" ref="J69">IF(ISERROR(G69/I69),"",G69/I69)</f>
        <v/>
      </c>
      <c r="K69" s="35">
        <f t="array" ref="K69">IF(ISERROR(G69/L69),"",G69/L69)</f>
        <v>0</v>
      </c>
      <c r="L69" s="87">
        <v>21.5</v>
      </c>
      <c r="M69" s="36">
        <f>IF(ISERROR(I69-K69),"",I69-K69)</f>
        <v>0</v>
      </c>
      <c r="N69" s="93">
        <f>SUM('1:3'!N69)</f>
        <v>0</v>
      </c>
      <c r="O69" s="93">
        <f>SUM('1:3'!O69)</f>
        <v>0</v>
      </c>
      <c r="P69" s="93">
        <f>SUM('1:3'!P69)</f>
        <v>0</v>
      </c>
      <c r="Q69" s="93">
        <f>SUM('1:3'!Q69)</f>
        <v>0</v>
      </c>
      <c r="R69" s="93">
        <f>SUM('1:3'!R69)</f>
        <v>0</v>
      </c>
      <c r="S69" s="93">
        <f>SUM('1:3'!S69)</f>
        <v>0</v>
      </c>
      <c r="T69" s="93">
        <f>SUM('1:3'!T69)</f>
        <v>0</v>
      </c>
      <c r="U69" s="93">
        <f>SUM('1:3'!U69)</f>
        <v>0</v>
      </c>
      <c r="V69" s="202">
        <f>SUM(X69:AA69)</f>
        <v>0</v>
      </c>
      <c r="W69" s="33" t="str">
        <f>IF(ISERROR(V69/G69),"",V69/G69)</f>
        <v/>
      </c>
      <c r="X69" s="93">
        <f>SUM('1:3'!X69)</f>
        <v>0</v>
      </c>
      <c r="Y69" s="93">
        <f>SUM('1:3'!Y69)</f>
        <v>0</v>
      </c>
      <c r="Z69" s="93">
        <f>SUM('1:3'!Z69)</f>
        <v>0</v>
      </c>
      <c r="AA69" s="93">
        <f>SUM('1:3'!AA69)</f>
        <v>0</v>
      </c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</row>
    <row r="70" spans="1:106">
      <c r="A70" s="260">
        <v>30100050</v>
      </c>
      <c r="B70" s="62" t="s">
        <v>84</v>
      </c>
      <c r="C70" s="16" t="s">
        <v>65</v>
      </c>
      <c r="D70" s="17">
        <v>5.03</v>
      </c>
      <c r="E70" s="17"/>
      <c r="F70" s="6"/>
      <c r="G70" s="93">
        <f>SUM('1:3'!G70)</f>
        <v>0</v>
      </c>
      <c r="H70" s="299">
        <f t="shared" si="6"/>
        <v>0</v>
      </c>
      <c r="I70" s="93">
        <f>SUM('1:3'!I70)</f>
        <v>0</v>
      </c>
      <c r="J70" s="31" t="str">
        <f t="array" ref="J70">IF(ISERROR(G70/I70),"",G70/I70)</f>
        <v/>
      </c>
      <c r="K70" s="35">
        <f t="array" ref="K70">IF(ISERROR(G70/L70),"",G70/L70)</f>
        <v>0</v>
      </c>
      <c r="L70" s="87">
        <v>21.5</v>
      </c>
      <c r="M70" s="36">
        <f>IF(ISERROR(I70-K70),"",I70-K70)</f>
        <v>0</v>
      </c>
      <c r="N70" s="93">
        <f>SUM('1:3'!N70)</f>
        <v>0</v>
      </c>
      <c r="O70" s="93">
        <f>SUM('1:3'!O70)</f>
        <v>0</v>
      </c>
      <c r="P70" s="93">
        <f>SUM('1:3'!P70)</f>
        <v>0</v>
      </c>
      <c r="Q70" s="93">
        <f>SUM('1:3'!Q70)</f>
        <v>0</v>
      </c>
      <c r="R70" s="93">
        <f>SUM('1:3'!R70)</f>
        <v>0</v>
      </c>
      <c r="S70" s="93">
        <f>SUM('1:3'!S70)</f>
        <v>0</v>
      </c>
      <c r="T70" s="93">
        <f>SUM('1:3'!T70)</f>
        <v>0</v>
      </c>
      <c r="U70" s="93">
        <f>SUM('1:3'!U70)</f>
        <v>0</v>
      </c>
      <c r="V70" s="202">
        <f>SUM(X70:AA70)</f>
        <v>0</v>
      </c>
      <c r="W70" s="33" t="str">
        <f>IF(ISERROR(V70/G70),"",V70/G70)</f>
        <v/>
      </c>
      <c r="X70" s="93">
        <f>SUM('1:3'!X70)</f>
        <v>0</v>
      </c>
      <c r="Y70" s="93">
        <f>SUM('1:3'!Y70)</f>
        <v>0</v>
      </c>
      <c r="Z70" s="93">
        <f>SUM('1:3'!Z70)</f>
        <v>0</v>
      </c>
      <c r="AA70" s="93">
        <f>SUM('1:3'!AA70)</f>
        <v>0</v>
      </c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</row>
    <row r="71" spans="1:106">
      <c r="A71" s="260"/>
      <c r="B71" s="188" t="s">
        <v>482</v>
      </c>
      <c r="C71" s="183" t="s">
        <v>361</v>
      </c>
      <c r="D71" s="17"/>
      <c r="E71" s="17"/>
      <c r="F71" s="6"/>
      <c r="G71" s="93">
        <f>SUM('1:3'!G71)</f>
        <v>0</v>
      </c>
      <c r="H71" s="299">
        <f t="shared" si="6"/>
        <v>0</v>
      </c>
      <c r="I71" s="93">
        <f>SUM('1:3'!I71)</f>
        <v>0</v>
      </c>
      <c r="J71" s="31"/>
      <c r="K71" s="35"/>
      <c r="L71" s="87"/>
      <c r="M71" s="36"/>
      <c r="N71" s="93">
        <f>SUM('1:3'!N71)</f>
        <v>0</v>
      </c>
      <c r="O71" s="93">
        <f>SUM('1:3'!O71)</f>
        <v>0</v>
      </c>
      <c r="P71" s="93">
        <f>SUM('1:3'!P71)</f>
        <v>0</v>
      </c>
      <c r="Q71" s="93">
        <f>SUM('1:3'!Q71)</f>
        <v>0</v>
      </c>
      <c r="R71" s="93">
        <f>SUM('1:3'!R71)</f>
        <v>0</v>
      </c>
      <c r="S71" s="93">
        <f>SUM('1:3'!S71)</f>
        <v>0</v>
      </c>
      <c r="T71" s="93">
        <f>SUM('1:3'!T71)</f>
        <v>0</v>
      </c>
      <c r="U71" s="93">
        <f>SUM('1:3'!U71)</f>
        <v>0</v>
      </c>
      <c r="V71" s="202"/>
      <c r="W71" s="33"/>
      <c r="X71" s="93">
        <f>SUM('1:3'!X71)</f>
        <v>0</v>
      </c>
      <c r="Y71" s="93">
        <f>SUM('1:3'!Y71)</f>
        <v>0</v>
      </c>
      <c r="Z71" s="93">
        <f>SUM('1:3'!Z71)</f>
        <v>0</v>
      </c>
      <c r="AA71" s="93">
        <f>SUM('1:3'!AA71)</f>
        <v>0</v>
      </c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</row>
    <row r="72" spans="1:106">
      <c r="A72" s="260">
        <v>30100055</v>
      </c>
      <c r="B72" s="63" t="s">
        <v>85</v>
      </c>
      <c r="C72" s="16" t="s">
        <v>60</v>
      </c>
      <c r="D72" s="17">
        <v>5.0599999999999996</v>
      </c>
      <c r="E72" s="17"/>
      <c r="F72" s="6"/>
      <c r="G72" s="93">
        <f>SUM('1:3'!G72)</f>
        <v>0</v>
      </c>
      <c r="H72" s="299">
        <f t="shared" si="6"/>
        <v>0</v>
      </c>
      <c r="I72" s="93">
        <f>SUM('1:3'!I72)</f>
        <v>0</v>
      </c>
      <c r="J72" s="31" t="str">
        <f t="array" ref="J72">IF(ISERROR(G72/I72),"",G72/I72)</f>
        <v/>
      </c>
      <c r="K72" s="35" t="str">
        <f t="array" ref="K72">IF(ISERROR(G72/L72),"",G72/L72)</f>
        <v/>
      </c>
      <c r="L72" s="87"/>
      <c r="M72" s="36" t="str">
        <f t="shared" ref="M72:M79" si="12">IF(ISERROR(I72-K72),"",I72-K72)</f>
        <v/>
      </c>
      <c r="N72" s="93">
        <f>SUM('1:3'!N72)</f>
        <v>0</v>
      </c>
      <c r="O72" s="93">
        <f>SUM('1:3'!O72)</f>
        <v>0</v>
      </c>
      <c r="P72" s="93">
        <f>SUM('1:3'!P72)</f>
        <v>0</v>
      </c>
      <c r="Q72" s="93">
        <f>SUM('1:3'!Q72)</f>
        <v>0</v>
      </c>
      <c r="R72" s="93">
        <f>SUM('1:3'!R72)</f>
        <v>0</v>
      </c>
      <c r="S72" s="93">
        <f>SUM('1:3'!S72)</f>
        <v>0</v>
      </c>
      <c r="T72" s="93">
        <f>SUM('1:3'!T72)</f>
        <v>0</v>
      </c>
      <c r="U72" s="93">
        <f>SUM('1:3'!U72)</f>
        <v>0</v>
      </c>
      <c r="V72" s="202">
        <f>SUM(X72:AA72)</f>
        <v>0</v>
      </c>
      <c r="W72" s="33" t="str">
        <f>IF(ISERROR(V72/G72),"",V72/G72)</f>
        <v/>
      </c>
      <c r="X72" s="93">
        <f>SUM('1:3'!X72)</f>
        <v>0</v>
      </c>
      <c r="Y72" s="93">
        <f>SUM('1:3'!Y72)</f>
        <v>0</v>
      </c>
      <c r="Z72" s="93">
        <f>SUM('1:3'!Z72)</f>
        <v>0</v>
      </c>
      <c r="AA72" s="93">
        <f>SUM('1:3'!AA72)</f>
        <v>0</v>
      </c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</row>
    <row r="73" spans="1:106">
      <c r="A73" s="260">
        <v>30100056</v>
      </c>
      <c r="B73" s="63" t="s">
        <v>85</v>
      </c>
      <c r="C73" s="16" t="s">
        <v>74</v>
      </c>
      <c r="D73" s="17">
        <v>5.0599999999999996</v>
      </c>
      <c r="E73" s="17"/>
      <c r="F73" s="6"/>
      <c r="G73" s="93">
        <f>SUM('1:3'!G73)</f>
        <v>0</v>
      </c>
      <c r="H73" s="299">
        <f t="shared" si="6"/>
        <v>0</v>
      </c>
      <c r="I73" s="93">
        <f>SUM('1:3'!I73)</f>
        <v>0</v>
      </c>
      <c r="J73" s="31" t="str">
        <f t="array" ref="J73">IF(ISERROR(G73/I73),"",G73/I73)</f>
        <v/>
      </c>
      <c r="K73" s="35" t="str">
        <f t="array" ref="K73">IF(ISERROR(G73/L73),"",G73/L73)</f>
        <v/>
      </c>
      <c r="L73" s="87"/>
      <c r="M73" s="36" t="str">
        <f t="shared" si="12"/>
        <v/>
      </c>
      <c r="N73" s="93">
        <f>SUM('1:3'!N73)</f>
        <v>0</v>
      </c>
      <c r="O73" s="93">
        <f>SUM('1:3'!O73)</f>
        <v>0</v>
      </c>
      <c r="P73" s="93">
        <f>SUM('1:3'!P73)</f>
        <v>0</v>
      </c>
      <c r="Q73" s="93">
        <f>SUM('1:3'!Q73)</f>
        <v>0</v>
      </c>
      <c r="R73" s="93">
        <f>SUM('1:3'!R73)</f>
        <v>0</v>
      </c>
      <c r="S73" s="93">
        <f>SUM('1:3'!S73)</f>
        <v>0</v>
      </c>
      <c r="T73" s="93">
        <f>SUM('1:3'!T73)</f>
        <v>0</v>
      </c>
      <c r="U73" s="93">
        <f>SUM('1:3'!U73)</f>
        <v>0</v>
      </c>
      <c r="V73" s="202">
        <f>SUM(X73:AA73)</f>
        <v>0</v>
      </c>
      <c r="W73" s="33" t="str">
        <f>IF(ISERROR(V73/G73),"",V73/G73)</f>
        <v/>
      </c>
      <c r="X73" s="93">
        <f>SUM('1:3'!X73)</f>
        <v>0</v>
      </c>
      <c r="Y73" s="93">
        <f>SUM('1:3'!Y73)</f>
        <v>0</v>
      </c>
      <c r="Z73" s="93">
        <f>SUM('1:3'!Z73)</f>
        <v>0</v>
      </c>
      <c r="AA73" s="93">
        <f>SUM('1:3'!AA73)</f>
        <v>0</v>
      </c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</row>
    <row r="74" spans="1:106" ht="15" customHeight="1">
      <c r="A74" s="260">
        <v>30100057</v>
      </c>
      <c r="B74" s="63" t="s">
        <v>85</v>
      </c>
      <c r="C74" s="16" t="s">
        <v>65</v>
      </c>
      <c r="D74" s="17">
        <v>5.0599999999999996</v>
      </c>
      <c r="E74" s="17"/>
      <c r="F74" s="6"/>
      <c r="G74" s="93">
        <f>SUM('1:3'!G74)</f>
        <v>0</v>
      </c>
      <c r="H74" s="299">
        <f t="shared" si="6"/>
        <v>0</v>
      </c>
      <c r="I74" s="93">
        <f>SUM('1:3'!I74)</f>
        <v>0</v>
      </c>
      <c r="J74" s="31" t="str">
        <f t="array" ref="J74">IF(ISERROR(G74/I74),"",G74/I74)</f>
        <v/>
      </c>
      <c r="K74" s="35" t="str">
        <f t="array" ref="K74">IF(ISERROR(G74/L74),"",G74/L74)</f>
        <v/>
      </c>
      <c r="L74" s="87"/>
      <c r="M74" s="36" t="str">
        <f t="shared" si="12"/>
        <v/>
      </c>
      <c r="N74" s="93">
        <f>SUM('1:3'!N74)</f>
        <v>0</v>
      </c>
      <c r="O74" s="93">
        <f>SUM('1:3'!O74)</f>
        <v>0</v>
      </c>
      <c r="P74" s="93">
        <f>SUM('1:3'!P74)</f>
        <v>0</v>
      </c>
      <c r="Q74" s="93">
        <f>SUM('1:3'!Q74)</f>
        <v>0</v>
      </c>
      <c r="R74" s="93">
        <f>SUM('1:3'!R74)</f>
        <v>0</v>
      </c>
      <c r="S74" s="93">
        <f>SUM('1:3'!S74)</f>
        <v>0</v>
      </c>
      <c r="T74" s="93">
        <f>SUM('1:3'!T74)</f>
        <v>0</v>
      </c>
      <c r="U74" s="93">
        <f>SUM('1:3'!U74)</f>
        <v>0</v>
      </c>
      <c r="V74" s="202">
        <f>SUM(X74:AA74)</f>
        <v>0</v>
      </c>
      <c r="W74" s="33" t="str">
        <f>IF(ISERROR(V74/G74),"",V74/G74)</f>
        <v/>
      </c>
      <c r="X74" s="93">
        <f>SUM('1:3'!X74)</f>
        <v>0</v>
      </c>
      <c r="Y74" s="93">
        <f>SUM('1:3'!Y74)</f>
        <v>0</v>
      </c>
      <c r="Z74" s="93">
        <f>SUM('1:3'!Z74)</f>
        <v>0</v>
      </c>
      <c r="AA74" s="93">
        <f>SUM('1:3'!AA74)</f>
        <v>0</v>
      </c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</row>
    <row r="75" spans="1:106">
      <c r="A75" s="260">
        <v>30100058</v>
      </c>
      <c r="B75" s="185" t="s">
        <v>483</v>
      </c>
      <c r="C75" s="16" t="s">
        <v>61</v>
      </c>
      <c r="D75" s="17">
        <v>5.0599999999999996</v>
      </c>
      <c r="E75" s="17"/>
      <c r="F75" s="6"/>
      <c r="G75" s="93">
        <f>SUM('1:3'!G75)</f>
        <v>0</v>
      </c>
      <c r="H75" s="299">
        <f t="shared" si="6"/>
        <v>0</v>
      </c>
      <c r="I75" s="93">
        <f>SUM('1:3'!I75)</f>
        <v>0</v>
      </c>
      <c r="J75" s="31" t="str">
        <f t="array" ref="J75">IF(ISERROR(G75/I75),"",G75/I75)</f>
        <v/>
      </c>
      <c r="K75" s="35" t="str">
        <f t="array" ref="K75">IF(ISERROR(G75/L75),"",G75/L75)</f>
        <v/>
      </c>
      <c r="L75" s="87"/>
      <c r="M75" s="36" t="str">
        <f t="shared" si="12"/>
        <v/>
      </c>
      <c r="N75" s="93">
        <f>SUM('1:3'!N75)</f>
        <v>0</v>
      </c>
      <c r="O75" s="93">
        <f>SUM('1:3'!O75)</f>
        <v>0</v>
      </c>
      <c r="P75" s="93">
        <f>SUM('1:3'!P75)</f>
        <v>0</v>
      </c>
      <c r="Q75" s="93">
        <f>SUM('1:3'!Q75)</f>
        <v>0</v>
      </c>
      <c r="R75" s="93">
        <f>SUM('1:3'!R75)</f>
        <v>0</v>
      </c>
      <c r="S75" s="93">
        <f>SUM('1:3'!S75)</f>
        <v>0</v>
      </c>
      <c r="T75" s="93">
        <f>SUM('1:3'!T75)</f>
        <v>0</v>
      </c>
      <c r="U75" s="93">
        <f>SUM('1:3'!U75)</f>
        <v>0</v>
      </c>
      <c r="V75" s="202">
        <f>SUM(X75:AA75)</f>
        <v>0</v>
      </c>
      <c r="W75" s="33" t="str">
        <f>IF(ISERROR(V75/G75),"",V75/G75)</f>
        <v/>
      </c>
      <c r="X75" s="93">
        <f>SUM('1:3'!X75)</f>
        <v>0</v>
      </c>
      <c r="Y75" s="93">
        <f>SUM('1:3'!Y75)</f>
        <v>0</v>
      </c>
      <c r="Z75" s="93">
        <f>SUM('1:3'!Z75)</f>
        <v>0</v>
      </c>
      <c r="AA75" s="93">
        <f>SUM('1:3'!AA75)</f>
        <v>0</v>
      </c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</row>
    <row r="76" spans="1:106">
      <c r="A76" s="262">
        <v>30600013</v>
      </c>
      <c r="B76" s="233" t="s">
        <v>377</v>
      </c>
      <c r="C76" s="183" t="s">
        <v>375</v>
      </c>
      <c r="D76" s="17"/>
      <c r="E76" s="17"/>
      <c r="F76" s="6"/>
      <c r="G76" s="93">
        <f>SUM('1:3'!G76)</f>
        <v>0</v>
      </c>
      <c r="H76" s="299">
        <f t="shared" si="6"/>
        <v>0</v>
      </c>
      <c r="I76" s="93">
        <f>SUM('1:3'!I76)</f>
        <v>0</v>
      </c>
      <c r="J76" s="31"/>
      <c r="K76" s="35">
        <f t="array" ref="K76">IF(ISERROR(G76/L76),"",G76/L76)</f>
        <v>0</v>
      </c>
      <c r="L76" s="87">
        <v>24</v>
      </c>
      <c r="M76" s="36">
        <f t="shared" si="12"/>
        <v>0</v>
      </c>
      <c r="N76" s="93">
        <f>SUM('1:3'!N76)</f>
        <v>0</v>
      </c>
      <c r="O76" s="93">
        <f>SUM('1:3'!O76)</f>
        <v>0</v>
      </c>
      <c r="P76" s="93">
        <f>SUM('1:3'!P76)</f>
        <v>0</v>
      </c>
      <c r="Q76" s="93">
        <f>SUM('1:3'!Q76)</f>
        <v>0</v>
      </c>
      <c r="R76" s="93">
        <f>SUM('1:3'!R76)</f>
        <v>0</v>
      </c>
      <c r="S76" s="93">
        <f>SUM('1:3'!S76)</f>
        <v>0</v>
      </c>
      <c r="T76" s="93">
        <f>SUM('1:3'!T76)</f>
        <v>0</v>
      </c>
      <c r="U76" s="93">
        <f>SUM('1:3'!U76)</f>
        <v>0</v>
      </c>
      <c r="V76" s="202"/>
      <c r="W76" s="33"/>
      <c r="X76" s="93">
        <f>SUM('1:3'!X76)</f>
        <v>0</v>
      </c>
      <c r="Y76" s="93">
        <f>SUM('1:3'!Y76)</f>
        <v>0</v>
      </c>
      <c r="Z76" s="93">
        <f>SUM('1:3'!Z76)</f>
        <v>0</v>
      </c>
      <c r="AA76" s="93">
        <f>SUM('1:3'!AA76)</f>
        <v>0</v>
      </c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</row>
    <row r="77" spans="1:106">
      <c r="A77" s="262">
        <v>30600014</v>
      </c>
      <c r="B77" s="233" t="s">
        <v>377</v>
      </c>
      <c r="C77" s="183" t="s">
        <v>369</v>
      </c>
      <c r="D77" s="17"/>
      <c r="E77" s="17"/>
      <c r="F77" s="6"/>
      <c r="G77" s="93">
        <f>SUM('1:3'!G77)</f>
        <v>0</v>
      </c>
      <c r="H77" s="299">
        <f t="shared" si="6"/>
        <v>0</v>
      </c>
      <c r="I77" s="93">
        <f>SUM('1:3'!I77)</f>
        <v>0</v>
      </c>
      <c r="J77" s="31"/>
      <c r="K77" s="35">
        <f t="array" ref="K77">IF(ISERROR(G77/L77),"",G77/L77)</f>
        <v>0</v>
      </c>
      <c r="L77" s="87">
        <v>24</v>
      </c>
      <c r="M77" s="36">
        <f t="shared" si="12"/>
        <v>0</v>
      </c>
      <c r="N77" s="93">
        <f>SUM('1:3'!N77)</f>
        <v>0</v>
      </c>
      <c r="O77" s="93">
        <f>SUM('1:3'!O77)</f>
        <v>0</v>
      </c>
      <c r="P77" s="93">
        <f>SUM('1:3'!P77)</f>
        <v>0</v>
      </c>
      <c r="Q77" s="93">
        <f>SUM('1:3'!Q77)</f>
        <v>0</v>
      </c>
      <c r="R77" s="93">
        <f>SUM('1:3'!R77)</f>
        <v>0</v>
      </c>
      <c r="S77" s="93">
        <f>SUM('1:3'!S77)</f>
        <v>0</v>
      </c>
      <c r="T77" s="93">
        <f>SUM('1:3'!T77)</f>
        <v>0</v>
      </c>
      <c r="U77" s="93">
        <f>SUM('1:3'!U77)</f>
        <v>0</v>
      </c>
      <c r="V77" s="202"/>
      <c r="W77" s="33"/>
      <c r="X77" s="93">
        <f>SUM('1:3'!X77)</f>
        <v>0</v>
      </c>
      <c r="Y77" s="93">
        <f>SUM('1:3'!Y77)</f>
        <v>0</v>
      </c>
      <c r="Z77" s="93">
        <f>SUM('1:3'!Z77)</f>
        <v>0</v>
      </c>
      <c r="AA77" s="93">
        <f>SUM('1:3'!AA77)</f>
        <v>0</v>
      </c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</row>
    <row r="78" spans="1:106">
      <c r="A78" s="262">
        <v>30600012</v>
      </c>
      <c r="B78" s="193" t="s">
        <v>377</v>
      </c>
      <c r="C78" s="183" t="s">
        <v>370</v>
      </c>
      <c r="D78" s="17"/>
      <c r="E78" s="17"/>
      <c r="F78" s="6"/>
      <c r="G78" s="93">
        <f>SUM('1:3'!G78)</f>
        <v>0</v>
      </c>
      <c r="H78" s="299">
        <f t="shared" si="6"/>
        <v>0</v>
      </c>
      <c r="I78" s="93">
        <f>SUM('1:3'!I78)</f>
        <v>0</v>
      </c>
      <c r="J78" s="31"/>
      <c r="K78" s="35">
        <f t="array" ref="K78">IF(ISERROR(G78/L78),"",G78/L78)</f>
        <v>0</v>
      </c>
      <c r="L78" s="87">
        <v>24</v>
      </c>
      <c r="M78" s="36">
        <f t="shared" si="12"/>
        <v>0</v>
      </c>
      <c r="N78" s="93">
        <f>SUM('1:3'!N78)</f>
        <v>0</v>
      </c>
      <c r="O78" s="93">
        <f>SUM('1:3'!O78)</f>
        <v>0</v>
      </c>
      <c r="P78" s="93">
        <f>SUM('1:3'!P78)</f>
        <v>0</v>
      </c>
      <c r="Q78" s="93">
        <f>SUM('1:3'!Q78)</f>
        <v>0</v>
      </c>
      <c r="R78" s="93">
        <f>SUM('1:3'!R78)</f>
        <v>0</v>
      </c>
      <c r="S78" s="93">
        <f>SUM('1:3'!S78)</f>
        <v>0</v>
      </c>
      <c r="T78" s="93">
        <f>SUM('1:3'!T78)</f>
        <v>0</v>
      </c>
      <c r="U78" s="93">
        <f>SUM('1:3'!U78)</f>
        <v>0</v>
      </c>
      <c r="V78" s="202"/>
      <c r="W78" s="33"/>
      <c r="X78" s="93">
        <f>SUM('1:3'!X78)</f>
        <v>0</v>
      </c>
      <c r="Y78" s="93">
        <f>SUM('1:3'!Y78)</f>
        <v>0</v>
      </c>
      <c r="Z78" s="93">
        <f>SUM('1:3'!Z78)</f>
        <v>0</v>
      </c>
      <c r="AA78" s="93">
        <f>SUM('1:3'!AA78)</f>
        <v>0</v>
      </c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</row>
    <row r="79" spans="1:106">
      <c r="A79" s="262">
        <v>30600011</v>
      </c>
      <c r="B79" s="193" t="s">
        <v>378</v>
      </c>
      <c r="C79" s="183" t="s">
        <v>371</v>
      </c>
      <c r="D79" s="17"/>
      <c r="E79" s="17"/>
      <c r="F79" s="6"/>
      <c r="G79" s="93">
        <f>SUM('1:3'!G79)</f>
        <v>0</v>
      </c>
      <c r="H79" s="299">
        <f t="shared" si="6"/>
        <v>0</v>
      </c>
      <c r="I79" s="93">
        <f>SUM('1:3'!I79)</f>
        <v>0</v>
      </c>
      <c r="J79" s="31"/>
      <c r="K79" s="35">
        <f t="array" ref="K79">IF(ISERROR(G79/L79),"",G79/L79)</f>
        <v>0</v>
      </c>
      <c r="L79" s="87">
        <v>24</v>
      </c>
      <c r="M79" s="36">
        <f t="shared" si="12"/>
        <v>0</v>
      </c>
      <c r="N79" s="93">
        <f>SUM('1:3'!N79)</f>
        <v>0</v>
      </c>
      <c r="O79" s="93">
        <f>SUM('1:3'!O79)</f>
        <v>0</v>
      </c>
      <c r="P79" s="93">
        <f>SUM('1:3'!P79)</f>
        <v>0</v>
      </c>
      <c r="Q79" s="93">
        <f>SUM('1:3'!Q79)</f>
        <v>0</v>
      </c>
      <c r="R79" s="93">
        <f>SUM('1:3'!R79)</f>
        <v>0</v>
      </c>
      <c r="S79" s="93">
        <f>SUM('1:3'!S79)</f>
        <v>0</v>
      </c>
      <c r="T79" s="93">
        <f>SUM('1:3'!T79)</f>
        <v>0</v>
      </c>
      <c r="U79" s="93">
        <f>SUM('1:3'!U79)</f>
        <v>0</v>
      </c>
      <c r="V79" s="202"/>
      <c r="W79" s="33"/>
      <c r="X79" s="93">
        <f>SUM('1:3'!X79)</f>
        <v>0</v>
      </c>
      <c r="Y79" s="93">
        <f>SUM('1:3'!Y79)</f>
        <v>0</v>
      </c>
      <c r="Z79" s="93">
        <f>SUM('1:3'!Z79)</f>
        <v>0</v>
      </c>
      <c r="AA79" s="93">
        <f>SUM('1:3'!AA79)</f>
        <v>0</v>
      </c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</row>
    <row r="80" spans="1:106">
      <c r="A80" s="262">
        <v>30300002</v>
      </c>
      <c r="B80" s="193" t="s">
        <v>407</v>
      </c>
      <c r="C80" s="183" t="s">
        <v>408</v>
      </c>
      <c r="D80" s="17"/>
      <c r="E80" s="17"/>
      <c r="F80" s="6"/>
      <c r="G80" s="93">
        <f>SUM('1:3'!G80)</f>
        <v>0</v>
      </c>
      <c r="H80" s="299">
        <f t="shared" si="6"/>
        <v>0</v>
      </c>
      <c r="I80" s="93">
        <f>SUM('1:3'!I80)</f>
        <v>0</v>
      </c>
      <c r="J80" s="31"/>
      <c r="K80" s="35"/>
      <c r="L80" s="87">
        <v>4</v>
      </c>
      <c r="M80" s="36"/>
      <c r="N80" s="93">
        <f>SUM('1:3'!N80)</f>
        <v>0</v>
      </c>
      <c r="O80" s="93"/>
      <c r="P80" s="93"/>
      <c r="Q80" s="93"/>
      <c r="R80" s="93"/>
      <c r="S80" s="93"/>
      <c r="T80" s="93"/>
      <c r="U80" s="93"/>
      <c r="V80" s="202"/>
      <c r="W80" s="33"/>
      <c r="X80" s="93"/>
      <c r="Y80" s="93"/>
      <c r="Z80" s="93"/>
      <c r="AA80" s="93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</row>
    <row r="81" spans="1:106">
      <c r="A81" s="262">
        <v>30300001</v>
      </c>
      <c r="B81" s="193" t="s">
        <v>407</v>
      </c>
      <c r="C81" s="183" t="s">
        <v>409</v>
      </c>
      <c r="D81" s="17"/>
      <c r="E81" s="17"/>
      <c r="F81" s="6"/>
      <c r="G81" s="93">
        <f>SUM('1:3'!G81)</f>
        <v>0</v>
      </c>
      <c r="H81" s="299">
        <f t="shared" si="6"/>
        <v>0</v>
      </c>
      <c r="I81" s="93">
        <f>SUM('1:3'!I81)</f>
        <v>0</v>
      </c>
      <c r="J81" s="31"/>
      <c r="K81" s="35"/>
      <c r="L81" s="87">
        <v>4</v>
      </c>
      <c r="M81" s="36"/>
      <c r="N81" s="93">
        <f>SUM('1:3'!N81)</f>
        <v>0</v>
      </c>
      <c r="O81" s="93"/>
      <c r="P81" s="93"/>
      <c r="Q81" s="93"/>
      <c r="R81" s="93"/>
      <c r="S81" s="93"/>
      <c r="T81" s="93"/>
      <c r="U81" s="93"/>
      <c r="V81" s="202"/>
      <c r="W81" s="33"/>
      <c r="X81" s="93"/>
      <c r="Y81" s="93"/>
      <c r="Z81" s="93"/>
      <c r="AA81" s="93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</row>
    <row r="82" spans="1:106">
      <c r="A82" s="262">
        <v>30300003</v>
      </c>
      <c r="B82" s="193" t="s">
        <v>407</v>
      </c>
      <c r="C82" s="183" t="s">
        <v>411</v>
      </c>
      <c r="D82" s="17"/>
      <c r="E82" s="17"/>
      <c r="F82" s="6"/>
      <c r="G82" s="93">
        <f>SUM('1:3'!G82)</f>
        <v>0</v>
      </c>
      <c r="H82" s="299">
        <f t="shared" si="6"/>
        <v>0</v>
      </c>
      <c r="I82" s="93">
        <f>SUM('1:3'!I82)</f>
        <v>0</v>
      </c>
      <c r="J82" s="31"/>
      <c r="K82" s="35"/>
      <c r="L82" s="87">
        <v>4</v>
      </c>
      <c r="M82" s="36"/>
      <c r="N82" s="93">
        <f>SUM('1:3'!N82)</f>
        <v>0</v>
      </c>
      <c r="O82" s="93"/>
      <c r="P82" s="93"/>
      <c r="Q82" s="93"/>
      <c r="R82" s="93"/>
      <c r="S82" s="93"/>
      <c r="T82" s="93"/>
      <c r="U82" s="93"/>
      <c r="V82" s="202"/>
      <c r="W82" s="33"/>
      <c r="X82" s="93"/>
      <c r="Y82" s="93"/>
      <c r="Z82" s="93"/>
      <c r="AA82" s="93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</row>
    <row r="83" spans="1:106">
      <c r="A83" s="262">
        <v>30300005</v>
      </c>
      <c r="B83" s="63" t="s">
        <v>362</v>
      </c>
      <c r="C83" s="16" t="s">
        <v>338</v>
      </c>
      <c r="D83" s="17"/>
      <c r="E83" s="17"/>
      <c r="F83" s="6"/>
      <c r="G83" s="93">
        <f>SUM('1:3'!G83)</f>
        <v>0</v>
      </c>
      <c r="H83" s="299">
        <f t="shared" si="6"/>
        <v>0</v>
      </c>
      <c r="I83" s="93">
        <f>SUM('1:3'!I83)</f>
        <v>0</v>
      </c>
      <c r="J83" s="31"/>
      <c r="K83" s="35"/>
      <c r="L83" s="87">
        <v>4</v>
      </c>
      <c r="M83" s="36"/>
      <c r="N83" s="93">
        <f>SUM('1:3'!N83)</f>
        <v>0</v>
      </c>
      <c r="O83" s="93">
        <f>SUM('1:3'!O83)</f>
        <v>0</v>
      </c>
      <c r="P83" s="93">
        <f>SUM('1:3'!P83)</f>
        <v>0</v>
      </c>
      <c r="Q83" s="93">
        <f>SUM('1:3'!Q83)</f>
        <v>0</v>
      </c>
      <c r="R83" s="93">
        <f>SUM('1:3'!R83)</f>
        <v>0</v>
      </c>
      <c r="S83" s="93">
        <f>SUM('1:3'!S83)</f>
        <v>0</v>
      </c>
      <c r="T83" s="93">
        <f>SUM('1:3'!T83)</f>
        <v>0</v>
      </c>
      <c r="U83" s="93">
        <f>SUM('1:3'!U83)</f>
        <v>0</v>
      </c>
      <c r="V83" s="202"/>
      <c r="W83" s="33"/>
      <c r="X83" s="93">
        <f>SUM('1:3'!X83)</f>
        <v>0</v>
      </c>
      <c r="Y83" s="93">
        <f>SUM('1:3'!Y83)</f>
        <v>0</v>
      </c>
      <c r="Z83" s="93">
        <f>SUM('1:3'!Z83)</f>
        <v>0</v>
      </c>
      <c r="AA83" s="93">
        <f>SUM('1:3'!AA83)</f>
        <v>0</v>
      </c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</row>
    <row r="84" spans="1:106">
      <c r="A84" s="262">
        <v>30300004</v>
      </c>
      <c r="B84" s="63" t="s">
        <v>362</v>
      </c>
      <c r="C84" s="16" t="s">
        <v>340</v>
      </c>
      <c r="D84" s="17"/>
      <c r="E84" s="17"/>
      <c r="F84" s="6"/>
      <c r="G84" s="93">
        <f>SUM('1:3'!G84)</f>
        <v>0</v>
      </c>
      <c r="H84" s="299">
        <f t="shared" si="6"/>
        <v>0</v>
      </c>
      <c r="I84" s="93">
        <f>SUM('1:3'!I84)</f>
        <v>0</v>
      </c>
      <c r="J84" s="31"/>
      <c r="K84" s="35"/>
      <c r="L84" s="87">
        <v>4</v>
      </c>
      <c r="M84" s="36"/>
      <c r="N84" s="93">
        <f>SUM('1:3'!N84)</f>
        <v>0</v>
      </c>
      <c r="O84" s="93">
        <f>SUM('1:3'!O84)</f>
        <v>0</v>
      </c>
      <c r="P84" s="93">
        <f>SUM('1:3'!P84)</f>
        <v>0</v>
      </c>
      <c r="Q84" s="93">
        <f>SUM('1:3'!Q84)</f>
        <v>0</v>
      </c>
      <c r="R84" s="93">
        <f>SUM('1:3'!R84)</f>
        <v>0</v>
      </c>
      <c r="S84" s="93">
        <f>SUM('1:3'!S84)</f>
        <v>0</v>
      </c>
      <c r="T84" s="93">
        <f>SUM('1:3'!T84)</f>
        <v>0</v>
      </c>
      <c r="U84" s="93">
        <f>SUM('1:3'!U84)</f>
        <v>0</v>
      </c>
      <c r="V84" s="202"/>
      <c r="W84" s="33"/>
      <c r="X84" s="93">
        <f>SUM('1:3'!X84)</f>
        <v>0</v>
      </c>
      <c r="Y84" s="93">
        <f>SUM('1:3'!Y84)</f>
        <v>0</v>
      </c>
      <c r="Z84" s="93">
        <f>SUM('1:3'!Z84)</f>
        <v>0</v>
      </c>
      <c r="AA84" s="93">
        <f>SUM('1:3'!AA84)</f>
        <v>0</v>
      </c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</row>
    <row r="85" spans="1:106">
      <c r="A85" s="262">
        <v>30300006</v>
      </c>
      <c r="B85" s="63" t="s">
        <v>362</v>
      </c>
      <c r="C85" s="16" t="s">
        <v>341</v>
      </c>
      <c r="D85" s="17"/>
      <c r="E85" s="17"/>
      <c r="F85" s="6"/>
      <c r="G85" s="93">
        <f>SUM('1:3'!G85)</f>
        <v>0</v>
      </c>
      <c r="H85" s="299">
        <f t="shared" si="6"/>
        <v>0</v>
      </c>
      <c r="I85" s="93">
        <f>SUM('1:3'!I85)</f>
        <v>0</v>
      </c>
      <c r="J85" s="31"/>
      <c r="K85" s="35"/>
      <c r="L85" s="87">
        <v>4</v>
      </c>
      <c r="M85" s="36"/>
      <c r="N85" s="93">
        <f>SUM('1:3'!N85)</f>
        <v>0</v>
      </c>
      <c r="O85" s="93">
        <f>SUM('1:3'!O85)</f>
        <v>0</v>
      </c>
      <c r="P85" s="93">
        <f>SUM('1:3'!P85)</f>
        <v>0</v>
      </c>
      <c r="Q85" s="93">
        <f>SUM('1:3'!Q85)</f>
        <v>0</v>
      </c>
      <c r="R85" s="93">
        <f>SUM('1:3'!R85)</f>
        <v>0</v>
      </c>
      <c r="S85" s="93">
        <f>SUM('1:3'!S85)</f>
        <v>0</v>
      </c>
      <c r="T85" s="93">
        <f>SUM('1:3'!T85)</f>
        <v>0</v>
      </c>
      <c r="U85" s="93">
        <f>SUM('1:3'!U85)</f>
        <v>0</v>
      </c>
      <c r="V85" s="202"/>
      <c r="W85" s="33"/>
      <c r="X85" s="93">
        <f>SUM('1:3'!X85)</f>
        <v>0</v>
      </c>
      <c r="Y85" s="93">
        <f>SUM('1:3'!Y85)</f>
        <v>0</v>
      </c>
      <c r="Z85" s="93">
        <f>SUM('1:3'!Z85)</f>
        <v>0</v>
      </c>
      <c r="AA85" s="93">
        <f>SUM('1:3'!AA85)</f>
        <v>0</v>
      </c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</row>
    <row r="86" spans="1:106">
      <c r="A86" s="544" t="s">
        <v>86</v>
      </c>
      <c r="B86" s="544"/>
      <c r="C86" s="302" t="s">
        <v>71</v>
      </c>
      <c r="D86" s="20"/>
      <c r="E86" s="20"/>
      <c r="F86" s="32"/>
      <c r="G86" s="94">
        <f>SUM(G29:G85)</f>
        <v>1147</v>
      </c>
      <c r="H86" s="30">
        <f>SUM(H29:H85)</f>
        <v>5769.41</v>
      </c>
      <c r="I86" s="30">
        <f>SUM(I29:I85)</f>
        <v>12</v>
      </c>
      <c r="J86" s="31">
        <f t="array" ref="J86">IF(ISERROR(G86/I86),"",G86/I86)</f>
        <v>95.583333333333329</v>
      </c>
      <c r="K86" s="30">
        <f>SUM(K29:K85)</f>
        <v>22.05769230769231</v>
      </c>
      <c r="L86" s="98"/>
      <c r="M86" s="89">
        <f t="shared" ref="M86:V86" si="13">SUM(M29:M85)</f>
        <v>-10.057692307692308</v>
      </c>
      <c r="N86" s="30">
        <f t="shared" si="13"/>
        <v>0</v>
      </c>
      <c r="O86" s="91">
        <f t="shared" si="13"/>
        <v>0</v>
      </c>
      <c r="P86" s="91">
        <f t="shared" si="13"/>
        <v>0</v>
      </c>
      <c r="Q86" s="91">
        <f t="shared" si="13"/>
        <v>0</v>
      </c>
      <c r="R86" s="91">
        <f t="shared" si="13"/>
        <v>0</v>
      </c>
      <c r="S86" s="92">
        <f t="shared" si="13"/>
        <v>0</v>
      </c>
      <c r="T86" s="91">
        <f t="shared" si="13"/>
        <v>0</v>
      </c>
      <c r="U86" s="91">
        <f t="shared" si="13"/>
        <v>0</v>
      </c>
      <c r="V86" s="202">
        <f t="shared" si="13"/>
        <v>0</v>
      </c>
      <c r="W86" s="33">
        <f t="shared" ref="W86:W93" si="14">IF(ISERROR(V86/G86),"",V86/G86)</f>
        <v>0</v>
      </c>
      <c r="X86" s="92">
        <f>SUM(X29:X85)</f>
        <v>0</v>
      </c>
      <c r="Y86" s="92">
        <f>SUM(Y29:Y85)</f>
        <v>0</v>
      </c>
      <c r="Z86" s="92">
        <f>SUM(Z29:Z85)</f>
        <v>0</v>
      </c>
      <c r="AA86" s="92">
        <f>SUM(AA29:AA85)</f>
        <v>0</v>
      </c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</row>
    <row r="87" spans="1:106">
      <c r="A87" s="259">
        <v>30400012</v>
      </c>
      <c r="B87" s="61" t="s">
        <v>87</v>
      </c>
      <c r="C87" s="16" t="s">
        <v>53</v>
      </c>
      <c r="D87" s="17">
        <v>5.03</v>
      </c>
      <c r="E87" s="17"/>
      <c r="F87" s="6"/>
      <c r="G87" s="93">
        <f>SUM('1:3'!G87)</f>
        <v>0</v>
      </c>
      <c r="H87" s="93">
        <f>SUM('1:3'!H87)</f>
        <v>0</v>
      </c>
      <c r="I87" s="93">
        <f>SUM('1:3'!I87)</f>
        <v>0</v>
      </c>
      <c r="J87" s="31" t="str">
        <f>IF(ISERROR(G87/I87),"",G87/I87)</f>
        <v/>
      </c>
      <c r="K87" s="35">
        <f t="array" ref="K87">IF(ISERROR(G87/L87),"",G87/L87)</f>
        <v>0</v>
      </c>
      <c r="L87" s="87">
        <v>8.8000000000000007</v>
      </c>
      <c r="M87" s="36">
        <f t="shared" ref="M87:M94" si="15">IF(ISERROR(I87-K87),"",I87-K87)</f>
        <v>0</v>
      </c>
      <c r="N87" s="93">
        <f>SUM('1:3'!N87)</f>
        <v>0</v>
      </c>
      <c r="O87" s="93">
        <f>SUM('1:3'!O87)</f>
        <v>0</v>
      </c>
      <c r="P87" s="93">
        <f>SUM('1:3'!P87)</f>
        <v>0</v>
      </c>
      <c r="Q87" s="93">
        <f>SUM('1:3'!Q87)</f>
        <v>0</v>
      </c>
      <c r="R87" s="93">
        <f>SUM('1:3'!R87)</f>
        <v>0</v>
      </c>
      <c r="S87" s="93">
        <f>SUM('1:3'!S87)</f>
        <v>0</v>
      </c>
      <c r="T87" s="93">
        <f>SUM('1:3'!T87)</f>
        <v>0</v>
      </c>
      <c r="U87" s="93">
        <f>SUM('1:3'!U87)</f>
        <v>0</v>
      </c>
      <c r="V87" s="202">
        <f t="shared" ref="V87:V93" si="16">SUM(X87:AA87)</f>
        <v>0</v>
      </c>
      <c r="W87" s="33" t="str">
        <f t="shared" si="14"/>
        <v/>
      </c>
      <c r="X87" s="93">
        <f>SUM('1:3'!X87)</f>
        <v>0</v>
      </c>
      <c r="Y87" s="93">
        <f>SUM('1:3'!Y87)</f>
        <v>0</v>
      </c>
      <c r="Z87" s="93">
        <f>SUM('1:3'!Z87)</f>
        <v>0</v>
      </c>
      <c r="AA87" s="93">
        <f>SUM('1:3'!AA87)</f>
        <v>0</v>
      </c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</row>
    <row r="88" spans="1:106">
      <c r="A88" s="259">
        <v>30400010</v>
      </c>
      <c r="B88" s="61" t="s">
        <v>87</v>
      </c>
      <c r="C88" s="16" t="s">
        <v>60</v>
      </c>
      <c r="D88" s="17">
        <v>5.03</v>
      </c>
      <c r="E88" s="17"/>
      <c r="F88" s="6"/>
      <c r="G88" s="93">
        <f>SUM('1:3'!G88)</f>
        <v>0</v>
      </c>
      <c r="H88" s="93">
        <f>SUM('1:3'!H88)</f>
        <v>0</v>
      </c>
      <c r="I88" s="93">
        <f>SUM('1:3'!I88)</f>
        <v>0</v>
      </c>
      <c r="J88" s="31" t="str">
        <f t="array" ref="J88">IF(ISERROR(G88/I88),"",G88/I88)</f>
        <v/>
      </c>
      <c r="K88" s="35">
        <f t="array" ref="K88">IF(ISERROR(G88/L88),"",G88/L88)</f>
        <v>0</v>
      </c>
      <c r="L88" s="87">
        <v>8.8000000000000007</v>
      </c>
      <c r="M88" s="36">
        <f t="shared" si="15"/>
        <v>0</v>
      </c>
      <c r="N88" s="93">
        <f>SUM('1:3'!N88)</f>
        <v>0</v>
      </c>
      <c r="O88" s="93">
        <f>SUM('1:3'!O88)</f>
        <v>0</v>
      </c>
      <c r="P88" s="93">
        <f>SUM('1:3'!P88)</f>
        <v>0</v>
      </c>
      <c r="Q88" s="93">
        <f>SUM('1:3'!Q88)</f>
        <v>0</v>
      </c>
      <c r="R88" s="93">
        <f>SUM('1:3'!R88)</f>
        <v>0</v>
      </c>
      <c r="S88" s="93">
        <f>SUM('1:3'!S88)</f>
        <v>0</v>
      </c>
      <c r="T88" s="93">
        <f>SUM('1:3'!T88)</f>
        <v>0</v>
      </c>
      <c r="U88" s="93">
        <f>SUM('1:3'!U88)</f>
        <v>0</v>
      </c>
      <c r="V88" s="202">
        <f t="shared" si="16"/>
        <v>0</v>
      </c>
      <c r="W88" s="33" t="str">
        <f t="shared" si="14"/>
        <v/>
      </c>
      <c r="X88" s="93">
        <f>SUM('1:3'!X88)</f>
        <v>0</v>
      </c>
      <c r="Y88" s="93">
        <f>SUM('1:3'!Y88)</f>
        <v>0</v>
      </c>
      <c r="Z88" s="93">
        <f>SUM('1:3'!Z88)</f>
        <v>0</v>
      </c>
      <c r="AA88" s="93">
        <f>SUM('1:3'!AA88)</f>
        <v>0</v>
      </c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</row>
    <row r="89" spans="1:106">
      <c r="A89" s="259">
        <v>30400011</v>
      </c>
      <c r="B89" s="61" t="s">
        <v>87</v>
      </c>
      <c r="C89" s="16" t="s">
        <v>74</v>
      </c>
      <c r="D89" s="17">
        <v>5.03</v>
      </c>
      <c r="E89" s="17"/>
      <c r="F89" s="6"/>
      <c r="G89" s="93">
        <f>SUM('1:3'!G89)</f>
        <v>0</v>
      </c>
      <c r="H89" s="93">
        <f>SUM('1:3'!H89)</f>
        <v>0</v>
      </c>
      <c r="I89" s="93">
        <f>SUM('1:3'!I89)</f>
        <v>0</v>
      </c>
      <c r="J89" s="31" t="str">
        <f t="array" ref="J89">IF(ISERROR(G89/I89),"",G89/I89)</f>
        <v/>
      </c>
      <c r="K89" s="35">
        <f t="array" ref="K89">IF(ISERROR(G89/L89),"",G89/L89)</f>
        <v>0</v>
      </c>
      <c r="L89" s="87">
        <v>8.8000000000000007</v>
      </c>
      <c r="M89" s="36">
        <f t="shared" si="15"/>
        <v>0</v>
      </c>
      <c r="N89" s="93">
        <f>SUM('1:3'!N89)</f>
        <v>0</v>
      </c>
      <c r="O89" s="93">
        <f>SUM('1:3'!O89)</f>
        <v>0</v>
      </c>
      <c r="P89" s="93">
        <f>SUM('1:3'!P89)</f>
        <v>0</v>
      </c>
      <c r="Q89" s="93">
        <f>SUM('1:3'!Q89)</f>
        <v>0</v>
      </c>
      <c r="R89" s="93">
        <f>SUM('1:3'!R89)</f>
        <v>0</v>
      </c>
      <c r="S89" s="93">
        <f>SUM('1:3'!S89)</f>
        <v>0</v>
      </c>
      <c r="T89" s="93">
        <f>SUM('1:3'!T89)</f>
        <v>0</v>
      </c>
      <c r="U89" s="93">
        <f>SUM('1:3'!U89)</f>
        <v>0</v>
      </c>
      <c r="V89" s="202">
        <f t="shared" si="16"/>
        <v>0</v>
      </c>
      <c r="W89" s="33" t="str">
        <f t="shared" si="14"/>
        <v/>
      </c>
      <c r="X89" s="93">
        <f>SUM('1:3'!X89)</f>
        <v>0</v>
      </c>
      <c r="Y89" s="93">
        <f>SUM('1:3'!Y89)</f>
        <v>0</v>
      </c>
      <c r="Z89" s="93">
        <f>SUM('1:3'!Z89)</f>
        <v>0</v>
      </c>
      <c r="AA89" s="93">
        <f>SUM('1:3'!AA89)</f>
        <v>0</v>
      </c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</row>
    <row r="90" spans="1:106">
      <c r="A90" s="259">
        <v>30400014</v>
      </c>
      <c r="B90" s="211" t="s">
        <v>507</v>
      </c>
      <c r="C90" s="16" t="s">
        <v>53</v>
      </c>
      <c r="D90" s="17">
        <v>5.03</v>
      </c>
      <c r="E90" s="17"/>
      <c r="F90" s="6"/>
      <c r="G90" s="93">
        <f>SUM('1:3'!G90)</f>
        <v>0</v>
      </c>
      <c r="H90" s="93">
        <f>SUM('1:3'!H90)</f>
        <v>0</v>
      </c>
      <c r="I90" s="93">
        <f>SUM('1:3'!I90)</f>
        <v>0</v>
      </c>
      <c r="J90" s="31" t="str">
        <f t="array" ref="J90">IF(ISERROR(G90/I90),"",G90/I90)</f>
        <v/>
      </c>
      <c r="K90" s="35">
        <f t="array" ref="K90">IF(ISERROR(G90/L90),"",G90/L90)</f>
        <v>0</v>
      </c>
      <c r="L90" s="87">
        <v>9.3000000000000007</v>
      </c>
      <c r="M90" s="36">
        <f t="shared" si="15"/>
        <v>0</v>
      </c>
      <c r="N90" s="93">
        <f>SUM('1:3'!N90)</f>
        <v>0</v>
      </c>
      <c r="O90" s="93">
        <f>SUM('1:3'!O90)</f>
        <v>0</v>
      </c>
      <c r="P90" s="93">
        <f>SUM('1:3'!P90)</f>
        <v>0</v>
      </c>
      <c r="Q90" s="93">
        <f>SUM('1:3'!Q90)</f>
        <v>0</v>
      </c>
      <c r="R90" s="93">
        <f>SUM('1:3'!R90)</f>
        <v>0</v>
      </c>
      <c r="S90" s="93">
        <f>SUM('1:3'!S90)</f>
        <v>0</v>
      </c>
      <c r="T90" s="93">
        <f>SUM('1:3'!T90)</f>
        <v>0</v>
      </c>
      <c r="U90" s="93">
        <f>SUM('1:3'!U90)</f>
        <v>0</v>
      </c>
      <c r="V90" s="202">
        <f t="shared" si="16"/>
        <v>0</v>
      </c>
      <c r="W90" s="33" t="str">
        <f t="shared" si="14"/>
        <v/>
      </c>
      <c r="X90" s="93">
        <f>SUM('1:3'!X90)</f>
        <v>0</v>
      </c>
      <c r="Y90" s="93">
        <f>SUM('1:3'!Y90)</f>
        <v>0</v>
      </c>
      <c r="Z90" s="93">
        <f>SUM('1:3'!Z90)</f>
        <v>0</v>
      </c>
      <c r="AA90" s="93">
        <f>SUM('1:3'!AA90)</f>
        <v>0</v>
      </c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</row>
    <row r="91" spans="1:106">
      <c r="A91" s="259">
        <v>30400013</v>
      </c>
      <c r="B91" s="211" t="s">
        <v>468</v>
      </c>
      <c r="C91" s="16" t="s">
        <v>72</v>
      </c>
      <c r="D91" s="17">
        <v>5.03</v>
      </c>
      <c r="E91" s="17"/>
      <c r="F91" s="6"/>
      <c r="G91" s="93">
        <f>SUM('1:3'!G91)</f>
        <v>0</v>
      </c>
      <c r="H91" s="93">
        <f>SUM('1:3'!H91)</f>
        <v>0</v>
      </c>
      <c r="I91" s="93">
        <f>SUM('1:3'!I91)</f>
        <v>0</v>
      </c>
      <c r="J91" s="31" t="str">
        <f t="array" ref="J91">IF(ISERROR(G91/I91),"",G91/I91)</f>
        <v/>
      </c>
      <c r="K91" s="35">
        <f t="array" ref="K91">IF(ISERROR(G91/L91),"",G91/L91)</f>
        <v>0</v>
      </c>
      <c r="L91" s="87">
        <v>9.3000000000000007</v>
      </c>
      <c r="M91" s="36">
        <f t="shared" si="15"/>
        <v>0</v>
      </c>
      <c r="N91" s="93">
        <f>SUM('1:3'!N91)</f>
        <v>0</v>
      </c>
      <c r="O91" s="93">
        <f>SUM('1:3'!O91)</f>
        <v>0</v>
      </c>
      <c r="P91" s="93">
        <f>SUM('1:3'!P91)</f>
        <v>0</v>
      </c>
      <c r="Q91" s="93">
        <f>SUM('1:3'!Q91)</f>
        <v>0</v>
      </c>
      <c r="R91" s="93">
        <f>SUM('1:3'!R91)</f>
        <v>0</v>
      </c>
      <c r="S91" s="93">
        <f>SUM('1:3'!S91)</f>
        <v>0</v>
      </c>
      <c r="T91" s="93">
        <f>SUM('1:3'!T91)</f>
        <v>0</v>
      </c>
      <c r="U91" s="93">
        <f>SUM('1:3'!U91)</f>
        <v>0</v>
      </c>
      <c r="V91" s="202">
        <f t="shared" si="16"/>
        <v>0</v>
      </c>
      <c r="W91" s="33" t="str">
        <f t="shared" si="14"/>
        <v/>
      </c>
      <c r="X91" s="93">
        <f>SUM('1:3'!X91)</f>
        <v>0</v>
      </c>
      <c r="Y91" s="93">
        <f>SUM('1:3'!Y91)</f>
        <v>0</v>
      </c>
      <c r="Z91" s="93">
        <f>SUM('1:3'!Z91)</f>
        <v>0</v>
      </c>
      <c r="AA91" s="93">
        <f>SUM('1:3'!AA91)</f>
        <v>0</v>
      </c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</row>
    <row r="92" spans="1:106">
      <c r="A92" s="259">
        <v>30400016</v>
      </c>
      <c r="B92" s="211" t="s">
        <v>507</v>
      </c>
      <c r="C92" s="16" t="s">
        <v>60</v>
      </c>
      <c r="D92" s="17">
        <v>5.03</v>
      </c>
      <c r="E92" s="17"/>
      <c r="F92" s="6"/>
      <c r="G92" s="93">
        <f>SUM('1:3'!G92)</f>
        <v>0</v>
      </c>
      <c r="H92" s="93">
        <f>SUM('1:3'!H92)</f>
        <v>0</v>
      </c>
      <c r="I92" s="93">
        <f>SUM('1:3'!I92)</f>
        <v>0</v>
      </c>
      <c r="J92" s="31" t="str">
        <f t="array" ref="J92">IF(ISERROR(G92/I92),"",G92/I92)</f>
        <v/>
      </c>
      <c r="K92" s="35">
        <f t="array" ref="K92">IF(ISERROR(G92/L92),"",G92/L92)</f>
        <v>0</v>
      </c>
      <c r="L92" s="87">
        <v>9.3000000000000007</v>
      </c>
      <c r="M92" s="36">
        <f t="shared" si="15"/>
        <v>0</v>
      </c>
      <c r="N92" s="93">
        <f>SUM('1:3'!N92)</f>
        <v>0</v>
      </c>
      <c r="O92" s="93">
        <f>SUM('1:3'!O92)</f>
        <v>0</v>
      </c>
      <c r="P92" s="93">
        <f>SUM('1:3'!P92)</f>
        <v>0</v>
      </c>
      <c r="Q92" s="93">
        <f>SUM('1:3'!Q92)</f>
        <v>0</v>
      </c>
      <c r="R92" s="93">
        <f>SUM('1:3'!R92)</f>
        <v>0</v>
      </c>
      <c r="S92" s="93">
        <f>SUM('1:3'!S92)</f>
        <v>0</v>
      </c>
      <c r="T92" s="93">
        <f>SUM('1:3'!T92)</f>
        <v>0</v>
      </c>
      <c r="U92" s="93">
        <f>SUM('1:3'!U92)</f>
        <v>0</v>
      </c>
      <c r="V92" s="202">
        <f t="shared" si="16"/>
        <v>0</v>
      </c>
      <c r="W92" s="33" t="str">
        <f t="shared" si="14"/>
        <v/>
      </c>
      <c r="X92" s="93">
        <f>SUM('1:3'!X92)</f>
        <v>0</v>
      </c>
      <c r="Y92" s="93">
        <f>SUM('1:3'!Y92)</f>
        <v>0</v>
      </c>
      <c r="Z92" s="93">
        <f>SUM('1:3'!Z92)</f>
        <v>0</v>
      </c>
      <c r="AA92" s="93">
        <f>SUM('1:3'!AA92)</f>
        <v>0</v>
      </c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</row>
    <row r="93" spans="1:106">
      <c r="A93" s="259">
        <v>30400017</v>
      </c>
      <c r="B93" s="211" t="s">
        <v>507</v>
      </c>
      <c r="C93" s="16" t="s">
        <v>66</v>
      </c>
      <c r="D93" s="17">
        <v>5.03</v>
      </c>
      <c r="E93" s="17"/>
      <c r="F93" s="6"/>
      <c r="G93" s="93">
        <f>SUM('1:3'!G93)</f>
        <v>0</v>
      </c>
      <c r="H93" s="93">
        <f>SUM('1:3'!H93)</f>
        <v>0</v>
      </c>
      <c r="I93" s="93">
        <f>SUM('1:3'!I93)</f>
        <v>0</v>
      </c>
      <c r="J93" s="31" t="str">
        <f t="array" ref="J93">IF(ISERROR(G93/I93),"",G93/I93)</f>
        <v/>
      </c>
      <c r="K93" s="35">
        <f t="array" ref="K93">IF(ISERROR(G93/L93),"",G93/L93)</f>
        <v>0</v>
      </c>
      <c r="L93" s="87">
        <v>9.3000000000000007</v>
      </c>
      <c r="M93" s="36">
        <f t="shared" si="15"/>
        <v>0</v>
      </c>
      <c r="N93" s="93">
        <f>SUM('1:3'!N93)</f>
        <v>0</v>
      </c>
      <c r="O93" s="93">
        <f>SUM('1:3'!O93)</f>
        <v>0</v>
      </c>
      <c r="P93" s="93">
        <f>SUM('1:3'!P93)</f>
        <v>0</v>
      </c>
      <c r="Q93" s="93">
        <f>SUM('1:3'!Q93)</f>
        <v>0</v>
      </c>
      <c r="R93" s="93">
        <f>SUM('1:3'!R93)</f>
        <v>0</v>
      </c>
      <c r="S93" s="93">
        <f>SUM('1:3'!S93)</f>
        <v>0</v>
      </c>
      <c r="T93" s="93">
        <f>SUM('1:3'!T93)</f>
        <v>0</v>
      </c>
      <c r="U93" s="93">
        <f>SUM('1:3'!U93)</f>
        <v>0</v>
      </c>
      <c r="V93" s="202">
        <f t="shared" si="16"/>
        <v>0</v>
      </c>
      <c r="W93" s="33" t="str">
        <f t="shared" si="14"/>
        <v/>
      </c>
      <c r="X93" s="93">
        <f>SUM('1:3'!X93)</f>
        <v>0</v>
      </c>
      <c r="Y93" s="93">
        <f>SUM('1:3'!Y93)</f>
        <v>0</v>
      </c>
      <c r="Z93" s="93">
        <f>SUM('1:3'!Z93)</f>
        <v>0</v>
      </c>
      <c r="AA93" s="93">
        <f>SUM('1:3'!AA93)</f>
        <v>0</v>
      </c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</row>
    <row r="94" spans="1:106">
      <c r="A94" s="259">
        <v>30400015</v>
      </c>
      <c r="B94" s="65" t="s">
        <v>506</v>
      </c>
      <c r="C94" s="16" t="s">
        <v>177</v>
      </c>
      <c r="D94" s="17">
        <v>5.03</v>
      </c>
      <c r="E94" s="17"/>
      <c r="F94" s="6"/>
      <c r="G94" s="93">
        <f>SUM('1:3'!G94)</f>
        <v>0</v>
      </c>
      <c r="H94" s="93">
        <f>SUM('1:3'!H94)</f>
        <v>0</v>
      </c>
      <c r="I94" s="93">
        <f>SUM('1:3'!I94)</f>
        <v>0</v>
      </c>
      <c r="J94" s="31"/>
      <c r="K94" s="35">
        <f t="array" ref="K94">IF(ISERROR(G94/L94),"",G94/L94)</f>
        <v>0</v>
      </c>
      <c r="L94" s="87">
        <v>9.3000000000000007</v>
      </c>
      <c r="M94" s="36">
        <f t="shared" si="15"/>
        <v>0</v>
      </c>
      <c r="N94" s="93">
        <f>SUM('1:3'!N94)</f>
        <v>0</v>
      </c>
      <c r="O94" s="93">
        <f>SUM('1:3'!O94)</f>
        <v>0</v>
      </c>
      <c r="P94" s="93">
        <f>SUM('1:3'!P94)</f>
        <v>0</v>
      </c>
      <c r="Q94" s="93">
        <f>SUM('1:3'!Q94)</f>
        <v>0</v>
      </c>
      <c r="R94" s="93">
        <f>SUM('1:3'!R94)</f>
        <v>0</v>
      </c>
      <c r="S94" s="93">
        <f>SUM('1:3'!S94)</f>
        <v>0</v>
      </c>
      <c r="T94" s="93">
        <f>SUM('1:3'!T94)</f>
        <v>0</v>
      </c>
      <c r="U94" s="93">
        <f>SUM('1:3'!U94)</f>
        <v>0</v>
      </c>
      <c r="V94" s="203"/>
      <c r="W94" s="33"/>
      <c r="X94" s="93">
        <f>SUM('1:3'!X94)</f>
        <v>0</v>
      </c>
      <c r="Y94" s="93">
        <f>SUM('1:3'!Y94)</f>
        <v>0</v>
      </c>
      <c r="Z94" s="93">
        <f>SUM('1:3'!Z94)</f>
        <v>0</v>
      </c>
      <c r="AA94" s="93">
        <f>SUM('1:3'!AA94)</f>
        <v>0</v>
      </c>
      <c r="AD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</row>
    <row r="95" spans="1:106">
      <c r="A95" s="264">
        <v>30600004</v>
      </c>
      <c r="B95" s="65" t="s">
        <v>162</v>
      </c>
      <c r="C95" s="16" t="s">
        <v>53</v>
      </c>
      <c r="D95" s="17">
        <v>5.03</v>
      </c>
      <c r="E95" s="17"/>
      <c r="F95" s="6"/>
      <c r="G95" s="93">
        <f>SUM('1:3'!G95)</f>
        <v>0</v>
      </c>
      <c r="H95" s="93">
        <f>SUM('1:3'!H95)</f>
        <v>0</v>
      </c>
      <c r="I95" s="93">
        <f>SUM('1:3'!I95)</f>
        <v>0</v>
      </c>
      <c r="J95" s="31" t="str">
        <f t="array" ref="J95">IF(ISERROR(G95/I95),"",G95/I95)</f>
        <v/>
      </c>
      <c r="K95" s="35">
        <f t="array" ref="K95">IF(ISERROR(G95/L95),"",G95/L95)</f>
        <v>0</v>
      </c>
      <c r="L95" s="87">
        <v>8</v>
      </c>
      <c r="M95" s="36">
        <f>IF(ISERROR(I95-K95),"",I95-K95)</f>
        <v>0</v>
      </c>
      <c r="N95" s="93">
        <f>SUM('1:3'!N95)</f>
        <v>0</v>
      </c>
      <c r="O95" s="93">
        <f>SUM('1:3'!O95)</f>
        <v>0</v>
      </c>
      <c r="P95" s="93">
        <f>SUM('1:3'!P95)</f>
        <v>0</v>
      </c>
      <c r="Q95" s="93">
        <f>SUM('1:3'!Q95)</f>
        <v>0</v>
      </c>
      <c r="R95" s="93">
        <f>SUM('1:3'!R95)</f>
        <v>0</v>
      </c>
      <c r="S95" s="93">
        <f>SUM('1:3'!S95)</f>
        <v>0</v>
      </c>
      <c r="T95" s="93">
        <f>SUM('1:3'!T95)</f>
        <v>0</v>
      </c>
      <c r="U95" s="93">
        <f>SUM('1:3'!U95)</f>
        <v>0</v>
      </c>
      <c r="V95" s="203">
        <f>SUM(X95:AA95)</f>
        <v>0</v>
      </c>
      <c r="W95" s="33" t="str">
        <f>IF(ISERROR(V95/G95),"",V95/G95)</f>
        <v/>
      </c>
      <c r="X95" s="93">
        <f>SUM('1:3'!X95)</f>
        <v>0</v>
      </c>
      <c r="Y95" s="93">
        <f>SUM('1:3'!Y95)</f>
        <v>0</v>
      </c>
      <c r="Z95" s="93">
        <f>SUM('1:3'!Z95)</f>
        <v>0</v>
      </c>
      <c r="AA95" s="93">
        <f>SUM('1:3'!AA95)</f>
        <v>0</v>
      </c>
      <c r="AD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</row>
    <row r="96" spans="1:106">
      <c r="A96" s="264">
        <v>30600001</v>
      </c>
      <c r="B96" s="65" t="s">
        <v>162</v>
      </c>
      <c r="C96" s="16" t="s">
        <v>55</v>
      </c>
      <c r="D96" s="17">
        <v>5.03</v>
      </c>
      <c r="E96" s="17"/>
      <c r="F96" s="6"/>
      <c r="G96" s="93">
        <f>SUM('1:3'!G96)</f>
        <v>0</v>
      </c>
      <c r="H96" s="93">
        <f>SUM('1:3'!H96)</f>
        <v>0</v>
      </c>
      <c r="I96" s="93">
        <f>SUM('1:3'!I96)</f>
        <v>0</v>
      </c>
      <c r="J96" s="31" t="str">
        <f t="array" ref="J96">IF(ISERROR(G96/I96),"",G96/I96)</f>
        <v/>
      </c>
      <c r="K96" s="35">
        <f t="array" ref="K96">IF(ISERROR(G96/L96),"",G96/L96)</f>
        <v>0</v>
      </c>
      <c r="L96" s="87">
        <v>8</v>
      </c>
      <c r="M96" s="36">
        <f>IF(ISERROR(I96-K96),"",I96-K96)</f>
        <v>0</v>
      </c>
      <c r="N96" s="93">
        <f>SUM('1:3'!N96)</f>
        <v>0</v>
      </c>
      <c r="O96" s="93">
        <f>SUM('1:3'!O96)</f>
        <v>0</v>
      </c>
      <c r="P96" s="93">
        <f>SUM('1:3'!P96)</f>
        <v>0</v>
      </c>
      <c r="Q96" s="93">
        <f>SUM('1:3'!Q96)</f>
        <v>0</v>
      </c>
      <c r="R96" s="93">
        <f>SUM('1:3'!R96)</f>
        <v>0</v>
      </c>
      <c r="S96" s="93">
        <f>SUM('1:3'!S96)</f>
        <v>0</v>
      </c>
      <c r="T96" s="93">
        <f>SUM('1:3'!T96)</f>
        <v>0</v>
      </c>
      <c r="U96" s="93">
        <f>SUM('1:3'!U96)</f>
        <v>0</v>
      </c>
      <c r="V96" s="203">
        <f>SUM(X96:AA96)</f>
        <v>0</v>
      </c>
      <c r="W96" s="33" t="str">
        <f>IF(ISERROR(V96/G96),"",V96/G96)</f>
        <v/>
      </c>
      <c r="X96" s="93">
        <f>SUM('1:3'!X96)</f>
        <v>0</v>
      </c>
      <c r="Y96" s="93">
        <f>SUM('1:3'!Y96)</f>
        <v>0</v>
      </c>
      <c r="Z96" s="93">
        <f>SUM('1:3'!Z96)</f>
        <v>0</v>
      </c>
      <c r="AA96" s="93">
        <f>SUM('1:3'!AA96)</f>
        <v>0</v>
      </c>
      <c r="AD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</row>
    <row r="97" spans="1:106">
      <c r="A97" s="264">
        <v>30600002</v>
      </c>
      <c r="B97" s="65" t="s">
        <v>162</v>
      </c>
      <c r="C97" s="16" t="s">
        <v>60</v>
      </c>
      <c r="D97" s="17">
        <v>5.03</v>
      </c>
      <c r="E97" s="17"/>
      <c r="F97" s="6"/>
      <c r="G97" s="93">
        <f>SUM('1:3'!G97)</f>
        <v>0</v>
      </c>
      <c r="H97" s="93">
        <f>SUM('1:3'!H97)</f>
        <v>0</v>
      </c>
      <c r="I97" s="93">
        <f>SUM('1:3'!I97)</f>
        <v>0</v>
      </c>
      <c r="J97" s="31" t="str">
        <f t="array" ref="J97">IF(ISERROR(G97/I97),"",G97/I97)</f>
        <v/>
      </c>
      <c r="K97" s="35">
        <f t="array" ref="K97">IF(ISERROR(G97/L97),"",G97/L97)</f>
        <v>0</v>
      </c>
      <c r="L97" s="87">
        <v>8</v>
      </c>
      <c r="M97" s="36">
        <f>IF(ISERROR(I97-K97),"",I97-K97)</f>
        <v>0</v>
      </c>
      <c r="N97" s="93">
        <f>SUM('1:3'!N97)</f>
        <v>0</v>
      </c>
      <c r="O97" s="93">
        <f>SUM('1:3'!O97)</f>
        <v>0</v>
      </c>
      <c r="P97" s="93">
        <f>SUM('1:3'!P97)</f>
        <v>0</v>
      </c>
      <c r="Q97" s="93">
        <f>SUM('1:3'!Q97)</f>
        <v>0</v>
      </c>
      <c r="R97" s="93">
        <f>SUM('1:3'!R97)</f>
        <v>0</v>
      </c>
      <c r="S97" s="93">
        <f>SUM('1:3'!S97)</f>
        <v>0</v>
      </c>
      <c r="T97" s="93">
        <f>SUM('1:3'!T97)</f>
        <v>0</v>
      </c>
      <c r="U97" s="93">
        <f>SUM('1:3'!U97)</f>
        <v>0</v>
      </c>
      <c r="V97" s="203">
        <f>SUM(X97:AA97)</f>
        <v>0</v>
      </c>
      <c r="W97" s="33" t="str">
        <f>IF(ISERROR(V97/G97),"",V97/G97)</f>
        <v/>
      </c>
      <c r="X97" s="93">
        <f>SUM('1:3'!X97)</f>
        <v>0</v>
      </c>
      <c r="Y97" s="93">
        <f>SUM('1:3'!Y97)</f>
        <v>0</v>
      </c>
      <c r="Z97" s="93">
        <f>SUM('1:3'!Z97)</f>
        <v>0</v>
      </c>
      <c r="AA97" s="93">
        <f>SUM('1:3'!AA97)</f>
        <v>0</v>
      </c>
      <c r="AD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</row>
    <row r="98" spans="1:106">
      <c r="A98" s="264">
        <v>30600003</v>
      </c>
      <c r="B98" s="65" t="s">
        <v>162</v>
      </c>
      <c r="C98" s="191" t="s">
        <v>89</v>
      </c>
      <c r="D98" s="17">
        <v>5.03</v>
      </c>
      <c r="E98" s="17"/>
      <c r="F98" s="6"/>
      <c r="G98" s="93">
        <f>SUM('1:3'!G98)</f>
        <v>0</v>
      </c>
      <c r="H98" s="93">
        <f>SUM('1:3'!H98)</f>
        <v>0</v>
      </c>
      <c r="I98" s="93">
        <f>SUM('1:3'!I98)</f>
        <v>0</v>
      </c>
      <c r="J98" s="31" t="str">
        <f t="array" ref="J98">IF(ISERROR(G98/I98),"",G98/I98)</f>
        <v/>
      </c>
      <c r="K98" s="35">
        <f t="array" ref="K98">IF(ISERROR(G98/L98),"",G98/L98)</f>
        <v>0</v>
      </c>
      <c r="L98" s="87">
        <v>8</v>
      </c>
      <c r="M98" s="36">
        <f>IF(ISERROR(I98-K98),"",I98-K98)</f>
        <v>0</v>
      </c>
      <c r="N98" s="93">
        <f>SUM('1:3'!N98)</f>
        <v>0</v>
      </c>
      <c r="O98" s="93">
        <f>SUM('1:3'!O98)</f>
        <v>0</v>
      </c>
      <c r="P98" s="93">
        <f>SUM('1:3'!P98)</f>
        <v>0</v>
      </c>
      <c r="Q98" s="93">
        <f>SUM('1:3'!Q98)</f>
        <v>0</v>
      </c>
      <c r="R98" s="93">
        <f>SUM('1:3'!R98)</f>
        <v>0</v>
      </c>
      <c r="S98" s="93">
        <f>SUM('1:3'!S98)</f>
        <v>0</v>
      </c>
      <c r="T98" s="93">
        <f>SUM('1:3'!T98)</f>
        <v>0</v>
      </c>
      <c r="U98" s="93">
        <f>SUM('1:3'!U98)</f>
        <v>0</v>
      </c>
      <c r="V98" s="203">
        <f>SUM(X98:AA98)</f>
        <v>0</v>
      </c>
      <c r="W98" s="33" t="str">
        <f>IF(ISERROR(V98/G98),"",V98/G98)</f>
        <v/>
      </c>
      <c r="X98" s="93">
        <f>SUM('1:3'!X98)</f>
        <v>0</v>
      </c>
      <c r="Y98" s="93">
        <f>SUM('1:3'!Y98)</f>
        <v>0</v>
      </c>
      <c r="Z98" s="93">
        <f>SUM('1:3'!Z98)</f>
        <v>0</v>
      </c>
      <c r="AA98" s="93">
        <f>SUM('1:3'!AA98)</f>
        <v>0</v>
      </c>
      <c r="AD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</row>
    <row r="99" spans="1:106">
      <c r="A99" s="264">
        <v>30400030</v>
      </c>
      <c r="B99" s="211" t="s">
        <v>485</v>
      </c>
      <c r="C99" s="16" t="s">
        <v>53</v>
      </c>
      <c r="D99" s="17">
        <v>5.03</v>
      </c>
      <c r="E99" s="17"/>
      <c r="F99" s="6"/>
      <c r="G99" s="93">
        <f>SUM('1:3'!G99)</f>
        <v>0</v>
      </c>
      <c r="H99" s="93">
        <f>SUM('1:3'!H99)</f>
        <v>0</v>
      </c>
      <c r="I99" s="93">
        <f>SUM('1:3'!I99)</f>
        <v>0</v>
      </c>
      <c r="J99" s="31" t="str">
        <f t="array" ref="J99">IF(ISERROR(G99/I99),"",G99/I99)</f>
        <v/>
      </c>
      <c r="K99" s="35">
        <f t="array" ref="K99">IF(ISERROR(G99/L99),"",G99/L99)</f>
        <v>0</v>
      </c>
      <c r="L99" s="87">
        <v>10</v>
      </c>
      <c r="M99" s="36">
        <f t="shared" ref="M99:M114" si="17">IF(ISERROR(I99-K99),"",I99-K99)</f>
        <v>0</v>
      </c>
      <c r="N99" s="93">
        <f>SUM('1:3'!N99)</f>
        <v>0</v>
      </c>
      <c r="O99" s="93">
        <f>SUM('1:3'!O99)</f>
        <v>0</v>
      </c>
      <c r="P99" s="93">
        <f>SUM('1:3'!P99)</f>
        <v>0</v>
      </c>
      <c r="Q99" s="93">
        <f>SUM('1:3'!Q99)</f>
        <v>0</v>
      </c>
      <c r="R99" s="93">
        <f>SUM('1:3'!R99)</f>
        <v>0</v>
      </c>
      <c r="S99" s="93">
        <f>SUM('1:3'!S99)</f>
        <v>0</v>
      </c>
      <c r="T99" s="93">
        <f>SUM('1:3'!T99)</f>
        <v>0</v>
      </c>
      <c r="U99" s="93">
        <f>SUM('1:3'!U99)</f>
        <v>0</v>
      </c>
      <c r="V99" s="202">
        <f t="shared" ref="V99:V106" si="18">SUM(X99:AA99)</f>
        <v>0</v>
      </c>
      <c r="W99" s="33" t="str">
        <f t="shared" ref="W99:W106" si="19">IF(ISERROR(V99/G99),"",V99/G99)</f>
        <v/>
      </c>
      <c r="X99" s="93">
        <f>SUM('1:3'!X99)</f>
        <v>0</v>
      </c>
      <c r="Y99" s="93">
        <f>SUM('1:3'!Y99)</f>
        <v>0</v>
      </c>
      <c r="Z99" s="93">
        <f>SUM('1:3'!Z99)</f>
        <v>0</v>
      </c>
      <c r="AA99" s="93">
        <f>SUM('1:3'!AA99)</f>
        <v>0</v>
      </c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</row>
    <row r="100" spans="1:106">
      <c r="A100" s="264"/>
      <c r="B100" s="65" t="s">
        <v>88</v>
      </c>
      <c r="C100" s="16" t="s">
        <v>72</v>
      </c>
      <c r="D100" s="17">
        <v>5.03</v>
      </c>
      <c r="E100" s="17"/>
      <c r="F100" s="6"/>
      <c r="G100" s="93">
        <f>SUM('1:3'!G100)</f>
        <v>0</v>
      </c>
      <c r="H100" s="93">
        <f>SUM('1:3'!H100)</f>
        <v>0</v>
      </c>
      <c r="I100" s="93">
        <f>SUM('1:3'!I100)</f>
        <v>0</v>
      </c>
      <c r="J100" s="31" t="str">
        <f t="array" ref="J100">IF(ISERROR(G100/I100),"",G100/I100)</f>
        <v/>
      </c>
      <c r="K100" s="35" t="str">
        <f t="array" ref="K100">IF(ISERROR(G100/L100),"",G100/L100)</f>
        <v/>
      </c>
      <c r="L100" s="87"/>
      <c r="M100" s="36" t="str">
        <f t="shared" si="17"/>
        <v/>
      </c>
      <c r="N100" s="93">
        <f>SUM('1:3'!N100)</f>
        <v>0</v>
      </c>
      <c r="O100" s="93">
        <f>SUM('1:3'!O100)</f>
        <v>0</v>
      </c>
      <c r="P100" s="93">
        <f>SUM('1:3'!P100)</f>
        <v>0</v>
      </c>
      <c r="Q100" s="93">
        <f>SUM('1:3'!Q100)</f>
        <v>0</v>
      </c>
      <c r="R100" s="93">
        <f>SUM('1:3'!R100)</f>
        <v>0</v>
      </c>
      <c r="S100" s="93">
        <f>SUM('1:3'!S100)</f>
        <v>0</v>
      </c>
      <c r="T100" s="93">
        <f>SUM('1:3'!T100)</f>
        <v>0</v>
      </c>
      <c r="U100" s="93">
        <f>SUM('1:3'!U100)</f>
        <v>0</v>
      </c>
      <c r="V100" s="202">
        <f t="shared" si="18"/>
        <v>0</v>
      </c>
      <c r="W100" s="33" t="str">
        <f t="shared" si="19"/>
        <v/>
      </c>
      <c r="X100" s="93">
        <f>SUM('1:3'!X100)</f>
        <v>0</v>
      </c>
      <c r="Y100" s="93">
        <f>SUM('1:3'!Y100)</f>
        <v>0</v>
      </c>
      <c r="Z100" s="93">
        <f>SUM('1:3'!Z100)</f>
        <v>0</v>
      </c>
      <c r="AA100" s="93">
        <f>SUM('1:3'!AA100)</f>
        <v>0</v>
      </c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</row>
    <row r="101" spans="1:106">
      <c r="A101" s="264"/>
      <c r="B101" s="65" t="s">
        <v>88</v>
      </c>
      <c r="C101" s="16" t="s">
        <v>60</v>
      </c>
      <c r="D101" s="17">
        <v>5.03</v>
      </c>
      <c r="E101" s="17"/>
      <c r="F101" s="6"/>
      <c r="G101" s="93">
        <f>SUM('1:3'!G101)</f>
        <v>0</v>
      </c>
      <c r="H101" s="93">
        <f>SUM('1:3'!H101)</f>
        <v>0</v>
      </c>
      <c r="I101" s="93">
        <f>SUM('1:3'!I101)</f>
        <v>0</v>
      </c>
      <c r="J101" s="31" t="str">
        <f t="array" ref="J101">IF(ISERROR(G101/I101),"",G101/I101)</f>
        <v/>
      </c>
      <c r="K101" s="35" t="str">
        <f t="array" ref="K101">IF(ISERROR(G101/L101),"",G101/L101)</f>
        <v/>
      </c>
      <c r="L101" s="87"/>
      <c r="M101" s="36" t="str">
        <f t="shared" si="17"/>
        <v/>
      </c>
      <c r="N101" s="93">
        <f>SUM('1:3'!N101)</f>
        <v>0</v>
      </c>
      <c r="O101" s="93">
        <f>SUM('1:3'!O101)</f>
        <v>0</v>
      </c>
      <c r="P101" s="93">
        <f>SUM('1:3'!P101)</f>
        <v>0</v>
      </c>
      <c r="Q101" s="93">
        <f>SUM('1:3'!Q101)</f>
        <v>0</v>
      </c>
      <c r="R101" s="93">
        <f>SUM('1:3'!R101)</f>
        <v>0</v>
      </c>
      <c r="S101" s="93">
        <f>SUM('1:3'!S101)</f>
        <v>0</v>
      </c>
      <c r="T101" s="93">
        <f>SUM('1:3'!T101)</f>
        <v>0</v>
      </c>
      <c r="U101" s="93">
        <f>SUM('1:3'!U101)</f>
        <v>0</v>
      </c>
      <c r="V101" s="202">
        <f t="shared" si="18"/>
        <v>0</v>
      </c>
      <c r="W101" s="33" t="str">
        <f t="shared" si="19"/>
        <v/>
      </c>
      <c r="X101" s="93">
        <f>SUM('1:3'!X101)</f>
        <v>0</v>
      </c>
      <c r="Y101" s="93">
        <f>SUM('1:3'!Y101)</f>
        <v>0</v>
      </c>
      <c r="Z101" s="93">
        <f>SUM('1:3'!Z101)</f>
        <v>0</v>
      </c>
      <c r="AA101" s="93">
        <f>SUM('1:3'!AA101)</f>
        <v>0</v>
      </c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</row>
    <row r="102" spans="1:106">
      <c r="A102" s="264">
        <v>30401031</v>
      </c>
      <c r="B102" s="65" t="s">
        <v>88</v>
      </c>
      <c r="C102" s="16" t="s">
        <v>66</v>
      </c>
      <c r="D102" s="17">
        <v>5.03</v>
      </c>
      <c r="E102" s="17"/>
      <c r="F102" s="6"/>
      <c r="G102" s="93">
        <f>SUM('1:3'!G102)</f>
        <v>0</v>
      </c>
      <c r="H102" s="93">
        <f>SUM('1:3'!H102)</f>
        <v>0</v>
      </c>
      <c r="I102" s="93">
        <f>SUM('1:3'!I102)</f>
        <v>0</v>
      </c>
      <c r="J102" s="31" t="str">
        <f t="array" ref="J102">IF(ISERROR(G102/I102),"",G102/I102)</f>
        <v/>
      </c>
      <c r="K102" s="35" t="str">
        <f t="array" ref="K102">IF(ISERROR(G102/L102),"",G102/L102)</f>
        <v/>
      </c>
      <c r="L102" s="87"/>
      <c r="M102" s="36" t="str">
        <f t="shared" si="17"/>
        <v/>
      </c>
      <c r="N102" s="93">
        <f>SUM('1:3'!N102)</f>
        <v>0</v>
      </c>
      <c r="O102" s="93">
        <f>SUM('1:3'!O102)</f>
        <v>0</v>
      </c>
      <c r="P102" s="93">
        <f>SUM('1:3'!P102)</f>
        <v>0</v>
      </c>
      <c r="Q102" s="93">
        <f>SUM('1:3'!Q102)</f>
        <v>0</v>
      </c>
      <c r="R102" s="93">
        <f>SUM('1:3'!R102)</f>
        <v>0</v>
      </c>
      <c r="S102" s="93">
        <f>SUM('1:3'!S102)</f>
        <v>0</v>
      </c>
      <c r="T102" s="93">
        <f>SUM('1:3'!T102)</f>
        <v>0</v>
      </c>
      <c r="U102" s="93">
        <f>SUM('1:3'!U102)</f>
        <v>0</v>
      </c>
      <c r="V102" s="202">
        <f t="shared" si="18"/>
        <v>0</v>
      </c>
      <c r="W102" s="33" t="str">
        <f t="shared" si="19"/>
        <v/>
      </c>
      <c r="X102" s="93">
        <f>SUM('1:3'!X102)</f>
        <v>0</v>
      </c>
      <c r="Y102" s="93">
        <f>SUM('1:3'!Y102)</f>
        <v>0</v>
      </c>
      <c r="Z102" s="93">
        <f>SUM('1:3'!Z102)</f>
        <v>0</v>
      </c>
      <c r="AA102" s="93">
        <f>SUM('1:3'!AA102)</f>
        <v>0</v>
      </c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</row>
    <row r="103" spans="1:106">
      <c r="A103" s="264">
        <v>30600005</v>
      </c>
      <c r="B103" s="61" t="s">
        <v>90</v>
      </c>
      <c r="C103" s="16" t="s">
        <v>55</v>
      </c>
      <c r="D103" s="17">
        <v>9.36</v>
      </c>
      <c r="E103" s="17"/>
      <c r="F103" s="6"/>
      <c r="G103" s="93">
        <f>SUM('1:3'!G103)</f>
        <v>0</v>
      </c>
      <c r="H103" s="93">
        <f>SUM('1:3'!H103)</f>
        <v>0</v>
      </c>
      <c r="I103" s="93">
        <f>SUM('1:3'!I103)</f>
        <v>0</v>
      </c>
      <c r="J103" s="31" t="str">
        <f t="array" ref="J103">IF(ISERROR(G103/I103),"",G103/I103)</f>
        <v/>
      </c>
      <c r="K103" s="35">
        <f t="array" ref="K103">IF(ISERROR(G103/L103),"",G103/L103)</f>
        <v>0</v>
      </c>
      <c r="L103" s="87">
        <v>6</v>
      </c>
      <c r="M103" s="36">
        <f t="shared" si="17"/>
        <v>0</v>
      </c>
      <c r="N103" s="93">
        <f>SUM('1:3'!N103)</f>
        <v>0</v>
      </c>
      <c r="O103" s="93">
        <f>SUM('1:3'!O103)</f>
        <v>0</v>
      </c>
      <c r="P103" s="93">
        <f>SUM('1:3'!P103)</f>
        <v>0</v>
      </c>
      <c r="Q103" s="93">
        <f>SUM('1:3'!Q103)</f>
        <v>0</v>
      </c>
      <c r="R103" s="93">
        <f>SUM('1:3'!R103)</f>
        <v>0</v>
      </c>
      <c r="S103" s="93">
        <f>SUM('1:3'!S103)</f>
        <v>0</v>
      </c>
      <c r="T103" s="93">
        <f>SUM('1:3'!T103)</f>
        <v>0</v>
      </c>
      <c r="U103" s="93">
        <f>SUM('1:3'!U103)</f>
        <v>0</v>
      </c>
      <c r="V103" s="202">
        <f t="shared" si="18"/>
        <v>0</v>
      </c>
      <c r="W103" s="33" t="str">
        <f t="shared" si="19"/>
        <v/>
      </c>
      <c r="X103" s="93">
        <f>SUM('1:3'!X103)</f>
        <v>0</v>
      </c>
      <c r="Y103" s="93">
        <f>SUM('1:3'!Y103)</f>
        <v>0</v>
      </c>
      <c r="Z103" s="93">
        <f>SUM('1:3'!Z103)</f>
        <v>0</v>
      </c>
      <c r="AA103" s="93">
        <f>SUM('1:3'!AA103)</f>
        <v>0</v>
      </c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</row>
    <row r="104" spans="1:106">
      <c r="A104" s="264">
        <v>30600008</v>
      </c>
      <c r="B104" s="61" t="s">
        <v>90</v>
      </c>
      <c r="C104" s="16" t="s">
        <v>53</v>
      </c>
      <c r="D104" s="17">
        <v>9.36</v>
      </c>
      <c r="E104" s="17"/>
      <c r="F104" s="6"/>
      <c r="G104" s="93">
        <f>SUM('1:3'!G104)</f>
        <v>0</v>
      </c>
      <c r="H104" s="93">
        <f>SUM('1:3'!H104)</f>
        <v>0</v>
      </c>
      <c r="I104" s="93">
        <f>SUM('1:3'!I104)</f>
        <v>0</v>
      </c>
      <c r="J104" s="31" t="str">
        <f t="array" ref="J104">IF(ISERROR(G104/I104),"",G104/I104)</f>
        <v/>
      </c>
      <c r="K104" s="35">
        <f t="array" ref="K104">IF(ISERROR(G104/L104),"",G104/L104)</f>
        <v>0</v>
      </c>
      <c r="L104" s="87">
        <v>6</v>
      </c>
      <c r="M104" s="36">
        <f t="shared" si="17"/>
        <v>0</v>
      </c>
      <c r="N104" s="93">
        <f>SUM('1:3'!N104)</f>
        <v>0</v>
      </c>
      <c r="O104" s="93">
        <f>SUM('1:3'!O104)</f>
        <v>0</v>
      </c>
      <c r="P104" s="93">
        <f>SUM('1:3'!P104)</f>
        <v>0</v>
      </c>
      <c r="Q104" s="93">
        <f>SUM('1:3'!Q104)</f>
        <v>0</v>
      </c>
      <c r="R104" s="93">
        <f>SUM('1:3'!R104)</f>
        <v>0</v>
      </c>
      <c r="S104" s="93">
        <f>SUM('1:3'!S104)</f>
        <v>0</v>
      </c>
      <c r="T104" s="93">
        <f>SUM('1:3'!T104)</f>
        <v>0</v>
      </c>
      <c r="U104" s="93">
        <f>SUM('1:3'!U104)</f>
        <v>0</v>
      </c>
      <c r="V104" s="202">
        <f t="shared" si="18"/>
        <v>0</v>
      </c>
      <c r="W104" s="33" t="str">
        <f t="shared" si="19"/>
        <v/>
      </c>
      <c r="X104" s="93">
        <f>SUM('1:3'!X104)</f>
        <v>0</v>
      </c>
      <c r="Y104" s="93">
        <f>SUM('1:3'!Y104)</f>
        <v>0</v>
      </c>
      <c r="Z104" s="93">
        <f>SUM('1:3'!Z104)</f>
        <v>0</v>
      </c>
      <c r="AA104" s="93">
        <f>SUM('1:3'!AA104)</f>
        <v>0</v>
      </c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</row>
    <row r="105" spans="1:106">
      <c r="A105" s="264">
        <v>30600007</v>
      </c>
      <c r="B105" s="61" t="s">
        <v>90</v>
      </c>
      <c r="C105" s="16" t="s">
        <v>89</v>
      </c>
      <c r="D105" s="17">
        <v>9.36</v>
      </c>
      <c r="E105" s="17"/>
      <c r="F105" s="6"/>
      <c r="G105" s="93">
        <f>SUM('1:3'!G105)</f>
        <v>0</v>
      </c>
      <c r="H105" s="93">
        <f>SUM('1:3'!H105)</f>
        <v>0</v>
      </c>
      <c r="I105" s="93">
        <f>SUM('1:3'!I105)</f>
        <v>0</v>
      </c>
      <c r="J105" s="31" t="str">
        <f t="array" ref="J105">IF(ISERROR(G105/I105),"",G105/I105)</f>
        <v/>
      </c>
      <c r="K105" s="35">
        <f t="array" ref="K105">IF(ISERROR(G105/L105),"",G105/L105)</f>
        <v>0</v>
      </c>
      <c r="L105" s="87">
        <v>6</v>
      </c>
      <c r="M105" s="36">
        <f t="shared" si="17"/>
        <v>0</v>
      </c>
      <c r="N105" s="93">
        <f>SUM('1:3'!N105)</f>
        <v>0</v>
      </c>
      <c r="O105" s="93">
        <f>SUM('1:3'!O105)</f>
        <v>0</v>
      </c>
      <c r="P105" s="93">
        <f>SUM('1:3'!P105)</f>
        <v>0</v>
      </c>
      <c r="Q105" s="93">
        <f>SUM('1:3'!Q105)</f>
        <v>0</v>
      </c>
      <c r="R105" s="93">
        <f>SUM('1:3'!R105)</f>
        <v>0</v>
      </c>
      <c r="S105" s="93">
        <f>SUM('1:3'!S105)</f>
        <v>0</v>
      </c>
      <c r="T105" s="93">
        <f>SUM('1:3'!T105)</f>
        <v>0</v>
      </c>
      <c r="U105" s="93">
        <f>SUM('1:3'!U105)</f>
        <v>0</v>
      </c>
      <c r="V105" s="202">
        <f t="shared" si="18"/>
        <v>0</v>
      </c>
      <c r="W105" s="33" t="str">
        <f t="shared" si="19"/>
        <v/>
      </c>
      <c r="X105" s="93">
        <f>SUM('1:3'!X105)</f>
        <v>0</v>
      </c>
      <c r="Y105" s="93">
        <f>SUM('1:3'!Y105)</f>
        <v>0</v>
      </c>
      <c r="Z105" s="93">
        <f>SUM('1:3'!Z105)</f>
        <v>0</v>
      </c>
      <c r="AA105" s="93">
        <f>SUM('1:3'!AA105)</f>
        <v>0</v>
      </c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</row>
    <row r="106" spans="1:106">
      <c r="A106" s="264">
        <v>30600006</v>
      </c>
      <c r="B106" s="61" t="s">
        <v>90</v>
      </c>
      <c r="C106" s="16" t="s">
        <v>60</v>
      </c>
      <c r="D106" s="17">
        <v>9.36</v>
      </c>
      <c r="E106" s="17"/>
      <c r="F106" s="6"/>
      <c r="G106" s="93">
        <f>SUM('1:3'!G106)</f>
        <v>0</v>
      </c>
      <c r="H106" s="93">
        <f>SUM('1:3'!H106)</f>
        <v>0</v>
      </c>
      <c r="I106" s="93">
        <f>SUM('1:3'!I106)</f>
        <v>0</v>
      </c>
      <c r="J106" s="31" t="str">
        <f t="array" ref="J106">IF(ISERROR(G106/I106),"",G106/I106)</f>
        <v/>
      </c>
      <c r="K106" s="35">
        <f t="array" ref="K106">IF(ISERROR(G106/L106),"",G106/L106)</f>
        <v>0</v>
      </c>
      <c r="L106" s="87">
        <v>6</v>
      </c>
      <c r="M106" s="36">
        <f t="shared" si="17"/>
        <v>0</v>
      </c>
      <c r="N106" s="93">
        <f>SUM('1:3'!N106)</f>
        <v>0</v>
      </c>
      <c r="O106" s="93">
        <f>SUM('1:3'!O106)</f>
        <v>0</v>
      </c>
      <c r="P106" s="93">
        <f>SUM('1:3'!P106)</f>
        <v>0</v>
      </c>
      <c r="Q106" s="93">
        <f>SUM('1:3'!Q106)</f>
        <v>0</v>
      </c>
      <c r="R106" s="93">
        <f>SUM('1:3'!R106)</f>
        <v>0</v>
      </c>
      <c r="S106" s="93">
        <f>SUM('1:3'!S106)</f>
        <v>0</v>
      </c>
      <c r="T106" s="93">
        <f>SUM('1:3'!T106)</f>
        <v>0</v>
      </c>
      <c r="U106" s="93">
        <f>SUM('1:3'!U106)</f>
        <v>0</v>
      </c>
      <c r="V106" s="202">
        <f t="shared" si="18"/>
        <v>0</v>
      </c>
      <c r="W106" s="33" t="str">
        <f t="shared" si="19"/>
        <v/>
      </c>
      <c r="X106" s="93">
        <f>SUM('1:3'!X106)</f>
        <v>0</v>
      </c>
      <c r="Y106" s="93">
        <f>SUM('1:3'!Y106)</f>
        <v>0</v>
      </c>
      <c r="Z106" s="93">
        <f>SUM('1:3'!Z106)</f>
        <v>0</v>
      </c>
      <c r="AA106" s="93">
        <f>SUM('1:3'!AA106)</f>
        <v>0</v>
      </c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</row>
    <row r="107" spans="1:106">
      <c r="A107" s="259">
        <v>30400026</v>
      </c>
      <c r="B107" s="186" t="s">
        <v>452</v>
      </c>
      <c r="C107" s="183" t="s">
        <v>395</v>
      </c>
      <c r="D107" s="17">
        <v>5</v>
      </c>
      <c r="E107" s="17"/>
      <c r="F107" s="6"/>
      <c r="G107" s="93">
        <f>SUM('1:3'!G107)</f>
        <v>0</v>
      </c>
      <c r="H107" s="93">
        <f>SUM('1:3'!H107)</f>
        <v>0</v>
      </c>
      <c r="I107" s="93">
        <f>SUM('1:3'!I107)</f>
        <v>0</v>
      </c>
      <c r="J107" s="31"/>
      <c r="K107" s="35">
        <f t="array" ref="K107">IF(ISERROR(G107/L107),"",G107/L107)</f>
        <v>0</v>
      </c>
      <c r="L107" s="87">
        <v>5</v>
      </c>
      <c r="M107" s="36">
        <f t="shared" si="17"/>
        <v>0</v>
      </c>
      <c r="N107" s="93">
        <f>SUM('1:3'!N107)</f>
        <v>0</v>
      </c>
      <c r="O107" s="93">
        <f>SUM('1:3'!O107)</f>
        <v>0</v>
      </c>
      <c r="P107" s="93">
        <f>SUM('1:3'!P107)</f>
        <v>0</v>
      </c>
      <c r="Q107" s="93">
        <f>SUM('1:3'!Q107)</f>
        <v>0</v>
      </c>
      <c r="R107" s="93">
        <f>SUM('1:3'!R107)</f>
        <v>0</v>
      </c>
      <c r="S107" s="93">
        <f>SUM('1:3'!S107)</f>
        <v>0</v>
      </c>
      <c r="T107" s="93">
        <f>SUM('1:3'!T107)</f>
        <v>0</v>
      </c>
      <c r="U107" s="93">
        <f>SUM('1:3'!U107)</f>
        <v>0</v>
      </c>
      <c r="V107" s="202"/>
      <c r="W107" s="33"/>
      <c r="X107" s="93">
        <f>SUM('1:3'!X107)</f>
        <v>0</v>
      </c>
      <c r="Y107" s="93">
        <f>SUM('1:3'!Y107)</f>
        <v>0</v>
      </c>
      <c r="Z107" s="93">
        <f>SUM('1:3'!Z107)</f>
        <v>0</v>
      </c>
      <c r="AA107" s="93">
        <f>SUM('1:3'!AA107)</f>
        <v>0</v>
      </c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</row>
    <row r="108" spans="1:106">
      <c r="A108" s="259">
        <v>30400028</v>
      </c>
      <c r="B108" s="186" t="s">
        <v>452</v>
      </c>
      <c r="C108" s="183" t="s">
        <v>403</v>
      </c>
      <c r="D108" s="17">
        <v>5</v>
      </c>
      <c r="E108" s="17"/>
      <c r="F108" s="6"/>
      <c r="G108" s="93">
        <f>SUM('1:3'!G108)</f>
        <v>151</v>
      </c>
      <c r="H108" s="93">
        <f>SUM('1:3'!H108)</f>
        <v>755</v>
      </c>
      <c r="I108" s="93">
        <f>SUM('1:3'!I108)</f>
        <v>3.5</v>
      </c>
      <c r="J108" s="31"/>
      <c r="K108" s="35">
        <f t="array" ref="K108">IF(ISERROR(G108/L108),"",G108/L108)</f>
        <v>30.2</v>
      </c>
      <c r="L108" s="87">
        <v>5</v>
      </c>
      <c r="M108" s="36">
        <f t="shared" si="17"/>
        <v>-26.7</v>
      </c>
      <c r="N108" s="93">
        <f>SUM('1:3'!N108)</f>
        <v>0</v>
      </c>
      <c r="O108" s="93">
        <f>SUM('1:3'!O108)</f>
        <v>0</v>
      </c>
      <c r="P108" s="93">
        <f>SUM('1:3'!P108)</f>
        <v>0</v>
      </c>
      <c r="Q108" s="93">
        <f>SUM('1:3'!Q108)</f>
        <v>0</v>
      </c>
      <c r="R108" s="93">
        <f>SUM('1:3'!R108)</f>
        <v>0</v>
      </c>
      <c r="S108" s="93">
        <f>SUM('1:3'!S108)</f>
        <v>0</v>
      </c>
      <c r="T108" s="93">
        <f>SUM('1:3'!T108)</f>
        <v>0</v>
      </c>
      <c r="U108" s="93">
        <f>SUM('1:3'!U108)</f>
        <v>0</v>
      </c>
      <c r="V108" s="202"/>
      <c r="W108" s="33"/>
      <c r="X108" s="93">
        <f>SUM('1:3'!X108)</f>
        <v>0</v>
      </c>
      <c r="Y108" s="93">
        <f>SUM('1:3'!Y108)</f>
        <v>0</v>
      </c>
      <c r="Z108" s="93">
        <f>SUM('1:3'!Z108)</f>
        <v>0</v>
      </c>
      <c r="AA108" s="93">
        <f>SUM('1:3'!AA108)</f>
        <v>0</v>
      </c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</row>
    <row r="109" spans="1:106">
      <c r="A109" s="259">
        <v>30400027</v>
      </c>
      <c r="B109" s="186" t="s">
        <v>467</v>
      </c>
      <c r="C109" s="183" t="s">
        <v>406</v>
      </c>
      <c r="D109" s="17">
        <v>5</v>
      </c>
      <c r="E109" s="17"/>
      <c r="F109" s="6"/>
      <c r="G109" s="93">
        <f>SUM('1:3'!G109)</f>
        <v>0</v>
      </c>
      <c r="H109" s="93">
        <f>SUM('1:3'!H109)</f>
        <v>0</v>
      </c>
      <c r="I109" s="93">
        <f>SUM('1:3'!I109)</f>
        <v>0</v>
      </c>
      <c r="J109" s="31"/>
      <c r="K109" s="35">
        <f t="array" ref="K109">IF(ISERROR(G109/L109),"",G109/L109)</f>
        <v>0</v>
      </c>
      <c r="L109" s="87">
        <v>5</v>
      </c>
      <c r="M109" s="36">
        <f t="shared" si="17"/>
        <v>0</v>
      </c>
      <c r="N109" s="93">
        <f>SUM('1:3'!N109)</f>
        <v>0</v>
      </c>
      <c r="O109" s="93">
        <f>SUM('1:3'!O109)</f>
        <v>0</v>
      </c>
      <c r="P109" s="93">
        <f>SUM('1:3'!P109)</f>
        <v>0</v>
      </c>
      <c r="Q109" s="93">
        <f>SUM('1:3'!Q109)</f>
        <v>0</v>
      </c>
      <c r="R109" s="93">
        <f>SUM('1:3'!R109)</f>
        <v>0</v>
      </c>
      <c r="S109" s="93">
        <f>SUM('1:3'!S109)</f>
        <v>0</v>
      </c>
      <c r="T109" s="93">
        <f>SUM('1:3'!T109)</f>
        <v>0</v>
      </c>
      <c r="U109" s="93">
        <f>SUM('1:3'!U109)</f>
        <v>0</v>
      </c>
      <c r="V109" s="202"/>
      <c r="W109" s="33"/>
      <c r="X109" s="93">
        <f>SUM('1:3'!X109)</f>
        <v>0</v>
      </c>
      <c r="Y109" s="93">
        <f>SUM('1:3'!Y109)</f>
        <v>0</v>
      </c>
      <c r="Z109" s="93">
        <f>SUM('1:3'!Z109)</f>
        <v>0</v>
      </c>
      <c r="AA109" s="93">
        <f>SUM('1:3'!AA109)</f>
        <v>0</v>
      </c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</row>
    <row r="110" spans="1:106">
      <c r="A110" s="259"/>
      <c r="B110" s="186" t="s">
        <v>486</v>
      </c>
      <c r="C110" s="183" t="s">
        <v>372</v>
      </c>
      <c r="D110" s="17">
        <v>5</v>
      </c>
      <c r="E110" s="17"/>
      <c r="F110" s="6"/>
      <c r="G110" s="93">
        <f>SUM('1:3'!G110)</f>
        <v>0</v>
      </c>
      <c r="H110" s="93">
        <f>SUM('1:3'!H110)</f>
        <v>0</v>
      </c>
      <c r="I110" s="93">
        <f>SUM('1:3'!I110)</f>
        <v>0</v>
      </c>
      <c r="J110" s="31"/>
      <c r="K110" s="35">
        <f t="array" ref="K110">IF(ISERROR(G110/L110),"",G110/L110)</f>
        <v>0</v>
      </c>
      <c r="L110" s="87">
        <v>5</v>
      </c>
      <c r="M110" s="36">
        <f t="shared" si="17"/>
        <v>0</v>
      </c>
      <c r="N110" s="93">
        <f>SUM('1:3'!N110)</f>
        <v>0</v>
      </c>
      <c r="O110" s="93">
        <f>SUM('1:3'!O110)</f>
        <v>0</v>
      </c>
      <c r="P110" s="93">
        <f>SUM('1:3'!P110)</f>
        <v>0</v>
      </c>
      <c r="Q110" s="93">
        <f>SUM('1:3'!Q110)</f>
        <v>0</v>
      </c>
      <c r="R110" s="93">
        <f>SUM('1:3'!R110)</f>
        <v>0</v>
      </c>
      <c r="S110" s="93">
        <f>SUM('1:3'!S110)</f>
        <v>0</v>
      </c>
      <c r="T110" s="93">
        <f>SUM('1:3'!T110)</f>
        <v>0</v>
      </c>
      <c r="U110" s="93">
        <f>SUM('1:3'!U110)</f>
        <v>0</v>
      </c>
      <c r="V110" s="202"/>
      <c r="W110" s="33"/>
      <c r="X110" s="93">
        <f>SUM('1:3'!X110)</f>
        <v>0</v>
      </c>
      <c r="Y110" s="93">
        <f>SUM('1:3'!Y110)</f>
        <v>0</v>
      </c>
      <c r="Z110" s="93">
        <f>SUM('1:3'!Z110)</f>
        <v>0</v>
      </c>
      <c r="AA110" s="93">
        <f>SUM('1:3'!AA110)</f>
        <v>0</v>
      </c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</row>
    <row r="111" spans="1:106">
      <c r="A111" s="259">
        <v>30600009</v>
      </c>
      <c r="B111" s="61" t="s">
        <v>344</v>
      </c>
      <c r="C111" s="16" t="s">
        <v>346</v>
      </c>
      <c r="D111" s="17">
        <v>5</v>
      </c>
      <c r="E111" s="17"/>
      <c r="F111" s="6"/>
      <c r="G111" s="93">
        <f>SUM('1:3'!G111)</f>
        <v>0</v>
      </c>
      <c r="H111" s="93">
        <f>SUM('1:3'!H111)</f>
        <v>0</v>
      </c>
      <c r="I111" s="93">
        <f>SUM('1:3'!I111)</f>
        <v>0</v>
      </c>
      <c r="J111" s="31"/>
      <c r="K111" s="35">
        <f t="array" ref="K111">IF(ISERROR(G111/L111),"",G111/L111)</f>
        <v>0</v>
      </c>
      <c r="L111" s="87">
        <v>5</v>
      </c>
      <c r="M111" s="36">
        <f t="shared" si="17"/>
        <v>0</v>
      </c>
      <c r="N111" s="93">
        <f>SUM('1:3'!N111)</f>
        <v>0</v>
      </c>
      <c r="O111" s="93">
        <f>SUM('1:3'!O111)</f>
        <v>0</v>
      </c>
      <c r="P111" s="93">
        <f>SUM('1:3'!P111)</f>
        <v>0</v>
      </c>
      <c r="Q111" s="93">
        <f>SUM('1:3'!Q111)</f>
        <v>0</v>
      </c>
      <c r="R111" s="93">
        <f>SUM('1:3'!R111)</f>
        <v>0</v>
      </c>
      <c r="S111" s="93">
        <f>SUM('1:3'!S111)</f>
        <v>0</v>
      </c>
      <c r="T111" s="93">
        <f>SUM('1:3'!T111)</f>
        <v>0</v>
      </c>
      <c r="U111" s="93">
        <f>SUM('1:3'!U111)</f>
        <v>0</v>
      </c>
      <c r="V111" s="202"/>
      <c r="W111" s="33"/>
      <c r="X111" s="93">
        <f>SUM('1:3'!X111)</f>
        <v>0</v>
      </c>
      <c r="Y111" s="93">
        <f>SUM('1:3'!Y111)</f>
        <v>0</v>
      </c>
      <c r="Z111" s="93">
        <f>SUM('1:3'!Z111)</f>
        <v>0</v>
      </c>
      <c r="AA111" s="93">
        <f>SUM('1:3'!AA111)</f>
        <v>0</v>
      </c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</row>
    <row r="112" spans="1:106">
      <c r="A112" s="259">
        <v>30600010</v>
      </c>
      <c r="B112" s="61" t="s">
        <v>344</v>
      </c>
      <c r="C112" s="16" t="s">
        <v>347</v>
      </c>
      <c r="D112" s="17">
        <v>5</v>
      </c>
      <c r="E112" s="17"/>
      <c r="F112" s="6"/>
      <c r="G112" s="93">
        <f>SUM('1:3'!G112)</f>
        <v>0</v>
      </c>
      <c r="H112" s="93">
        <f>SUM('1:3'!H112)</f>
        <v>0</v>
      </c>
      <c r="I112" s="93">
        <f>SUM('1:3'!I112)</f>
        <v>0</v>
      </c>
      <c r="J112" s="31"/>
      <c r="K112" s="35">
        <f t="array" ref="K112">IF(ISERROR(G112/L112),"",G112/L112)</f>
        <v>0</v>
      </c>
      <c r="L112" s="87">
        <v>5</v>
      </c>
      <c r="M112" s="36">
        <f t="shared" si="17"/>
        <v>0</v>
      </c>
      <c r="N112" s="93">
        <f>SUM('1:3'!N112)</f>
        <v>0</v>
      </c>
      <c r="O112" s="93">
        <f>SUM('1:3'!O112)</f>
        <v>0</v>
      </c>
      <c r="P112" s="93">
        <f>SUM('1:3'!P112)</f>
        <v>0</v>
      </c>
      <c r="Q112" s="93">
        <f>SUM('1:3'!Q112)</f>
        <v>0</v>
      </c>
      <c r="R112" s="93">
        <f>SUM('1:3'!R112)</f>
        <v>0</v>
      </c>
      <c r="S112" s="93">
        <f>SUM('1:3'!S112)</f>
        <v>0</v>
      </c>
      <c r="T112" s="93">
        <f>SUM('1:3'!T112)</f>
        <v>0</v>
      </c>
      <c r="U112" s="93">
        <f>SUM('1:3'!U112)</f>
        <v>0</v>
      </c>
      <c r="V112" s="202"/>
      <c r="W112" s="33"/>
      <c r="X112" s="93">
        <f>SUM('1:3'!X112)</f>
        <v>0</v>
      </c>
      <c r="Y112" s="93">
        <f>SUM('1:3'!Y112)</f>
        <v>0</v>
      </c>
      <c r="Z112" s="93">
        <f>SUM('1:3'!Z112)</f>
        <v>0</v>
      </c>
      <c r="AA112" s="93">
        <f>SUM('1:3'!AA112)</f>
        <v>0</v>
      </c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</row>
    <row r="113" spans="1:106">
      <c r="A113" s="259">
        <v>30400001</v>
      </c>
      <c r="B113" s="65" t="s">
        <v>508</v>
      </c>
      <c r="C113" s="16" t="s">
        <v>61</v>
      </c>
      <c r="D113" s="17">
        <v>5.0599999999999996</v>
      </c>
      <c r="E113" s="17"/>
      <c r="F113" s="6"/>
      <c r="G113" s="93">
        <f>SUM('1:3'!G113)</f>
        <v>0</v>
      </c>
      <c r="H113" s="93">
        <f>SUM('1:3'!H113)</f>
        <v>0</v>
      </c>
      <c r="I113" s="93">
        <f>SUM('1:3'!I113)</f>
        <v>0</v>
      </c>
      <c r="J113" s="31" t="str">
        <f t="array" ref="J113">IF(ISERROR(G113/I113),"",G113/I113)</f>
        <v/>
      </c>
      <c r="K113" s="35">
        <f t="array" ref="K113">IF(ISERROR(G113/L113),"",G113/L113)</f>
        <v>0</v>
      </c>
      <c r="L113" s="87">
        <v>15.5</v>
      </c>
      <c r="M113" s="36">
        <f t="shared" si="17"/>
        <v>0</v>
      </c>
      <c r="N113" s="93">
        <f>SUM('1:3'!N113)</f>
        <v>0</v>
      </c>
      <c r="O113" s="93">
        <f>SUM('1:3'!O113)</f>
        <v>0</v>
      </c>
      <c r="P113" s="93">
        <f>SUM('1:3'!P113)</f>
        <v>0</v>
      </c>
      <c r="Q113" s="93">
        <f>SUM('1:3'!Q113)</f>
        <v>0</v>
      </c>
      <c r="R113" s="93">
        <f>SUM('1:3'!R113)</f>
        <v>0</v>
      </c>
      <c r="S113" s="93">
        <f>SUM('1:3'!S113)</f>
        <v>0</v>
      </c>
      <c r="T113" s="93">
        <f>SUM('1:3'!T113)</f>
        <v>0</v>
      </c>
      <c r="U113" s="93">
        <f>SUM('1:3'!U113)</f>
        <v>0</v>
      </c>
      <c r="V113" s="202">
        <f>SUM(X113:AA113)</f>
        <v>0</v>
      </c>
      <c r="W113" s="33" t="str">
        <f>IF(ISERROR(V113/G113),"",V113/G113)</f>
        <v/>
      </c>
      <c r="X113" s="93">
        <f>SUM('1:3'!X113)</f>
        <v>0</v>
      </c>
      <c r="Y113" s="93">
        <f>SUM('1:3'!Y113)</f>
        <v>0</v>
      </c>
      <c r="Z113" s="93">
        <f>SUM('1:3'!Z113)</f>
        <v>0</v>
      </c>
      <c r="AA113" s="93">
        <f>SUM('1:3'!AA113)</f>
        <v>0</v>
      </c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</row>
    <row r="114" spans="1:106">
      <c r="A114" s="259">
        <v>30400002</v>
      </c>
      <c r="B114" s="65" t="s">
        <v>508</v>
      </c>
      <c r="C114" s="16" t="s">
        <v>72</v>
      </c>
      <c r="D114" s="17">
        <v>5.0599999999999996</v>
      </c>
      <c r="E114" s="17"/>
      <c r="F114" s="6"/>
      <c r="G114" s="93">
        <f>SUM('1:3'!G114)</f>
        <v>0</v>
      </c>
      <c r="H114" s="93">
        <f>SUM('1:3'!H114)</f>
        <v>0</v>
      </c>
      <c r="I114" s="93">
        <f>SUM('1:3'!I114)</f>
        <v>0</v>
      </c>
      <c r="J114" s="31" t="str">
        <f t="array" ref="J114">IF(ISERROR(G114/I114),"",G114/I114)</f>
        <v/>
      </c>
      <c r="K114" s="35">
        <f t="array" ref="K114">IF(ISERROR(G114/L114),"",G114/L114)</f>
        <v>0</v>
      </c>
      <c r="L114" s="87">
        <v>15.5</v>
      </c>
      <c r="M114" s="36">
        <f t="shared" si="17"/>
        <v>0</v>
      </c>
      <c r="N114" s="93">
        <f>SUM('1:3'!N114)</f>
        <v>0</v>
      </c>
      <c r="O114" s="93">
        <f>SUM('1:3'!O114)</f>
        <v>0</v>
      </c>
      <c r="P114" s="93">
        <f>SUM('1:3'!P114)</f>
        <v>0</v>
      </c>
      <c r="Q114" s="93">
        <f>SUM('1:3'!Q114)</f>
        <v>0</v>
      </c>
      <c r="R114" s="93">
        <f>SUM('1:3'!R114)</f>
        <v>0</v>
      </c>
      <c r="S114" s="93">
        <f>SUM('1:3'!S114)</f>
        <v>0</v>
      </c>
      <c r="T114" s="93">
        <f>SUM('1:3'!T114)</f>
        <v>0</v>
      </c>
      <c r="U114" s="93">
        <f>SUM('1:3'!U114)</f>
        <v>0</v>
      </c>
      <c r="V114" s="202">
        <f>SUM(X114:AA114)</f>
        <v>0</v>
      </c>
      <c r="W114" s="33" t="str">
        <f>IF(ISERROR(V114/G114),"",V114/G114)</f>
        <v/>
      </c>
      <c r="X114" s="93">
        <f>SUM('1:3'!X114)</f>
        <v>0</v>
      </c>
      <c r="Y114" s="93">
        <f>SUM('1:3'!Y114)</f>
        <v>0</v>
      </c>
      <c r="Z114" s="93">
        <f>SUM('1:3'!Z114)</f>
        <v>0</v>
      </c>
      <c r="AA114" s="93">
        <f>SUM('1:3'!AA114)</f>
        <v>0</v>
      </c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</row>
    <row r="115" spans="1:106">
      <c r="A115" s="259">
        <v>30400004</v>
      </c>
      <c r="B115" s="211" t="s">
        <v>419</v>
      </c>
      <c r="C115" s="183" t="s">
        <v>420</v>
      </c>
      <c r="D115" s="17"/>
      <c r="E115" s="17"/>
      <c r="F115" s="6"/>
      <c r="G115" s="93">
        <f>SUM('1:3'!G115)</f>
        <v>73</v>
      </c>
      <c r="H115" s="93">
        <f>SUM('1:3'!H115)</f>
        <v>365</v>
      </c>
      <c r="I115" s="93">
        <f>SUM('1:3'!I115)</f>
        <v>1.5</v>
      </c>
      <c r="J115" s="31"/>
      <c r="K115" s="35">
        <f t="array" ref="K115">IF(ISERROR(G115/L115),"",G115/L115)</f>
        <v>3.0416666666666665</v>
      </c>
      <c r="L115" s="87">
        <v>24</v>
      </c>
      <c r="M115" s="36"/>
      <c r="N115" s="93"/>
      <c r="O115" s="93"/>
      <c r="P115" s="93"/>
      <c r="Q115" s="93"/>
      <c r="R115" s="93"/>
      <c r="S115" s="93"/>
      <c r="T115" s="93"/>
      <c r="U115" s="93"/>
      <c r="V115" s="202"/>
      <c r="W115" s="33"/>
      <c r="X115" s="93"/>
      <c r="Y115" s="93"/>
      <c r="Z115" s="93"/>
      <c r="AA115" s="93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</row>
    <row r="116" spans="1:106">
      <c r="A116" s="259">
        <v>30400003</v>
      </c>
      <c r="B116" s="211" t="s">
        <v>419</v>
      </c>
      <c r="C116" s="183" t="s">
        <v>421</v>
      </c>
      <c r="D116" s="17"/>
      <c r="E116" s="17"/>
      <c r="F116" s="6"/>
      <c r="G116" s="93">
        <f>SUM('1:3'!G116)</f>
        <v>0</v>
      </c>
      <c r="H116" s="93">
        <f>SUM('1:3'!H116)</f>
        <v>0</v>
      </c>
      <c r="I116" s="93">
        <f>SUM('1:3'!I116)</f>
        <v>0</v>
      </c>
      <c r="J116" s="31"/>
      <c r="K116" s="35">
        <f t="array" ref="K116">IF(ISERROR(G116/L116),"",G116/L116)</f>
        <v>0</v>
      </c>
      <c r="L116" s="87">
        <v>24</v>
      </c>
      <c r="M116" s="36"/>
      <c r="N116" s="93"/>
      <c r="O116" s="93"/>
      <c r="P116" s="93"/>
      <c r="Q116" s="93"/>
      <c r="R116" s="93"/>
      <c r="S116" s="93"/>
      <c r="T116" s="93"/>
      <c r="U116" s="93"/>
      <c r="V116" s="202"/>
      <c r="W116" s="33"/>
      <c r="X116" s="93"/>
      <c r="Y116" s="93"/>
      <c r="Z116" s="93"/>
      <c r="AA116" s="93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</row>
    <row r="117" spans="1:106">
      <c r="A117" s="259">
        <v>30400005</v>
      </c>
      <c r="B117" s="211" t="s">
        <v>419</v>
      </c>
      <c r="C117" s="183" t="s">
        <v>422</v>
      </c>
      <c r="D117" s="17"/>
      <c r="E117" s="17"/>
      <c r="F117" s="6"/>
      <c r="G117" s="93">
        <f>SUM('1:3'!G117)</f>
        <v>0</v>
      </c>
      <c r="H117" s="93">
        <f>SUM('1:3'!H117)</f>
        <v>0</v>
      </c>
      <c r="I117" s="93">
        <f>SUM('1:3'!I117)</f>
        <v>0</v>
      </c>
      <c r="J117" s="31"/>
      <c r="K117" s="35">
        <f t="array" ref="K117">IF(ISERROR(G117/L117),"",G117/L117)</f>
        <v>0</v>
      </c>
      <c r="L117" s="87">
        <v>24</v>
      </c>
      <c r="M117" s="36"/>
      <c r="N117" s="93"/>
      <c r="O117" s="93"/>
      <c r="P117" s="93"/>
      <c r="Q117" s="93"/>
      <c r="R117" s="93"/>
      <c r="S117" s="93"/>
      <c r="T117" s="93"/>
      <c r="U117" s="93"/>
      <c r="V117" s="202"/>
      <c r="W117" s="33"/>
      <c r="X117" s="93"/>
      <c r="Y117" s="93"/>
      <c r="Z117" s="93"/>
      <c r="AA117" s="93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</row>
    <row r="118" spans="1:106">
      <c r="A118" s="259">
        <v>30400007</v>
      </c>
      <c r="B118" s="65" t="s">
        <v>91</v>
      </c>
      <c r="C118" s="16" t="s">
        <v>74</v>
      </c>
      <c r="D118" s="17">
        <v>5.07</v>
      </c>
      <c r="E118" s="17"/>
      <c r="F118" s="6"/>
      <c r="G118" s="93">
        <f>SUM('1:3'!G118)</f>
        <v>0</v>
      </c>
      <c r="H118" s="93">
        <f>SUM('1:3'!H118)</f>
        <v>0</v>
      </c>
      <c r="I118" s="93">
        <f>SUM('1:3'!I118)</f>
        <v>0</v>
      </c>
      <c r="J118" s="31" t="str">
        <f t="array" ref="J118">IF(ISERROR(G118/I118),"",G118/I118)</f>
        <v/>
      </c>
      <c r="K118" s="35">
        <f t="array" ref="K118">IF(ISERROR(G118/L118),"",G118/L118)</f>
        <v>0</v>
      </c>
      <c r="L118" s="87">
        <v>9</v>
      </c>
      <c r="M118" s="36">
        <f>IF(ISERROR(I118-K118),"",I118-K118)</f>
        <v>0</v>
      </c>
      <c r="N118" s="93">
        <f>SUM('1:3'!N118)</f>
        <v>0</v>
      </c>
      <c r="O118" s="93">
        <f>SUM('1:3'!O118)</f>
        <v>0</v>
      </c>
      <c r="P118" s="93">
        <f>SUM('1:3'!P118)</f>
        <v>0</v>
      </c>
      <c r="Q118" s="93">
        <f>SUM('1:3'!Q118)</f>
        <v>0</v>
      </c>
      <c r="R118" s="93">
        <f>SUM('1:3'!R118)</f>
        <v>0</v>
      </c>
      <c r="S118" s="93">
        <f>SUM('1:3'!S118)</f>
        <v>0</v>
      </c>
      <c r="T118" s="93">
        <f>SUM('1:3'!T118)</f>
        <v>0</v>
      </c>
      <c r="U118" s="93">
        <f>SUM('1:3'!U118)</f>
        <v>0</v>
      </c>
      <c r="V118" s="202">
        <f>SUM(X118:AA118)</f>
        <v>0</v>
      </c>
      <c r="W118" s="33" t="str">
        <f>IF(ISERROR(V118/G118),"",V118/G118)</f>
        <v/>
      </c>
      <c r="X118" s="93">
        <f>SUM('1:3'!X118)</f>
        <v>0</v>
      </c>
      <c r="Y118" s="93">
        <f>SUM('1:3'!Y118)</f>
        <v>0</v>
      </c>
      <c r="Z118" s="93">
        <f>SUM('1:3'!Z118)</f>
        <v>0</v>
      </c>
      <c r="AA118" s="93">
        <f>SUM('1:3'!AA118)</f>
        <v>0</v>
      </c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</row>
    <row r="119" spans="1:106">
      <c r="A119" s="259">
        <v>30400006</v>
      </c>
      <c r="B119" s="65" t="s">
        <v>91</v>
      </c>
      <c r="C119" s="16" t="s">
        <v>53</v>
      </c>
      <c r="D119" s="17">
        <v>5.07</v>
      </c>
      <c r="E119" s="17"/>
      <c r="F119" s="6"/>
      <c r="G119" s="93">
        <f>SUM('1:3'!G119)</f>
        <v>0</v>
      </c>
      <c r="H119" s="93">
        <f>SUM('1:3'!H119)</f>
        <v>0</v>
      </c>
      <c r="I119" s="93">
        <f>SUM('1:3'!I119)</f>
        <v>0</v>
      </c>
      <c r="J119" s="31" t="str">
        <f t="array" ref="J119">IF(ISERROR(G119/I119),"",G119/I119)</f>
        <v/>
      </c>
      <c r="K119" s="35">
        <f t="array" ref="K119">IF(ISERROR(G119/L119),"",G119/L119)</f>
        <v>0</v>
      </c>
      <c r="L119" s="87">
        <v>9</v>
      </c>
      <c r="M119" s="36">
        <f>IF(ISERROR(I119-K119),"",I119-K119)</f>
        <v>0</v>
      </c>
      <c r="N119" s="93">
        <f>SUM('1:3'!N119)</f>
        <v>0</v>
      </c>
      <c r="O119" s="93">
        <f>SUM('1:3'!O119)</f>
        <v>0</v>
      </c>
      <c r="P119" s="93">
        <f>SUM('1:3'!P119)</f>
        <v>0</v>
      </c>
      <c r="Q119" s="93">
        <f>SUM('1:3'!Q119)</f>
        <v>0</v>
      </c>
      <c r="R119" s="93">
        <f>SUM('1:3'!R119)</f>
        <v>0</v>
      </c>
      <c r="S119" s="93">
        <f>SUM('1:3'!S119)</f>
        <v>0</v>
      </c>
      <c r="T119" s="93">
        <f>SUM('1:3'!T119)</f>
        <v>0</v>
      </c>
      <c r="U119" s="93">
        <f>SUM('1:3'!U119)</f>
        <v>0</v>
      </c>
      <c r="V119" s="202">
        <f>SUM(X119:AA119)</f>
        <v>0</v>
      </c>
      <c r="W119" s="33" t="str">
        <f>IF(ISERROR(V119/G119),"",V119/G119)</f>
        <v/>
      </c>
      <c r="X119" s="93">
        <f>SUM('1:3'!X119)</f>
        <v>0</v>
      </c>
      <c r="Y119" s="93">
        <f>SUM('1:3'!Y119)</f>
        <v>0</v>
      </c>
      <c r="Z119" s="93">
        <f>SUM('1:3'!Z119)</f>
        <v>0</v>
      </c>
      <c r="AA119" s="93">
        <f>SUM('1:3'!AA119)</f>
        <v>0</v>
      </c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</row>
    <row r="120" spans="1:106">
      <c r="A120" s="259">
        <v>30400006</v>
      </c>
      <c r="B120" s="65" t="s">
        <v>91</v>
      </c>
      <c r="C120" s="16" t="s">
        <v>60</v>
      </c>
      <c r="D120" s="17">
        <v>5.0599999999999996</v>
      </c>
      <c r="E120" s="17"/>
      <c r="F120" s="53"/>
      <c r="G120" s="93">
        <f>SUM('1:3'!G120)</f>
        <v>0</v>
      </c>
      <c r="H120" s="93">
        <f>SUM('1:3'!H120)</f>
        <v>0</v>
      </c>
      <c r="I120" s="93">
        <f>SUM('1:3'!I120)</f>
        <v>0</v>
      </c>
      <c r="J120" s="31" t="str">
        <f t="array" ref="J120">IF(ISERROR(G120/I120),"",G120/I120)</f>
        <v/>
      </c>
      <c r="K120" s="299">
        <f t="array" ref="K120">IF(ISERROR(G120/L120),"",G120/L120)</f>
        <v>0</v>
      </c>
      <c r="L120" s="87">
        <v>9</v>
      </c>
      <c r="M120" s="36">
        <f>IF(ISERROR(I120-K120),"",I120-K120)</f>
        <v>0</v>
      </c>
      <c r="N120" s="93">
        <f>SUM('1:3'!N120)</f>
        <v>0</v>
      </c>
      <c r="O120" s="93">
        <f>SUM('1:3'!O120)</f>
        <v>0</v>
      </c>
      <c r="P120" s="93">
        <f>SUM('1:3'!P120)</f>
        <v>0</v>
      </c>
      <c r="Q120" s="93">
        <f>SUM('1:3'!Q120)</f>
        <v>0</v>
      </c>
      <c r="R120" s="93">
        <f>SUM('1:3'!R120)</f>
        <v>0</v>
      </c>
      <c r="S120" s="93">
        <f>SUM('1:3'!S120)</f>
        <v>0</v>
      </c>
      <c r="T120" s="93">
        <f>SUM('1:3'!T120)</f>
        <v>0</v>
      </c>
      <c r="U120" s="93">
        <f>SUM('1:3'!U120)</f>
        <v>0</v>
      </c>
      <c r="V120" s="202">
        <f>SUM(X120:AA120)</f>
        <v>0</v>
      </c>
      <c r="W120" s="33" t="str">
        <f>IF(ISERROR(V120/G120),"",V120/G120)</f>
        <v/>
      </c>
      <c r="X120" s="93">
        <f>SUM('1:3'!X120)</f>
        <v>0</v>
      </c>
      <c r="Y120" s="93">
        <f>SUM('1:3'!Y120)</f>
        <v>0</v>
      </c>
      <c r="Z120" s="93">
        <f>SUM('1:3'!Z120)</f>
        <v>0</v>
      </c>
      <c r="AA120" s="93">
        <f>SUM('1:3'!AA120)</f>
        <v>0</v>
      </c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</row>
    <row r="121" spans="1:106">
      <c r="A121" s="536" t="s">
        <v>92</v>
      </c>
      <c r="B121" s="537"/>
      <c r="C121" s="302" t="s">
        <v>71</v>
      </c>
      <c r="D121" s="20"/>
      <c r="E121" s="20"/>
      <c r="F121" s="32"/>
      <c r="G121" s="99">
        <f>SUM(G87:G120)</f>
        <v>224</v>
      </c>
      <c r="H121" s="30">
        <f>SUM(H87:H120)</f>
        <v>1120</v>
      </c>
      <c r="I121" s="30">
        <f>SUM(I87:I120)</f>
        <v>5</v>
      </c>
      <c r="J121" s="31">
        <f t="array" ref="J121">IF(ISERROR(G121/I121),"",G121/I121)</f>
        <v>44.8</v>
      </c>
      <c r="K121" s="30">
        <f>SUM(K87:K120)</f>
        <v>33.241666666666667</v>
      </c>
      <c r="L121" s="98"/>
      <c r="M121" s="89">
        <f t="shared" ref="M121:V121" si="20">SUM(M87:M120)</f>
        <v>-26.7</v>
      </c>
      <c r="N121" s="30">
        <f t="shared" si="20"/>
        <v>0</v>
      </c>
      <c r="O121" s="91">
        <f t="shared" si="20"/>
        <v>0</v>
      </c>
      <c r="P121" s="91">
        <f t="shared" si="20"/>
        <v>0</v>
      </c>
      <c r="Q121" s="91">
        <f t="shared" si="20"/>
        <v>0</v>
      </c>
      <c r="R121" s="91">
        <f t="shared" si="20"/>
        <v>0</v>
      </c>
      <c r="S121" s="92">
        <f t="shared" si="20"/>
        <v>0</v>
      </c>
      <c r="T121" s="91">
        <f t="shared" si="20"/>
        <v>0</v>
      </c>
      <c r="U121" s="91">
        <f t="shared" si="20"/>
        <v>0</v>
      </c>
      <c r="V121" s="202">
        <f t="shared" si="20"/>
        <v>0</v>
      </c>
      <c r="W121" s="33">
        <f t="shared" ref="W121:W142" si="21">IF(ISERROR(V121/G121),"",V121/G121)</f>
        <v>0</v>
      </c>
      <c r="X121" s="92">
        <f>SUM(X87:X120)</f>
        <v>0</v>
      </c>
      <c r="Y121" s="92">
        <f>SUM(Y87:Y120)</f>
        <v>0</v>
      </c>
      <c r="Z121" s="92">
        <f>SUM(Z87:Z120)</f>
        <v>0</v>
      </c>
      <c r="AA121" s="92">
        <f>SUM(AA87:AA120)</f>
        <v>0</v>
      </c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</row>
    <row r="122" spans="1:106">
      <c r="A122" s="259">
        <v>30100038</v>
      </c>
      <c r="B122" s="62" t="s">
        <v>93</v>
      </c>
      <c r="C122" s="16" t="s">
        <v>94</v>
      </c>
      <c r="D122" s="17">
        <v>5.03</v>
      </c>
      <c r="E122" s="17"/>
      <c r="F122" s="6"/>
      <c r="G122" s="93">
        <f>SUM('1:3'!G122)</f>
        <v>248</v>
      </c>
      <c r="H122" s="93">
        <f>SUM('1:3'!H122)</f>
        <v>1247.44</v>
      </c>
      <c r="I122" s="93">
        <f>SUM('1:3'!I122)</f>
        <v>9</v>
      </c>
      <c r="J122" s="31">
        <f t="array" ref="J122">IF(ISERROR(G122/I122),"",G122/I122)</f>
        <v>27.555555555555557</v>
      </c>
      <c r="K122" s="35">
        <f t="array" ref="K122">IF(ISERROR(G122/L122),"",G122/L122)</f>
        <v>9.92</v>
      </c>
      <c r="L122" s="87">
        <v>25</v>
      </c>
      <c r="M122" s="36">
        <f t="shared" ref="M122:M136" si="22">IF(ISERROR(I122-K122),"",I122-K122)</f>
        <v>-0.91999999999999993</v>
      </c>
      <c r="N122" s="93">
        <f>SUM('1:3'!N122)</f>
        <v>0</v>
      </c>
      <c r="O122" s="93">
        <f>SUM('1:3'!O122)</f>
        <v>0</v>
      </c>
      <c r="P122" s="93">
        <f>SUM('1:3'!P122)</f>
        <v>0</v>
      </c>
      <c r="Q122" s="93">
        <f>SUM('1:3'!Q122)</f>
        <v>0</v>
      </c>
      <c r="R122" s="93">
        <f>SUM('1:3'!R122)</f>
        <v>0</v>
      </c>
      <c r="S122" s="93">
        <f>SUM('1:3'!S122)</f>
        <v>0</v>
      </c>
      <c r="T122" s="93">
        <f>SUM('1:3'!T122)</f>
        <v>0</v>
      </c>
      <c r="U122" s="93">
        <f>SUM('1:3'!U122)</f>
        <v>0</v>
      </c>
      <c r="V122" s="202">
        <f t="shared" ref="V122:V136" si="23">SUM(X122:AA122)</f>
        <v>0</v>
      </c>
      <c r="W122" s="33">
        <f t="shared" si="21"/>
        <v>0</v>
      </c>
      <c r="X122" s="93">
        <f>SUM('1:3'!X122)</f>
        <v>0</v>
      </c>
      <c r="Y122" s="93">
        <f>SUM('1:3'!Y122)</f>
        <v>0</v>
      </c>
      <c r="Z122" s="93">
        <f>SUM('1:3'!Z122)</f>
        <v>0</v>
      </c>
      <c r="AA122" s="93">
        <f>SUM('1:3'!AA122)</f>
        <v>0</v>
      </c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</row>
    <row r="123" spans="1:106">
      <c r="A123" s="259">
        <v>30100037</v>
      </c>
      <c r="B123" s="62" t="s">
        <v>93</v>
      </c>
      <c r="C123" s="16" t="s">
        <v>74</v>
      </c>
      <c r="D123" s="17">
        <v>5.03</v>
      </c>
      <c r="E123" s="17"/>
      <c r="F123" s="6"/>
      <c r="G123" s="93">
        <f>SUM('1:3'!G123)</f>
        <v>251</v>
      </c>
      <c r="H123" s="93">
        <f>SUM('1:3'!H123)</f>
        <v>1262.53</v>
      </c>
      <c r="I123" s="93">
        <f>SUM('1:3'!I123)</f>
        <v>7</v>
      </c>
      <c r="J123" s="31">
        <f t="array" ref="J123">IF(ISERROR(G123/I123),"",G123/I123)</f>
        <v>35.857142857142854</v>
      </c>
      <c r="K123" s="35">
        <f t="array" ref="K123">IF(ISERROR(G123/L123),"",G123/L123)</f>
        <v>10.039999999999999</v>
      </c>
      <c r="L123" s="87">
        <v>25</v>
      </c>
      <c r="M123" s="36">
        <f t="shared" si="22"/>
        <v>-3.0399999999999991</v>
      </c>
      <c r="N123" s="93">
        <f>SUM('1:3'!N123)</f>
        <v>0</v>
      </c>
      <c r="O123" s="93">
        <f>SUM('1:3'!O123)</f>
        <v>0</v>
      </c>
      <c r="P123" s="93">
        <f>SUM('1:3'!P123)</f>
        <v>0</v>
      </c>
      <c r="Q123" s="93">
        <f>SUM('1:3'!Q123)</f>
        <v>0</v>
      </c>
      <c r="R123" s="93">
        <f>SUM('1:3'!R123)</f>
        <v>0</v>
      </c>
      <c r="S123" s="93">
        <f>SUM('1:3'!S123)</f>
        <v>0</v>
      </c>
      <c r="T123" s="93">
        <f>SUM('1:3'!T123)</f>
        <v>0</v>
      </c>
      <c r="U123" s="93">
        <f>SUM('1:3'!U123)</f>
        <v>0</v>
      </c>
      <c r="V123" s="202">
        <f t="shared" si="23"/>
        <v>0</v>
      </c>
      <c r="W123" s="33">
        <f t="shared" si="21"/>
        <v>0</v>
      </c>
      <c r="X123" s="93">
        <f>SUM('1:3'!X123)</f>
        <v>0</v>
      </c>
      <c r="Y123" s="93">
        <f>SUM('1:3'!Y123)</f>
        <v>0</v>
      </c>
      <c r="Z123" s="93">
        <f>SUM('1:3'!Z123)</f>
        <v>0</v>
      </c>
      <c r="AA123" s="93">
        <f>SUM('1:3'!AA123)</f>
        <v>0</v>
      </c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</row>
    <row r="124" spans="1:106">
      <c r="A124" s="259">
        <v>30100051</v>
      </c>
      <c r="B124" s="62" t="s">
        <v>58</v>
      </c>
      <c r="C124" s="16" t="s">
        <v>65</v>
      </c>
      <c r="D124" s="17">
        <v>5.04</v>
      </c>
      <c r="E124" s="17"/>
      <c r="F124" s="6"/>
      <c r="G124" s="93">
        <f>SUM('1:3'!G124)</f>
        <v>431</v>
      </c>
      <c r="H124" s="93">
        <f>SUM('1:3'!H124)</f>
        <v>2172.2400000000002</v>
      </c>
      <c r="I124" s="93">
        <f>SUM('1:3'!I124)</f>
        <v>22.5</v>
      </c>
      <c r="J124" s="31">
        <f t="array" ref="J124">IF(ISERROR(G124/I124),"",G124/I124)</f>
        <v>19.155555555555555</v>
      </c>
      <c r="K124" s="35">
        <f t="array" ref="K124">IF(ISERROR(G124/L124),"",G124/L124)</f>
        <v>21.55</v>
      </c>
      <c r="L124" s="87">
        <v>20</v>
      </c>
      <c r="M124" s="36">
        <f t="shared" si="22"/>
        <v>0.94999999999999929</v>
      </c>
      <c r="N124" s="93">
        <f>SUM('1:3'!N124)</f>
        <v>0</v>
      </c>
      <c r="O124" s="93">
        <f>SUM('1:3'!O124)</f>
        <v>0</v>
      </c>
      <c r="P124" s="93">
        <f>SUM('1:3'!P124)</f>
        <v>0</v>
      </c>
      <c r="Q124" s="93">
        <f>SUM('1:3'!Q124)</f>
        <v>0</v>
      </c>
      <c r="R124" s="93">
        <f>SUM('1:3'!R124)</f>
        <v>0</v>
      </c>
      <c r="S124" s="93">
        <f>SUM('1:3'!S124)</f>
        <v>0</v>
      </c>
      <c r="T124" s="93">
        <f>SUM('1:3'!T124)</f>
        <v>0</v>
      </c>
      <c r="U124" s="93">
        <f>SUM('1:3'!U124)</f>
        <v>0</v>
      </c>
      <c r="V124" s="202">
        <f t="shared" si="23"/>
        <v>0</v>
      </c>
      <c r="W124" s="33">
        <f t="shared" si="21"/>
        <v>0</v>
      </c>
      <c r="X124" s="93">
        <f>SUM('1:3'!X124)</f>
        <v>0</v>
      </c>
      <c r="Y124" s="93">
        <f>SUM('1:3'!Y124)</f>
        <v>0</v>
      </c>
      <c r="Z124" s="93">
        <f>SUM('1:3'!Z124)</f>
        <v>0</v>
      </c>
      <c r="AA124" s="93">
        <f>SUM('1:3'!AA124)</f>
        <v>0</v>
      </c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</row>
    <row r="125" spans="1:106">
      <c r="A125" s="259"/>
      <c r="B125" s="185" t="s">
        <v>489</v>
      </c>
      <c r="C125" s="16" t="s">
        <v>82</v>
      </c>
      <c r="D125" s="17">
        <v>5.03</v>
      </c>
      <c r="E125" s="17"/>
      <c r="F125" s="6"/>
      <c r="G125" s="93">
        <f>SUM('1:3'!G125)</f>
        <v>0</v>
      </c>
      <c r="H125" s="93">
        <f>SUM('1:3'!H125)</f>
        <v>0</v>
      </c>
      <c r="I125" s="93">
        <f>SUM('1:3'!I125)</f>
        <v>0</v>
      </c>
      <c r="J125" s="31" t="str">
        <f t="array" ref="J125">IF(ISERROR(G125/I125),"",G125/I125)</f>
        <v/>
      </c>
      <c r="K125" s="35">
        <f t="array" ref="K125">IF(ISERROR(G125/L125),"",G125/L125)</f>
        <v>0</v>
      </c>
      <c r="L125" s="87">
        <v>4</v>
      </c>
      <c r="M125" s="36">
        <f t="shared" si="22"/>
        <v>0</v>
      </c>
      <c r="N125" s="93">
        <f>SUM('1:3'!N125)</f>
        <v>0</v>
      </c>
      <c r="O125" s="93">
        <f>SUM('1:3'!O125)</f>
        <v>0</v>
      </c>
      <c r="P125" s="93">
        <f>SUM('1:3'!P125)</f>
        <v>0</v>
      </c>
      <c r="Q125" s="93">
        <f>SUM('1:3'!Q125)</f>
        <v>0</v>
      </c>
      <c r="R125" s="93">
        <f>SUM('1:3'!R125)</f>
        <v>0</v>
      </c>
      <c r="S125" s="93">
        <f>SUM('1:3'!S125)</f>
        <v>0</v>
      </c>
      <c r="T125" s="93">
        <f>SUM('1:3'!T125)</f>
        <v>0</v>
      </c>
      <c r="U125" s="93">
        <f>SUM('1:3'!U125)</f>
        <v>0</v>
      </c>
      <c r="V125" s="202">
        <f t="shared" si="23"/>
        <v>0</v>
      </c>
      <c r="W125" s="33" t="str">
        <f t="shared" si="21"/>
        <v/>
      </c>
      <c r="X125" s="93">
        <f>SUM('1:3'!X125)</f>
        <v>0</v>
      </c>
      <c r="Y125" s="93">
        <f>SUM('1:3'!Y125)</f>
        <v>0</v>
      </c>
      <c r="Z125" s="93">
        <f>SUM('1:3'!Z125)</f>
        <v>0</v>
      </c>
      <c r="AA125" s="93">
        <f>SUM('1:3'!AA125)</f>
        <v>0</v>
      </c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</row>
    <row r="126" spans="1:106">
      <c r="A126" s="259">
        <v>30100054</v>
      </c>
      <c r="B126" s="63" t="s">
        <v>95</v>
      </c>
      <c r="C126" s="300" t="s">
        <v>72</v>
      </c>
      <c r="D126" s="17">
        <v>5.03</v>
      </c>
      <c r="E126" s="17"/>
      <c r="F126" s="6"/>
      <c r="G126" s="93">
        <f>SUM('1:3'!G126)</f>
        <v>0</v>
      </c>
      <c r="H126" s="93">
        <f>SUM('1:3'!H126)</f>
        <v>0</v>
      </c>
      <c r="I126" s="93">
        <f>SUM('1:3'!I126)</f>
        <v>0</v>
      </c>
      <c r="J126" s="31" t="str">
        <f t="array" ref="J126">IF(ISERROR(G126/I126),"",G126/I126)</f>
        <v/>
      </c>
      <c r="K126" s="35">
        <f t="array" ref="K126">IF(ISERROR(G126/L126),"",G126/L126)</f>
        <v>0</v>
      </c>
      <c r="L126" s="87">
        <v>4</v>
      </c>
      <c r="M126" s="36">
        <f t="shared" si="22"/>
        <v>0</v>
      </c>
      <c r="N126" s="93">
        <f>SUM('1:3'!N126)</f>
        <v>0</v>
      </c>
      <c r="O126" s="93">
        <f>SUM('1:3'!O126)</f>
        <v>0</v>
      </c>
      <c r="P126" s="93">
        <f>SUM('1:3'!P126)</f>
        <v>0</v>
      </c>
      <c r="Q126" s="93">
        <f>SUM('1:3'!Q126)</f>
        <v>0</v>
      </c>
      <c r="R126" s="93">
        <f>SUM('1:3'!R126)</f>
        <v>0</v>
      </c>
      <c r="S126" s="93">
        <f>SUM('1:3'!S126)</f>
        <v>0</v>
      </c>
      <c r="T126" s="93">
        <f>SUM('1:3'!T126)</f>
        <v>0</v>
      </c>
      <c r="U126" s="93">
        <f>SUM('1:3'!U126)</f>
        <v>0</v>
      </c>
      <c r="V126" s="202">
        <f t="shared" si="23"/>
        <v>0</v>
      </c>
      <c r="W126" s="33" t="str">
        <f t="shared" si="21"/>
        <v/>
      </c>
      <c r="X126" s="93">
        <f>SUM('1:3'!X126)</f>
        <v>0</v>
      </c>
      <c r="Y126" s="93">
        <f>SUM('1:3'!Y126)</f>
        <v>0</v>
      </c>
      <c r="Z126" s="93">
        <f>SUM('1:3'!Z126)</f>
        <v>0</v>
      </c>
      <c r="AA126" s="93">
        <f>SUM('1:3'!AA126)</f>
        <v>0</v>
      </c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</row>
    <row r="127" spans="1:106">
      <c r="A127" s="259">
        <v>30100053</v>
      </c>
      <c r="B127" s="63" t="s">
        <v>95</v>
      </c>
      <c r="C127" s="16" t="s">
        <v>73</v>
      </c>
      <c r="D127" s="17">
        <v>5.03</v>
      </c>
      <c r="E127" s="17"/>
      <c r="F127" s="6"/>
      <c r="G127" s="93">
        <f>SUM('1:3'!G127)</f>
        <v>0</v>
      </c>
      <c r="H127" s="93">
        <f>SUM('1:3'!H127)</f>
        <v>0</v>
      </c>
      <c r="I127" s="93">
        <f>SUM('1:3'!I127)</f>
        <v>0</v>
      </c>
      <c r="J127" s="31" t="str">
        <f t="array" ref="J127">IF(ISERROR(G127/I127),"",G127/I127)</f>
        <v/>
      </c>
      <c r="K127" s="35">
        <f t="array" ref="K127">IF(ISERROR(G127/L127),"",G127/L127)</f>
        <v>0</v>
      </c>
      <c r="L127" s="87">
        <v>4</v>
      </c>
      <c r="M127" s="36">
        <f t="shared" si="22"/>
        <v>0</v>
      </c>
      <c r="N127" s="93">
        <f>SUM('1:3'!N127)</f>
        <v>0</v>
      </c>
      <c r="O127" s="93">
        <f>SUM('1:3'!O127)</f>
        <v>0</v>
      </c>
      <c r="P127" s="93">
        <f>SUM('1:3'!P127)</f>
        <v>0</v>
      </c>
      <c r="Q127" s="93">
        <f>SUM('1:3'!Q127)</f>
        <v>0</v>
      </c>
      <c r="R127" s="93">
        <f>SUM('1:3'!R127)</f>
        <v>0</v>
      </c>
      <c r="S127" s="93">
        <f>SUM('1:3'!S127)</f>
        <v>0</v>
      </c>
      <c r="T127" s="93">
        <f>SUM('1:3'!T127)</f>
        <v>0</v>
      </c>
      <c r="U127" s="93">
        <f>SUM('1:3'!U127)</f>
        <v>0</v>
      </c>
      <c r="V127" s="202">
        <f t="shared" si="23"/>
        <v>0</v>
      </c>
      <c r="W127" s="33" t="str">
        <f t="shared" si="21"/>
        <v/>
      </c>
      <c r="X127" s="93">
        <f>SUM('1:3'!X127)</f>
        <v>0</v>
      </c>
      <c r="Y127" s="93">
        <f>SUM('1:3'!Y127)</f>
        <v>0</v>
      </c>
      <c r="Z127" s="93">
        <f>SUM('1:3'!Z127)</f>
        <v>0</v>
      </c>
      <c r="AA127" s="93">
        <f>SUM('1:3'!AA127)</f>
        <v>0</v>
      </c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</row>
    <row r="128" spans="1:106">
      <c r="A128" s="259"/>
      <c r="B128" s="63" t="s">
        <v>95</v>
      </c>
      <c r="C128" s="16" t="s">
        <v>60</v>
      </c>
      <c r="D128" s="17">
        <v>5.03</v>
      </c>
      <c r="E128" s="17"/>
      <c r="F128" s="6"/>
      <c r="G128" s="93">
        <f>SUM('1:3'!G128)</f>
        <v>0</v>
      </c>
      <c r="H128" s="93">
        <f>SUM('1:3'!H128)</f>
        <v>0</v>
      </c>
      <c r="I128" s="93">
        <f>SUM('1:3'!I128)</f>
        <v>0</v>
      </c>
      <c r="J128" s="31" t="str">
        <f t="array" ref="J128">IF(ISERROR(G128/I128),"",G128/I128)</f>
        <v/>
      </c>
      <c r="K128" s="35">
        <f t="array" ref="K128">IF(ISERROR(G128/L128),"",G128/L128)</f>
        <v>0</v>
      </c>
      <c r="L128" s="87">
        <v>4</v>
      </c>
      <c r="M128" s="36">
        <f t="shared" si="22"/>
        <v>0</v>
      </c>
      <c r="N128" s="93">
        <f>SUM('1:3'!N128)</f>
        <v>0</v>
      </c>
      <c r="O128" s="93">
        <f>SUM('1:3'!O128)</f>
        <v>0</v>
      </c>
      <c r="P128" s="93">
        <f>SUM('1:3'!P128)</f>
        <v>0</v>
      </c>
      <c r="Q128" s="93">
        <f>SUM('1:3'!Q128)</f>
        <v>0</v>
      </c>
      <c r="R128" s="93">
        <f>SUM('1:3'!R128)</f>
        <v>0</v>
      </c>
      <c r="S128" s="93">
        <f>SUM('1:3'!S128)</f>
        <v>0</v>
      </c>
      <c r="T128" s="93">
        <f>SUM('1:3'!T128)</f>
        <v>0</v>
      </c>
      <c r="U128" s="93">
        <f>SUM('1:3'!U128)</f>
        <v>0</v>
      </c>
      <c r="V128" s="202">
        <f t="shared" si="23"/>
        <v>0</v>
      </c>
      <c r="W128" s="33" t="str">
        <f t="shared" si="21"/>
        <v/>
      </c>
      <c r="X128" s="93">
        <f>SUM('1:3'!X128)</f>
        <v>0</v>
      </c>
      <c r="Y128" s="93">
        <f>SUM('1:3'!Y128)</f>
        <v>0</v>
      </c>
      <c r="Z128" s="93">
        <f>SUM('1:3'!Z128)</f>
        <v>0</v>
      </c>
      <c r="AA128" s="93">
        <f>SUM('1:3'!AA128)</f>
        <v>0</v>
      </c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</row>
    <row r="129" spans="1:106">
      <c r="A129" s="259"/>
      <c r="B129" s="63" t="s">
        <v>95</v>
      </c>
      <c r="C129" s="300" t="s">
        <v>96</v>
      </c>
      <c r="D129" s="17">
        <v>5.03</v>
      </c>
      <c r="E129" s="17"/>
      <c r="F129" s="6"/>
      <c r="G129" s="93">
        <f>SUM('1:3'!G129)</f>
        <v>0</v>
      </c>
      <c r="H129" s="93">
        <f>SUM('1:3'!H129)</f>
        <v>0</v>
      </c>
      <c r="I129" s="93">
        <f>SUM('1:3'!I129)</f>
        <v>0</v>
      </c>
      <c r="J129" s="31" t="str">
        <f t="array" ref="J129">IF(ISERROR(G129/I129),"",G129/I129)</f>
        <v/>
      </c>
      <c r="K129" s="35">
        <f t="array" ref="K129">IF(ISERROR(G129/L129),"",G129/L129)</f>
        <v>0</v>
      </c>
      <c r="L129" s="87">
        <v>4</v>
      </c>
      <c r="M129" s="36">
        <f t="shared" si="22"/>
        <v>0</v>
      </c>
      <c r="N129" s="93">
        <f>SUM('1:3'!N129)</f>
        <v>0</v>
      </c>
      <c r="O129" s="93">
        <f>SUM('1:3'!O129)</f>
        <v>0</v>
      </c>
      <c r="P129" s="93">
        <f>SUM('1:3'!P129)</f>
        <v>0</v>
      </c>
      <c r="Q129" s="93">
        <f>SUM('1:3'!Q129)</f>
        <v>0</v>
      </c>
      <c r="R129" s="93">
        <f>SUM('1:3'!R129)</f>
        <v>0</v>
      </c>
      <c r="S129" s="93">
        <f>SUM('1:3'!S129)</f>
        <v>0</v>
      </c>
      <c r="T129" s="93">
        <f>SUM('1:3'!T129)</f>
        <v>0</v>
      </c>
      <c r="U129" s="93">
        <f>SUM('1:3'!U129)</f>
        <v>0</v>
      </c>
      <c r="V129" s="202">
        <f t="shared" si="23"/>
        <v>0</v>
      </c>
      <c r="W129" s="33" t="str">
        <f t="shared" si="21"/>
        <v/>
      </c>
      <c r="X129" s="93">
        <f>SUM('1:3'!X129)</f>
        <v>0</v>
      </c>
      <c r="Y129" s="93">
        <f>SUM('1:3'!Y129)</f>
        <v>0</v>
      </c>
      <c r="Z129" s="93">
        <f>SUM('1:3'!Z129)</f>
        <v>0</v>
      </c>
      <c r="AA129" s="93">
        <f>SUM('1:3'!AA129)</f>
        <v>0</v>
      </c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</row>
    <row r="130" spans="1:106">
      <c r="A130" s="259">
        <v>30101067</v>
      </c>
      <c r="B130" s="185" t="s">
        <v>229</v>
      </c>
      <c r="C130" s="300" t="s">
        <v>82</v>
      </c>
      <c r="D130" s="17">
        <v>5.03</v>
      </c>
      <c r="E130" s="17"/>
      <c r="F130" s="6"/>
      <c r="G130" s="93">
        <f>SUM('1:3'!G130)</f>
        <v>0</v>
      </c>
      <c r="H130" s="93">
        <f>SUM('1:3'!H130)</f>
        <v>0</v>
      </c>
      <c r="I130" s="93">
        <f>SUM('1:3'!I130)</f>
        <v>0</v>
      </c>
      <c r="J130" s="31" t="str">
        <f t="array" ref="J130">IF(ISERROR(G130/I130),"",G130/I130)</f>
        <v/>
      </c>
      <c r="K130" s="35" t="str">
        <f t="array" ref="K130">IF(ISERROR(G130/L130),"",G130/L130)</f>
        <v/>
      </c>
      <c r="L130" s="87"/>
      <c r="M130" s="36" t="str">
        <f t="shared" si="22"/>
        <v/>
      </c>
      <c r="N130" s="93">
        <f>SUM('1:3'!N130)</f>
        <v>0</v>
      </c>
      <c r="O130" s="93">
        <f>SUM('1:3'!O130)</f>
        <v>0</v>
      </c>
      <c r="P130" s="93">
        <f>SUM('1:3'!P130)</f>
        <v>0</v>
      </c>
      <c r="Q130" s="93">
        <f>SUM('1:3'!Q130)</f>
        <v>0</v>
      </c>
      <c r="R130" s="93">
        <f>SUM('1:3'!R130)</f>
        <v>0</v>
      </c>
      <c r="S130" s="93">
        <f>SUM('1:3'!S130)</f>
        <v>0</v>
      </c>
      <c r="T130" s="93">
        <f>SUM('1:3'!T130)</f>
        <v>0</v>
      </c>
      <c r="U130" s="93">
        <f>SUM('1:3'!U130)</f>
        <v>0</v>
      </c>
      <c r="V130" s="202">
        <f t="shared" si="23"/>
        <v>0</v>
      </c>
      <c r="W130" s="33" t="str">
        <f t="shared" si="21"/>
        <v/>
      </c>
      <c r="X130" s="93">
        <f>SUM('1:3'!X130)</f>
        <v>0</v>
      </c>
      <c r="Y130" s="93">
        <f>SUM('1:3'!Y130)</f>
        <v>0</v>
      </c>
      <c r="Z130" s="93">
        <f>SUM('1:3'!Z130)</f>
        <v>0</v>
      </c>
      <c r="AA130" s="93">
        <f>SUM('1:3'!AA130)</f>
        <v>0</v>
      </c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</row>
    <row r="131" spans="1:106">
      <c r="A131" s="259">
        <v>30101068</v>
      </c>
      <c r="B131" s="63" t="s">
        <v>97</v>
      </c>
      <c r="C131" s="300" t="s">
        <v>72</v>
      </c>
      <c r="D131" s="17">
        <v>5.03</v>
      </c>
      <c r="E131" s="17"/>
      <c r="F131" s="6"/>
      <c r="G131" s="93">
        <f>SUM('1:3'!G131)</f>
        <v>0</v>
      </c>
      <c r="H131" s="93">
        <f>SUM('1:3'!H131)</f>
        <v>0</v>
      </c>
      <c r="I131" s="93">
        <f>SUM('1:3'!I131)</f>
        <v>0</v>
      </c>
      <c r="J131" s="31" t="str">
        <f t="array" ref="J131">IF(ISERROR(G131/I131),"",G131/I131)</f>
        <v/>
      </c>
      <c r="K131" s="35" t="str">
        <f t="array" ref="K131">IF(ISERROR(G131/L131),"",G131/L131)</f>
        <v/>
      </c>
      <c r="L131" s="87"/>
      <c r="M131" s="36" t="str">
        <f t="shared" si="22"/>
        <v/>
      </c>
      <c r="N131" s="93">
        <f>SUM('1:3'!N131)</f>
        <v>0</v>
      </c>
      <c r="O131" s="93">
        <f>SUM('1:3'!O131)</f>
        <v>0</v>
      </c>
      <c r="P131" s="93">
        <f>SUM('1:3'!P131)</f>
        <v>0</v>
      </c>
      <c r="Q131" s="93">
        <f>SUM('1:3'!Q131)</f>
        <v>0</v>
      </c>
      <c r="R131" s="93">
        <f>SUM('1:3'!R131)</f>
        <v>0</v>
      </c>
      <c r="S131" s="93">
        <f>SUM('1:3'!S131)</f>
        <v>0</v>
      </c>
      <c r="T131" s="93">
        <f>SUM('1:3'!T131)</f>
        <v>0</v>
      </c>
      <c r="U131" s="93">
        <f>SUM('1:3'!U131)</f>
        <v>0</v>
      </c>
      <c r="V131" s="202">
        <f t="shared" si="23"/>
        <v>0</v>
      </c>
      <c r="W131" s="33" t="str">
        <f t="shared" si="21"/>
        <v/>
      </c>
      <c r="X131" s="93">
        <f>SUM('1:3'!X131)</f>
        <v>0</v>
      </c>
      <c r="Y131" s="93">
        <f>SUM('1:3'!Y131)</f>
        <v>0</v>
      </c>
      <c r="Z131" s="93">
        <f>SUM('1:3'!Z131)</f>
        <v>0</v>
      </c>
      <c r="AA131" s="93">
        <f>SUM('1:3'!AA131)</f>
        <v>0</v>
      </c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</row>
    <row r="132" spans="1:106">
      <c r="A132" s="259">
        <v>30101069</v>
      </c>
      <c r="B132" s="63" t="s">
        <v>97</v>
      </c>
      <c r="C132" s="300" t="s">
        <v>60</v>
      </c>
      <c r="D132" s="17">
        <v>5.03</v>
      </c>
      <c r="E132" s="17"/>
      <c r="F132" s="6"/>
      <c r="G132" s="93">
        <f>SUM('1:3'!G132)</f>
        <v>0</v>
      </c>
      <c r="H132" s="93">
        <f>SUM('1:3'!H132)</f>
        <v>0</v>
      </c>
      <c r="I132" s="93">
        <f>SUM('1:3'!I132)</f>
        <v>0</v>
      </c>
      <c r="J132" s="31" t="str">
        <f t="array" ref="J132">IF(ISERROR(G132/I132),"",G132/I132)</f>
        <v/>
      </c>
      <c r="K132" s="35" t="str">
        <f t="array" ref="K132">IF(ISERROR(G132/L132),"",G132/L132)</f>
        <v/>
      </c>
      <c r="L132" s="87"/>
      <c r="M132" s="36" t="str">
        <f t="shared" si="22"/>
        <v/>
      </c>
      <c r="N132" s="93">
        <f>SUM('1:3'!N132)</f>
        <v>0</v>
      </c>
      <c r="O132" s="93">
        <f>SUM('1:3'!O132)</f>
        <v>0</v>
      </c>
      <c r="P132" s="93">
        <f>SUM('1:3'!P132)</f>
        <v>0</v>
      </c>
      <c r="Q132" s="93">
        <f>SUM('1:3'!Q132)</f>
        <v>0</v>
      </c>
      <c r="R132" s="93">
        <f>SUM('1:3'!R132)</f>
        <v>0</v>
      </c>
      <c r="S132" s="93">
        <f>SUM('1:3'!S132)</f>
        <v>0</v>
      </c>
      <c r="T132" s="93">
        <f>SUM('1:3'!T132)</f>
        <v>0</v>
      </c>
      <c r="U132" s="93">
        <f>SUM('1:3'!U132)</f>
        <v>0</v>
      </c>
      <c r="V132" s="202">
        <f t="shared" si="23"/>
        <v>0</v>
      </c>
      <c r="W132" s="33" t="str">
        <f t="shared" si="21"/>
        <v/>
      </c>
      <c r="X132" s="93">
        <f>SUM('1:3'!X132)</f>
        <v>0</v>
      </c>
      <c r="Y132" s="93">
        <f>SUM('1:3'!Y132)</f>
        <v>0</v>
      </c>
      <c r="Z132" s="93">
        <f>SUM('1:3'!Z132)</f>
        <v>0</v>
      </c>
      <c r="AA132" s="93">
        <f>SUM('1:3'!AA132)</f>
        <v>0</v>
      </c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</row>
    <row r="133" spans="1:106">
      <c r="A133" s="259">
        <v>30101070</v>
      </c>
      <c r="B133" s="63" t="s">
        <v>97</v>
      </c>
      <c r="C133" s="300" t="s">
        <v>96</v>
      </c>
      <c r="D133" s="17">
        <v>5.03</v>
      </c>
      <c r="E133" s="17"/>
      <c r="F133" s="6"/>
      <c r="G133" s="93">
        <f>SUM('1:3'!G133)</f>
        <v>0</v>
      </c>
      <c r="H133" s="93">
        <f>SUM('1:3'!H133)</f>
        <v>0</v>
      </c>
      <c r="I133" s="93">
        <f>SUM('1:3'!I133)</f>
        <v>0</v>
      </c>
      <c r="J133" s="31" t="str">
        <f t="array" ref="J133">IF(ISERROR(G133/I133),"",G133/I133)</f>
        <v/>
      </c>
      <c r="K133" s="35" t="str">
        <f t="array" ref="K133">IF(ISERROR(G133/L133),"",G133/L133)</f>
        <v/>
      </c>
      <c r="L133" s="87"/>
      <c r="M133" s="36" t="str">
        <f t="shared" si="22"/>
        <v/>
      </c>
      <c r="N133" s="93">
        <f>SUM('1:3'!N133)</f>
        <v>0</v>
      </c>
      <c r="O133" s="93">
        <f>SUM('1:3'!O133)</f>
        <v>0</v>
      </c>
      <c r="P133" s="93">
        <f>SUM('1:3'!P133)</f>
        <v>0</v>
      </c>
      <c r="Q133" s="93">
        <f>SUM('1:3'!Q133)</f>
        <v>0</v>
      </c>
      <c r="R133" s="93">
        <f>SUM('1:3'!R133)</f>
        <v>0</v>
      </c>
      <c r="S133" s="93">
        <f>SUM('1:3'!S133)</f>
        <v>0</v>
      </c>
      <c r="T133" s="93">
        <f>SUM('1:3'!T133)</f>
        <v>0</v>
      </c>
      <c r="U133" s="93">
        <f>SUM('1:3'!U133)</f>
        <v>0</v>
      </c>
      <c r="V133" s="202">
        <f t="shared" si="23"/>
        <v>0</v>
      </c>
      <c r="W133" s="33" t="str">
        <f t="shared" si="21"/>
        <v/>
      </c>
      <c r="X133" s="93">
        <f>SUM('1:3'!X133)</f>
        <v>0</v>
      </c>
      <c r="Y133" s="93">
        <f>SUM('1:3'!Y133)</f>
        <v>0</v>
      </c>
      <c r="Z133" s="93">
        <f>SUM('1:3'!Z133)</f>
        <v>0</v>
      </c>
      <c r="AA133" s="93">
        <f>SUM('1:3'!AA133)</f>
        <v>0</v>
      </c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</row>
    <row r="134" spans="1:106">
      <c r="A134" s="259">
        <v>30101071</v>
      </c>
      <c r="B134" s="63" t="s">
        <v>97</v>
      </c>
      <c r="C134" s="300" t="s">
        <v>73</v>
      </c>
      <c r="D134" s="17">
        <v>5.03</v>
      </c>
      <c r="E134" s="17"/>
      <c r="F134" s="6"/>
      <c r="G134" s="93">
        <f>SUM('1:3'!G134)</f>
        <v>0</v>
      </c>
      <c r="H134" s="93">
        <f>SUM('1:3'!H134)</f>
        <v>0</v>
      </c>
      <c r="I134" s="93">
        <f>SUM('1:3'!I134)</f>
        <v>0</v>
      </c>
      <c r="J134" s="31" t="str">
        <f t="array" ref="J134">IF(ISERROR(G134/I134),"",G134/I134)</f>
        <v/>
      </c>
      <c r="K134" s="35" t="str">
        <f t="array" ref="K134">IF(ISERROR(G134/L134),"",G134/L134)</f>
        <v/>
      </c>
      <c r="L134" s="87"/>
      <c r="M134" s="36" t="str">
        <f t="shared" si="22"/>
        <v/>
      </c>
      <c r="N134" s="93">
        <f>SUM('1:3'!N134)</f>
        <v>0</v>
      </c>
      <c r="O134" s="93">
        <f>SUM('1:3'!O134)</f>
        <v>0</v>
      </c>
      <c r="P134" s="93">
        <f>SUM('1:3'!P134)</f>
        <v>0</v>
      </c>
      <c r="Q134" s="93">
        <f>SUM('1:3'!Q134)</f>
        <v>0</v>
      </c>
      <c r="R134" s="93">
        <f>SUM('1:3'!R134)</f>
        <v>0</v>
      </c>
      <c r="S134" s="93">
        <f>SUM('1:3'!S134)</f>
        <v>0</v>
      </c>
      <c r="T134" s="93">
        <f>SUM('1:3'!T134)</f>
        <v>0</v>
      </c>
      <c r="U134" s="93">
        <f>SUM('1:3'!U134)</f>
        <v>0</v>
      </c>
      <c r="V134" s="202">
        <f t="shared" si="23"/>
        <v>0</v>
      </c>
      <c r="W134" s="33" t="str">
        <f t="shared" si="21"/>
        <v/>
      </c>
      <c r="X134" s="93">
        <f>SUM('1:3'!X134)</f>
        <v>0</v>
      </c>
      <c r="Y134" s="93">
        <f>SUM('1:3'!Y134)</f>
        <v>0</v>
      </c>
      <c r="Z134" s="93">
        <f>SUM('1:3'!Z134)</f>
        <v>0</v>
      </c>
      <c r="AA134" s="93">
        <f>SUM('1:3'!AA134)</f>
        <v>0</v>
      </c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</row>
    <row r="135" spans="1:106">
      <c r="A135" s="260">
        <v>30100001</v>
      </c>
      <c r="B135" s="62" t="s">
        <v>98</v>
      </c>
      <c r="C135" s="16" t="s">
        <v>74</v>
      </c>
      <c r="D135" s="17">
        <v>5.0599999999999996</v>
      </c>
      <c r="E135" s="17"/>
      <c r="F135" s="6"/>
      <c r="G135" s="93">
        <f>SUM('1:3'!G135)</f>
        <v>0</v>
      </c>
      <c r="H135" s="93">
        <f>SUM('1:3'!H135)</f>
        <v>0</v>
      </c>
      <c r="I135" s="93">
        <f>SUM('1:3'!I135)</f>
        <v>0</v>
      </c>
      <c r="J135" s="31" t="str">
        <f t="array" ref="J135">IF(ISERROR(G135/I135),"",G135/I135)</f>
        <v/>
      </c>
      <c r="K135" s="35">
        <f t="array" ref="K135">IF(ISERROR(G135/L135),"",G135/L135)</f>
        <v>0</v>
      </c>
      <c r="L135" s="87">
        <v>25</v>
      </c>
      <c r="M135" s="36">
        <f t="shared" si="22"/>
        <v>0</v>
      </c>
      <c r="N135" s="93">
        <f>SUM('1:3'!N135)</f>
        <v>0</v>
      </c>
      <c r="O135" s="93">
        <f>SUM('1:3'!O135)</f>
        <v>0</v>
      </c>
      <c r="P135" s="93">
        <f>SUM('1:3'!P135)</f>
        <v>0</v>
      </c>
      <c r="Q135" s="93">
        <f>SUM('1:3'!Q135)</f>
        <v>0</v>
      </c>
      <c r="R135" s="93">
        <f>SUM('1:3'!R135)</f>
        <v>0</v>
      </c>
      <c r="S135" s="93">
        <f>SUM('1:3'!S135)</f>
        <v>0</v>
      </c>
      <c r="T135" s="93">
        <f>SUM('1:3'!T135)</f>
        <v>0</v>
      </c>
      <c r="U135" s="93">
        <f>SUM('1:3'!U135)</f>
        <v>0</v>
      </c>
      <c r="V135" s="202">
        <f t="shared" si="23"/>
        <v>0</v>
      </c>
      <c r="W135" s="33" t="str">
        <f t="shared" si="21"/>
        <v/>
      </c>
      <c r="X135" s="93">
        <f>SUM('1:3'!X135)</f>
        <v>0</v>
      </c>
      <c r="Y135" s="93">
        <f>SUM('1:3'!Y135)</f>
        <v>0</v>
      </c>
      <c r="Z135" s="93">
        <f>SUM('1:3'!Z135)</f>
        <v>0</v>
      </c>
      <c r="AA135" s="93">
        <f>SUM('1:3'!AA135)</f>
        <v>0</v>
      </c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</row>
    <row r="136" spans="1:106">
      <c r="A136" s="260">
        <v>30100002</v>
      </c>
      <c r="B136" s="62" t="s">
        <v>98</v>
      </c>
      <c r="C136" s="16" t="s">
        <v>94</v>
      </c>
      <c r="D136" s="17">
        <v>5.0599999999999996</v>
      </c>
      <c r="E136" s="17"/>
      <c r="F136" s="6"/>
      <c r="G136" s="93">
        <f>SUM('1:3'!G136)</f>
        <v>357</v>
      </c>
      <c r="H136" s="93">
        <f>SUM('1:3'!H136)</f>
        <v>1806.4199999999998</v>
      </c>
      <c r="I136" s="93">
        <f>SUM('1:3'!I136)</f>
        <v>13.5</v>
      </c>
      <c r="J136" s="31">
        <f t="array" ref="J136">IF(ISERROR(G136/I136),"",G136/I136)</f>
        <v>26.444444444444443</v>
      </c>
      <c r="K136" s="35">
        <f t="array" ref="K136">IF(ISERROR(G136/L136),"",G136/L136)</f>
        <v>15.521739130434783</v>
      </c>
      <c r="L136" s="87">
        <v>23</v>
      </c>
      <c r="M136" s="36">
        <f t="shared" si="22"/>
        <v>-2.0217391304347831</v>
      </c>
      <c r="N136" s="93">
        <f>SUM('1:3'!N136)</f>
        <v>0</v>
      </c>
      <c r="O136" s="93">
        <f>SUM('1:3'!O136)</f>
        <v>0</v>
      </c>
      <c r="P136" s="93">
        <f>SUM('1:3'!P136)</f>
        <v>0</v>
      </c>
      <c r="Q136" s="93">
        <f>SUM('1:3'!Q136)</f>
        <v>0</v>
      </c>
      <c r="R136" s="93">
        <f>SUM('1:3'!R136)</f>
        <v>0</v>
      </c>
      <c r="S136" s="93">
        <f>SUM('1:3'!S136)</f>
        <v>0</v>
      </c>
      <c r="T136" s="93">
        <f>SUM('1:3'!T136)</f>
        <v>0</v>
      </c>
      <c r="U136" s="93">
        <f>SUM('1:3'!U136)</f>
        <v>0</v>
      </c>
      <c r="V136" s="202">
        <f t="shared" si="23"/>
        <v>0</v>
      </c>
      <c r="W136" s="33">
        <f t="shared" si="21"/>
        <v>0</v>
      </c>
      <c r="X136" s="93">
        <f>SUM('1:3'!X136)</f>
        <v>0</v>
      </c>
      <c r="Y136" s="93">
        <f>SUM('1:3'!Y136)</f>
        <v>0</v>
      </c>
      <c r="Z136" s="93">
        <f>SUM('1:3'!Z136)</f>
        <v>0</v>
      </c>
      <c r="AA136" s="93">
        <f>SUM('1:3'!AA136)</f>
        <v>0</v>
      </c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</row>
    <row r="137" spans="1:106" ht="22.5" customHeight="1">
      <c r="A137" s="536" t="s">
        <v>99</v>
      </c>
      <c r="B137" s="537"/>
      <c r="C137" s="302" t="s">
        <v>71</v>
      </c>
      <c r="D137" s="20"/>
      <c r="E137" s="20"/>
      <c r="F137" s="32"/>
      <c r="G137" s="99">
        <f>SUM(G122:G136)</f>
        <v>1287</v>
      </c>
      <c r="H137" s="30">
        <f>SUM(H122:H136)</f>
        <v>6488.630000000001</v>
      </c>
      <c r="I137" s="30">
        <f>SUM(I122:I136)</f>
        <v>52</v>
      </c>
      <c r="J137" s="31">
        <f t="array" ref="J137">IF(ISERROR(G137/I137),"",G137/I137)</f>
        <v>24.75</v>
      </c>
      <c r="K137" s="30">
        <f>SUM(K122:K136)</f>
        <v>57.031739130434786</v>
      </c>
      <c r="L137" s="98"/>
      <c r="M137" s="89">
        <f>SUM(M122:M136)</f>
        <v>-5.0317391304347829</v>
      </c>
      <c r="N137" s="30">
        <f>SUM(N122:N136)</f>
        <v>0</v>
      </c>
      <c r="O137" s="93">
        <f>SUM('1:3'!O137)</f>
        <v>0</v>
      </c>
      <c r="P137" s="93">
        <f>SUM('1:3'!P137)</f>
        <v>0</v>
      </c>
      <c r="Q137" s="93">
        <f>SUM('1:3'!Q137)</f>
        <v>0</v>
      </c>
      <c r="R137" s="93">
        <f>SUM('1:3'!R137)</f>
        <v>0</v>
      </c>
      <c r="S137" s="93">
        <f>SUM('1:3'!S137)</f>
        <v>0</v>
      </c>
      <c r="T137" s="93">
        <f>SUM('1:3'!T137)</f>
        <v>0</v>
      </c>
      <c r="U137" s="93">
        <f>SUM('1:3'!U137)</f>
        <v>0</v>
      </c>
      <c r="V137" s="204">
        <f>SUM(V122:V136)</f>
        <v>0</v>
      </c>
      <c r="W137" s="33">
        <f t="shared" si="21"/>
        <v>0</v>
      </c>
      <c r="X137" s="93">
        <f>SUM('1:3'!X137)</f>
        <v>0</v>
      </c>
      <c r="Y137" s="93">
        <f>SUM('1:3'!Y137)</f>
        <v>0</v>
      </c>
      <c r="Z137" s="93">
        <f>SUM('1:3'!Z137)</f>
        <v>0</v>
      </c>
      <c r="AA137" s="93">
        <f>SUM('1:3'!AA137)</f>
        <v>0</v>
      </c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</row>
    <row r="138" spans="1:106">
      <c r="A138" s="260">
        <v>30400025</v>
      </c>
      <c r="B138" s="62" t="s">
        <v>100</v>
      </c>
      <c r="C138" s="16" t="s">
        <v>53</v>
      </c>
      <c r="D138" s="17">
        <v>5.04</v>
      </c>
      <c r="E138" s="17"/>
      <c r="F138" s="6"/>
      <c r="G138" s="93">
        <f>SUM('1:3'!G138)</f>
        <v>0</v>
      </c>
      <c r="H138" s="93">
        <f>SUM('1:3'!H138)</f>
        <v>0</v>
      </c>
      <c r="I138" s="93">
        <f>SUM('1:3'!I138)</f>
        <v>0</v>
      </c>
      <c r="J138" s="31" t="str">
        <f t="array" ref="J138">IF(ISERROR(G138/I138),"",G138/I138)</f>
        <v/>
      </c>
      <c r="K138" s="35">
        <f t="array" ref="K138">IF(ISERROR(G138/L138),"",G138/L138)</f>
        <v>0</v>
      </c>
      <c r="L138" s="87">
        <v>22</v>
      </c>
      <c r="M138" s="36">
        <f>IF(ISERROR(I138-K138),"",I138-K138)</f>
        <v>0</v>
      </c>
      <c r="N138" s="93">
        <f>SUM('1:3'!N138)</f>
        <v>0</v>
      </c>
      <c r="O138" s="93">
        <f>SUM('1:3'!O138)</f>
        <v>0</v>
      </c>
      <c r="P138" s="93">
        <f>SUM('1:3'!P138)</f>
        <v>0</v>
      </c>
      <c r="Q138" s="93">
        <f>SUM('1:3'!Q138)</f>
        <v>0</v>
      </c>
      <c r="R138" s="93">
        <f>SUM('1:3'!R138)</f>
        <v>0</v>
      </c>
      <c r="S138" s="93">
        <f>SUM('1:3'!S138)</f>
        <v>0</v>
      </c>
      <c r="T138" s="93">
        <f>SUM('1:3'!T138)</f>
        <v>0</v>
      </c>
      <c r="U138" s="93">
        <f>SUM('1:3'!U138)</f>
        <v>0</v>
      </c>
      <c r="V138" s="202">
        <f>SUM(X138:AA138)</f>
        <v>0</v>
      </c>
      <c r="W138" s="33" t="str">
        <f t="shared" si="21"/>
        <v/>
      </c>
      <c r="X138" s="93">
        <f>SUM('1:3'!X138)</f>
        <v>0</v>
      </c>
      <c r="Y138" s="93">
        <f>SUM('1:3'!Y138)</f>
        <v>0</v>
      </c>
      <c r="Z138" s="93">
        <f>SUM('1:3'!Z138)</f>
        <v>0</v>
      </c>
      <c r="AA138" s="93">
        <f>SUM('1:3'!AA138)</f>
        <v>0</v>
      </c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</row>
    <row r="139" spans="1:106">
      <c r="A139" s="260">
        <v>30400023</v>
      </c>
      <c r="B139" s="62" t="s">
        <v>100</v>
      </c>
      <c r="C139" s="16" t="s">
        <v>60</v>
      </c>
      <c r="D139" s="17">
        <v>5.04</v>
      </c>
      <c r="E139" s="17"/>
      <c r="F139" s="6"/>
      <c r="G139" s="93">
        <f>SUM('1:3'!G139)</f>
        <v>0</v>
      </c>
      <c r="H139" s="93">
        <f>SUM('1:3'!H139)</f>
        <v>0</v>
      </c>
      <c r="I139" s="93">
        <f>SUM('1:3'!I139)</f>
        <v>0</v>
      </c>
      <c r="J139" s="31" t="str">
        <f t="array" ref="J139">IF(ISERROR(G139/I139),"",G139/I139)</f>
        <v/>
      </c>
      <c r="K139" s="35">
        <f t="array" ref="K139">IF(ISERROR(G139/L139),"",G139/L139)</f>
        <v>0</v>
      </c>
      <c r="L139" s="87">
        <v>22</v>
      </c>
      <c r="M139" s="36">
        <f>IF(ISERROR(I139-K139),"",I139-K139)</f>
        <v>0</v>
      </c>
      <c r="N139" s="93">
        <f>SUM('1:3'!N139)</f>
        <v>0</v>
      </c>
      <c r="O139" s="93">
        <f>SUM('1:3'!O139)</f>
        <v>0</v>
      </c>
      <c r="P139" s="93">
        <f>SUM('1:3'!P139)</f>
        <v>0</v>
      </c>
      <c r="Q139" s="93">
        <f>SUM('1:3'!Q139)</f>
        <v>0</v>
      </c>
      <c r="R139" s="93">
        <f>SUM('1:3'!R139)</f>
        <v>0</v>
      </c>
      <c r="S139" s="93">
        <f>SUM('1:3'!S139)</f>
        <v>0</v>
      </c>
      <c r="T139" s="93">
        <f>SUM('1:3'!T139)</f>
        <v>0</v>
      </c>
      <c r="U139" s="93">
        <f>SUM('1:3'!U139)</f>
        <v>0</v>
      </c>
      <c r="V139" s="202">
        <f>SUM(X139:AA139)</f>
        <v>0</v>
      </c>
      <c r="W139" s="33" t="str">
        <f t="shared" si="21"/>
        <v/>
      </c>
      <c r="X139" s="93">
        <f>SUM('1:3'!X139)</f>
        <v>0</v>
      </c>
      <c r="Y139" s="93">
        <f>SUM('1:3'!Y139)</f>
        <v>0</v>
      </c>
      <c r="Z139" s="93">
        <f>SUM('1:3'!Z139)</f>
        <v>0</v>
      </c>
      <c r="AA139" s="93">
        <f>SUM('1:3'!AA139)</f>
        <v>0</v>
      </c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</row>
    <row r="140" spans="1:106">
      <c r="A140" s="260">
        <v>30400024</v>
      </c>
      <c r="B140" s="62" t="s">
        <v>100</v>
      </c>
      <c r="C140" s="16" t="s">
        <v>74</v>
      </c>
      <c r="D140" s="17">
        <v>5.04</v>
      </c>
      <c r="E140" s="17"/>
      <c r="F140" s="6"/>
      <c r="G140" s="93">
        <f>SUM('1:3'!G140)</f>
        <v>0</v>
      </c>
      <c r="H140" s="93">
        <f>SUM('1:3'!H140)</f>
        <v>0</v>
      </c>
      <c r="I140" s="93">
        <f>SUM('1:3'!I140)</f>
        <v>0</v>
      </c>
      <c r="J140" s="31" t="str">
        <f t="array" ref="J140">IF(ISERROR(G140/I140),"",G140/I140)</f>
        <v/>
      </c>
      <c r="K140" s="35">
        <f t="array" ref="K140">IF(ISERROR(G140/L140),"",G140/L140)</f>
        <v>0</v>
      </c>
      <c r="L140" s="87">
        <v>22</v>
      </c>
      <c r="M140" s="36">
        <f>IF(ISERROR(I140-K140),"",I140-K140)</f>
        <v>0</v>
      </c>
      <c r="N140" s="93">
        <f>SUM('1:3'!N140)</f>
        <v>0</v>
      </c>
      <c r="O140" s="93">
        <f>SUM('1:3'!O140)</f>
        <v>0</v>
      </c>
      <c r="P140" s="93">
        <f>SUM('1:3'!P140)</f>
        <v>0</v>
      </c>
      <c r="Q140" s="93">
        <f>SUM('1:3'!Q140)</f>
        <v>0</v>
      </c>
      <c r="R140" s="93">
        <f>SUM('1:3'!R140)</f>
        <v>0</v>
      </c>
      <c r="S140" s="93">
        <f>SUM('1:3'!S140)</f>
        <v>0</v>
      </c>
      <c r="T140" s="93">
        <f>SUM('1:3'!T140)</f>
        <v>0</v>
      </c>
      <c r="U140" s="93">
        <f>SUM('1:3'!U140)</f>
        <v>0</v>
      </c>
      <c r="V140" s="202">
        <f>SUM(X140:AA140)</f>
        <v>0</v>
      </c>
      <c r="W140" s="33" t="str">
        <f t="shared" si="21"/>
        <v/>
      </c>
      <c r="X140" s="93">
        <f>SUM('1:3'!X140)</f>
        <v>0</v>
      </c>
      <c r="Y140" s="93">
        <f>SUM('1:3'!Y140)</f>
        <v>0</v>
      </c>
      <c r="Z140" s="93">
        <f>SUM('1:3'!Z140)</f>
        <v>0</v>
      </c>
      <c r="AA140" s="93">
        <f>SUM('1:3'!AA140)</f>
        <v>0</v>
      </c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</row>
    <row r="141" spans="1:106">
      <c r="A141" s="260"/>
      <c r="B141" s="188" t="s">
        <v>232</v>
      </c>
      <c r="C141" s="16" t="s">
        <v>66</v>
      </c>
      <c r="D141" s="17">
        <v>5.04</v>
      </c>
      <c r="E141" s="17"/>
      <c r="F141" s="6"/>
      <c r="G141" s="93">
        <f>SUM('1:3'!G141)</f>
        <v>0</v>
      </c>
      <c r="H141" s="93">
        <f>SUM('1:3'!H141)</f>
        <v>0</v>
      </c>
      <c r="I141" s="93">
        <f>SUM('1:3'!I141)</f>
        <v>0</v>
      </c>
      <c r="J141" s="31" t="str">
        <f t="array" ref="J141">IF(ISERROR(G141/I141),"",G141/I141)</f>
        <v/>
      </c>
      <c r="K141" s="35">
        <f t="array" ref="K141">IF(ISERROR(G141/L141),"",G141/L141)</f>
        <v>0</v>
      </c>
      <c r="L141" s="87">
        <v>22</v>
      </c>
      <c r="M141" s="36">
        <f>IF(ISERROR(I141-K141),"",I141-K141)</f>
        <v>0</v>
      </c>
      <c r="N141" s="93">
        <f>SUM('1:3'!N141)</f>
        <v>0</v>
      </c>
      <c r="O141" s="93">
        <f>SUM('1:3'!O141)</f>
        <v>0</v>
      </c>
      <c r="P141" s="93">
        <f>SUM('1:3'!P141)</f>
        <v>0</v>
      </c>
      <c r="Q141" s="93">
        <f>SUM('1:3'!Q141)</f>
        <v>0</v>
      </c>
      <c r="R141" s="93">
        <f>SUM('1:3'!R141)</f>
        <v>0</v>
      </c>
      <c r="S141" s="93">
        <f>SUM('1:3'!S141)</f>
        <v>0</v>
      </c>
      <c r="T141" s="93">
        <f>SUM('1:3'!T141)</f>
        <v>0</v>
      </c>
      <c r="U141" s="93">
        <f>SUM('1:3'!U141)</f>
        <v>0</v>
      </c>
      <c r="V141" s="202">
        <f>SUM(X141:AA141)</f>
        <v>0</v>
      </c>
      <c r="W141" s="33" t="str">
        <f t="shared" si="21"/>
        <v/>
      </c>
      <c r="X141" s="93">
        <f>SUM('1:3'!X141)</f>
        <v>0</v>
      </c>
      <c r="Y141" s="93">
        <f>SUM('1:3'!Y141)</f>
        <v>0</v>
      </c>
      <c r="Z141" s="93">
        <f>SUM('1:3'!Z141)</f>
        <v>0</v>
      </c>
      <c r="AA141" s="93">
        <f>SUM('1:3'!AA141)</f>
        <v>0</v>
      </c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</row>
    <row r="142" spans="1:106">
      <c r="A142" s="260"/>
      <c r="B142" s="62" t="s">
        <v>100</v>
      </c>
      <c r="C142" s="16" t="s">
        <v>101</v>
      </c>
      <c r="D142" s="17">
        <v>5.04</v>
      </c>
      <c r="E142" s="17"/>
      <c r="F142" s="6"/>
      <c r="G142" s="93">
        <f>SUM('1:3'!G142)</f>
        <v>0</v>
      </c>
      <c r="H142" s="93">
        <f>SUM('1:3'!H142)</f>
        <v>0</v>
      </c>
      <c r="I142" s="93">
        <f>SUM('1:3'!I142)</f>
        <v>0</v>
      </c>
      <c r="J142" s="31" t="str">
        <f t="array" ref="J142">IF(ISERROR(G142/I142),"",G142/I142)</f>
        <v/>
      </c>
      <c r="K142" s="35">
        <f t="array" ref="K142">IF(ISERROR(G142/L142),"",G142/L142)</f>
        <v>0</v>
      </c>
      <c r="L142" s="87">
        <v>22</v>
      </c>
      <c r="M142" s="36">
        <f>IF(ISERROR(I142-K142),"",I142-K142)</f>
        <v>0</v>
      </c>
      <c r="N142" s="93">
        <f>SUM('1:3'!N142)</f>
        <v>0</v>
      </c>
      <c r="O142" s="93">
        <f>SUM('1:3'!O142)</f>
        <v>0</v>
      </c>
      <c r="P142" s="93">
        <f>SUM('1:3'!P142)</f>
        <v>0</v>
      </c>
      <c r="Q142" s="93">
        <f>SUM('1:3'!Q142)</f>
        <v>0</v>
      </c>
      <c r="R142" s="93">
        <f>SUM('1:3'!R142)</f>
        <v>0</v>
      </c>
      <c r="S142" s="93">
        <f>SUM('1:3'!S142)</f>
        <v>0</v>
      </c>
      <c r="T142" s="93">
        <f>SUM('1:3'!T142)</f>
        <v>0</v>
      </c>
      <c r="U142" s="93">
        <f>SUM('1:3'!U142)</f>
        <v>0</v>
      </c>
      <c r="V142" s="202">
        <f>SUM(X142:AA142)</f>
        <v>0</v>
      </c>
      <c r="W142" s="33" t="str">
        <f t="shared" si="21"/>
        <v/>
      </c>
      <c r="X142" s="93">
        <f>SUM('1:3'!X142)</f>
        <v>0</v>
      </c>
      <c r="Y142" s="93">
        <f>SUM('1:3'!Y142)</f>
        <v>0</v>
      </c>
      <c r="Z142" s="93">
        <f>SUM('1:3'!Z142)</f>
        <v>0</v>
      </c>
      <c r="AA142" s="93">
        <f>SUM('1:3'!AA142)</f>
        <v>0</v>
      </c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</row>
    <row r="143" spans="1:106">
      <c r="A143" s="260">
        <v>30400019</v>
      </c>
      <c r="B143" s="188" t="s">
        <v>437</v>
      </c>
      <c r="C143" s="183" t="s">
        <v>439</v>
      </c>
      <c r="D143" s="17">
        <v>5.04</v>
      </c>
      <c r="E143" s="17"/>
      <c r="F143" s="6"/>
      <c r="G143" s="93">
        <f>SUM('1:3'!G143)</f>
        <v>0</v>
      </c>
      <c r="H143" s="93">
        <f>SUM('1:3'!H143)</f>
        <v>0</v>
      </c>
      <c r="I143" s="93">
        <f>SUM('1:3'!I143)</f>
        <v>0</v>
      </c>
      <c r="J143" s="31" t="str">
        <f t="array" ref="J143">IF(ISERROR(G143/I143),"",G143/I143)</f>
        <v/>
      </c>
      <c r="K143" s="35">
        <f t="array" ref="K143">IF(ISERROR(G143/L143),"",G143/L143)</f>
        <v>0</v>
      </c>
      <c r="L143" s="87">
        <v>13.5</v>
      </c>
      <c r="M143" s="36"/>
      <c r="N143" s="93"/>
      <c r="O143" s="93"/>
      <c r="P143" s="93"/>
      <c r="Q143" s="93"/>
      <c r="R143" s="93"/>
      <c r="S143" s="93"/>
      <c r="T143" s="93"/>
      <c r="U143" s="93"/>
      <c r="V143" s="202"/>
      <c r="W143" s="33"/>
      <c r="X143" s="93"/>
      <c r="Y143" s="93"/>
      <c r="Z143" s="93"/>
      <c r="AA143" s="93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</row>
    <row r="144" spans="1:106">
      <c r="A144" s="260">
        <v>30400020</v>
      </c>
      <c r="B144" s="188" t="s">
        <v>436</v>
      </c>
      <c r="C144" s="183" t="s">
        <v>510</v>
      </c>
      <c r="D144" s="17">
        <v>5.04</v>
      </c>
      <c r="E144" s="17"/>
      <c r="F144" s="6"/>
      <c r="G144" s="93">
        <f>SUM('1:3'!G144)</f>
        <v>0</v>
      </c>
      <c r="H144" s="93">
        <f>SUM('1:3'!H144)</f>
        <v>0</v>
      </c>
      <c r="I144" s="93">
        <f>SUM('1:3'!I144)</f>
        <v>0</v>
      </c>
      <c r="J144" s="31" t="str">
        <f t="array" ref="J144">IF(ISERROR(G144/I144),"",G144/I144)</f>
        <v/>
      </c>
      <c r="K144" s="35">
        <f t="array" ref="K144">IF(ISERROR(G144/L144),"",G144/L144)</f>
        <v>0</v>
      </c>
      <c r="L144" s="87">
        <v>13.5</v>
      </c>
      <c r="M144" s="36"/>
      <c r="N144" s="93"/>
      <c r="O144" s="93"/>
      <c r="P144" s="93"/>
      <c r="Q144" s="93"/>
      <c r="R144" s="93"/>
      <c r="S144" s="93"/>
      <c r="T144" s="93"/>
      <c r="U144" s="93"/>
      <c r="V144" s="202"/>
      <c r="W144" s="33"/>
      <c r="X144" s="93"/>
      <c r="Y144" s="93"/>
      <c r="Z144" s="93"/>
      <c r="AA144" s="93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</row>
    <row r="145" spans="1:106">
      <c r="A145" s="260">
        <v>30400021</v>
      </c>
      <c r="B145" s="188" t="s">
        <v>436</v>
      </c>
      <c r="C145" s="183" t="s">
        <v>511</v>
      </c>
      <c r="D145" s="17">
        <v>5.04</v>
      </c>
      <c r="E145" s="17"/>
      <c r="F145" s="6"/>
      <c r="G145" s="93">
        <f>SUM('1:3'!G145)</f>
        <v>0</v>
      </c>
      <c r="H145" s="93">
        <f>SUM('1:3'!H145)</f>
        <v>0</v>
      </c>
      <c r="I145" s="93">
        <f>SUM('1:3'!I145)</f>
        <v>0</v>
      </c>
      <c r="J145" s="31"/>
      <c r="K145" s="35">
        <f t="array" ref="K145">IF(ISERROR(G145/L145),"",G145/L145)</f>
        <v>0</v>
      </c>
      <c r="L145" s="87">
        <v>13.5</v>
      </c>
      <c r="M145" s="36"/>
      <c r="N145" s="93"/>
      <c r="O145" s="93"/>
      <c r="P145" s="93"/>
      <c r="Q145" s="93"/>
      <c r="R145" s="93"/>
      <c r="S145" s="93"/>
      <c r="T145" s="93"/>
      <c r="U145" s="93"/>
      <c r="V145" s="202"/>
      <c r="W145" s="33"/>
      <c r="X145" s="93"/>
      <c r="Y145" s="93"/>
      <c r="Z145" s="93"/>
      <c r="AA145" s="93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</row>
    <row r="146" spans="1:106">
      <c r="A146" s="260">
        <v>30400018</v>
      </c>
      <c r="B146" s="188" t="s">
        <v>436</v>
      </c>
      <c r="C146" s="16" t="s">
        <v>55</v>
      </c>
      <c r="D146" s="17">
        <v>5.04</v>
      </c>
      <c r="E146" s="17"/>
      <c r="F146" s="6"/>
      <c r="G146" s="93">
        <f>SUM('1:3'!G146)</f>
        <v>0</v>
      </c>
      <c r="H146" s="93">
        <f>SUM('1:3'!H146)</f>
        <v>0</v>
      </c>
      <c r="I146" s="93">
        <f>SUM('1:3'!I146)</f>
        <v>0</v>
      </c>
      <c r="J146" s="31"/>
      <c r="K146" s="35">
        <f t="array" ref="K146">IF(ISERROR(G146/L146),"",G146/L146)</f>
        <v>0</v>
      </c>
      <c r="L146" s="87">
        <v>13.5</v>
      </c>
      <c r="M146" s="36"/>
      <c r="N146" s="93"/>
      <c r="O146" s="93"/>
      <c r="P146" s="93"/>
      <c r="Q146" s="93"/>
      <c r="R146" s="93"/>
      <c r="S146" s="93"/>
      <c r="T146" s="93"/>
      <c r="U146" s="93"/>
      <c r="V146" s="202"/>
      <c r="W146" s="33"/>
      <c r="X146" s="93"/>
      <c r="Y146" s="93"/>
      <c r="Z146" s="93"/>
      <c r="AA146" s="93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</row>
    <row r="147" spans="1:106">
      <c r="A147" s="260">
        <v>30400022</v>
      </c>
      <c r="B147" s="62" t="s">
        <v>100</v>
      </c>
      <c r="C147" s="16" t="s">
        <v>55</v>
      </c>
      <c r="D147" s="17">
        <v>5.04</v>
      </c>
      <c r="E147" s="17"/>
      <c r="F147" s="6"/>
      <c r="G147" s="93">
        <f>SUM('1:3'!G147)</f>
        <v>0</v>
      </c>
      <c r="H147" s="93">
        <f>SUM('1:3'!H147)</f>
        <v>0</v>
      </c>
      <c r="I147" s="93">
        <f>SUM('1:3'!I147)</f>
        <v>0</v>
      </c>
      <c r="J147" s="31" t="str">
        <f t="array" ref="J147">IF(ISERROR(G147/I147),"",G147/I147)</f>
        <v/>
      </c>
      <c r="K147" s="35">
        <f t="array" ref="K147">IF(ISERROR(G147/L147),"",G147/L147)</f>
        <v>0</v>
      </c>
      <c r="L147" s="87">
        <v>22</v>
      </c>
      <c r="M147" s="36">
        <f>IF(ISERROR(I147-K147),"",I147-K147)</f>
        <v>0</v>
      </c>
      <c r="N147" s="93">
        <f>SUM('1:3'!N147)</f>
        <v>0</v>
      </c>
      <c r="O147" s="93">
        <f>SUM('1:3'!O147)</f>
        <v>0</v>
      </c>
      <c r="P147" s="93">
        <f>SUM('1:3'!P147)</f>
        <v>0</v>
      </c>
      <c r="Q147" s="93">
        <f>SUM('1:3'!Q147)</f>
        <v>0</v>
      </c>
      <c r="R147" s="93">
        <f>SUM('1:3'!R147)</f>
        <v>0</v>
      </c>
      <c r="S147" s="93">
        <f>SUM('1:3'!S147)</f>
        <v>0</v>
      </c>
      <c r="T147" s="93">
        <f>SUM('1:3'!T147)</f>
        <v>0</v>
      </c>
      <c r="U147" s="93">
        <f>SUM('1:3'!U147)</f>
        <v>0</v>
      </c>
      <c r="V147" s="202">
        <f>SUM(X147:AA147)</f>
        <v>0</v>
      </c>
      <c r="W147" s="33" t="str">
        <f t="shared" ref="W147:W152" si="24">IF(ISERROR(V147/G147),"",V147/G147)</f>
        <v/>
      </c>
      <c r="X147" s="93">
        <f>SUM('1:3'!X147)</f>
        <v>0</v>
      </c>
      <c r="Y147" s="93">
        <f>SUM('1:3'!Y147)</f>
        <v>0</v>
      </c>
      <c r="Z147" s="93">
        <f>SUM('1:3'!Z147)</f>
        <v>0</v>
      </c>
      <c r="AA147" s="93">
        <f>SUM('1:3'!AA147)</f>
        <v>0</v>
      </c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</row>
    <row r="148" spans="1:106">
      <c r="A148" s="536" t="s">
        <v>102</v>
      </c>
      <c r="B148" s="537"/>
      <c r="C148" s="302" t="s">
        <v>71</v>
      </c>
      <c r="D148" s="20"/>
      <c r="E148" s="20"/>
      <c r="F148" s="32"/>
      <c r="G148" s="99">
        <f>SUM(G138:G147)</f>
        <v>0</v>
      </c>
      <c r="H148" s="99">
        <f>SUM(H138:H147)</f>
        <v>0</v>
      </c>
      <c r="I148" s="99">
        <f>SUM(I138:I147)</f>
        <v>0</v>
      </c>
      <c r="J148" s="31" t="str">
        <f t="array" ref="J148">IF(ISERROR(G148/I148),"",G148/I148)</f>
        <v/>
      </c>
      <c r="K148" s="30">
        <f>SUM(K138:K147)</f>
        <v>0</v>
      </c>
      <c r="L148" s="98"/>
      <c r="M148" s="89">
        <f>SUM(M138:M147)</f>
        <v>0</v>
      </c>
      <c r="N148" s="30">
        <f>SUM(N138:N147)</f>
        <v>0</v>
      </c>
      <c r="O148" s="91">
        <f>SUM(O138:O147)</f>
        <v>0</v>
      </c>
      <c r="P148" s="91">
        <f>SUM(P138:P147)</f>
        <v>0</v>
      </c>
      <c r="Q148" s="91">
        <f>SUM(Q138:Q147)</f>
        <v>0</v>
      </c>
      <c r="R148" s="91"/>
      <c r="S148" s="92">
        <f>SUM(S138:S147)</f>
        <v>0</v>
      </c>
      <c r="T148" s="91">
        <f>SUM(T138:T147)</f>
        <v>0</v>
      </c>
      <c r="U148" s="91">
        <f>SUM(U138:U147)</f>
        <v>0</v>
      </c>
      <c r="V148" s="202">
        <f>SUM(V138:V147)</f>
        <v>0</v>
      </c>
      <c r="W148" s="33" t="str">
        <f t="shared" si="24"/>
        <v/>
      </c>
      <c r="X148" s="92">
        <f>SUM(X138:X147)</f>
        <v>0</v>
      </c>
      <c r="Y148" s="92">
        <f>SUM(Y138:Y147)</f>
        <v>0</v>
      </c>
      <c r="Z148" s="92">
        <f>SUM(Z138:Z147)</f>
        <v>0</v>
      </c>
      <c r="AA148" s="92">
        <f>SUM(AA138:AA147)</f>
        <v>0</v>
      </c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</row>
    <row r="149" spans="1:106">
      <c r="A149" s="259">
        <v>30700013</v>
      </c>
      <c r="B149" s="64" t="s">
        <v>470</v>
      </c>
      <c r="C149" s="295"/>
      <c r="D149" s="17">
        <v>3.65</v>
      </c>
      <c r="E149" s="17"/>
      <c r="F149" s="53"/>
      <c r="G149" s="93">
        <f>SUM('1:3'!G149)</f>
        <v>0</v>
      </c>
      <c r="H149" s="93">
        <f>SUM('1:3'!H149)</f>
        <v>0</v>
      </c>
      <c r="I149" s="93">
        <f>SUM('1:3'!I149)</f>
        <v>0</v>
      </c>
      <c r="J149" s="31" t="str">
        <f t="array" ref="J149">IF(ISERROR(G149/I149),"",G149/I149)</f>
        <v/>
      </c>
      <c r="K149" s="299">
        <f t="array" ref="K149">IF(ISERROR(G149/L149),"",G149/L149)</f>
        <v>0</v>
      </c>
      <c r="L149" s="87">
        <v>5</v>
      </c>
      <c r="M149" s="36">
        <f>IF(ISERROR(I149-K149),"",I149-K149)</f>
        <v>0</v>
      </c>
      <c r="N149" s="93">
        <f>SUM('1:3'!N149)</f>
        <v>0</v>
      </c>
      <c r="O149" s="93">
        <f>SUM('1:3'!O149)</f>
        <v>0</v>
      </c>
      <c r="P149" s="93">
        <f>SUM('1:3'!P149)</f>
        <v>0</v>
      </c>
      <c r="Q149" s="93">
        <f>SUM('1:3'!Q149)</f>
        <v>0</v>
      </c>
      <c r="R149" s="93">
        <f>SUM('1:3'!R149)</f>
        <v>0</v>
      </c>
      <c r="S149" s="93">
        <f>SUM('1:3'!S149)</f>
        <v>0</v>
      </c>
      <c r="T149" s="93">
        <f>SUM('1:3'!T149)</f>
        <v>0</v>
      </c>
      <c r="U149" s="93">
        <f>SUM('1:3'!U149)</f>
        <v>0</v>
      </c>
      <c r="V149" s="202">
        <f>SUM(X149:AA149)</f>
        <v>0</v>
      </c>
      <c r="W149" s="33" t="str">
        <f t="shared" si="24"/>
        <v/>
      </c>
      <c r="X149" s="93">
        <f>SUM('1:3'!X149)</f>
        <v>0</v>
      </c>
      <c r="Y149" s="93">
        <f>SUM('1:3'!Y149)</f>
        <v>0</v>
      </c>
      <c r="Z149" s="93">
        <f>SUM('1:3'!Z149)</f>
        <v>0</v>
      </c>
      <c r="AA149" s="93">
        <f>SUM('1:3'!AA149)</f>
        <v>0</v>
      </c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</row>
    <row r="150" spans="1:106">
      <c r="A150" s="259">
        <v>30700014</v>
      </c>
      <c r="B150" s="64" t="s">
        <v>0</v>
      </c>
      <c r="C150" s="295"/>
      <c r="D150" s="17">
        <v>6.58</v>
      </c>
      <c r="E150" s="17"/>
      <c r="F150" s="6"/>
      <c r="G150" s="93">
        <f>SUM('1:3'!G150)</f>
        <v>0</v>
      </c>
      <c r="H150" s="93">
        <f>SUM('1:3'!H150)</f>
        <v>0</v>
      </c>
      <c r="I150" s="93">
        <f>SUM('1:3'!I150)</f>
        <v>0</v>
      </c>
      <c r="J150" s="31" t="str">
        <f t="array" ref="J150">IF(ISERROR(G150/I150),"",G150/I150)</f>
        <v/>
      </c>
      <c r="K150" s="35">
        <f t="array" ref="K150">IF(ISERROR(G150/L150),"",G150/L150)</f>
        <v>0</v>
      </c>
      <c r="L150" s="87">
        <v>5</v>
      </c>
      <c r="M150" s="36">
        <f>IF(ISERROR(I150-K150),"",I150-K150)</f>
        <v>0</v>
      </c>
      <c r="N150" s="93">
        <f>SUM('1:3'!N150)</f>
        <v>0</v>
      </c>
      <c r="O150" s="93">
        <f>SUM('1:3'!O150)</f>
        <v>0</v>
      </c>
      <c r="P150" s="93">
        <f>SUM('1:3'!P150)</f>
        <v>0</v>
      </c>
      <c r="Q150" s="93">
        <f>SUM('1:3'!Q150)</f>
        <v>0</v>
      </c>
      <c r="R150" s="93">
        <f>SUM('1:3'!R150)</f>
        <v>0</v>
      </c>
      <c r="S150" s="93">
        <f>SUM('1:3'!S150)</f>
        <v>0</v>
      </c>
      <c r="T150" s="93">
        <f>SUM('1:3'!T150)</f>
        <v>0</v>
      </c>
      <c r="U150" s="93">
        <f>SUM('1:3'!U150)</f>
        <v>0</v>
      </c>
      <c r="V150" s="202">
        <f>SUM(X150:AA150)</f>
        <v>0</v>
      </c>
      <c r="W150" s="33" t="str">
        <f t="shared" si="24"/>
        <v/>
      </c>
      <c r="X150" s="93">
        <f>SUM('1:3'!X150)</f>
        <v>0</v>
      </c>
      <c r="Y150" s="93">
        <f>SUM('1:3'!Y150)</f>
        <v>0</v>
      </c>
      <c r="Z150" s="93">
        <f>SUM('1:3'!Z150)</f>
        <v>0</v>
      </c>
      <c r="AA150" s="93">
        <f>SUM('1:3'!AA150)</f>
        <v>0</v>
      </c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</row>
    <row r="151" spans="1:106" ht="19.5" customHeight="1">
      <c r="A151" s="259">
        <v>30700016</v>
      </c>
      <c r="B151" s="64" t="s">
        <v>1</v>
      </c>
      <c r="C151" s="295"/>
      <c r="D151" s="17">
        <v>7.8</v>
      </c>
      <c r="E151" s="17"/>
      <c r="F151" s="6"/>
      <c r="G151" s="93">
        <f>SUM('1:3'!G151)</f>
        <v>0</v>
      </c>
      <c r="H151" s="93">
        <f>SUM('1:3'!H151)</f>
        <v>0</v>
      </c>
      <c r="I151" s="93">
        <f>SUM('1:3'!I151)</f>
        <v>0</v>
      </c>
      <c r="J151" s="31" t="str">
        <f t="array" ref="J151">IF(ISERROR(G151/I151),"",G151/I151)</f>
        <v/>
      </c>
      <c r="K151" s="35">
        <f t="array" ref="K151">IF(ISERROR(G151/L151),"",G151/L151)</f>
        <v>0</v>
      </c>
      <c r="L151" s="87">
        <v>4.5999999999999996</v>
      </c>
      <c r="M151" s="36">
        <f>IF(ISERROR(I151-K151),"",I151-K151)</f>
        <v>0</v>
      </c>
      <c r="N151" s="93">
        <f>SUM('1:3'!N151)</f>
        <v>0</v>
      </c>
      <c r="O151" s="93">
        <f>SUM('1:3'!O151)</f>
        <v>0</v>
      </c>
      <c r="P151" s="93">
        <f>SUM('1:3'!P151)</f>
        <v>0</v>
      </c>
      <c r="Q151" s="93">
        <f>SUM('1:3'!Q151)</f>
        <v>0</v>
      </c>
      <c r="R151" s="93">
        <f>SUM('1:3'!R151)</f>
        <v>0</v>
      </c>
      <c r="S151" s="93">
        <f>SUM('1:3'!S151)</f>
        <v>0</v>
      </c>
      <c r="T151" s="93">
        <f>SUM('1:3'!T151)</f>
        <v>0</v>
      </c>
      <c r="U151" s="93">
        <f>SUM('1:3'!U151)</f>
        <v>0</v>
      </c>
      <c r="V151" s="202">
        <f>SUM(X151:AA151)</f>
        <v>0</v>
      </c>
      <c r="W151" s="33" t="str">
        <f t="shared" si="24"/>
        <v/>
      </c>
      <c r="X151" s="93">
        <f>SUM('1:3'!X151)</f>
        <v>0</v>
      </c>
      <c r="Y151" s="93">
        <f>SUM('1:3'!Y151)</f>
        <v>0</v>
      </c>
      <c r="Z151" s="93">
        <f>SUM('1:3'!Z151)</f>
        <v>0</v>
      </c>
      <c r="AA151" s="93">
        <f>SUM('1:3'!AA151)</f>
        <v>0</v>
      </c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</row>
    <row r="152" spans="1:106">
      <c r="A152" s="259">
        <v>30700017</v>
      </c>
      <c r="B152" s="64" t="s">
        <v>2</v>
      </c>
      <c r="C152" s="295"/>
      <c r="D152" s="17">
        <v>4.4000000000000004</v>
      </c>
      <c r="E152" s="17"/>
      <c r="F152" s="6"/>
      <c r="G152" s="93">
        <f>SUM('1:3'!G152)</f>
        <v>0</v>
      </c>
      <c r="H152" s="93">
        <f>SUM('1:3'!H152)</f>
        <v>0</v>
      </c>
      <c r="I152" s="93">
        <f>SUM('1:3'!I152)</f>
        <v>0</v>
      </c>
      <c r="J152" s="31" t="str">
        <f t="array" ref="J152">IF(ISERROR(G152/I152),"",G152/I152)</f>
        <v/>
      </c>
      <c r="K152" s="35">
        <f t="array" ref="K152">IF(ISERROR(G152/L152),"",G152/L152)</f>
        <v>0</v>
      </c>
      <c r="L152" s="87">
        <v>5.8</v>
      </c>
      <c r="M152" s="36">
        <f>IF(ISERROR(I152-K152),"",I152-K152)</f>
        <v>0</v>
      </c>
      <c r="N152" s="93">
        <f>SUM('1:3'!N152)</f>
        <v>0</v>
      </c>
      <c r="O152" s="93">
        <f>SUM('1:3'!O152)</f>
        <v>0</v>
      </c>
      <c r="P152" s="93">
        <f>SUM('1:3'!P152)</f>
        <v>0</v>
      </c>
      <c r="Q152" s="93">
        <f>SUM('1:3'!Q152)</f>
        <v>0</v>
      </c>
      <c r="R152" s="93">
        <f>SUM('1:3'!R152)</f>
        <v>0</v>
      </c>
      <c r="S152" s="93">
        <f>SUM('1:3'!S152)</f>
        <v>0</v>
      </c>
      <c r="T152" s="93">
        <f>SUM('1:3'!T152)</f>
        <v>0</v>
      </c>
      <c r="U152" s="93">
        <f>SUM('1:3'!U152)</f>
        <v>0</v>
      </c>
      <c r="V152" s="202">
        <f>SUM(X152:AA152)</f>
        <v>0</v>
      </c>
      <c r="W152" s="33" t="str">
        <f t="shared" si="24"/>
        <v/>
      </c>
      <c r="X152" s="93">
        <f>SUM('1:3'!X152)</f>
        <v>0</v>
      </c>
      <c r="Y152" s="93">
        <f>SUM('1:3'!Y152)</f>
        <v>0</v>
      </c>
      <c r="Z152" s="93">
        <f>SUM('1:3'!Z152)</f>
        <v>0</v>
      </c>
      <c r="AA152" s="93">
        <f>SUM('1:3'!AA152)</f>
        <v>0</v>
      </c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</row>
    <row r="153" spans="1:106">
      <c r="A153" s="259">
        <v>30700001</v>
      </c>
      <c r="B153" s="187" t="s">
        <v>359</v>
      </c>
      <c r="C153" s="184"/>
      <c r="D153" s="17"/>
      <c r="E153" s="17"/>
      <c r="F153" s="6"/>
      <c r="G153" s="93">
        <f>SUM('1:3'!G153)</f>
        <v>0</v>
      </c>
      <c r="H153" s="93">
        <f>SUM('1:3'!H153)</f>
        <v>0</v>
      </c>
      <c r="I153" s="93">
        <f>SUM('1:3'!I153)</f>
        <v>0</v>
      </c>
      <c r="J153" s="31"/>
      <c r="K153" s="35"/>
      <c r="L153" s="87">
        <v>6</v>
      </c>
      <c r="M153" s="36"/>
      <c r="N153" s="93">
        <f>SUM('1:3'!N153)</f>
        <v>0</v>
      </c>
      <c r="O153" s="93">
        <f>SUM('1:3'!O153)</f>
        <v>0</v>
      </c>
      <c r="P153" s="93">
        <f>SUM('1:3'!P153)</f>
        <v>0</v>
      </c>
      <c r="Q153" s="93">
        <f>SUM('1:3'!Q153)</f>
        <v>0</v>
      </c>
      <c r="R153" s="93">
        <f>SUM('1:3'!R153)</f>
        <v>0</v>
      </c>
      <c r="S153" s="93">
        <f>SUM('1:3'!S153)</f>
        <v>0</v>
      </c>
      <c r="T153" s="93">
        <f>SUM('1:3'!T153)</f>
        <v>0</v>
      </c>
      <c r="U153" s="93">
        <f>SUM('1:3'!U153)</f>
        <v>0</v>
      </c>
      <c r="V153" s="202"/>
      <c r="W153" s="33"/>
      <c r="X153" s="93">
        <f>SUM('1:3'!X153)</f>
        <v>0</v>
      </c>
      <c r="Y153" s="93">
        <f>SUM('1:3'!Y153)</f>
        <v>0</v>
      </c>
      <c r="Z153" s="93">
        <f>SUM('1:3'!Z153)</f>
        <v>0</v>
      </c>
      <c r="AA153" s="93">
        <f>SUM('1:3'!AA153)</f>
        <v>0</v>
      </c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</row>
    <row r="154" spans="1:106">
      <c r="A154" s="265"/>
      <c r="B154" s="248" t="s">
        <v>239</v>
      </c>
      <c r="C154" s="295" t="s">
        <v>53</v>
      </c>
      <c r="D154" s="17">
        <v>6.04</v>
      </c>
      <c r="E154" s="17"/>
      <c r="F154" s="6"/>
      <c r="G154" s="93">
        <f>SUM('1:3'!G154)</f>
        <v>0</v>
      </c>
      <c r="H154" s="93">
        <f>SUM('1:3'!H154)</f>
        <v>0</v>
      </c>
      <c r="I154" s="93">
        <f>SUM('1:3'!I154)</f>
        <v>0</v>
      </c>
      <c r="J154" s="31" t="str">
        <f t="array" ref="J154">IF(ISERROR(G154/I154),"",G154/I154)</f>
        <v/>
      </c>
      <c r="K154" s="35">
        <f t="array" ref="K154">IF(ISERROR(G154/L154),"",G154/L154)</f>
        <v>0</v>
      </c>
      <c r="L154" s="87">
        <v>6</v>
      </c>
      <c r="M154" s="36">
        <f>IF(ISERROR(I154-K154),"",I154-K154)</f>
        <v>0</v>
      </c>
      <c r="N154" s="93">
        <f>SUM('1:3'!N154)</f>
        <v>0</v>
      </c>
      <c r="O154" s="93">
        <f>SUM('1:3'!O154)</f>
        <v>0</v>
      </c>
      <c r="P154" s="93">
        <f>SUM('1:3'!P154)</f>
        <v>0</v>
      </c>
      <c r="Q154" s="93">
        <f>SUM('1:3'!Q154)</f>
        <v>0</v>
      </c>
      <c r="R154" s="93">
        <f>SUM('1:3'!R154)</f>
        <v>0</v>
      </c>
      <c r="S154" s="93">
        <f>SUM('1:3'!S154)</f>
        <v>0</v>
      </c>
      <c r="T154" s="93">
        <f>SUM('1:3'!T154)</f>
        <v>0</v>
      </c>
      <c r="U154" s="93">
        <f>SUM('1:3'!U154)</f>
        <v>0</v>
      </c>
      <c r="V154" s="202">
        <f>SUM(X154:AA154)</f>
        <v>0</v>
      </c>
      <c r="W154" s="33" t="str">
        <f>IF(ISERROR(V154/G154),"",V154/G154)</f>
        <v/>
      </c>
      <c r="X154" s="93">
        <f>SUM('1:3'!X154)</f>
        <v>0</v>
      </c>
      <c r="Y154" s="93">
        <f>SUM('1:3'!Y154)</f>
        <v>0</v>
      </c>
      <c r="Z154" s="93">
        <f>SUM('1:3'!Z154)</f>
        <v>0</v>
      </c>
      <c r="AA154" s="93">
        <f>SUM('1:3'!AA154)</f>
        <v>0</v>
      </c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</row>
    <row r="155" spans="1:106">
      <c r="A155" s="265">
        <v>30700019</v>
      </c>
      <c r="B155" s="66" t="s">
        <v>104</v>
      </c>
      <c r="C155" s="295" t="s">
        <v>60</v>
      </c>
      <c r="D155" s="17">
        <v>6.04</v>
      </c>
      <c r="E155" s="17"/>
      <c r="F155" s="6"/>
      <c r="G155" s="93">
        <f>SUM('1:3'!G155)</f>
        <v>0</v>
      </c>
      <c r="H155" s="93">
        <f>SUM('1:3'!H155)</f>
        <v>0</v>
      </c>
      <c r="I155" s="93">
        <f>SUM('1:3'!I155)</f>
        <v>0</v>
      </c>
      <c r="J155" s="31" t="str">
        <f t="array" ref="J155">IF(ISERROR(G155/I155),"",G155/I155)</f>
        <v/>
      </c>
      <c r="K155" s="35">
        <f t="array" ref="K155">IF(ISERROR(G155/L155),"",G155/L155)</f>
        <v>0</v>
      </c>
      <c r="L155" s="87">
        <v>6</v>
      </c>
      <c r="M155" s="36">
        <f>IF(ISERROR(I155-K155),"",I155-K155)</f>
        <v>0</v>
      </c>
      <c r="N155" s="93">
        <f>SUM('1:3'!N155)</f>
        <v>0</v>
      </c>
      <c r="O155" s="93">
        <f>SUM('1:3'!O155)</f>
        <v>0</v>
      </c>
      <c r="P155" s="93">
        <f>SUM('1:3'!P155)</f>
        <v>0</v>
      </c>
      <c r="Q155" s="93">
        <f>SUM('1:3'!Q155)</f>
        <v>0</v>
      </c>
      <c r="R155" s="93">
        <f>SUM('1:3'!R155)</f>
        <v>0</v>
      </c>
      <c r="S155" s="93">
        <f>SUM('1:3'!S155)</f>
        <v>0</v>
      </c>
      <c r="T155" s="93">
        <f>SUM('1:3'!T155)</f>
        <v>0</v>
      </c>
      <c r="U155" s="93">
        <f>SUM('1:3'!U155)</f>
        <v>0</v>
      </c>
      <c r="V155" s="202">
        <f>SUM(X155:AA155)</f>
        <v>0</v>
      </c>
      <c r="W155" s="33" t="str">
        <f>IF(ISERROR(V155/G155),"",V155/G155)</f>
        <v/>
      </c>
      <c r="X155" s="93">
        <f>SUM('1:3'!X155)</f>
        <v>0</v>
      </c>
      <c r="Y155" s="93">
        <f>SUM('1:3'!Y155)</f>
        <v>0</v>
      </c>
      <c r="Z155" s="93">
        <f>SUM('1:3'!Z155)</f>
        <v>0</v>
      </c>
      <c r="AA155" s="93">
        <f>SUM('1:3'!AA155)</f>
        <v>0</v>
      </c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</row>
    <row r="156" spans="1:106">
      <c r="A156" s="265">
        <v>30601015</v>
      </c>
      <c r="B156" s="248" t="s">
        <v>440</v>
      </c>
      <c r="C156" s="295" t="s">
        <v>53</v>
      </c>
      <c r="D156" s="17">
        <v>6</v>
      </c>
      <c r="E156" s="17"/>
      <c r="F156" s="6"/>
      <c r="G156" s="93">
        <f>SUM('1:3'!G156)</f>
        <v>0</v>
      </c>
      <c r="H156" s="93">
        <f>SUM('1:3'!H156)</f>
        <v>0</v>
      </c>
      <c r="I156" s="93">
        <f>SUM('1:3'!I156)</f>
        <v>0</v>
      </c>
      <c r="J156" s="31"/>
      <c r="K156" s="35"/>
      <c r="L156" s="87"/>
      <c r="M156" s="36"/>
      <c r="N156" s="93"/>
      <c r="O156" s="93"/>
      <c r="P156" s="93"/>
      <c r="Q156" s="93"/>
      <c r="R156" s="93"/>
      <c r="S156" s="93"/>
      <c r="T156" s="93"/>
      <c r="U156" s="93"/>
      <c r="V156" s="202"/>
      <c r="W156" s="33"/>
      <c r="X156" s="93"/>
      <c r="Y156" s="93"/>
      <c r="Z156" s="93"/>
      <c r="AA156" s="93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</row>
    <row r="157" spans="1:106">
      <c r="A157" s="265">
        <v>30101016</v>
      </c>
      <c r="B157" s="248" t="s">
        <v>440</v>
      </c>
      <c r="C157" s="295" t="s">
        <v>443</v>
      </c>
      <c r="D157" s="17">
        <v>6</v>
      </c>
      <c r="E157" s="17"/>
      <c r="F157" s="6"/>
      <c r="G157" s="93">
        <f>SUM('1:3'!G157)</f>
        <v>0</v>
      </c>
      <c r="H157" s="93">
        <f>SUM('1:3'!H157)</f>
        <v>0</v>
      </c>
      <c r="I157" s="93"/>
      <c r="J157" s="31"/>
      <c r="K157" s="35"/>
      <c r="L157" s="87">
        <v>6</v>
      </c>
      <c r="M157" s="36"/>
      <c r="N157" s="93"/>
      <c r="O157" s="93"/>
      <c r="P157" s="93"/>
      <c r="Q157" s="93"/>
      <c r="R157" s="93"/>
      <c r="S157" s="93"/>
      <c r="T157" s="93"/>
      <c r="U157" s="93"/>
      <c r="V157" s="202"/>
      <c r="W157" s="33"/>
      <c r="X157" s="93"/>
      <c r="Y157" s="93"/>
      <c r="Z157" s="93"/>
      <c r="AA157" s="93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</row>
    <row r="158" spans="1:106">
      <c r="A158" s="259">
        <v>30700018</v>
      </c>
      <c r="B158" s="61" t="s">
        <v>159</v>
      </c>
      <c r="C158" s="16"/>
      <c r="D158" s="17">
        <v>7.3</v>
      </c>
      <c r="E158" s="17"/>
      <c r="F158" s="6"/>
      <c r="G158" s="93">
        <f>SUM('1:3'!G158)</f>
        <v>0</v>
      </c>
      <c r="H158" s="93">
        <f>SUM('1:3'!H158)</f>
        <v>0</v>
      </c>
      <c r="I158" s="93">
        <f>SUM('1:3'!I158)</f>
        <v>0</v>
      </c>
      <c r="J158" s="31" t="str">
        <f t="array" ref="J158">IF(ISERROR(G158/I158),"",G158/I158)</f>
        <v/>
      </c>
      <c r="K158" s="35" t="str">
        <f t="array" ref="K158">IF(ISERROR(G158/L158),"",G158/L158)</f>
        <v/>
      </c>
      <c r="L158" s="87"/>
      <c r="M158" s="36" t="str">
        <f>IF(ISERROR(I158-K158),"",I158-K158)</f>
        <v/>
      </c>
      <c r="N158" s="93">
        <f>SUM('1:3'!N158)</f>
        <v>0</v>
      </c>
      <c r="O158" s="93">
        <f>SUM('1:3'!O158)</f>
        <v>0</v>
      </c>
      <c r="P158" s="93">
        <f>SUM('1:3'!P158)</f>
        <v>0</v>
      </c>
      <c r="Q158" s="93">
        <f>SUM('1:3'!Q158)</f>
        <v>0</v>
      </c>
      <c r="R158" s="93">
        <f>SUM('1:3'!R158)</f>
        <v>0</v>
      </c>
      <c r="S158" s="93">
        <f>SUM('1:3'!S158)</f>
        <v>0</v>
      </c>
      <c r="T158" s="93">
        <f>SUM('1:3'!T158)</f>
        <v>0</v>
      </c>
      <c r="U158" s="93">
        <f>SUM('1:3'!U158)</f>
        <v>0</v>
      </c>
      <c r="V158" s="202">
        <f>SUM(X158:AA158)</f>
        <v>0</v>
      </c>
      <c r="W158" s="33" t="str">
        <f>IF(ISERROR(V158/G158),"",V158/G158)</f>
        <v/>
      </c>
      <c r="X158" s="93">
        <f>SUM('1:3'!X158)</f>
        <v>0</v>
      </c>
      <c r="Y158" s="93">
        <f>SUM('1:3'!Y158)</f>
        <v>0</v>
      </c>
      <c r="Z158" s="93">
        <f>SUM('1:3'!Z158)</f>
        <v>0</v>
      </c>
      <c r="AA158" s="93">
        <f>SUM('1:3'!AA158)</f>
        <v>0</v>
      </c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</row>
    <row r="159" spans="1:106">
      <c r="A159" s="259">
        <v>30700010</v>
      </c>
      <c r="B159" s="61" t="s">
        <v>105</v>
      </c>
      <c r="C159" s="16"/>
      <c r="D159" s="17">
        <f>78*120/1000</f>
        <v>9.36</v>
      </c>
      <c r="E159" s="17"/>
      <c r="F159" s="6"/>
      <c r="G159" s="93">
        <f>SUM('1:3'!G159)</f>
        <v>0</v>
      </c>
      <c r="H159" s="93">
        <f>SUM('1:3'!H159)</f>
        <v>0</v>
      </c>
      <c r="I159" s="93">
        <f>SUM('1:3'!I159)</f>
        <v>0</v>
      </c>
      <c r="J159" s="31" t="str">
        <f t="array" ref="J159">IF(ISERROR(G159/I159),"",G159/I159)</f>
        <v/>
      </c>
      <c r="K159" s="35">
        <f t="array" ref="K159">IF(ISERROR(G159/L159),"",G159/L159)</f>
        <v>0</v>
      </c>
      <c r="L159" s="87">
        <v>5.5</v>
      </c>
      <c r="M159" s="36">
        <f>IF(ISERROR(I159-K159),"",I159-K159)</f>
        <v>0</v>
      </c>
      <c r="N159" s="93">
        <f>SUM('1:3'!N159)</f>
        <v>0</v>
      </c>
      <c r="O159" s="93">
        <f>SUM('1:3'!O159)</f>
        <v>0</v>
      </c>
      <c r="P159" s="93">
        <f>SUM('1:3'!P159)</f>
        <v>0</v>
      </c>
      <c r="Q159" s="93">
        <f>SUM('1:3'!Q159)</f>
        <v>0</v>
      </c>
      <c r="R159" s="93">
        <f>SUM('1:3'!R159)</f>
        <v>0</v>
      </c>
      <c r="S159" s="93">
        <f>SUM('1:3'!S159)</f>
        <v>0</v>
      </c>
      <c r="T159" s="93">
        <f>SUM('1:3'!T159)</f>
        <v>0</v>
      </c>
      <c r="U159" s="93">
        <f>SUM('1:3'!U159)</f>
        <v>0</v>
      </c>
      <c r="V159" s="202">
        <f>SUM(X159:AA159)</f>
        <v>0</v>
      </c>
      <c r="W159" s="33" t="str">
        <f>IF(ISERROR(V159/G159),"",V159/G159)</f>
        <v/>
      </c>
      <c r="X159" s="93">
        <f>SUM('1:3'!X159)</f>
        <v>0</v>
      </c>
      <c r="Y159" s="93">
        <f>SUM('1:3'!Y159)</f>
        <v>0</v>
      </c>
      <c r="Z159" s="93">
        <f>SUM('1:3'!Z159)</f>
        <v>0</v>
      </c>
      <c r="AA159" s="93">
        <f>SUM('1:3'!AA159)</f>
        <v>0</v>
      </c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</row>
    <row r="160" spans="1:106">
      <c r="A160" s="259">
        <v>30700015</v>
      </c>
      <c r="B160" s="296" t="s">
        <v>159</v>
      </c>
      <c r="C160" s="16"/>
      <c r="D160" s="17">
        <v>4.5</v>
      </c>
      <c r="E160" s="17"/>
      <c r="F160" s="6"/>
      <c r="G160" s="93">
        <f>SUM('1:3'!G160)</f>
        <v>0</v>
      </c>
      <c r="H160" s="93">
        <f>SUM('1:3'!H160)</f>
        <v>0</v>
      </c>
      <c r="I160" s="93">
        <f>SUM('1:3'!I160)</f>
        <v>0</v>
      </c>
      <c r="J160" s="31"/>
      <c r="K160" s="35">
        <f t="array" ref="K160">IF(ISERROR(G160/L160),"",G160/L160)</f>
        <v>0</v>
      </c>
      <c r="L160" s="87">
        <v>6.5</v>
      </c>
      <c r="M160" s="36">
        <f>IF(ISERROR(I160-K160),"",I160-K160)</f>
        <v>0</v>
      </c>
      <c r="N160" s="93">
        <f>SUM('1:3'!N160)</f>
        <v>0</v>
      </c>
      <c r="O160" s="93">
        <f>SUM('1:3'!O160)</f>
        <v>0</v>
      </c>
      <c r="P160" s="93">
        <f>SUM('1:3'!P160)</f>
        <v>0</v>
      </c>
      <c r="Q160" s="93">
        <f>SUM('1:3'!Q160)</f>
        <v>0</v>
      </c>
      <c r="R160" s="93">
        <f>SUM('1:3'!R160)</f>
        <v>0</v>
      </c>
      <c r="S160" s="93">
        <f>SUM('1:3'!S160)</f>
        <v>0</v>
      </c>
      <c r="T160" s="93">
        <f>SUM('1:3'!T160)</f>
        <v>0</v>
      </c>
      <c r="U160" s="93">
        <f>SUM('1:3'!U160)</f>
        <v>0</v>
      </c>
      <c r="V160" s="202"/>
      <c r="W160" s="33"/>
      <c r="X160" s="93">
        <f>SUM('1:3'!X160)</f>
        <v>0</v>
      </c>
      <c r="Y160" s="93">
        <f>SUM('1:3'!Y160)</f>
        <v>0</v>
      </c>
      <c r="Z160" s="93">
        <f>SUM('1:3'!Z160)</f>
        <v>0</v>
      </c>
      <c r="AA160" s="93">
        <f>SUM('1:3'!AA160)</f>
        <v>0</v>
      </c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</row>
    <row r="161" spans="1:106">
      <c r="A161" s="259">
        <v>30700012</v>
      </c>
      <c r="B161" s="296" t="s">
        <v>160</v>
      </c>
      <c r="C161" s="16"/>
      <c r="D161" s="17">
        <v>4.5</v>
      </c>
      <c r="E161" s="17"/>
      <c r="F161" s="6"/>
      <c r="G161" s="93">
        <f>SUM('1:3'!G161)</f>
        <v>0</v>
      </c>
      <c r="H161" s="93">
        <f>SUM('1:3'!H161)</f>
        <v>0</v>
      </c>
      <c r="I161" s="93">
        <f>SUM('1:3'!I161)</f>
        <v>0</v>
      </c>
      <c r="J161" s="31"/>
      <c r="K161" s="35">
        <f t="array" ref="K161">IF(ISERROR(G161/L161),"",G161/L161)</f>
        <v>0</v>
      </c>
      <c r="L161" s="87">
        <v>7.5</v>
      </c>
      <c r="M161" s="36">
        <f>IF(ISERROR(I161-K161),"",I161-K161)</f>
        <v>0</v>
      </c>
      <c r="N161" s="93">
        <f>SUM('1:3'!N161)</f>
        <v>0</v>
      </c>
      <c r="O161" s="93">
        <f>SUM('1:3'!O161)</f>
        <v>0</v>
      </c>
      <c r="P161" s="93">
        <f>SUM('1:3'!P161)</f>
        <v>0</v>
      </c>
      <c r="Q161" s="93">
        <f>SUM('1:3'!Q161)</f>
        <v>0</v>
      </c>
      <c r="R161" s="93">
        <f>SUM('1:3'!R161)</f>
        <v>0</v>
      </c>
      <c r="S161" s="93">
        <f>SUM('1:3'!S161)</f>
        <v>0</v>
      </c>
      <c r="T161" s="93">
        <f>SUM('1:3'!T161)</f>
        <v>0</v>
      </c>
      <c r="U161" s="93">
        <f>SUM('1:3'!U161)</f>
        <v>0</v>
      </c>
      <c r="V161" s="202"/>
      <c r="W161" s="33"/>
      <c r="X161" s="93">
        <f>SUM('1:3'!X161)</f>
        <v>0</v>
      </c>
      <c r="Y161" s="93">
        <f>SUM('1:3'!Y161)</f>
        <v>0</v>
      </c>
      <c r="Z161" s="93">
        <f>SUM('1:3'!Z161)</f>
        <v>0</v>
      </c>
      <c r="AA161" s="93">
        <f>SUM('1:3'!AA161)</f>
        <v>0</v>
      </c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</row>
    <row r="162" spans="1:106">
      <c r="A162" s="266">
        <v>30101063</v>
      </c>
      <c r="B162" s="225" t="s">
        <v>434</v>
      </c>
      <c r="C162" s="16"/>
      <c r="D162" s="17">
        <v>5.03</v>
      </c>
      <c r="E162" s="17"/>
      <c r="F162" s="6"/>
      <c r="G162" s="93">
        <f>SUM('1:3'!G162)</f>
        <v>0</v>
      </c>
      <c r="H162" s="93">
        <f>SUM('1:3'!H162)</f>
        <v>0</v>
      </c>
      <c r="I162" s="93">
        <f>SUM('1:3'!I162)</f>
        <v>0</v>
      </c>
      <c r="J162" s="31"/>
      <c r="K162" s="35"/>
      <c r="L162" s="87"/>
      <c r="M162" s="36"/>
      <c r="N162" s="93"/>
      <c r="O162" s="93"/>
      <c r="P162" s="93"/>
      <c r="Q162" s="93"/>
      <c r="R162" s="93"/>
      <c r="S162" s="93"/>
      <c r="T162" s="93"/>
      <c r="U162" s="93"/>
      <c r="V162" s="202"/>
      <c r="W162" s="33"/>
      <c r="X162" s="93"/>
      <c r="Y162" s="93"/>
      <c r="Z162" s="93"/>
      <c r="AA162" s="93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</row>
    <row r="163" spans="1:106">
      <c r="A163" s="536" t="s">
        <v>106</v>
      </c>
      <c r="B163" s="537"/>
      <c r="C163" s="302" t="s">
        <v>71</v>
      </c>
      <c r="D163" s="20"/>
      <c r="E163" s="20"/>
      <c r="F163" s="32"/>
      <c r="G163" s="94">
        <f>SUM(G149:G162)</f>
        <v>0</v>
      </c>
      <c r="H163" s="30">
        <f>SUM(H149:H162)</f>
        <v>0</v>
      </c>
      <c r="I163" s="30">
        <f>SUM(I149:I162)</f>
        <v>0</v>
      </c>
      <c r="J163" s="31" t="str">
        <f t="array" ref="J163">IF(ISERROR(G163/I163),"",G163/I163)</f>
        <v/>
      </c>
      <c r="K163" s="30">
        <f>SUM(K149:K159)</f>
        <v>0</v>
      </c>
      <c r="L163" s="98"/>
      <c r="M163" s="89">
        <f t="shared" ref="M163:V163" si="25">SUM(M149:M159)</f>
        <v>0</v>
      </c>
      <c r="N163" s="20">
        <f t="shared" si="25"/>
        <v>0</v>
      </c>
      <c r="O163" s="91">
        <f t="shared" si="25"/>
        <v>0</v>
      </c>
      <c r="P163" s="91">
        <f t="shared" si="25"/>
        <v>0</v>
      </c>
      <c r="Q163" s="91">
        <f t="shared" si="25"/>
        <v>0</v>
      </c>
      <c r="R163" s="91">
        <f t="shared" si="25"/>
        <v>0</v>
      </c>
      <c r="S163" s="92">
        <f t="shared" si="25"/>
        <v>0</v>
      </c>
      <c r="T163" s="91">
        <f t="shared" si="25"/>
        <v>0</v>
      </c>
      <c r="U163" s="91">
        <f t="shared" si="25"/>
        <v>0</v>
      </c>
      <c r="V163" s="202">
        <f t="shared" si="25"/>
        <v>0</v>
      </c>
      <c r="W163" s="33" t="str">
        <f>IF(ISERROR(V163/G163),"",V163/G163)</f>
        <v/>
      </c>
      <c r="X163" s="92">
        <f>SUM(X149:X159)</f>
        <v>0</v>
      </c>
      <c r="Y163" s="92">
        <f>SUM(Y149:Y159)</f>
        <v>0</v>
      </c>
      <c r="Z163" s="92">
        <f>SUM(Z149:Z159)</f>
        <v>0</v>
      </c>
      <c r="AA163" s="92">
        <f>SUM(AA149:AA159)</f>
        <v>0</v>
      </c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</row>
    <row r="164" spans="1:106">
      <c r="A164" s="538" t="s">
        <v>108</v>
      </c>
      <c r="B164" s="539"/>
      <c r="C164" s="539"/>
      <c r="D164" s="539"/>
      <c r="E164" s="539"/>
      <c r="F164" s="540"/>
      <c r="G164" s="189">
        <f>SUM(G28,G86,G121,G137,G148,G163)</f>
        <v>3492</v>
      </c>
      <c r="H164" s="189">
        <f>SUM(H28,H86,H121,H137,H148,H163)</f>
        <v>17574.77</v>
      </c>
      <c r="I164" s="189">
        <f>SUM(I28,I86,I121,I137,I148,I163)</f>
        <v>114.5</v>
      </c>
      <c r="J164" s="52">
        <f t="array" ref="J164">IF(ISERROR(G164/I164),"",G164/I164)</f>
        <v>30.497816593886462</v>
      </c>
      <c r="K164" s="189">
        <f>SUM(K28,K86,K121,K137,K148,K163)</f>
        <v>155.42320336795166</v>
      </c>
      <c r="L164" s="52">
        <f>IF(ISERROR(G164/K164),"",G164/K164)</f>
        <v>22.46768773471344</v>
      </c>
      <c r="M164" s="189">
        <f t="shared" ref="M164:AA164" si="26">SUM(M28,M86,M121,M137,M148,M163)</f>
        <v>-39.381536701284986</v>
      </c>
      <c r="N164" s="189">
        <f t="shared" si="26"/>
        <v>0</v>
      </c>
      <c r="O164" s="189">
        <f t="shared" si="26"/>
        <v>0</v>
      </c>
      <c r="P164" s="189">
        <f t="shared" si="26"/>
        <v>0</v>
      </c>
      <c r="Q164" s="189">
        <f t="shared" si="26"/>
        <v>0</v>
      </c>
      <c r="R164" s="189">
        <f t="shared" si="26"/>
        <v>0</v>
      </c>
      <c r="S164" s="189">
        <f t="shared" si="26"/>
        <v>0</v>
      </c>
      <c r="T164" s="189">
        <f t="shared" si="26"/>
        <v>0</v>
      </c>
      <c r="U164" s="189">
        <f t="shared" si="26"/>
        <v>0</v>
      </c>
      <c r="V164" s="189">
        <f t="shared" si="26"/>
        <v>0</v>
      </c>
      <c r="W164" s="189">
        <f t="shared" si="26"/>
        <v>0</v>
      </c>
      <c r="X164" s="189">
        <f t="shared" si="26"/>
        <v>0</v>
      </c>
      <c r="Y164" s="189">
        <f t="shared" si="26"/>
        <v>0</v>
      </c>
      <c r="Z164" s="189">
        <f t="shared" si="26"/>
        <v>0</v>
      </c>
      <c r="AA164" s="189">
        <f t="shared" si="26"/>
        <v>0</v>
      </c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1"/>
      <c r="CJ164" s="21"/>
      <c r="CK164" s="21"/>
      <c r="CL164" s="21"/>
      <c r="CM164" s="21"/>
      <c r="CN164" s="21"/>
      <c r="CO164" s="21"/>
      <c r="CP164" s="21"/>
      <c r="CQ164" s="21"/>
      <c r="CR164" s="21"/>
      <c r="CS164" s="21"/>
      <c r="CT164" s="21"/>
      <c r="CU164" s="21"/>
      <c r="CV164" s="21"/>
      <c r="CW164" s="21"/>
      <c r="CX164" s="21"/>
      <c r="CY164" s="21"/>
      <c r="CZ164" s="21"/>
      <c r="DA164" s="21"/>
      <c r="DB164" s="21"/>
    </row>
    <row r="165" spans="1:106" ht="15.75" customHeight="1">
      <c r="A165" s="429" t="s">
        <v>497</v>
      </c>
      <c r="B165" s="297" t="s">
        <v>110</v>
      </c>
      <c r="C165" s="519" t="s">
        <v>111</v>
      </c>
      <c r="D165" s="519"/>
      <c r="E165" s="529" t="s">
        <v>112</v>
      </c>
      <c r="F165" s="529"/>
      <c r="G165" s="499" t="s">
        <v>113</v>
      </c>
      <c r="H165" s="499"/>
      <c r="I165" s="529" t="s">
        <v>114</v>
      </c>
      <c r="J165" s="529"/>
      <c r="K165" s="529" t="s">
        <v>36</v>
      </c>
      <c r="L165" s="529"/>
      <c r="M165" s="529" t="s">
        <v>115</v>
      </c>
      <c r="N165" s="529"/>
      <c r="O165" s="529" t="s">
        <v>116</v>
      </c>
      <c r="P165" s="499" t="s">
        <v>117</v>
      </c>
      <c r="Q165" s="499"/>
      <c r="R165" s="499" t="s">
        <v>36</v>
      </c>
      <c r="S165" s="499"/>
      <c r="T165" s="499" t="s">
        <v>118</v>
      </c>
      <c r="U165" s="499"/>
      <c r="V165" s="499" t="s">
        <v>119</v>
      </c>
      <c r="W165" s="499"/>
      <c r="X165" s="499" t="s">
        <v>36</v>
      </c>
      <c r="Y165" s="499"/>
      <c r="Z165" s="499" t="s">
        <v>118</v>
      </c>
      <c r="AA165" s="499"/>
      <c r="AE165" s="14"/>
      <c r="AF165" s="14"/>
      <c r="AG165" s="3"/>
      <c r="AH165" s="304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21"/>
      <c r="AV165" s="21"/>
      <c r="AW165" s="21"/>
      <c r="AX165" s="21"/>
      <c r="AY165" s="21"/>
      <c r="AZ165" s="21"/>
      <c r="BA165" s="21"/>
    </row>
    <row r="166" spans="1:106" ht="13.5" customHeight="1">
      <c r="A166" s="430"/>
      <c r="B166" s="297" t="s">
        <v>120</v>
      </c>
      <c r="C166" s="534">
        <f>SUM('1:3'!C166)</f>
        <v>3</v>
      </c>
      <c r="D166" s="535"/>
      <c r="E166" s="533">
        <f>D166*11</f>
        <v>0</v>
      </c>
      <c r="F166" s="533"/>
      <c r="G166" s="534">
        <f>SUM('1:3'!G166)</f>
        <v>3</v>
      </c>
      <c r="H166" s="535"/>
      <c r="I166" s="529">
        <f>G166*11</f>
        <v>33</v>
      </c>
      <c r="J166" s="529"/>
      <c r="K166" s="529">
        <f>E166-I166</f>
        <v>-33</v>
      </c>
      <c r="L166" s="529"/>
      <c r="M166" s="531" t="str">
        <f>IF(ISERROR(K166/E166),"",K166/E166)</f>
        <v/>
      </c>
      <c r="N166" s="531"/>
      <c r="O166" s="529"/>
      <c r="P166" s="499" t="s">
        <v>70</v>
      </c>
      <c r="Q166" s="499"/>
      <c r="R166" s="522">
        <f>SUM(O28:U28)</f>
        <v>0</v>
      </c>
      <c r="S166" s="522"/>
      <c r="T166" s="530" t="str">
        <f t="array" ref="T166">IF(ISERROR(R166/R173),"",R166/R173)</f>
        <v/>
      </c>
      <c r="U166" s="530"/>
      <c r="V166" s="499" t="s">
        <v>41</v>
      </c>
      <c r="W166" s="499"/>
      <c r="X166" s="522">
        <f>SUM(P27,P85,P120,P136,P147,P161)</f>
        <v>0</v>
      </c>
      <c r="Y166" s="522"/>
      <c r="Z166" s="530" t="str">
        <f t="array" ref="Z166">IF(ISERROR(X166/X173),"",X166/X173)</f>
        <v/>
      </c>
      <c r="AA166" s="530"/>
      <c r="AE166" s="14"/>
      <c r="AF166" s="14"/>
      <c r="AG166" s="3"/>
      <c r="AH166" s="306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21"/>
      <c r="AV166" s="21"/>
      <c r="AW166" s="21"/>
      <c r="AX166" s="21"/>
      <c r="AY166" s="21"/>
      <c r="AZ166" s="21"/>
      <c r="BA166" s="21"/>
    </row>
    <row r="167" spans="1:106">
      <c r="A167" s="430"/>
      <c r="B167" s="297" t="s">
        <v>121</v>
      </c>
      <c r="C167" s="534">
        <f>SUM('1:3'!C167)</f>
        <v>3</v>
      </c>
      <c r="D167" s="535"/>
      <c r="E167" s="533">
        <f>D167*11</f>
        <v>0</v>
      </c>
      <c r="F167" s="533"/>
      <c r="G167" s="534">
        <f>SUM('1:3'!G167)</f>
        <v>3</v>
      </c>
      <c r="H167" s="535"/>
      <c r="I167" s="529">
        <f>G167*11</f>
        <v>33</v>
      </c>
      <c r="J167" s="529"/>
      <c r="K167" s="529">
        <f>E167-I167</f>
        <v>-33</v>
      </c>
      <c r="L167" s="529"/>
      <c r="M167" s="531" t="str">
        <f>IF(ISERROR(K167/E167),"",K167/E167)</f>
        <v/>
      </c>
      <c r="N167" s="531"/>
      <c r="O167" s="529"/>
      <c r="P167" s="499" t="s">
        <v>86</v>
      </c>
      <c r="Q167" s="499"/>
      <c r="R167" s="522">
        <f>SUM(O86:U86)</f>
        <v>0</v>
      </c>
      <c r="S167" s="522"/>
      <c r="T167" s="530" t="str">
        <f>IF(ISERROR(R167/R173),"",R167/R173)</f>
        <v/>
      </c>
      <c r="U167" s="530"/>
      <c r="V167" s="499" t="s">
        <v>42</v>
      </c>
      <c r="W167" s="499"/>
      <c r="X167" s="522">
        <f>SUM(P28,P86,P121,P137,P148,P163)</f>
        <v>0</v>
      </c>
      <c r="Y167" s="522"/>
      <c r="Z167" s="530" t="str">
        <f>IF(ISERROR(X167/X173),"",X167/X173)</f>
        <v/>
      </c>
      <c r="AA167" s="530"/>
      <c r="AE167" s="14"/>
      <c r="AF167" s="14"/>
      <c r="AG167" s="3"/>
      <c r="AH167" s="306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21"/>
      <c r="AV167" s="21"/>
      <c r="AW167" s="21"/>
      <c r="AX167" s="21"/>
      <c r="AY167" s="21"/>
      <c r="AZ167" s="21"/>
      <c r="BA167" s="21"/>
    </row>
    <row r="168" spans="1:106">
      <c r="A168" s="430"/>
      <c r="B168" s="297" t="s">
        <v>122</v>
      </c>
      <c r="C168" s="534">
        <f>SUM('1:3'!C168)</f>
        <v>3</v>
      </c>
      <c r="D168" s="535"/>
      <c r="E168" s="533">
        <f>D168*11</f>
        <v>0</v>
      </c>
      <c r="F168" s="533"/>
      <c r="G168" s="534">
        <f>SUM('1:3'!G168)</f>
        <v>3</v>
      </c>
      <c r="H168" s="535"/>
      <c r="I168" s="529">
        <f>G168*8</f>
        <v>24</v>
      </c>
      <c r="J168" s="529"/>
      <c r="K168" s="529">
        <f>E168-I168</f>
        <v>-24</v>
      </c>
      <c r="L168" s="529"/>
      <c r="M168" s="531" t="str">
        <f>IF(ISERROR(K168/E168),"",K168/E168)</f>
        <v/>
      </c>
      <c r="N168" s="531"/>
      <c r="O168" s="529"/>
      <c r="P168" s="499" t="s">
        <v>92</v>
      </c>
      <c r="Q168" s="499"/>
      <c r="R168" s="522">
        <f>SUM(O121:U121)</f>
        <v>0</v>
      </c>
      <c r="S168" s="522"/>
      <c r="T168" s="530" t="str">
        <f>IF(ISERROR(R168/R173),"",R168/R173)</f>
        <v/>
      </c>
      <c r="U168" s="530"/>
      <c r="V168" s="499" t="s">
        <v>43</v>
      </c>
      <c r="W168" s="499"/>
      <c r="X168" s="522">
        <f>SUM(P29,P87,P122,P138,P149,P164)</f>
        <v>0</v>
      </c>
      <c r="Y168" s="522"/>
      <c r="Z168" s="530" t="str">
        <f>IF(ISERROR(X168/X173),"",X168/X173)</f>
        <v/>
      </c>
      <c r="AA168" s="530"/>
      <c r="AE168" s="14"/>
      <c r="AF168" s="14"/>
      <c r="AG168" s="306"/>
      <c r="AH168" s="306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21"/>
      <c r="AV168" s="21"/>
      <c r="AW168" s="21"/>
      <c r="AX168" s="21"/>
      <c r="AY168" s="21"/>
      <c r="AZ168" s="21"/>
      <c r="BA168" s="21"/>
    </row>
    <row r="169" spans="1:106">
      <c r="A169" s="430"/>
      <c r="B169" s="297" t="s">
        <v>47</v>
      </c>
      <c r="C169" s="534">
        <f>SUM('1:3'!C169)</f>
        <v>3</v>
      </c>
      <c r="D169" s="535"/>
      <c r="E169" s="533">
        <f>D169*11</f>
        <v>0</v>
      </c>
      <c r="F169" s="533"/>
      <c r="G169" s="534">
        <f>SUM('1:3'!G169)</f>
        <v>3</v>
      </c>
      <c r="H169" s="535"/>
      <c r="I169" s="529">
        <f>G169*11</f>
        <v>33</v>
      </c>
      <c r="J169" s="529"/>
      <c r="K169" s="529">
        <f>E169-I169</f>
        <v>-33</v>
      </c>
      <c r="L169" s="529"/>
      <c r="M169" s="531" t="str">
        <f>IF(ISERROR(K169/E169),"",K169/E169)</f>
        <v/>
      </c>
      <c r="N169" s="531"/>
      <c r="O169" s="529"/>
      <c r="P169" s="499" t="s">
        <v>99</v>
      </c>
      <c r="Q169" s="499"/>
      <c r="R169" s="522">
        <f>SUM(O137:U137)</f>
        <v>0</v>
      </c>
      <c r="S169" s="522"/>
      <c r="T169" s="530" t="str">
        <f>IF(ISERROR(R169/R173),"",R169/R173)</f>
        <v/>
      </c>
      <c r="U169" s="530"/>
      <c r="V169" s="499" t="s">
        <v>44</v>
      </c>
      <c r="W169" s="499"/>
      <c r="X169" s="522">
        <f>SUM(P31,P88,P123,P139,P150,P165)</f>
        <v>0</v>
      </c>
      <c r="Y169" s="522"/>
      <c r="Z169" s="530" t="str">
        <f>IF(ISERROR(X169/X173),"",X169/X173)</f>
        <v/>
      </c>
      <c r="AA169" s="530"/>
      <c r="AE169" s="14"/>
      <c r="AF169" s="14"/>
      <c r="AG169" s="306"/>
      <c r="AH169" s="306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21"/>
      <c r="AV169" s="21"/>
      <c r="AW169" s="21"/>
      <c r="AX169" s="21"/>
      <c r="AY169" s="21"/>
      <c r="AZ169" s="21"/>
      <c r="BA169" s="21"/>
    </row>
    <row r="170" spans="1:106">
      <c r="A170" s="431"/>
      <c r="B170" s="297" t="s">
        <v>123</v>
      </c>
      <c r="C170" s="532">
        <f>SUM(C166:D169)</f>
        <v>12</v>
      </c>
      <c r="D170" s="529"/>
      <c r="E170" s="529">
        <f>SUM(F166:F169)</f>
        <v>0</v>
      </c>
      <c r="F170" s="529"/>
      <c r="G170" s="532">
        <f>SUM(G166:H169)</f>
        <v>12</v>
      </c>
      <c r="H170" s="529"/>
      <c r="I170" s="529">
        <f>SUM(I166:J169)</f>
        <v>123</v>
      </c>
      <c r="J170" s="529"/>
      <c r="K170" s="529">
        <f>SUM(K166:L169)</f>
        <v>-123</v>
      </c>
      <c r="L170" s="529"/>
      <c r="M170" s="531" t="str">
        <f>IF(ISERROR(K170/E170),"",K170/E170)</f>
        <v/>
      </c>
      <c r="N170" s="531"/>
      <c r="O170" s="529"/>
      <c r="P170" s="499" t="s">
        <v>102</v>
      </c>
      <c r="Q170" s="499"/>
      <c r="R170" s="522">
        <f>SUM(O148:U148)</f>
        <v>0</v>
      </c>
      <c r="S170" s="522"/>
      <c r="T170" s="530" t="str">
        <f>IF(ISERROR(R170/R173),"",R170/R173)</f>
        <v/>
      </c>
      <c r="U170" s="530"/>
      <c r="V170" s="499" t="s">
        <v>45</v>
      </c>
      <c r="W170" s="499"/>
      <c r="X170" s="522">
        <f>SUM(P32,P89,P124,P140,P151,P166)</f>
        <v>0</v>
      </c>
      <c r="Y170" s="522"/>
      <c r="Z170" s="530" t="str">
        <f>IF(ISERROR(X170/X173),"",X170/X173)</f>
        <v/>
      </c>
      <c r="AA170" s="530"/>
      <c r="AE170" s="14"/>
      <c r="AF170" s="14"/>
      <c r="AG170" s="306"/>
      <c r="AH170" s="306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303"/>
      <c r="AV170" s="303"/>
      <c r="AW170" s="303"/>
      <c r="AX170" s="303"/>
      <c r="AY170" s="303"/>
      <c r="AZ170" s="303"/>
      <c r="BA170" s="303"/>
    </row>
    <row r="171" spans="1:106" ht="17.25">
      <c r="A171" s="269" t="s">
        <v>498</v>
      </c>
      <c r="B171" s="297">
        <f>G164</f>
        <v>3492</v>
      </c>
      <c r="C171" s="522" t="s">
        <v>155</v>
      </c>
      <c r="D171" s="522"/>
      <c r="E171" s="499">
        <f>H164</f>
        <v>17574.77</v>
      </c>
      <c r="F171" s="499"/>
      <c r="G171" s="499" t="s">
        <v>34</v>
      </c>
      <c r="H171" s="499"/>
      <c r="I171" s="528">
        <f>L164</f>
        <v>22.46768773471344</v>
      </c>
      <c r="J171" s="528"/>
      <c r="K171" s="529" t="s">
        <v>32</v>
      </c>
      <c r="L171" s="529"/>
      <c r="M171" s="528">
        <f>J164</f>
        <v>30.497816593886462</v>
      </c>
      <c r="N171" s="528"/>
      <c r="O171" s="529"/>
      <c r="P171" s="499" t="s">
        <v>106</v>
      </c>
      <c r="Q171" s="499"/>
      <c r="R171" s="522">
        <f>SUM(O163:U163)</f>
        <v>0</v>
      </c>
      <c r="S171" s="522"/>
      <c r="T171" s="530" t="str">
        <f>IF(ISERROR(R171/R173),"",R171/R173)</f>
        <v/>
      </c>
      <c r="U171" s="530"/>
      <c r="V171" s="499" t="s">
        <v>46</v>
      </c>
      <c r="W171" s="499"/>
      <c r="X171" s="522">
        <f>SUM(P33,P90,P125,P141,P152,P167)</f>
        <v>0</v>
      </c>
      <c r="Y171" s="522"/>
      <c r="Z171" s="530" t="str">
        <f>IF(ISERROR(X171/X173),"",X171/X173)</f>
        <v/>
      </c>
      <c r="AA171" s="530"/>
      <c r="AE171" s="14"/>
      <c r="AF171" s="14"/>
      <c r="AG171" s="306"/>
      <c r="AH171" s="306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303"/>
      <c r="AV171" s="303"/>
      <c r="AW171" s="303"/>
      <c r="AX171" s="303"/>
      <c r="AY171" s="303"/>
      <c r="AZ171" s="303"/>
      <c r="BA171" s="303"/>
    </row>
    <row r="172" spans="1:106" ht="17.25">
      <c r="A172" s="270" t="s">
        <v>499</v>
      </c>
      <c r="B172" s="297">
        <f>I164+C170</f>
        <v>126.5</v>
      </c>
      <c r="C172" s="499" t="s">
        <v>114</v>
      </c>
      <c r="D172" s="499"/>
      <c r="E172" s="519">
        <f>K164+I170</f>
        <v>278.42320336795166</v>
      </c>
      <c r="F172" s="519"/>
      <c r="G172" s="499" t="s">
        <v>150</v>
      </c>
      <c r="H172" s="499"/>
      <c r="I172" s="528">
        <f>B172-E172</f>
        <v>-151.92320336795166</v>
      </c>
      <c r="J172" s="528"/>
      <c r="K172" s="529" t="s">
        <v>151</v>
      </c>
      <c r="L172" s="529"/>
      <c r="M172" s="531">
        <f>IF(ISERROR(I172/B172),"",I172/B172)</f>
        <v>-1.200973939667602</v>
      </c>
      <c r="N172" s="531"/>
      <c r="O172" s="529"/>
      <c r="P172" s="499" t="s">
        <v>107</v>
      </c>
      <c r="Q172" s="499"/>
      <c r="R172" s="522"/>
      <c r="S172" s="522"/>
      <c r="T172" s="530" t="str">
        <f>IF(ISERROR(R172/R173),"",R172/R173)</f>
        <v/>
      </c>
      <c r="U172" s="530"/>
      <c r="V172" s="499" t="s">
        <v>47</v>
      </c>
      <c r="W172" s="499"/>
      <c r="X172" s="522"/>
      <c r="Y172" s="522"/>
      <c r="Z172" s="530" t="str">
        <f>IF(ISERROR(X172/X173),"",X172/X173)</f>
        <v/>
      </c>
      <c r="AA172" s="530"/>
      <c r="AE172" s="14"/>
      <c r="AF172" s="14"/>
      <c r="AG172" s="306"/>
      <c r="AH172" s="306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303"/>
      <c r="AV172" s="303"/>
      <c r="AW172" s="303"/>
      <c r="AX172" s="303"/>
      <c r="AY172" s="303"/>
      <c r="AZ172" s="303"/>
      <c r="BA172" s="303"/>
    </row>
    <row r="173" spans="1:106" ht="15.75" customHeight="1">
      <c r="A173" s="270" t="s">
        <v>501</v>
      </c>
      <c r="B173" s="297">
        <f>N164</f>
        <v>0</v>
      </c>
      <c r="C173" s="499" t="s">
        <v>149</v>
      </c>
      <c r="D173" s="499"/>
      <c r="E173" s="530">
        <f>IF(ISERROR(B173/B172),"",B173/B172)</f>
        <v>0</v>
      </c>
      <c r="F173" s="530"/>
      <c r="G173" s="499" t="s">
        <v>158</v>
      </c>
      <c r="H173" s="499"/>
      <c r="I173" s="529">
        <f>V164</f>
        <v>0</v>
      </c>
      <c r="J173" s="529"/>
      <c r="K173" s="529" t="s">
        <v>156</v>
      </c>
      <c r="L173" s="529"/>
      <c r="M173" s="531">
        <f t="array" ref="M173">IF(ISERROR(I173/B171),"",I173/B171)</f>
        <v>0</v>
      </c>
      <c r="N173" s="531"/>
      <c r="O173" s="529"/>
      <c r="P173" s="499" t="s">
        <v>123</v>
      </c>
      <c r="Q173" s="499"/>
      <c r="R173" s="522">
        <f>SUM(R166:S172)</f>
        <v>0</v>
      </c>
      <c r="S173" s="522"/>
      <c r="T173" s="530">
        <f>SUM(T166:U172)</f>
        <v>0</v>
      </c>
      <c r="U173" s="530"/>
      <c r="V173" s="499" t="s">
        <v>123</v>
      </c>
      <c r="W173" s="499"/>
      <c r="X173" s="522">
        <f>SUM(X166:Y172)</f>
        <v>0</v>
      </c>
      <c r="Y173" s="522"/>
      <c r="Z173" s="530">
        <f>SUM(Z166:AA172)</f>
        <v>0</v>
      </c>
      <c r="AA173" s="530"/>
      <c r="AE173" s="14"/>
      <c r="AF173" s="14"/>
      <c r="AG173" s="306"/>
      <c r="AH173" s="306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303"/>
      <c r="AV173" s="303"/>
      <c r="AW173" s="303"/>
      <c r="AX173" s="303"/>
      <c r="AY173" s="303"/>
      <c r="AZ173" s="303"/>
      <c r="BA173" s="303"/>
    </row>
    <row r="174" spans="1:106">
      <c r="A174" s="561" t="s">
        <v>128</v>
      </c>
      <c r="B174" s="561"/>
      <c r="C174" s="561"/>
      <c r="D174" s="561"/>
      <c r="E174" s="561"/>
      <c r="F174" s="561"/>
      <c r="G174" s="561"/>
      <c r="H174" s="561"/>
      <c r="I174" s="561"/>
      <c r="J174" s="569"/>
      <c r="K174" s="561"/>
      <c r="L174" s="561"/>
      <c r="M174" s="561"/>
      <c r="N174" s="561"/>
      <c r="O174" s="561"/>
      <c r="P174" s="561"/>
      <c r="Q174" s="561"/>
      <c r="R174" s="561"/>
      <c r="S174" s="561"/>
      <c r="T174" s="561"/>
      <c r="U174" s="561"/>
      <c r="V174" s="561"/>
      <c r="W174" s="561"/>
      <c r="X174" s="561"/>
      <c r="Y174" s="561"/>
      <c r="Z174" s="561"/>
      <c r="AA174" s="561"/>
      <c r="AB174" s="561"/>
      <c r="AC174" s="561"/>
      <c r="AD174" s="561"/>
      <c r="AE174" s="561"/>
      <c r="AF174" s="561"/>
      <c r="AG174" s="561"/>
      <c r="AH174" s="561"/>
      <c r="AI174" s="561"/>
      <c r="AJ174" s="561"/>
      <c r="AK174" s="561"/>
      <c r="AL174" s="561"/>
      <c r="AM174" s="561"/>
      <c r="AN174" s="561"/>
      <c r="AO174" s="561"/>
      <c r="AP174" s="561"/>
      <c r="AQ174" s="561"/>
      <c r="AR174" s="561"/>
      <c r="AS174" s="561"/>
      <c r="AT174" s="561"/>
      <c r="AU174" s="561"/>
      <c r="AV174" s="561"/>
      <c r="AW174" s="561"/>
      <c r="AX174" s="561"/>
      <c r="AY174" s="561"/>
      <c r="AZ174" s="561"/>
      <c r="BA174" s="561"/>
    </row>
    <row r="175" spans="1:106">
      <c r="A175" s="450" t="s">
        <v>496</v>
      </c>
      <c r="B175" s="550" t="s">
        <v>25</v>
      </c>
      <c r="C175" s="550" t="s">
        <v>26</v>
      </c>
      <c r="D175" s="550" t="s">
        <v>27</v>
      </c>
      <c r="E175" s="562" t="s">
        <v>28</v>
      </c>
      <c r="F175" s="565" t="s">
        <v>29</v>
      </c>
      <c r="G175" s="529" t="s">
        <v>30</v>
      </c>
      <c r="H175" s="529"/>
      <c r="I175" s="550" t="s">
        <v>31</v>
      </c>
      <c r="J175" s="553" t="s">
        <v>32</v>
      </c>
      <c r="K175" s="556" t="s">
        <v>33</v>
      </c>
      <c r="L175" s="550" t="s">
        <v>34</v>
      </c>
      <c r="M175" s="559" t="s">
        <v>35</v>
      </c>
      <c r="N175" s="547" t="s">
        <v>36</v>
      </c>
      <c r="O175" s="529" t="s">
        <v>37</v>
      </c>
      <c r="P175" s="529"/>
      <c r="Q175" s="529"/>
      <c r="R175" s="529"/>
      <c r="S175" s="529"/>
      <c r="T175" s="529"/>
      <c r="U175" s="529"/>
      <c r="V175" s="548" t="s">
        <v>38</v>
      </c>
      <c r="W175" s="547" t="s">
        <v>39</v>
      </c>
      <c r="X175" s="529" t="s">
        <v>40</v>
      </c>
      <c r="Y175" s="529"/>
      <c r="Z175" s="529"/>
      <c r="AA175" s="529"/>
      <c r="AB175" s="21"/>
      <c r="AC175" s="21"/>
      <c r="AD175" s="21"/>
      <c r="AE175" s="21"/>
      <c r="AF175" s="21"/>
      <c r="AG175" s="21"/>
      <c r="AH175" s="21"/>
      <c r="AI175" s="549"/>
      <c r="AJ175" s="545"/>
      <c r="AK175" s="545"/>
      <c r="AL175" s="545"/>
      <c r="AM175" s="545"/>
      <c r="AN175" s="545"/>
      <c r="AO175" s="545"/>
      <c r="AP175" s="545"/>
      <c r="AQ175" s="545"/>
      <c r="AR175" s="545"/>
      <c r="AS175" s="545"/>
      <c r="AT175" s="545"/>
      <c r="AU175" s="545"/>
      <c r="AV175" s="545"/>
      <c r="AW175" s="545"/>
      <c r="AX175" s="545"/>
      <c r="AY175" s="545"/>
      <c r="AZ175" s="545"/>
      <c r="BA175" s="545"/>
    </row>
    <row r="176" spans="1:106" ht="15.75" customHeight="1">
      <c r="A176" s="451"/>
      <c r="B176" s="551"/>
      <c r="C176" s="551"/>
      <c r="D176" s="551"/>
      <c r="E176" s="563"/>
      <c r="F176" s="566"/>
      <c r="G176" s="529"/>
      <c r="H176" s="529"/>
      <c r="I176" s="551"/>
      <c r="J176" s="554"/>
      <c r="K176" s="557"/>
      <c r="L176" s="551"/>
      <c r="M176" s="560"/>
      <c r="N176" s="547"/>
      <c r="O176" s="529" t="s">
        <v>41</v>
      </c>
      <c r="P176" s="529" t="s">
        <v>42</v>
      </c>
      <c r="Q176" s="529" t="s">
        <v>43</v>
      </c>
      <c r="R176" s="546" t="s">
        <v>44</v>
      </c>
      <c r="S176" s="499" t="s">
        <v>45</v>
      </c>
      <c r="T176" s="529" t="s">
        <v>46</v>
      </c>
      <c r="U176" s="529" t="s">
        <v>47</v>
      </c>
      <c r="V176" s="548"/>
      <c r="W176" s="547"/>
      <c r="X176" s="529" t="s">
        <v>13</v>
      </c>
      <c r="Y176" s="529" t="s">
        <v>48</v>
      </c>
      <c r="Z176" s="529" t="s">
        <v>49</v>
      </c>
      <c r="AA176" s="529" t="s">
        <v>47</v>
      </c>
      <c r="AB176" s="21"/>
      <c r="AC176" s="21"/>
      <c r="AD176" s="21"/>
      <c r="AE176" s="21"/>
      <c r="AF176" s="21"/>
      <c r="AG176" s="21"/>
      <c r="AH176" s="21"/>
      <c r="AI176" s="549"/>
      <c r="AJ176" s="545"/>
      <c r="AK176" s="545"/>
      <c r="AL176" s="545"/>
      <c r="AM176" s="545"/>
      <c r="AN176" s="545"/>
      <c r="AO176" s="545"/>
      <c r="AP176" s="545"/>
      <c r="AQ176" s="545"/>
      <c r="AR176" s="545"/>
      <c r="AS176" s="568"/>
      <c r="AT176" s="568"/>
      <c r="AU176" s="568"/>
      <c r="AV176" s="568"/>
      <c r="AW176" s="568"/>
      <c r="AX176" s="568"/>
      <c r="AY176" s="568"/>
      <c r="AZ176" s="568"/>
      <c r="BA176" s="568"/>
    </row>
    <row r="177" spans="1:53" ht="15.75" customHeight="1">
      <c r="A177" s="452"/>
      <c r="B177" s="552"/>
      <c r="C177" s="552"/>
      <c r="D177" s="552"/>
      <c r="E177" s="564"/>
      <c r="F177" s="567"/>
      <c r="G177" s="295" t="s">
        <v>50</v>
      </c>
      <c r="H177" s="295" t="s">
        <v>51</v>
      </c>
      <c r="I177" s="552"/>
      <c r="J177" s="555"/>
      <c r="K177" s="558"/>
      <c r="L177" s="552"/>
      <c r="M177" s="560"/>
      <c r="N177" s="547"/>
      <c r="O177" s="529"/>
      <c r="P177" s="529"/>
      <c r="Q177" s="529"/>
      <c r="R177" s="546"/>
      <c r="S177" s="499"/>
      <c r="T177" s="529"/>
      <c r="U177" s="529"/>
      <c r="V177" s="548"/>
      <c r="W177" s="547"/>
      <c r="X177" s="529"/>
      <c r="Y177" s="529"/>
      <c r="Z177" s="529"/>
      <c r="AA177" s="529"/>
      <c r="AB177" s="21"/>
      <c r="AC177" s="21"/>
      <c r="AD177" s="21"/>
      <c r="AE177" s="21"/>
      <c r="AF177" s="21"/>
      <c r="AG177" s="21"/>
      <c r="AH177" s="21"/>
      <c r="AI177" s="549"/>
      <c r="AJ177" s="545"/>
      <c r="AK177" s="545"/>
      <c r="AL177" s="303"/>
      <c r="AM177" s="303"/>
      <c r="AN177" s="303"/>
      <c r="AO177" s="303"/>
      <c r="AP177" s="303"/>
      <c r="AQ177" s="303"/>
      <c r="AR177" s="303"/>
      <c r="AS177" s="21"/>
      <c r="AT177" s="21"/>
      <c r="AU177" s="21"/>
      <c r="AV177" s="304"/>
      <c r="AW177" s="303"/>
      <c r="AX177" s="303"/>
      <c r="AY177" s="303"/>
      <c r="AZ177" s="303"/>
      <c r="BA177" s="303"/>
    </row>
    <row r="178" spans="1:53">
      <c r="A178" s="275">
        <v>30100030</v>
      </c>
      <c r="B178" s="82" t="s">
        <v>52</v>
      </c>
      <c r="C178" s="81" t="s">
        <v>53</v>
      </c>
      <c r="D178" s="80">
        <v>5.03</v>
      </c>
      <c r="E178" s="80"/>
      <c r="F178" s="83"/>
      <c r="G178" s="93">
        <f>SUM('1:3'!G178)</f>
        <v>0</v>
      </c>
      <c r="H178" s="95">
        <f t="shared" ref="H178:H183" si="27">D178*G178</f>
        <v>0</v>
      </c>
      <c r="I178" s="93">
        <f>SUM('1:3'!I178)</f>
        <v>0</v>
      </c>
      <c r="J178" s="31" t="str">
        <f t="array" ref="J178">IF(ISERROR(G178/I178),"",G178/I178)</f>
        <v/>
      </c>
      <c r="K178" s="96">
        <f t="array" ref="K178">IF(ISERROR(G178/L178),"",G178/L178)</f>
        <v>0</v>
      </c>
      <c r="L178" s="84">
        <v>16</v>
      </c>
      <c r="M178" s="97">
        <f t="shared" ref="M178:M189" si="28">IF(ISERROR(I178-K178),"",I178-K178)</f>
        <v>0</v>
      </c>
      <c r="N178" s="93">
        <f>SUM('1:3'!N178)</f>
        <v>0</v>
      </c>
      <c r="O178" s="93">
        <f>SUM('1:3'!O178)</f>
        <v>0</v>
      </c>
      <c r="P178" s="93">
        <f>SUM('1:3'!P178)</f>
        <v>0</v>
      </c>
      <c r="Q178" s="93">
        <f>SUM('1:3'!Q178)</f>
        <v>0</v>
      </c>
      <c r="R178" s="93">
        <f>SUM('1:3'!R178)</f>
        <v>0</v>
      </c>
      <c r="S178" s="93">
        <f>SUM('1:3'!S178)</f>
        <v>0</v>
      </c>
      <c r="T178" s="93">
        <f>SUM('1:3'!T178)</f>
        <v>0</v>
      </c>
      <c r="U178" s="93">
        <f>SUM('1:3'!U178)</f>
        <v>0</v>
      </c>
      <c r="V178" s="202">
        <f t="shared" ref="V178:V189" si="29">SUM(X178:AA178)</f>
        <v>0</v>
      </c>
      <c r="W178" s="33" t="str">
        <f t="shared" ref="W178:W189" si="30">IF(ISERROR(V178/G178),"",V178/G178)</f>
        <v/>
      </c>
      <c r="X178" s="93">
        <f>SUM('1:3'!X178)</f>
        <v>0</v>
      </c>
      <c r="Y178" s="93">
        <f>SUM('1:3'!Y178)</f>
        <v>0</v>
      </c>
      <c r="Z178" s="93">
        <f>SUM('1:3'!Z178)</f>
        <v>0</v>
      </c>
      <c r="AA178" s="93">
        <f>SUM('1:3'!AA178)</f>
        <v>0</v>
      </c>
      <c r="AB178" s="73"/>
      <c r="AC178" s="54"/>
      <c r="AD178" s="306"/>
      <c r="AE178" s="54"/>
      <c r="AF178" s="54"/>
      <c r="AG178" s="54"/>
      <c r="AH178" s="54"/>
      <c r="AI178" s="57"/>
      <c r="AJ178" s="57"/>
      <c r="AK178" s="57"/>
      <c r="AL178" s="305"/>
      <c r="AM178" s="54"/>
      <c r="AN178" s="305"/>
      <c r="AO178" s="305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</row>
    <row r="179" spans="1:53">
      <c r="A179" s="260"/>
      <c r="B179" s="62" t="s">
        <v>54</v>
      </c>
      <c r="C179" s="16" t="s">
        <v>53</v>
      </c>
      <c r="D179" s="17">
        <v>5.03</v>
      </c>
      <c r="E179" s="17"/>
      <c r="F179" s="6"/>
      <c r="G179" s="93">
        <f>SUM('1:3'!G179)</f>
        <v>0</v>
      </c>
      <c r="H179" s="95">
        <f t="shared" si="27"/>
        <v>0</v>
      </c>
      <c r="I179" s="93">
        <f>SUM('1:3'!I179)</f>
        <v>0</v>
      </c>
      <c r="J179" s="31" t="str">
        <f t="array" ref="J179">IF(ISERROR(G179/I179),"",G179/I179)</f>
        <v/>
      </c>
      <c r="K179" s="35">
        <f t="array" ref="K179">IF(ISERROR(G179/L179),"",G179/L179)</f>
        <v>0</v>
      </c>
      <c r="L179" s="87">
        <v>19</v>
      </c>
      <c r="M179" s="36">
        <f t="shared" si="28"/>
        <v>0</v>
      </c>
      <c r="N179" s="93">
        <f>SUM('1:3'!N179)</f>
        <v>0</v>
      </c>
      <c r="O179" s="93">
        <f>SUM('1:3'!O179)</f>
        <v>0</v>
      </c>
      <c r="P179" s="93">
        <f>SUM('1:3'!P179)</f>
        <v>0</v>
      </c>
      <c r="Q179" s="93">
        <f>SUM('1:3'!Q179)</f>
        <v>0</v>
      </c>
      <c r="R179" s="93">
        <f>SUM('1:3'!R179)</f>
        <v>0</v>
      </c>
      <c r="S179" s="93">
        <f>SUM('1:3'!S179)</f>
        <v>0</v>
      </c>
      <c r="T179" s="93">
        <f>SUM('1:3'!T179)</f>
        <v>0</v>
      </c>
      <c r="U179" s="93">
        <f>SUM('1:3'!U179)</f>
        <v>0</v>
      </c>
      <c r="V179" s="202">
        <f t="shared" si="29"/>
        <v>0</v>
      </c>
      <c r="W179" s="33" t="str">
        <f t="shared" si="30"/>
        <v/>
      </c>
      <c r="X179" s="93">
        <f>SUM('1:3'!X179)</f>
        <v>0</v>
      </c>
      <c r="Y179" s="93">
        <f>SUM('1:3'!Y179)</f>
        <v>0</v>
      </c>
      <c r="Z179" s="93">
        <f>SUM('1:3'!Z179)</f>
        <v>0</v>
      </c>
      <c r="AA179" s="93">
        <f>SUM('1:3'!AA179)</f>
        <v>0</v>
      </c>
      <c r="AB179" s="73"/>
      <c r="AC179" s="54"/>
      <c r="AD179" s="306"/>
      <c r="AE179" s="54"/>
      <c r="AF179" s="54"/>
      <c r="AG179" s="54"/>
      <c r="AH179" s="54"/>
      <c r="AI179" s="57"/>
      <c r="AJ179" s="57"/>
      <c r="AK179" s="57"/>
      <c r="AL179" s="54"/>
      <c r="AM179" s="54"/>
      <c r="AN179" s="305"/>
      <c r="AO179" s="54"/>
      <c r="AP179" s="305"/>
      <c r="AQ179" s="54"/>
      <c r="AR179" s="54"/>
      <c r="AS179" s="305"/>
      <c r="AT179" s="305"/>
      <c r="AU179" s="305"/>
      <c r="AV179" s="305"/>
      <c r="AW179" s="55"/>
      <c r="AX179" s="54"/>
      <c r="AY179" s="54"/>
      <c r="AZ179" s="54"/>
      <c r="BA179" s="54"/>
    </row>
    <row r="180" spans="1:53">
      <c r="A180" s="261"/>
      <c r="B180" s="62" t="s">
        <v>54</v>
      </c>
      <c r="C180" s="16" t="s">
        <v>55</v>
      </c>
      <c r="D180" s="17">
        <v>5.03</v>
      </c>
      <c r="E180" s="17"/>
      <c r="F180" s="6"/>
      <c r="G180" s="93">
        <f>SUM('1:3'!G180)</f>
        <v>0</v>
      </c>
      <c r="H180" s="95">
        <f t="shared" si="27"/>
        <v>0</v>
      </c>
      <c r="I180" s="93">
        <f>SUM('1:3'!I180)</f>
        <v>0</v>
      </c>
      <c r="J180" s="31" t="str">
        <f t="array" ref="J180">IF(ISERROR(G180/I180),"",G180/I180)</f>
        <v/>
      </c>
      <c r="K180" s="35">
        <f t="array" ref="K180">IF(ISERROR(G180/L180),"",G180/L180)</f>
        <v>0</v>
      </c>
      <c r="L180" s="87">
        <v>19</v>
      </c>
      <c r="M180" s="36">
        <f t="shared" si="28"/>
        <v>0</v>
      </c>
      <c r="N180" s="93">
        <f>SUM('1:3'!N180)</f>
        <v>0</v>
      </c>
      <c r="O180" s="93">
        <f>SUM('1:3'!O180)</f>
        <v>0</v>
      </c>
      <c r="P180" s="93">
        <f>SUM('1:3'!P180)</f>
        <v>0</v>
      </c>
      <c r="Q180" s="93">
        <f>SUM('1:3'!Q180)</f>
        <v>0</v>
      </c>
      <c r="R180" s="93">
        <f>SUM('1:3'!R180)</f>
        <v>0</v>
      </c>
      <c r="S180" s="93">
        <f>SUM('1:3'!S180)</f>
        <v>0</v>
      </c>
      <c r="T180" s="93">
        <f>SUM('1:3'!T180)</f>
        <v>0</v>
      </c>
      <c r="U180" s="93">
        <f>SUM('1:3'!U180)</f>
        <v>0</v>
      </c>
      <c r="V180" s="202">
        <f t="shared" si="29"/>
        <v>0</v>
      </c>
      <c r="W180" s="33" t="str">
        <f t="shared" si="30"/>
        <v/>
      </c>
      <c r="X180" s="93">
        <f>SUM('1:3'!X180)</f>
        <v>0</v>
      </c>
      <c r="Y180" s="93">
        <f>SUM('1:3'!Y180)</f>
        <v>0</v>
      </c>
      <c r="Z180" s="93">
        <f>SUM('1:3'!Z180)</f>
        <v>0</v>
      </c>
      <c r="AA180" s="93">
        <f>SUM('1:3'!AA180)</f>
        <v>0</v>
      </c>
      <c r="AB180" s="73"/>
      <c r="AC180" s="54"/>
      <c r="AD180" s="306"/>
      <c r="AE180" s="54"/>
      <c r="AF180" s="54"/>
      <c r="AG180" s="54"/>
      <c r="AH180" s="54"/>
      <c r="AI180" s="57"/>
      <c r="AJ180" s="57"/>
      <c r="AK180" s="57"/>
      <c r="AL180" s="54"/>
      <c r="AM180" s="54"/>
      <c r="AN180" s="54"/>
      <c r="AO180" s="305"/>
      <c r="AP180" s="54"/>
      <c r="AQ180" s="54"/>
      <c r="AR180" s="54"/>
      <c r="AS180" s="56"/>
      <c r="AT180" s="56"/>
      <c r="AU180" s="56"/>
      <c r="AV180" s="54"/>
      <c r="AW180" s="54"/>
      <c r="AX180" s="54"/>
      <c r="AY180" s="54"/>
      <c r="AZ180" s="54"/>
      <c r="BA180" s="54"/>
    </row>
    <row r="181" spans="1:53">
      <c r="A181" s="275">
        <v>30100048</v>
      </c>
      <c r="B181" s="62" t="s">
        <v>56</v>
      </c>
      <c r="C181" s="16" t="s">
        <v>53</v>
      </c>
      <c r="D181" s="17">
        <v>5.03</v>
      </c>
      <c r="E181" s="17"/>
      <c r="F181" s="6"/>
      <c r="G181" s="93">
        <f>SUM('1:3'!G181)</f>
        <v>554</v>
      </c>
      <c r="H181" s="95">
        <f t="shared" si="27"/>
        <v>2786.6200000000003</v>
      </c>
      <c r="I181" s="93">
        <f>SUM('1:3'!I181)</f>
        <v>26</v>
      </c>
      <c r="J181" s="31">
        <f t="array" ref="J181">IF(ISERROR(G181/I181),"",G181/I181)</f>
        <v>21.307692307692307</v>
      </c>
      <c r="K181" s="35">
        <f t="array" ref="K181">IF(ISERROR(G181/L181),"",G181/L181)</f>
        <v>29.157894736842106</v>
      </c>
      <c r="L181" s="87">
        <v>19</v>
      </c>
      <c r="M181" s="36">
        <f t="shared" si="28"/>
        <v>-3.1578947368421062</v>
      </c>
      <c r="N181" s="93">
        <f>SUM('1:3'!N181)</f>
        <v>0</v>
      </c>
      <c r="O181" s="93">
        <f>SUM('1:3'!O181)</f>
        <v>0</v>
      </c>
      <c r="P181" s="93">
        <f>SUM('1:3'!P181)</f>
        <v>0</v>
      </c>
      <c r="Q181" s="93">
        <f>SUM('1:3'!Q181)</f>
        <v>0</v>
      </c>
      <c r="R181" s="93">
        <f>SUM('1:3'!R181)</f>
        <v>0</v>
      </c>
      <c r="S181" s="93">
        <f>SUM('1:3'!S181)</f>
        <v>0</v>
      </c>
      <c r="T181" s="93">
        <f>SUM('1:3'!T181)</f>
        <v>0</v>
      </c>
      <c r="U181" s="93">
        <f>SUM('1:3'!U181)</f>
        <v>0</v>
      </c>
      <c r="V181" s="202">
        <f t="shared" si="29"/>
        <v>0</v>
      </c>
      <c r="W181" s="33">
        <f t="shared" si="30"/>
        <v>0</v>
      </c>
      <c r="X181" s="93">
        <f>SUM('1:3'!X181)</f>
        <v>0</v>
      </c>
      <c r="Y181" s="93">
        <f>SUM('1:3'!Y181)</f>
        <v>0</v>
      </c>
      <c r="Z181" s="93">
        <f>SUM('1:3'!Z181)</f>
        <v>0</v>
      </c>
      <c r="AA181" s="93">
        <f>SUM('1:3'!AA181)</f>
        <v>0</v>
      </c>
      <c r="AB181" s="73"/>
      <c r="AC181" s="54"/>
      <c r="AD181" s="306"/>
      <c r="AE181" s="54"/>
      <c r="AF181" s="54"/>
      <c r="AG181" s="54"/>
      <c r="AH181" s="54"/>
      <c r="AI181" s="57"/>
      <c r="AJ181" s="57"/>
      <c r="AK181" s="57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5"/>
      <c r="AW181" s="55"/>
      <c r="AX181" s="55"/>
      <c r="AY181" s="54"/>
      <c r="AZ181" s="54"/>
      <c r="BA181" s="54"/>
    </row>
    <row r="182" spans="1:53">
      <c r="A182" s="275">
        <v>30100047</v>
      </c>
      <c r="B182" s="62" t="s">
        <v>56</v>
      </c>
      <c r="C182" s="16" t="s">
        <v>57</v>
      </c>
      <c r="D182" s="17">
        <v>5.03</v>
      </c>
      <c r="E182" s="17"/>
      <c r="F182" s="6"/>
      <c r="G182" s="93">
        <f>SUM('1:3'!G182)</f>
        <v>555</v>
      </c>
      <c r="H182" s="95">
        <f t="shared" si="27"/>
        <v>2791.65</v>
      </c>
      <c r="I182" s="93">
        <f>SUM('1:3'!I182)</f>
        <v>34</v>
      </c>
      <c r="J182" s="31">
        <f t="array" ref="J182">IF(ISERROR(G182/I182),"",G182/I182)</f>
        <v>16.323529411764707</v>
      </c>
      <c r="K182" s="35">
        <f t="array" ref="K182">IF(ISERROR(G182/L182),"",G182/L182)</f>
        <v>27.75</v>
      </c>
      <c r="L182" s="87">
        <v>20</v>
      </c>
      <c r="M182" s="36">
        <f t="shared" si="28"/>
        <v>6.25</v>
      </c>
      <c r="N182" s="93">
        <f>SUM('1:3'!N182)</f>
        <v>0</v>
      </c>
      <c r="O182" s="93">
        <f>SUM('1:3'!O182)</f>
        <v>0</v>
      </c>
      <c r="P182" s="93">
        <f>SUM('1:3'!P182)</f>
        <v>0</v>
      </c>
      <c r="Q182" s="93">
        <f>SUM('1:3'!Q182)</f>
        <v>0</v>
      </c>
      <c r="R182" s="93">
        <f>SUM('1:3'!R182)</f>
        <v>0</v>
      </c>
      <c r="S182" s="93">
        <f>SUM('1:3'!S182)</f>
        <v>0</v>
      </c>
      <c r="T182" s="93">
        <f>SUM('1:3'!T182)</f>
        <v>0</v>
      </c>
      <c r="U182" s="93">
        <f>SUM('1:3'!U182)</f>
        <v>0</v>
      </c>
      <c r="V182" s="202">
        <f t="shared" si="29"/>
        <v>0</v>
      </c>
      <c r="W182" s="33">
        <f t="shared" si="30"/>
        <v>0</v>
      </c>
      <c r="X182" s="93">
        <f>SUM('1:3'!X182)</f>
        <v>0</v>
      </c>
      <c r="Y182" s="93">
        <f>SUM('1:3'!Y182)</f>
        <v>0</v>
      </c>
      <c r="Z182" s="93">
        <f>SUM('1:3'!Z182)</f>
        <v>0</v>
      </c>
      <c r="AA182" s="93">
        <f>SUM('1:3'!AA182)</f>
        <v>0</v>
      </c>
      <c r="AB182" s="73"/>
      <c r="AC182" s="54"/>
      <c r="AD182" s="306"/>
      <c r="AE182" s="54"/>
      <c r="AF182" s="54"/>
      <c r="AG182" s="54"/>
      <c r="AH182" s="54"/>
      <c r="AI182" s="57"/>
      <c r="AJ182" s="57"/>
      <c r="AK182" s="57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</row>
    <row r="183" spans="1:53">
      <c r="A183" s="275">
        <v>30100052</v>
      </c>
      <c r="B183" s="62" t="s">
        <v>58</v>
      </c>
      <c r="C183" s="16" t="s">
        <v>53</v>
      </c>
      <c r="D183" s="17">
        <v>5.04</v>
      </c>
      <c r="E183" s="17"/>
      <c r="F183" s="6"/>
      <c r="G183" s="93">
        <f>SUM('1:3'!G183)</f>
        <v>405</v>
      </c>
      <c r="H183" s="95">
        <f t="shared" si="27"/>
        <v>2041.2</v>
      </c>
      <c r="I183" s="93">
        <f>SUM('1:3'!I183)</f>
        <v>24</v>
      </c>
      <c r="J183" s="31">
        <f t="array" ref="J183">IF(ISERROR(G183/I183),"",G183/I183)</f>
        <v>16.875</v>
      </c>
      <c r="K183" s="35">
        <f t="array" ref="K183">IF(ISERROR(G183/L183),"",G183/L183)</f>
        <v>21.315789473684209</v>
      </c>
      <c r="L183" s="87">
        <v>19</v>
      </c>
      <c r="M183" s="36">
        <f t="shared" si="28"/>
        <v>2.6842105263157912</v>
      </c>
      <c r="N183" s="93">
        <f>SUM('1:3'!N183)</f>
        <v>0</v>
      </c>
      <c r="O183" s="93">
        <f>SUM('1:3'!O183)</f>
        <v>0</v>
      </c>
      <c r="P183" s="93">
        <f>SUM('1:3'!P183)</f>
        <v>0</v>
      </c>
      <c r="Q183" s="93">
        <f>SUM('1:3'!Q183)</f>
        <v>0</v>
      </c>
      <c r="R183" s="93">
        <f>SUM('1:3'!R183)</f>
        <v>0</v>
      </c>
      <c r="S183" s="93">
        <f>SUM('1:3'!S183)</f>
        <v>0</v>
      </c>
      <c r="T183" s="93">
        <f>SUM('1:3'!T183)</f>
        <v>0</v>
      </c>
      <c r="U183" s="93">
        <f>SUM('1:3'!U183)</f>
        <v>0</v>
      </c>
      <c r="V183" s="202">
        <f t="shared" si="29"/>
        <v>0</v>
      </c>
      <c r="W183" s="33">
        <f t="shared" si="30"/>
        <v>0</v>
      </c>
      <c r="X183" s="93">
        <f>SUM('1:3'!X183)</f>
        <v>0</v>
      </c>
      <c r="Y183" s="93">
        <f>SUM('1:3'!Y183)</f>
        <v>0</v>
      </c>
      <c r="Z183" s="93">
        <f>SUM('1:3'!Z183)</f>
        <v>0</v>
      </c>
      <c r="AA183" s="93">
        <f>SUM('1:3'!AA183)</f>
        <v>0</v>
      </c>
      <c r="AB183" s="73"/>
      <c r="AC183" s="54"/>
      <c r="AD183" s="306"/>
      <c r="AE183" s="54"/>
      <c r="AF183" s="54"/>
      <c r="AG183" s="54"/>
      <c r="AH183" s="54"/>
      <c r="AI183" s="57"/>
      <c r="AJ183" s="57"/>
      <c r="AK183" s="57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</row>
    <row r="184" spans="1:53">
      <c r="A184" s="292">
        <v>30100059</v>
      </c>
      <c r="B184" s="62" t="s">
        <v>59</v>
      </c>
      <c r="C184" s="16" t="s">
        <v>60</v>
      </c>
      <c r="D184" s="17">
        <v>5.03</v>
      </c>
      <c r="E184" s="17"/>
      <c r="F184" s="6"/>
      <c r="G184" s="93">
        <f>SUM('1:3'!G184)</f>
        <v>0</v>
      </c>
      <c r="H184" s="95">
        <f>D184*G184</f>
        <v>0</v>
      </c>
      <c r="I184" s="93">
        <f>SUM('1:3'!I184)</f>
        <v>0</v>
      </c>
      <c r="J184" s="31" t="str">
        <f t="array" ref="J184">IF(ISERROR(G184/I184),"",G184/I184)</f>
        <v/>
      </c>
      <c r="K184" s="35">
        <f t="array" ref="K184">IF(ISERROR(G184/L184),"",G184/L184)</f>
        <v>0</v>
      </c>
      <c r="L184" s="87">
        <v>3</v>
      </c>
      <c r="M184" s="36">
        <f t="shared" si="28"/>
        <v>0</v>
      </c>
      <c r="N184" s="93">
        <f>SUM('1:3'!N184)</f>
        <v>0</v>
      </c>
      <c r="O184" s="93">
        <f>SUM('1:3'!O184)</f>
        <v>0</v>
      </c>
      <c r="P184" s="93">
        <f>SUM('1:3'!P184)</f>
        <v>0</v>
      </c>
      <c r="Q184" s="93">
        <f>SUM('1:3'!Q184)</f>
        <v>0</v>
      </c>
      <c r="R184" s="93">
        <f>SUM('1:3'!R184)</f>
        <v>0</v>
      </c>
      <c r="S184" s="93">
        <f>SUM('1:3'!S184)</f>
        <v>0</v>
      </c>
      <c r="T184" s="93">
        <f>SUM('1:3'!T184)</f>
        <v>0</v>
      </c>
      <c r="U184" s="93">
        <f>SUM('1:3'!U184)</f>
        <v>0</v>
      </c>
      <c r="V184" s="202">
        <f t="shared" si="29"/>
        <v>0</v>
      </c>
      <c r="W184" s="33" t="str">
        <f t="shared" si="30"/>
        <v/>
      </c>
      <c r="X184" s="93">
        <f>SUM('1:3'!X184)</f>
        <v>0</v>
      </c>
      <c r="Y184" s="93">
        <f>SUM('1:3'!Y184)</f>
        <v>0</v>
      </c>
      <c r="Z184" s="93">
        <f>SUM('1:3'!Z184)</f>
        <v>0</v>
      </c>
      <c r="AA184" s="93">
        <f>SUM('1:3'!AA184)</f>
        <v>0</v>
      </c>
      <c r="AB184" s="73"/>
      <c r="AC184" s="54"/>
      <c r="AD184" s="306"/>
      <c r="AE184" s="54"/>
      <c r="AF184" s="54"/>
      <c r="AG184" s="54"/>
      <c r="AH184" s="54"/>
      <c r="AI184" s="57"/>
      <c r="AJ184" s="57"/>
      <c r="AK184" s="57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</row>
    <row r="185" spans="1:53">
      <c r="A185" s="262">
        <v>30100060</v>
      </c>
      <c r="B185" s="62" t="s">
        <v>59</v>
      </c>
      <c r="C185" s="16" t="s">
        <v>61</v>
      </c>
      <c r="D185" s="17">
        <v>5.03</v>
      </c>
      <c r="E185" s="17"/>
      <c r="F185" s="6"/>
      <c r="G185" s="93">
        <f>SUM('1:3'!G185)</f>
        <v>0</v>
      </c>
      <c r="H185" s="95">
        <f t="shared" ref="H185:H198" si="31">D185*G185</f>
        <v>0</v>
      </c>
      <c r="I185" s="93">
        <f>SUM('1:3'!I185)</f>
        <v>0</v>
      </c>
      <c r="J185" s="31" t="str">
        <f t="array" ref="J185">IF(ISERROR(G185/I185),"",G185/I185)</f>
        <v/>
      </c>
      <c r="K185" s="35">
        <f t="array" ref="K185">IF(ISERROR(G185/L185),"",G185/L185)</f>
        <v>0</v>
      </c>
      <c r="L185" s="87">
        <v>3</v>
      </c>
      <c r="M185" s="36">
        <f t="shared" si="28"/>
        <v>0</v>
      </c>
      <c r="N185" s="93">
        <f>SUM('1:3'!N185)</f>
        <v>0</v>
      </c>
      <c r="O185" s="93">
        <f>SUM('1:3'!O185)</f>
        <v>0</v>
      </c>
      <c r="P185" s="93">
        <f>SUM('1:3'!P185)</f>
        <v>0</v>
      </c>
      <c r="Q185" s="93">
        <f>SUM('1:3'!Q185)</f>
        <v>0</v>
      </c>
      <c r="R185" s="93">
        <f>SUM('1:3'!R185)</f>
        <v>0</v>
      </c>
      <c r="S185" s="93">
        <f>SUM('1:3'!S185)</f>
        <v>0</v>
      </c>
      <c r="T185" s="93">
        <f>SUM('1:3'!T185)</f>
        <v>0</v>
      </c>
      <c r="U185" s="93">
        <f>SUM('1:3'!U185)</f>
        <v>0</v>
      </c>
      <c r="V185" s="202">
        <f t="shared" si="29"/>
        <v>0</v>
      </c>
      <c r="W185" s="33" t="str">
        <f t="shared" si="30"/>
        <v/>
      </c>
      <c r="X185" s="93">
        <f>SUM('1:3'!X185)</f>
        <v>0</v>
      </c>
      <c r="Y185" s="93">
        <f>SUM('1:3'!Y185)</f>
        <v>0</v>
      </c>
      <c r="Z185" s="93">
        <f>SUM('1:3'!Z185)</f>
        <v>0</v>
      </c>
      <c r="AA185" s="93">
        <f>SUM('1:3'!AA185)</f>
        <v>0</v>
      </c>
      <c r="AB185" s="73"/>
      <c r="AC185" s="54"/>
      <c r="AD185" s="306"/>
      <c r="AE185" s="54"/>
      <c r="AF185" s="54"/>
      <c r="AG185" s="54"/>
      <c r="AH185" s="54"/>
      <c r="AI185" s="57"/>
      <c r="AJ185" s="57"/>
      <c r="AK185" s="57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</row>
    <row r="186" spans="1:53">
      <c r="A186" s="260">
        <v>30200006</v>
      </c>
      <c r="B186" s="62" t="s">
        <v>62</v>
      </c>
      <c r="C186" s="16" t="s">
        <v>63</v>
      </c>
      <c r="D186" s="17">
        <v>5.04</v>
      </c>
      <c r="E186" s="17"/>
      <c r="F186" s="79"/>
      <c r="G186" s="93">
        <f>SUM('1:3'!G186)</f>
        <v>0</v>
      </c>
      <c r="H186" s="95">
        <f t="shared" si="31"/>
        <v>0</v>
      </c>
      <c r="I186" s="93">
        <f>SUM('1:3'!I186)</f>
        <v>0</v>
      </c>
      <c r="J186" s="31" t="str">
        <f t="array" ref="J186">IF(ISERROR(G186/I186),"",G186/I186)</f>
        <v/>
      </c>
      <c r="K186" s="35">
        <f t="array" ref="K186">IF(ISERROR(G186/L186),"",G186/L186)</f>
        <v>0</v>
      </c>
      <c r="L186" s="87">
        <v>17</v>
      </c>
      <c r="M186" s="36">
        <f t="shared" si="28"/>
        <v>0</v>
      </c>
      <c r="N186" s="93">
        <f>SUM('1:3'!N186)</f>
        <v>0</v>
      </c>
      <c r="O186" s="93">
        <f>SUM('1:3'!O186)</f>
        <v>0</v>
      </c>
      <c r="P186" s="93">
        <f>SUM('1:3'!P186)</f>
        <v>0</v>
      </c>
      <c r="Q186" s="93">
        <f>SUM('1:3'!Q186)</f>
        <v>0</v>
      </c>
      <c r="R186" s="93">
        <f>SUM('1:3'!R186)</f>
        <v>0</v>
      </c>
      <c r="S186" s="93">
        <f>SUM('1:3'!S186)</f>
        <v>0</v>
      </c>
      <c r="T186" s="93">
        <f>SUM('1:3'!T186)</f>
        <v>0</v>
      </c>
      <c r="U186" s="93">
        <f>SUM('1:3'!U186)</f>
        <v>0</v>
      </c>
      <c r="V186" s="202">
        <f t="shared" si="29"/>
        <v>0</v>
      </c>
      <c r="W186" s="33" t="str">
        <f t="shared" si="30"/>
        <v/>
      </c>
      <c r="X186" s="93">
        <f>SUM('1:3'!X186)</f>
        <v>0</v>
      </c>
      <c r="Y186" s="93">
        <f>SUM('1:3'!Y186)</f>
        <v>0</v>
      </c>
      <c r="Z186" s="93">
        <f>SUM('1:3'!Z186)</f>
        <v>0</v>
      </c>
      <c r="AA186" s="93">
        <f>SUM('1:3'!AA186)</f>
        <v>0</v>
      </c>
      <c r="AB186" s="73"/>
      <c r="AC186" s="54"/>
      <c r="AD186" s="306"/>
      <c r="AE186" s="54"/>
      <c r="AF186" s="54"/>
      <c r="AG186" s="54"/>
      <c r="AH186" s="54"/>
      <c r="AI186" s="57"/>
      <c r="AJ186" s="57"/>
      <c r="AK186" s="57"/>
      <c r="AL186" s="305"/>
      <c r="AM186" s="54"/>
      <c r="AN186" s="54"/>
      <c r="AO186" s="54"/>
      <c r="AP186" s="305"/>
      <c r="AQ186" s="305"/>
      <c r="AR186" s="305"/>
      <c r="AS186" s="54"/>
      <c r="AT186" s="54"/>
      <c r="AU186" s="54"/>
      <c r="AV186" s="54"/>
      <c r="AW186" s="54"/>
      <c r="AX186" s="54"/>
      <c r="AY186" s="54"/>
      <c r="AZ186" s="54"/>
      <c r="BA186" s="54"/>
    </row>
    <row r="187" spans="1:53">
      <c r="A187" s="260">
        <v>30200005</v>
      </c>
      <c r="B187" s="62" t="s">
        <v>62</v>
      </c>
      <c r="C187" s="16" t="s">
        <v>64</v>
      </c>
      <c r="D187" s="17">
        <v>5.04</v>
      </c>
      <c r="E187" s="17"/>
      <c r="F187" s="79"/>
      <c r="G187" s="93">
        <f>SUM('1:3'!G187)</f>
        <v>0</v>
      </c>
      <c r="H187" s="95">
        <f t="shared" si="31"/>
        <v>0</v>
      </c>
      <c r="I187" s="93">
        <f>SUM('1:3'!I187)</f>
        <v>0</v>
      </c>
      <c r="J187" s="31" t="str">
        <f t="array" ref="J187">IF(ISERROR(G187/I187),"",G187/I187)</f>
        <v/>
      </c>
      <c r="K187" s="35">
        <f t="array" ref="K187">IF(ISERROR(G187/L187),"",G187/L187)</f>
        <v>0</v>
      </c>
      <c r="L187" s="87">
        <v>17</v>
      </c>
      <c r="M187" s="36">
        <f t="shared" si="28"/>
        <v>0</v>
      </c>
      <c r="N187" s="93">
        <f>SUM('1:3'!N187)</f>
        <v>0</v>
      </c>
      <c r="O187" s="93">
        <f>SUM('1:3'!O187)</f>
        <v>0</v>
      </c>
      <c r="P187" s="93">
        <f>SUM('1:3'!P187)</f>
        <v>0</v>
      </c>
      <c r="Q187" s="93">
        <f>SUM('1:3'!Q187)</f>
        <v>0</v>
      </c>
      <c r="R187" s="93">
        <f>SUM('1:3'!R187)</f>
        <v>0</v>
      </c>
      <c r="S187" s="93">
        <f>SUM('1:3'!S187)</f>
        <v>0</v>
      </c>
      <c r="T187" s="93">
        <f>SUM('1:3'!T187)</f>
        <v>0</v>
      </c>
      <c r="U187" s="93">
        <f>SUM('1:3'!U187)</f>
        <v>0</v>
      </c>
      <c r="V187" s="202">
        <f t="shared" si="29"/>
        <v>0</v>
      </c>
      <c r="W187" s="33" t="str">
        <f t="shared" si="30"/>
        <v/>
      </c>
      <c r="X187" s="93">
        <f>SUM('1:3'!X187)</f>
        <v>0</v>
      </c>
      <c r="Y187" s="93">
        <f>SUM('1:3'!Y187)</f>
        <v>0</v>
      </c>
      <c r="Z187" s="93">
        <f>SUM('1:3'!Z187)</f>
        <v>0</v>
      </c>
      <c r="AA187" s="93">
        <f>SUM('1:3'!AA187)</f>
        <v>0</v>
      </c>
      <c r="AB187" s="73"/>
      <c r="AC187" s="54"/>
      <c r="AD187" s="306"/>
      <c r="AE187" s="54"/>
      <c r="AF187" s="54"/>
      <c r="AG187" s="54"/>
      <c r="AH187" s="54"/>
      <c r="AI187" s="57"/>
      <c r="AJ187" s="57"/>
      <c r="AK187" s="57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</row>
    <row r="188" spans="1:53">
      <c r="A188" s="262">
        <v>30100063</v>
      </c>
      <c r="B188" s="198" t="s">
        <v>171</v>
      </c>
      <c r="C188" s="16" t="s">
        <v>379</v>
      </c>
      <c r="D188" s="107"/>
      <c r="E188" s="17"/>
      <c r="F188" s="6"/>
      <c r="G188" s="93">
        <f>SUM('1:3'!G188)</f>
        <v>0</v>
      </c>
      <c r="H188" s="95">
        <f t="shared" si="31"/>
        <v>0</v>
      </c>
      <c r="I188" s="93">
        <f>SUM('1:3'!I188)</f>
        <v>0</v>
      </c>
      <c r="J188" s="31" t="str">
        <f t="array" ref="J188">IF(ISERROR(G188/I188),"",G188/I188)</f>
        <v/>
      </c>
      <c r="K188" s="35">
        <f t="array" ref="K188">IF(ISERROR(G188/L188),"",G188/L188)</f>
        <v>0</v>
      </c>
      <c r="L188" s="87">
        <v>17</v>
      </c>
      <c r="M188" s="36">
        <f t="shared" si="28"/>
        <v>0</v>
      </c>
      <c r="N188" s="93">
        <f>SUM('1:3'!N188)</f>
        <v>0</v>
      </c>
      <c r="O188" s="93">
        <f>SUM('1:3'!O188)</f>
        <v>0</v>
      </c>
      <c r="P188" s="93">
        <f>SUM('1:3'!P188)</f>
        <v>0</v>
      </c>
      <c r="Q188" s="93">
        <f>SUM('1:3'!Q188)</f>
        <v>0</v>
      </c>
      <c r="R188" s="93">
        <f>SUM('1:3'!R188)</f>
        <v>0</v>
      </c>
      <c r="S188" s="93">
        <f>SUM('1:3'!S188)</f>
        <v>0</v>
      </c>
      <c r="T188" s="93">
        <f>SUM('1:3'!T188)</f>
        <v>0</v>
      </c>
      <c r="U188" s="93">
        <f>SUM('1:3'!U188)</f>
        <v>0</v>
      </c>
      <c r="V188" s="202">
        <f t="shared" si="29"/>
        <v>0</v>
      </c>
      <c r="W188" s="33" t="str">
        <f t="shared" si="30"/>
        <v/>
      </c>
      <c r="X188" s="93">
        <f>SUM('1:3'!X188)</f>
        <v>0</v>
      </c>
      <c r="Y188" s="93">
        <f>SUM('1:3'!Y188)</f>
        <v>0</v>
      </c>
      <c r="Z188" s="93">
        <f>SUM('1:3'!Z188)</f>
        <v>0</v>
      </c>
      <c r="AA188" s="93">
        <f>SUM('1:3'!AA188)</f>
        <v>0</v>
      </c>
      <c r="AB188" s="73"/>
      <c r="AC188" s="54"/>
      <c r="AD188" s="306"/>
      <c r="AE188" s="54"/>
      <c r="AF188" s="54"/>
      <c r="AG188" s="54"/>
      <c r="AH188" s="54"/>
      <c r="AI188" s="57"/>
      <c r="AJ188" s="57"/>
      <c r="AK188" s="57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</row>
    <row r="189" spans="1:53">
      <c r="A189" s="262">
        <v>30100061</v>
      </c>
      <c r="B189" s="198" t="s">
        <v>171</v>
      </c>
      <c r="C189" s="16" t="s">
        <v>380</v>
      </c>
      <c r="D189" s="107"/>
      <c r="E189" s="17"/>
      <c r="F189" s="6"/>
      <c r="G189" s="93">
        <f>SUM('1:3'!G189)</f>
        <v>0</v>
      </c>
      <c r="H189" s="95">
        <f t="shared" si="31"/>
        <v>0</v>
      </c>
      <c r="I189" s="93">
        <f>SUM('1:3'!I189)</f>
        <v>0</v>
      </c>
      <c r="J189" s="31" t="str">
        <f t="array" ref="J189">IF(ISERROR(G189/I189),"",G189/I189)</f>
        <v/>
      </c>
      <c r="K189" s="35">
        <f t="array" ref="K189">IF(ISERROR(G189/L189),"",G189/L189)</f>
        <v>0</v>
      </c>
      <c r="L189" s="87">
        <v>17</v>
      </c>
      <c r="M189" s="36">
        <f t="shared" si="28"/>
        <v>0</v>
      </c>
      <c r="N189" s="93">
        <f>SUM('1:3'!N189)</f>
        <v>0</v>
      </c>
      <c r="O189" s="93">
        <f>SUM('1:3'!O189)</f>
        <v>0</v>
      </c>
      <c r="P189" s="93">
        <f>SUM('1:3'!P189)</f>
        <v>0</v>
      </c>
      <c r="Q189" s="93">
        <f>SUM('1:3'!Q189)</f>
        <v>0</v>
      </c>
      <c r="R189" s="93">
        <f>SUM('1:3'!R189)</f>
        <v>0</v>
      </c>
      <c r="S189" s="93">
        <f>SUM('1:3'!S189)</f>
        <v>0</v>
      </c>
      <c r="T189" s="93">
        <f>SUM('1:3'!T189)</f>
        <v>0</v>
      </c>
      <c r="U189" s="93">
        <f>SUM('1:3'!U189)</f>
        <v>0</v>
      </c>
      <c r="V189" s="202">
        <f t="shared" si="29"/>
        <v>0</v>
      </c>
      <c r="W189" s="33" t="str">
        <f t="shared" si="30"/>
        <v/>
      </c>
      <c r="X189" s="93">
        <f>SUM('1:3'!X189)</f>
        <v>0</v>
      </c>
      <c r="Y189" s="93">
        <f>SUM('1:3'!Y189)</f>
        <v>0</v>
      </c>
      <c r="Z189" s="93">
        <f>SUM('1:3'!Z189)</f>
        <v>0</v>
      </c>
      <c r="AA189" s="93">
        <f>SUM('1:3'!AA189)</f>
        <v>0</v>
      </c>
      <c r="AB189" s="73"/>
      <c r="AC189" s="54"/>
      <c r="AD189" s="306"/>
      <c r="AE189" s="54"/>
      <c r="AF189" s="54"/>
      <c r="AG189" s="54"/>
      <c r="AH189" s="54"/>
      <c r="AI189" s="57"/>
      <c r="AJ189" s="57"/>
      <c r="AK189" s="57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</row>
    <row r="190" spans="1:53">
      <c r="A190" s="260">
        <v>30200001</v>
      </c>
      <c r="B190" s="198" t="s">
        <v>67</v>
      </c>
      <c r="C190" s="16" t="s">
        <v>381</v>
      </c>
      <c r="D190" s="107">
        <v>5.0599999999999996</v>
      </c>
      <c r="E190" s="17"/>
      <c r="F190" s="6"/>
      <c r="G190" s="93">
        <f>SUM('1:3'!G190)</f>
        <v>0</v>
      </c>
      <c r="H190" s="95">
        <f t="shared" si="31"/>
        <v>0</v>
      </c>
      <c r="I190" s="93">
        <f>SUM('1:3'!I190)</f>
        <v>0</v>
      </c>
      <c r="J190" s="31" t="str">
        <f t="array" ref="J190">IF(ISERROR(G190/I190),"",G190/I190)</f>
        <v/>
      </c>
      <c r="K190" s="35">
        <f t="array" ref="K190">IF(ISERROR(G190/L190),"",G190/L190)</f>
        <v>0</v>
      </c>
      <c r="L190" s="87">
        <v>19</v>
      </c>
      <c r="M190" s="36">
        <f t="shared" ref="M190:M198" si="32">IF(ISERROR(I190-K190),"",I190-K190)</f>
        <v>0</v>
      </c>
      <c r="N190" s="93">
        <f>SUM('1:3'!N190)</f>
        <v>0</v>
      </c>
      <c r="O190" s="93">
        <f>SUM('1:3'!O190)</f>
        <v>0</v>
      </c>
      <c r="P190" s="93">
        <f>SUM('1:3'!P190)</f>
        <v>0</v>
      </c>
      <c r="Q190" s="93">
        <f>SUM('1:3'!Q190)</f>
        <v>0</v>
      </c>
      <c r="R190" s="93">
        <f>SUM('1:3'!R190)</f>
        <v>0</v>
      </c>
      <c r="S190" s="93">
        <f>SUM('1:3'!S190)</f>
        <v>0</v>
      </c>
      <c r="T190" s="93">
        <f>SUM('1:3'!T190)</f>
        <v>0</v>
      </c>
      <c r="U190" s="93">
        <f>SUM('1:3'!U190)</f>
        <v>0</v>
      </c>
      <c r="V190" s="202">
        <f>SUM(X190:AA190)</f>
        <v>0</v>
      </c>
      <c r="W190" s="33" t="str">
        <f>IF(ISERROR(V190/G190),"",V190/G190)</f>
        <v/>
      </c>
      <c r="X190" s="93">
        <f>SUM('1:3'!X190)</f>
        <v>0</v>
      </c>
      <c r="Y190" s="93">
        <f>SUM('1:3'!Y190)</f>
        <v>0</v>
      </c>
      <c r="Z190" s="93">
        <f>SUM('1:3'!Z190)</f>
        <v>0</v>
      </c>
      <c r="AA190" s="93">
        <f>SUM('1:3'!AA190)</f>
        <v>0</v>
      </c>
      <c r="AB190" s="73"/>
      <c r="AC190" s="54"/>
      <c r="AD190" s="306"/>
      <c r="AE190" s="54"/>
      <c r="AF190" s="54"/>
      <c r="AG190" s="54"/>
      <c r="AH190" s="54"/>
      <c r="AI190" s="57"/>
      <c r="AJ190" s="57"/>
      <c r="AK190" s="57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</row>
    <row r="191" spans="1:53">
      <c r="A191" s="260">
        <v>30200002</v>
      </c>
      <c r="B191" s="62" t="s">
        <v>68</v>
      </c>
      <c r="C191" s="16" t="s">
        <v>63</v>
      </c>
      <c r="D191" s="17">
        <v>5.09</v>
      </c>
      <c r="E191" s="17"/>
      <c r="F191" s="6"/>
      <c r="G191" s="93">
        <f>SUM('1:3'!G191)</f>
        <v>0</v>
      </c>
      <c r="H191" s="95">
        <f t="shared" si="31"/>
        <v>0</v>
      </c>
      <c r="I191" s="93">
        <f>SUM('1:3'!I191)</f>
        <v>0</v>
      </c>
      <c r="J191" s="31" t="str">
        <f t="array" ref="J191">IF(ISERROR(G191/I191),"",G191/I191)</f>
        <v/>
      </c>
      <c r="K191" s="35">
        <f t="array" ref="K191">IF(ISERROR(G191/L191),"",G191/L191)</f>
        <v>0</v>
      </c>
      <c r="L191" s="87">
        <v>23</v>
      </c>
      <c r="M191" s="36">
        <f t="shared" si="32"/>
        <v>0</v>
      </c>
      <c r="N191" s="93">
        <f>SUM('1:3'!N191)</f>
        <v>0</v>
      </c>
      <c r="O191" s="93">
        <f>SUM('1:3'!O191)</f>
        <v>0</v>
      </c>
      <c r="P191" s="93">
        <f>SUM('1:3'!P191)</f>
        <v>0</v>
      </c>
      <c r="Q191" s="93">
        <f>SUM('1:3'!Q191)</f>
        <v>0</v>
      </c>
      <c r="R191" s="93">
        <f>SUM('1:3'!R191)</f>
        <v>0</v>
      </c>
      <c r="S191" s="93">
        <f>SUM('1:3'!S191)</f>
        <v>0</v>
      </c>
      <c r="T191" s="93">
        <f>SUM('1:3'!T191)</f>
        <v>0</v>
      </c>
      <c r="U191" s="93">
        <f>SUM('1:3'!U191)</f>
        <v>0</v>
      </c>
      <c r="V191" s="202">
        <f>SUM(X191:AA191)</f>
        <v>0</v>
      </c>
      <c r="W191" s="33" t="str">
        <f>IF(ISERROR(V191/G191),"",V191/G191)</f>
        <v/>
      </c>
      <c r="X191" s="93">
        <f>SUM('1:3'!X191)</f>
        <v>0</v>
      </c>
      <c r="Y191" s="93">
        <f>SUM('1:3'!Y191)</f>
        <v>0</v>
      </c>
      <c r="Z191" s="93">
        <f>SUM('1:3'!Z191)</f>
        <v>0</v>
      </c>
      <c r="AA191" s="93">
        <f>SUM('1:3'!AA191)</f>
        <v>0</v>
      </c>
      <c r="AB191" s="73"/>
      <c r="AC191" s="54"/>
      <c r="AD191" s="306"/>
      <c r="AE191" s="54"/>
      <c r="AF191" s="54"/>
      <c r="AG191" s="54"/>
      <c r="AH191" s="54"/>
      <c r="AI191" s="57"/>
      <c r="AJ191" s="57"/>
      <c r="AK191" s="57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</row>
    <row r="192" spans="1:53">
      <c r="A192" s="260">
        <v>30200003</v>
      </c>
      <c r="B192" s="62" t="s">
        <v>68</v>
      </c>
      <c r="C192" s="16" t="s">
        <v>64</v>
      </c>
      <c r="D192" s="17">
        <v>5.09</v>
      </c>
      <c r="E192" s="17"/>
      <c r="F192" s="6"/>
      <c r="G192" s="93">
        <f>SUM('1:3'!G192)</f>
        <v>0</v>
      </c>
      <c r="H192" s="95">
        <f t="shared" si="31"/>
        <v>0</v>
      </c>
      <c r="I192" s="93">
        <f>SUM('1:3'!I192)</f>
        <v>0</v>
      </c>
      <c r="J192" s="31" t="str">
        <f t="array" ref="J192">IF(ISERROR(G192/I192),"",G192/I192)</f>
        <v/>
      </c>
      <c r="K192" s="35">
        <f t="array" ref="K192">IF(ISERROR(G192/L192),"",G192/L192)</f>
        <v>0</v>
      </c>
      <c r="L192" s="87">
        <v>23</v>
      </c>
      <c r="M192" s="36">
        <f t="shared" si="32"/>
        <v>0</v>
      </c>
      <c r="N192" s="93">
        <f>SUM('1:3'!N192)</f>
        <v>0</v>
      </c>
      <c r="O192" s="93">
        <f>SUM('1:3'!O192)</f>
        <v>0</v>
      </c>
      <c r="P192" s="93">
        <f>SUM('1:3'!P192)</f>
        <v>0</v>
      </c>
      <c r="Q192" s="93">
        <f>SUM('1:3'!Q192)</f>
        <v>0</v>
      </c>
      <c r="R192" s="93">
        <f>SUM('1:3'!R192)</f>
        <v>0</v>
      </c>
      <c r="S192" s="93">
        <f>SUM('1:3'!S192)</f>
        <v>0</v>
      </c>
      <c r="T192" s="93">
        <f>SUM('1:3'!T192)</f>
        <v>0</v>
      </c>
      <c r="U192" s="93">
        <f>SUM('1:3'!U192)</f>
        <v>0</v>
      </c>
      <c r="V192" s="202">
        <f>SUM(X192:AA192)</f>
        <v>0</v>
      </c>
      <c r="W192" s="33" t="str">
        <f>IF(ISERROR(V192/G192),"",V192/G192)</f>
        <v/>
      </c>
      <c r="X192" s="93">
        <f>SUM('1:3'!X192)</f>
        <v>0</v>
      </c>
      <c r="Y192" s="93">
        <f>SUM('1:3'!Y192)</f>
        <v>0</v>
      </c>
      <c r="Z192" s="93">
        <f>SUM('1:3'!Z192)</f>
        <v>0</v>
      </c>
      <c r="AA192" s="93">
        <f>SUM('1:3'!AA192)</f>
        <v>0</v>
      </c>
      <c r="AB192" s="73"/>
      <c r="AC192" s="54"/>
      <c r="AD192" s="306"/>
      <c r="AE192" s="54"/>
      <c r="AF192" s="54"/>
      <c r="AG192" s="54"/>
      <c r="AH192" s="54"/>
      <c r="AI192" s="57"/>
      <c r="AJ192" s="57"/>
      <c r="AK192" s="57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</row>
    <row r="193" spans="1:53">
      <c r="A193" s="260">
        <v>30100003</v>
      </c>
      <c r="B193" s="139" t="s">
        <v>198</v>
      </c>
      <c r="C193" s="293" t="s">
        <v>190</v>
      </c>
      <c r="D193" s="107">
        <v>4.8</v>
      </c>
      <c r="E193" s="17"/>
      <c r="F193" s="6"/>
      <c r="G193" s="93">
        <f>SUM('1:3'!G193)</f>
        <v>0</v>
      </c>
      <c r="H193" s="95">
        <f t="shared" si="31"/>
        <v>0</v>
      </c>
      <c r="I193" s="93">
        <f>SUM('1:3'!I193)</f>
        <v>0</v>
      </c>
      <c r="J193" s="31" t="str">
        <f t="array" ref="J193">IF(ISERROR(G193/I193),"",G193/I193)</f>
        <v/>
      </c>
      <c r="K193" s="35">
        <f t="array" ref="K193">IF(ISERROR(G193/L193),"",G193/L193)</f>
        <v>0</v>
      </c>
      <c r="L193" s="87">
        <v>4</v>
      </c>
      <c r="M193" s="36">
        <f t="shared" si="32"/>
        <v>0</v>
      </c>
      <c r="N193" s="93">
        <f>SUM('1:3'!N193)</f>
        <v>0</v>
      </c>
      <c r="O193" s="93">
        <f>SUM('1:3'!O193)</f>
        <v>0</v>
      </c>
      <c r="P193" s="93">
        <f>SUM('1:3'!P193)</f>
        <v>0</v>
      </c>
      <c r="Q193" s="93">
        <f>SUM('1:3'!Q193)</f>
        <v>0</v>
      </c>
      <c r="R193" s="93">
        <f>SUM('1:3'!R193)</f>
        <v>0</v>
      </c>
      <c r="S193" s="93">
        <f>SUM('1:3'!S193)</f>
        <v>0</v>
      </c>
      <c r="T193" s="93">
        <f>SUM('1:3'!T193)</f>
        <v>0</v>
      </c>
      <c r="U193" s="93">
        <f>SUM('1:3'!U193)</f>
        <v>0</v>
      </c>
      <c r="V193" s="202">
        <f>SUM(X193:AA193)</f>
        <v>0</v>
      </c>
      <c r="W193" s="33" t="str">
        <f>IF(ISERROR(V193/G193),"",V193/G193)</f>
        <v/>
      </c>
      <c r="X193" s="93">
        <f>SUM('1:3'!X193)</f>
        <v>0</v>
      </c>
      <c r="Y193" s="93">
        <f>SUM('1:3'!Y193)</f>
        <v>0</v>
      </c>
      <c r="Z193" s="93">
        <f>SUM('1:3'!Z193)</f>
        <v>0</v>
      </c>
      <c r="AA193" s="93">
        <f>SUM('1:3'!AA193)</f>
        <v>0</v>
      </c>
      <c r="AB193" s="73"/>
      <c r="AC193" s="54"/>
      <c r="AD193" s="306"/>
      <c r="AE193" s="54"/>
      <c r="AF193" s="54"/>
      <c r="AG193" s="54"/>
      <c r="AH193" s="54"/>
      <c r="AI193" s="57"/>
      <c r="AJ193" s="57"/>
      <c r="AK193" s="57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</row>
    <row r="194" spans="1:53">
      <c r="A194" s="260">
        <v>30100004</v>
      </c>
      <c r="B194" s="139" t="s">
        <v>198</v>
      </c>
      <c r="C194" s="293" t="s">
        <v>187</v>
      </c>
      <c r="D194" s="107">
        <v>4.8</v>
      </c>
      <c r="E194" s="17"/>
      <c r="F194" s="13"/>
      <c r="G194" s="93">
        <f>SUM('1:3'!G194)</f>
        <v>0</v>
      </c>
      <c r="H194" s="95">
        <f t="shared" si="31"/>
        <v>0</v>
      </c>
      <c r="I194" s="93">
        <f>SUM('1:3'!I194)</f>
        <v>0</v>
      </c>
      <c r="J194" s="31" t="str">
        <f t="array" ref="J194">IF(ISERROR(G194/I194),"",G194/I194)</f>
        <v/>
      </c>
      <c r="K194" s="35">
        <f t="array" ref="K194">IF(ISERROR(G194/L194),"",G194/L194)</f>
        <v>0</v>
      </c>
      <c r="L194" s="87">
        <v>4</v>
      </c>
      <c r="M194" s="36">
        <f t="shared" si="32"/>
        <v>0</v>
      </c>
      <c r="N194" s="93">
        <f>SUM('1:3'!N194)</f>
        <v>0</v>
      </c>
      <c r="O194" s="93">
        <f>SUM('1:3'!O194)</f>
        <v>0</v>
      </c>
      <c r="P194" s="93">
        <f>SUM('1:3'!P194)</f>
        <v>0</v>
      </c>
      <c r="Q194" s="93">
        <f>SUM('1:3'!Q194)</f>
        <v>0</v>
      </c>
      <c r="R194" s="93">
        <f>SUM('1:3'!R194)</f>
        <v>0</v>
      </c>
      <c r="S194" s="93">
        <f>SUM('1:3'!S194)</f>
        <v>0</v>
      </c>
      <c r="T194" s="93">
        <f>SUM('1:3'!T194)</f>
        <v>0</v>
      </c>
      <c r="U194" s="93">
        <f>SUM('1:3'!U194)</f>
        <v>0</v>
      </c>
      <c r="V194" s="202">
        <f>SUM(X194:AA194)</f>
        <v>0</v>
      </c>
      <c r="W194" s="33" t="str">
        <f>IF(ISERROR(V194/G194),"",V194/G194)</f>
        <v/>
      </c>
      <c r="X194" s="93">
        <f>SUM('1:3'!X194)</f>
        <v>0</v>
      </c>
      <c r="Y194" s="93">
        <f>SUM('1:3'!Y194)</f>
        <v>0</v>
      </c>
      <c r="Z194" s="93">
        <f>SUM('1:3'!Z194)</f>
        <v>0</v>
      </c>
      <c r="AA194" s="93">
        <f>SUM('1:3'!AA194)</f>
        <v>0</v>
      </c>
      <c r="AB194" s="73"/>
      <c r="AC194" s="54"/>
      <c r="AD194" s="306"/>
      <c r="AE194" s="54"/>
      <c r="AF194" s="54"/>
      <c r="AG194" s="54"/>
      <c r="AH194" s="54"/>
      <c r="AI194" s="57"/>
      <c r="AJ194" s="57"/>
      <c r="AK194" s="57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</row>
    <row r="195" spans="1:53">
      <c r="A195" s="260">
        <v>30100006</v>
      </c>
      <c r="B195" s="139" t="s">
        <v>198</v>
      </c>
      <c r="C195" s="293" t="s">
        <v>179</v>
      </c>
      <c r="D195" s="107">
        <v>4.8</v>
      </c>
      <c r="E195" s="17"/>
      <c r="F195" s="13"/>
      <c r="G195" s="93">
        <f>SUM('1:3'!G195)</f>
        <v>0</v>
      </c>
      <c r="H195" s="95">
        <f t="shared" si="31"/>
        <v>0</v>
      </c>
      <c r="I195" s="93">
        <f>SUM('1:3'!I195)</f>
        <v>0</v>
      </c>
      <c r="J195" s="31"/>
      <c r="K195" s="35">
        <f t="array" ref="K195">IF(ISERROR(G195/L195),"",G195/L195)</f>
        <v>0</v>
      </c>
      <c r="L195" s="87">
        <v>4</v>
      </c>
      <c r="M195" s="36">
        <f t="shared" si="32"/>
        <v>0</v>
      </c>
      <c r="N195" s="93">
        <f>SUM('1:3'!N195)</f>
        <v>0</v>
      </c>
      <c r="O195" s="93">
        <f>SUM('1:3'!O195)</f>
        <v>0</v>
      </c>
      <c r="P195" s="93">
        <f>SUM('1:3'!P195)</f>
        <v>0</v>
      </c>
      <c r="Q195" s="93">
        <f>SUM('1:3'!Q195)</f>
        <v>0</v>
      </c>
      <c r="R195" s="93">
        <f>SUM('1:3'!R195)</f>
        <v>0</v>
      </c>
      <c r="S195" s="93">
        <f>SUM('1:3'!S195)</f>
        <v>0</v>
      </c>
      <c r="T195" s="93">
        <f>SUM('1:3'!T195)</f>
        <v>0</v>
      </c>
      <c r="U195" s="93">
        <f>SUM('1:3'!U195)</f>
        <v>0</v>
      </c>
      <c r="V195" s="202"/>
      <c r="W195" s="33"/>
      <c r="X195" s="93">
        <f>SUM('1:3'!X195)</f>
        <v>0</v>
      </c>
      <c r="Y195" s="93">
        <f>SUM('1:3'!Y195)</f>
        <v>0</v>
      </c>
      <c r="Z195" s="93">
        <f>SUM('1:3'!Z195)</f>
        <v>0</v>
      </c>
      <c r="AA195" s="93">
        <f>SUM('1:3'!AA195)</f>
        <v>0</v>
      </c>
      <c r="AB195" s="73"/>
      <c r="AC195" s="54"/>
      <c r="AD195" s="306"/>
      <c r="AE195" s="54"/>
      <c r="AF195" s="54"/>
      <c r="AG195" s="54"/>
      <c r="AH195" s="54"/>
      <c r="AI195" s="57"/>
      <c r="AJ195" s="57"/>
      <c r="AK195" s="57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</row>
    <row r="196" spans="1:53">
      <c r="A196" s="260">
        <v>30100005</v>
      </c>
      <c r="B196" s="139" t="s">
        <v>198</v>
      </c>
      <c r="C196" s="293" t="s">
        <v>199</v>
      </c>
      <c r="D196" s="107">
        <v>4.8</v>
      </c>
      <c r="E196" s="17"/>
      <c r="F196" s="13"/>
      <c r="G196" s="93">
        <f>SUM('1:3'!G196)</f>
        <v>0</v>
      </c>
      <c r="H196" s="95">
        <f t="shared" si="31"/>
        <v>0</v>
      </c>
      <c r="I196" s="93">
        <f>SUM('1:3'!I196)</f>
        <v>0</v>
      </c>
      <c r="J196" s="31"/>
      <c r="K196" s="35">
        <f t="array" ref="K196">IF(ISERROR(G196/L196),"",G196/L196)</f>
        <v>0</v>
      </c>
      <c r="L196" s="87">
        <v>4</v>
      </c>
      <c r="M196" s="36">
        <f t="shared" si="32"/>
        <v>0</v>
      </c>
      <c r="N196" s="93">
        <f>SUM('1:3'!N196)</f>
        <v>0</v>
      </c>
      <c r="O196" s="93">
        <f>SUM('1:3'!O196)</f>
        <v>0</v>
      </c>
      <c r="P196" s="93">
        <f>SUM('1:3'!P196)</f>
        <v>0</v>
      </c>
      <c r="Q196" s="93">
        <f>SUM('1:3'!Q196)</f>
        <v>0</v>
      </c>
      <c r="R196" s="93">
        <f>SUM('1:3'!R196)</f>
        <v>0</v>
      </c>
      <c r="S196" s="93">
        <f>SUM('1:3'!S196)</f>
        <v>0</v>
      </c>
      <c r="T196" s="93">
        <f>SUM('1:3'!T196)</f>
        <v>0</v>
      </c>
      <c r="U196" s="93">
        <f>SUM('1:3'!U196)</f>
        <v>0</v>
      </c>
      <c r="V196" s="202"/>
      <c r="W196" s="33"/>
      <c r="X196" s="93">
        <f>SUM('1:3'!X196)</f>
        <v>0</v>
      </c>
      <c r="Y196" s="93">
        <f>SUM('1:3'!Y196)</f>
        <v>0</v>
      </c>
      <c r="Z196" s="93">
        <f>SUM('1:3'!Z196)</f>
        <v>0</v>
      </c>
      <c r="AA196" s="93">
        <f>SUM('1:3'!AA196)</f>
        <v>0</v>
      </c>
      <c r="AB196" s="73"/>
      <c r="AC196" s="54"/>
      <c r="AD196" s="306"/>
      <c r="AE196" s="54"/>
      <c r="AF196" s="54"/>
      <c r="AG196" s="54"/>
      <c r="AH196" s="54"/>
      <c r="AI196" s="57"/>
      <c r="AJ196" s="57"/>
      <c r="AK196" s="57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</row>
    <row r="197" spans="1:53">
      <c r="A197" s="260">
        <v>30100009</v>
      </c>
      <c r="B197" s="139" t="s">
        <v>200</v>
      </c>
      <c r="C197" s="125" t="s">
        <v>190</v>
      </c>
      <c r="D197" s="107">
        <v>4.99</v>
      </c>
      <c r="E197" s="17"/>
      <c r="F197" s="13"/>
      <c r="G197" s="93">
        <f>SUM('1:3'!G197)</f>
        <v>0</v>
      </c>
      <c r="H197" s="95">
        <f t="shared" si="31"/>
        <v>0</v>
      </c>
      <c r="I197" s="93">
        <f>SUM('1:3'!I197)</f>
        <v>0</v>
      </c>
      <c r="J197" s="31"/>
      <c r="K197" s="35">
        <f t="array" ref="K197">IF(ISERROR(G197/L197),"",G197/L197)</f>
        <v>0</v>
      </c>
      <c r="L197" s="87">
        <v>23.5</v>
      </c>
      <c r="M197" s="36">
        <f t="shared" si="32"/>
        <v>0</v>
      </c>
      <c r="N197" s="93">
        <f>SUM('1:3'!N197)</f>
        <v>0</v>
      </c>
      <c r="O197" s="93">
        <f>SUM('1:3'!O197)</f>
        <v>0</v>
      </c>
      <c r="P197" s="93">
        <f>SUM('1:3'!P197)</f>
        <v>0</v>
      </c>
      <c r="Q197" s="93">
        <f>SUM('1:3'!Q197)</f>
        <v>0</v>
      </c>
      <c r="R197" s="93">
        <f>SUM('1:3'!R197)</f>
        <v>0</v>
      </c>
      <c r="S197" s="93">
        <f>SUM('1:3'!S197)</f>
        <v>0</v>
      </c>
      <c r="T197" s="93">
        <f>SUM('1:3'!T197)</f>
        <v>0</v>
      </c>
      <c r="U197" s="93">
        <f>SUM('1:3'!U197)</f>
        <v>0</v>
      </c>
      <c r="V197" s="202"/>
      <c r="W197" s="33"/>
      <c r="X197" s="93">
        <f>SUM('1:3'!X197)</f>
        <v>0</v>
      </c>
      <c r="Y197" s="93">
        <f>SUM('1:3'!Y197)</f>
        <v>0</v>
      </c>
      <c r="Z197" s="93">
        <f>SUM('1:3'!Z197)</f>
        <v>0</v>
      </c>
      <c r="AA197" s="93">
        <f>SUM('1:3'!AA197)</f>
        <v>0</v>
      </c>
      <c r="AB197" s="73"/>
      <c r="AC197" s="54"/>
      <c r="AD197" s="306"/>
      <c r="AE197" s="54"/>
      <c r="AF197" s="54"/>
      <c r="AG197" s="54"/>
      <c r="AH197" s="54"/>
      <c r="AI197" s="57"/>
      <c r="AJ197" s="57"/>
      <c r="AK197" s="57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</row>
    <row r="198" spans="1:53">
      <c r="A198" s="259">
        <v>30200004</v>
      </c>
      <c r="B198" s="139" t="s">
        <v>200</v>
      </c>
      <c r="C198" s="125" t="s">
        <v>189</v>
      </c>
      <c r="D198" s="107">
        <v>4.99</v>
      </c>
      <c r="E198" s="17"/>
      <c r="F198" s="13"/>
      <c r="G198" s="93">
        <f>SUM('1:3'!G198)</f>
        <v>0</v>
      </c>
      <c r="H198" s="95">
        <f t="shared" si="31"/>
        <v>0</v>
      </c>
      <c r="I198" s="93">
        <f>SUM('1:3'!I198)</f>
        <v>0</v>
      </c>
      <c r="J198" s="31"/>
      <c r="K198" s="35">
        <f t="array" ref="K198">IF(ISERROR(G198/L198),"",G198/L198)</f>
        <v>0</v>
      </c>
      <c r="L198" s="87">
        <v>23.5</v>
      </c>
      <c r="M198" s="36">
        <f t="shared" si="32"/>
        <v>0</v>
      </c>
      <c r="N198" s="93">
        <f>SUM('1:3'!N198)</f>
        <v>0</v>
      </c>
      <c r="O198" s="93">
        <f>SUM('1:3'!O198)</f>
        <v>0</v>
      </c>
      <c r="P198" s="93">
        <f>SUM('1:3'!P198)</f>
        <v>0</v>
      </c>
      <c r="Q198" s="93">
        <f>SUM('1:3'!Q198)</f>
        <v>0</v>
      </c>
      <c r="R198" s="93">
        <f>SUM('1:3'!R198)</f>
        <v>0</v>
      </c>
      <c r="S198" s="93">
        <f>SUM('1:3'!S198)</f>
        <v>0</v>
      </c>
      <c r="T198" s="93">
        <f>SUM('1:3'!T198)</f>
        <v>0</v>
      </c>
      <c r="U198" s="93">
        <f>SUM('1:3'!U198)</f>
        <v>0</v>
      </c>
      <c r="V198" s="202"/>
      <c r="W198" s="33"/>
      <c r="X198" s="93">
        <f>SUM('1:3'!X198)</f>
        <v>0</v>
      </c>
      <c r="Y198" s="93">
        <f>SUM('1:3'!Y198)</f>
        <v>0</v>
      </c>
      <c r="Z198" s="93">
        <f>SUM('1:3'!Z198)</f>
        <v>0</v>
      </c>
      <c r="AA198" s="93">
        <f>SUM('1:3'!AA198)</f>
        <v>0</v>
      </c>
      <c r="AB198" s="73"/>
      <c r="AC198" s="54"/>
      <c r="AD198" s="306"/>
      <c r="AE198" s="54"/>
      <c r="AF198" s="54"/>
      <c r="AG198" s="54"/>
      <c r="AH198" s="54"/>
      <c r="AI198" s="57"/>
      <c r="AJ198" s="57"/>
      <c r="AK198" s="57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</row>
    <row r="199" spans="1:53">
      <c r="A199" s="542" t="s">
        <v>70</v>
      </c>
      <c r="B199" s="543"/>
      <c r="C199" s="31" t="s">
        <v>71</v>
      </c>
      <c r="D199" s="30"/>
      <c r="E199" s="30"/>
      <c r="F199" s="30"/>
      <c r="G199" s="94">
        <f>SUM(G178:G198)</f>
        <v>1514</v>
      </c>
      <c r="H199" s="30">
        <f>SUM(H178:H198)</f>
        <v>7619.47</v>
      </c>
      <c r="I199" s="30">
        <f>SUM(I178:I198)</f>
        <v>84</v>
      </c>
      <c r="J199" s="31">
        <f t="array" ref="J199">IF(ISERROR(G199/I199),"",G199/I199)</f>
        <v>18.023809523809526</v>
      </c>
      <c r="K199" s="30">
        <f>SUM(K178:K198)</f>
        <v>78.223684210526315</v>
      </c>
      <c r="L199" s="98"/>
      <c r="M199" s="89">
        <f t="shared" ref="M199:AA199" si="33">SUM(M178:M198)</f>
        <v>5.776315789473685</v>
      </c>
      <c r="N199" s="30">
        <f t="shared" si="33"/>
        <v>0</v>
      </c>
      <c r="O199" s="34">
        <f t="shared" si="33"/>
        <v>0</v>
      </c>
      <c r="P199" s="34">
        <f t="shared" si="33"/>
        <v>0</v>
      </c>
      <c r="Q199" s="34">
        <f t="shared" si="33"/>
        <v>0</v>
      </c>
      <c r="R199" s="34">
        <f t="shared" si="33"/>
        <v>0</v>
      </c>
      <c r="S199" s="34">
        <f t="shared" si="33"/>
        <v>0</v>
      </c>
      <c r="T199" s="34">
        <f t="shared" si="33"/>
        <v>0</v>
      </c>
      <c r="U199" s="34">
        <f t="shared" si="33"/>
        <v>0</v>
      </c>
      <c r="V199" s="202">
        <f t="shared" si="33"/>
        <v>0</v>
      </c>
      <c r="W199" s="33">
        <f t="shared" si="33"/>
        <v>0</v>
      </c>
      <c r="X199" s="92">
        <f t="shared" si="33"/>
        <v>0</v>
      </c>
      <c r="Y199" s="92">
        <f t="shared" si="33"/>
        <v>0</v>
      </c>
      <c r="Z199" s="92">
        <f t="shared" si="33"/>
        <v>0</v>
      </c>
      <c r="AA199" s="92">
        <f t="shared" si="33"/>
        <v>0</v>
      </c>
      <c r="AB199" s="70"/>
      <c r="AC199" s="70"/>
      <c r="AD199" s="58"/>
      <c r="AE199" s="70"/>
      <c r="AF199" s="70"/>
      <c r="AG199" s="70"/>
      <c r="AH199" s="70"/>
      <c r="AI199" s="58"/>
      <c r="AJ199" s="58"/>
      <c r="AK199" s="58"/>
      <c r="AL199" s="58"/>
      <c r="AM199" s="58"/>
      <c r="AN199" s="58"/>
      <c r="AO199" s="58"/>
      <c r="AP199" s="58"/>
      <c r="AQ199" s="58"/>
      <c r="AR199" s="58"/>
      <c r="AS199" s="58"/>
      <c r="AT199" s="58"/>
      <c r="AU199" s="58"/>
      <c r="AV199" s="58"/>
      <c r="AW199" s="58"/>
      <c r="AX199" s="58"/>
      <c r="AY199" s="58"/>
      <c r="AZ199" s="58"/>
      <c r="BA199" s="58"/>
    </row>
    <row r="200" spans="1:53">
      <c r="A200" s="260">
        <v>30100012</v>
      </c>
      <c r="B200" s="61" t="s">
        <v>76</v>
      </c>
      <c r="C200" s="16" t="s">
        <v>73</v>
      </c>
      <c r="D200" s="17">
        <v>5.03</v>
      </c>
      <c r="E200" s="17"/>
      <c r="F200" s="6"/>
      <c r="G200" s="93">
        <f>SUM('1:3'!G200)</f>
        <v>0</v>
      </c>
      <c r="H200" s="299">
        <f t="shared" ref="H200:H256" si="34">D200*G200</f>
        <v>0</v>
      </c>
      <c r="I200" s="93">
        <f>SUM('1:3'!I200)</f>
        <v>0</v>
      </c>
      <c r="J200" s="31" t="str">
        <f t="array" ref="J200">IF(ISERROR(G200/I200),"",G200/I200)</f>
        <v/>
      </c>
      <c r="K200" s="35">
        <f t="array" ref="K200">IF(ISERROR(G200/L200),"",G200/L200)</f>
        <v>0</v>
      </c>
      <c r="L200" s="87">
        <v>52</v>
      </c>
      <c r="M200" s="36">
        <f>IF(ISERROR(I200-K200),"",I200-K200)</f>
        <v>0</v>
      </c>
      <c r="N200" s="93">
        <f>SUM('1:3'!N200)</f>
        <v>0</v>
      </c>
      <c r="O200" s="93">
        <f>SUM('1:3'!O200)</f>
        <v>0</v>
      </c>
      <c r="P200" s="93">
        <f>SUM('1:3'!P200)</f>
        <v>0</v>
      </c>
      <c r="Q200" s="93">
        <f>SUM('1:3'!Q200)</f>
        <v>0</v>
      </c>
      <c r="R200" s="93">
        <f>SUM('1:3'!R200)</f>
        <v>0</v>
      </c>
      <c r="S200" s="93">
        <f>SUM('1:3'!S200)</f>
        <v>0</v>
      </c>
      <c r="T200" s="93">
        <f>SUM('1:3'!T200)</f>
        <v>0</v>
      </c>
      <c r="U200" s="93">
        <f>SUM('1:3'!U200)</f>
        <v>0</v>
      </c>
      <c r="V200" s="202">
        <f>SUM(X200:AA200)</f>
        <v>0</v>
      </c>
      <c r="W200" s="33" t="str">
        <f>IF(ISERROR(V200/G200),"",V200/G200)</f>
        <v/>
      </c>
      <c r="X200" s="93">
        <f>SUM('1:3'!X200)</f>
        <v>0</v>
      </c>
      <c r="Y200" s="93">
        <f>SUM('1:3'!Y200)</f>
        <v>0</v>
      </c>
      <c r="Z200" s="93">
        <f>SUM('1:3'!Z200)</f>
        <v>0</v>
      </c>
      <c r="AA200" s="93">
        <f>SUM('1:3'!AA200)</f>
        <v>0</v>
      </c>
      <c r="AB200" s="25"/>
      <c r="AC200" s="54"/>
      <c r="AD200" s="306"/>
      <c r="AE200" s="54"/>
      <c r="AF200" s="54"/>
      <c r="AG200" s="54"/>
      <c r="AH200" s="54"/>
      <c r="AI200" s="57"/>
      <c r="AJ200" s="57"/>
      <c r="AK200" s="57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</row>
    <row r="201" spans="1:53">
      <c r="A201" s="260">
        <v>30100011</v>
      </c>
      <c r="B201" s="186" t="s">
        <v>426</v>
      </c>
      <c r="C201" s="183" t="s">
        <v>428</v>
      </c>
      <c r="D201" s="17">
        <v>5.03</v>
      </c>
      <c r="E201" s="17"/>
      <c r="F201" s="6"/>
      <c r="G201" s="93">
        <f>SUM('1:3'!G201)</f>
        <v>0</v>
      </c>
      <c r="H201" s="299">
        <f t="shared" si="34"/>
        <v>0</v>
      </c>
      <c r="I201" s="93">
        <f>SUM('1:3'!I201)</f>
        <v>0</v>
      </c>
      <c r="J201" s="31"/>
      <c r="K201" s="35"/>
      <c r="L201" s="87">
        <v>52</v>
      </c>
      <c r="M201" s="36"/>
      <c r="N201" s="93"/>
      <c r="O201" s="93"/>
      <c r="P201" s="93"/>
      <c r="Q201" s="93"/>
      <c r="R201" s="93"/>
      <c r="S201" s="93"/>
      <c r="T201" s="93"/>
      <c r="U201" s="93"/>
      <c r="V201" s="202"/>
      <c r="W201" s="33"/>
      <c r="X201" s="93"/>
      <c r="Y201" s="93"/>
      <c r="Z201" s="93"/>
      <c r="AA201" s="93"/>
      <c r="AB201" s="25"/>
      <c r="AC201" s="54"/>
      <c r="AD201" s="306"/>
      <c r="AE201" s="54"/>
      <c r="AF201" s="54"/>
      <c r="AG201" s="54"/>
      <c r="AH201" s="54"/>
      <c r="AI201" s="57"/>
      <c r="AJ201" s="57"/>
      <c r="AK201" s="57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</row>
    <row r="202" spans="1:53" ht="17.25" customHeight="1">
      <c r="A202" s="260">
        <v>30100010</v>
      </c>
      <c r="B202" s="61" t="s">
        <v>76</v>
      </c>
      <c r="C202" s="16" t="s">
        <v>60</v>
      </c>
      <c r="D202" s="17">
        <v>5.03</v>
      </c>
      <c r="E202" s="17"/>
      <c r="F202" s="6"/>
      <c r="G202" s="93">
        <f>SUM('1:3'!G202)</f>
        <v>0</v>
      </c>
      <c r="H202" s="299">
        <f t="shared" si="34"/>
        <v>0</v>
      </c>
      <c r="I202" s="93">
        <f>SUM('1:3'!I202)</f>
        <v>0</v>
      </c>
      <c r="J202" s="31" t="str">
        <f t="array" ref="J202">IF(ISERROR(G202/I202),"",G202/I202)</f>
        <v/>
      </c>
      <c r="K202" s="35">
        <f t="array" ref="K202">IF(ISERROR(G202/L202),"",G202/L202)</f>
        <v>0</v>
      </c>
      <c r="L202" s="87">
        <v>52</v>
      </c>
      <c r="M202" s="36">
        <f>IF(ISERROR(I202-K202),"",I202-K202)</f>
        <v>0</v>
      </c>
      <c r="N202" s="93">
        <f>SUM('1:3'!N202)</f>
        <v>0</v>
      </c>
      <c r="O202" s="93">
        <f>SUM('1:3'!O202)</f>
        <v>0</v>
      </c>
      <c r="P202" s="93">
        <f>SUM('1:3'!P202)</f>
        <v>0</v>
      </c>
      <c r="Q202" s="93">
        <f>SUM('1:3'!Q202)</f>
        <v>0</v>
      </c>
      <c r="R202" s="93">
        <f>SUM('1:3'!R202)</f>
        <v>0</v>
      </c>
      <c r="S202" s="93">
        <f>SUM('1:3'!S202)</f>
        <v>0</v>
      </c>
      <c r="T202" s="93">
        <f>SUM('1:3'!T202)</f>
        <v>0</v>
      </c>
      <c r="U202" s="93">
        <f>SUM('1:3'!U202)</f>
        <v>0</v>
      </c>
      <c r="V202" s="202">
        <f>SUM(X202:AA202)</f>
        <v>0</v>
      </c>
      <c r="W202" s="33" t="str">
        <f>IF(ISERROR(V202/G202),"",V202/G202)</f>
        <v/>
      </c>
      <c r="X202" s="93">
        <f>SUM('1:3'!X202)</f>
        <v>0</v>
      </c>
      <c r="Y202" s="93">
        <f>SUM('1:3'!Y202)</f>
        <v>0</v>
      </c>
      <c r="Z202" s="93">
        <f>SUM('1:3'!Z202)</f>
        <v>0</v>
      </c>
      <c r="AA202" s="93">
        <f>SUM('1:3'!AA202)</f>
        <v>0</v>
      </c>
      <c r="AB202" s="25"/>
      <c r="AC202" s="54"/>
      <c r="AD202" s="306"/>
      <c r="AE202" s="54"/>
      <c r="AF202" s="54"/>
      <c r="AG202" s="54"/>
      <c r="AH202" s="54"/>
      <c r="AI202" s="57"/>
      <c r="AJ202" s="57"/>
      <c r="AK202" s="57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</row>
    <row r="203" spans="1:53">
      <c r="A203" s="260">
        <v>30100014</v>
      </c>
      <c r="B203" s="61" t="s">
        <v>76</v>
      </c>
      <c r="C203" s="16" t="s">
        <v>72</v>
      </c>
      <c r="D203" s="17">
        <v>5.03</v>
      </c>
      <c r="E203" s="17"/>
      <c r="F203" s="6"/>
      <c r="G203" s="93">
        <f>SUM('1:3'!G203)</f>
        <v>0</v>
      </c>
      <c r="H203" s="299">
        <f t="shared" si="34"/>
        <v>0</v>
      </c>
      <c r="I203" s="93">
        <f>SUM('1:3'!I203)</f>
        <v>0</v>
      </c>
      <c r="J203" s="31" t="str">
        <f t="array" ref="J203">IF(ISERROR(G203/I203),"",G203/I203)</f>
        <v/>
      </c>
      <c r="K203" s="35">
        <f t="array" ref="K203">IF(ISERROR(G203/L203),"",G203/L203)</f>
        <v>0</v>
      </c>
      <c r="L203" s="87">
        <v>52</v>
      </c>
      <c r="M203" s="36">
        <f>IF(ISERROR(I203-K203),"",I203-K203)</f>
        <v>0</v>
      </c>
      <c r="N203" s="93">
        <f>SUM('1:3'!N203)</f>
        <v>0</v>
      </c>
      <c r="O203" s="93">
        <f>SUM('1:3'!O203)</f>
        <v>0</v>
      </c>
      <c r="P203" s="93">
        <f>SUM('1:3'!P203)</f>
        <v>0</v>
      </c>
      <c r="Q203" s="93">
        <f>SUM('1:3'!Q203)</f>
        <v>0</v>
      </c>
      <c r="R203" s="93">
        <f>SUM('1:3'!R203)</f>
        <v>0</v>
      </c>
      <c r="S203" s="93">
        <f>SUM('1:3'!S203)</f>
        <v>0</v>
      </c>
      <c r="T203" s="93">
        <f>SUM('1:3'!T203)</f>
        <v>0</v>
      </c>
      <c r="U203" s="93">
        <f>SUM('1:3'!U203)</f>
        <v>0</v>
      </c>
      <c r="V203" s="202">
        <f>SUM(X203:AA203)</f>
        <v>0</v>
      </c>
      <c r="W203" s="33" t="str">
        <f>IF(ISERROR(V203/G203),"",V203/G203)</f>
        <v/>
      </c>
      <c r="X203" s="93">
        <f>SUM('1:3'!X203)</f>
        <v>0</v>
      </c>
      <c r="Y203" s="93">
        <f>SUM('1:3'!Y203)</f>
        <v>0</v>
      </c>
      <c r="Z203" s="93">
        <f>SUM('1:3'!Z203)</f>
        <v>0</v>
      </c>
      <c r="AA203" s="93">
        <f>SUM('1:3'!AA203)</f>
        <v>0</v>
      </c>
      <c r="AB203" s="25"/>
      <c r="AC203" s="54"/>
      <c r="AD203" s="306"/>
      <c r="AE203" s="54"/>
      <c r="AF203" s="54"/>
      <c r="AG203" s="54"/>
      <c r="AH203" s="54"/>
      <c r="AI203" s="57"/>
      <c r="AJ203" s="57"/>
      <c r="AK203" s="57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</row>
    <row r="204" spans="1:53">
      <c r="A204" s="260">
        <v>30100013</v>
      </c>
      <c r="B204" s="61" t="s">
        <v>76</v>
      </c>
      <c r="C204" s="16" t="s">
        <v>77</v>
      </c>
      <c r="D204" s="17">
        <v>5.03</v>
      </c>
      <c r="E204" s="17"/>
      <c r="F204" s="6"/>
      <c r="G204" s="93">
        <f>SUM('1:3'!G204)</f>
        <v>0</v>
      </c>
      <c r="H204" s="299">
        <f t="shared" si="34"/>
        <v>0</v>
      </c>
      <c r="I204" s="93">
        <f>SUM('1:3'!I204)</f>
        <v>0</v>
      </c>
      <c r="J204" s="31" t="str">
        <f t="array" ref="J204">IF(ISERROR(G204/I204),"",G204/I204)</f>
        <v/>
      </c>
      <c r="K204" s="35">
        <f t="array" ref="K204">IF(ISERROR(G204/L204),"",G204/L204)</f>
        <v>0</v>
      </c>
      <c r="L204" s="87">
        <v>52</v>
      </c>
      <c r="M204" s="36">
        <f>IF(ISERROR(I204-K204),"",I204-K204)</f>
        <v>0</v>
      </c>
      <c r="N204" s="93">
        <f>SUM('1:3'!N204)</f>
        <v>0</v>
      </c>
      <c r="O204" s="93">
        <f>SUM('1:3'!O204)</f>
        <v>0</v>
      </c>
      <c r="P204" s="93">
        <f>SUM('1:3'!P204)</f>
        <v>0</v>
      </c>
      <c r="Q204" s="93">
        <f>SUM('1:3'!Q204)</f>
        <v>0</v>
      </c>
      <c r="R204" s="93">
        <f>SUM('1:3'!R204)</f>
        <v>0</v>
      </c>
      <c r="S204" s="93">
        <f>SUM('1:3'!S204)</f>
        <v>0</v>
      </c>
      <c r="T204" s="93">
        <f>SUM('1:3'!T204)</f>
        <v>0</v>
      </c>
      <c r="U204" s="93">
        <f>SUM('1:3'!U204)</f>
        <v>0</v>
      </c>
      <c r="V204" s="202">
        <f>SUM(X204:AA204)</f>
        <v>0</v>
      </c>
      <c r="W204" s="33" t="str">
        <f>IF(ISERROR(V204/G204),"",V204/G204)</f>
        <v/>
      </c>
      <c r="X204" s="93">
        <f>SUM('1:3'!X204)</f>
        <v>0</v>
      </c>
      <c r="Y204" s="93">
        <f>SUM('1:3'!Y204)</f>
        <v>0</v>
      </c>
      <c r="Z204" s="93">
        <f>SUM('1:3'!Z204)</f>
        <v>0</v>
      </c>
      <c r="AA204" s="93">
        <f>SUM('1:3'!AA204)</f>
        <v>0</v>
      </c>
      <c r="AB204" s="25"/>
      <c r="AC204" s="54"/>
      <c r="AD204" s="306"/>
      <c r="AE204" s="54"/>
      <c r="AF204" s="54"/>
      <c r="AG204" s="54"/>
      <c r="AH204" s="54"/>
      <c r="AI204" s="57"/>
      <c r="AJ204" s="57"/>
      <c r="AK204" s="57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</row>
    <row r="205" spans="1:53">
      <c r="A205" s="260">
        <v>30100016</v>
      </c>
      <c r="B205" s="294" t="s">
        <v>414</v>
      </c>
      <c r="C205" s="183" t="s">
        <v>415</v>
      </c>
      <c r="D205" s="17">
        <v>5.03</v>
      </c>
      <c r="E205" s="17"/>
      <c r="F205" s="6"/>
      <c r="G205" s="93">
        <f>SUM('1:3'!G205)</f>
        <v>0</v>
      </c>
      <c r="H205" s="299">
        <f t="shared" si="34"/>
        <v>0</v>
      </c>
      <c r="I205" s="93">
        <f>SUM('1:3'!I205)</f>
        <v>0</v>
      </c>
      <c r="J205" s="31"/>
      <c r="K205" s="35"/>
      <c r="L205" s="87">
        <v>52</v>
      </c>
      <c r="M205" s="36"/>
      <c r="N205" s="93"/>
      <c r="O205" s="93"/>
      <c r="P205" s="93"/>
      <c r="Q205" s="93"/>
      <c r="R205" s="93"/>
      <c r="S205" s="93"/>
      <c r="T205" s="93"/>
      <c r="U205" s="93"/>
      <c r="V205" s="202"/>
      <c r="W205" s="33"/>
      <c r="X205" s="93"/>
      <c r="Y205" s="93"/>
      <c r="Z205" s="93"/>
      <c r="AA205" s="93"/>
      <c r="AB205" s="25"/>
      <c r="AC205" s="54"/>
      <c r="AD205" s="306"/>
      <c r="AE205" s="54"/>
      <c r="AF205" s="54"/>
      <c r="AG205" s="54"/>
      <c r="AH205" s="54"/>
      <c r="AI205" s="57"/>
      <c r="AJ205" s="57"/>
      <c r="AK205" s="57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</row>
    <row r="206" spans="1:53">
      <c r="A206" s="260">
        <v>30100017</v>
      </c>
      <c r="B206" s="294" t="s">
        <v>414</v>
      </c>
      <c r="C206" s="183" t="s">
        <v>416</v>
      </c>
      <c r="D206" s="17">
        <v>5.03</v>
      </c>
      <c r="E206" s="17"/>
      <c r="F206" s="6"/>
      <c r="G206" s="93">
        <f>SUM('1:3'!G206)</f>
        <v>0</v>
      </c>
      <c r="H206" s="299">
        <f t="shared" si="34"/>
        <v>0</v>
      </c>
      <c r="I206" s="93">
        <f>SUM('1:3'!I206)</f>
        <v>0</v>
      </c>
      <c r="J206" s="31"/>
      <c r="K206" s="35"/>
      <c r="L206" s="87">
        <v>52</v>
      </c>
      <c r="M206" s="36"/>
      <c r="N206" s="93"/>
      <c r="O206" s="93"/>
      <c r="P206" s="93"/>
      <c r="Q206" s="93"/>
      <c r="R206" s="93"/>
      <c r="S206" s="93"/>
      <c r="T206" s="93"/>
      <c r="U206" s="93"/>
      <c r="V206" s="202"/>
      <c r="W206" s="33"/>
      <c r="X206" s="93"/>
      <c r="Y206" s="93"/>
      <c r="Z206" s="93"/>
      <c r="AA206" s="93"/>
      <c r="AB206" s="25"/>
      <c r="AC206" s="54"/>
      <c r="AD206" s="306"/>
      <c r="AE206" s="54"/>
      <c r="AF206" s="54"/>
      <c r="AG206" s="54"/>
      <c r="AH206" s="54"/>
      <c r="AI206" s="57"/>
      <c r="AJ206" s="57"/>
      <c r="AK206" s="57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</row>
    <row r="207" spans="1:53">
      <c r="A207" s="260">
        <v>30100015</v>
      </c>
      <c r="B207" s="294" t="s">
        <v>414</v>
      </c>
      <c r="C207" s="183" t="s">
        <v>417</v>
      </c>
      <c r="D207" s="17">
        <v>5.03</v>
      </c>
      <c r="E207" s="17"/>
      <c r="F207" s="6"/>
      <c r="G207" s="93">
        <f>SUM('1:3'!G207)</f>
        <v>0</v>
      </c>
      <c r="H207" s="299">
        <f t="shared" si="34"/>
        <v>0</v>
      </c>
      <c r="I207" s="93">
        <f>SUM('1:3'!I207)</f>
        <v>0</v>
      </c>
      <c r="J207" s="31"/>
      <c r="K207" s="35"/>
      <c r="L207" s="87">
        <v>52</v>
      </c>
      <c r="M207" s="36"/>
      <c r="N207" s="93"/>
      <c r="O207" s="93"/>
      <c r="P207" s="93"/>
      <c r="Q207" s="93"/>
      <c r="R207" s="93"/>
      <c r="S207" s="93"/>
      <c r="T207" s="93"/>
      <c r="U207" s="93"/>
      <c r="V207" s="202"/>
      <c r="W207" s="33"/>
      <c r="X207" s="93"/>
      <c r="Y207" s="93"/>
      <c r="Z207" s="93"/>
      <c r="AA207" s="93"/>
      <c r="AB207" s="25"/>
      <c r="AC207" s="54"/>
      <c r="AD207" s="306"/>
      <c r="AE207" s="54"/>
      <c r="AF207" s="54"/>
      <c r="AG207" s="54"/>
      <c r="AH207" s="54"/>
      <c r="AI207" s="57"/>
      <c r="AJ207" s="57"/>
      <c r="AK207" s="57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</row>
    <row r="208" spans="1:53">
      <c r="A208" s="260">
        <v>30100027</v>
      </c>
      <c r="B208" s="61" t="s">
        <v>78</v>
      </c>
      <c r="C208" s="16" t="s">
        <v>53</v>
      </c>
      <c r="D208" s="17">
        <v>5.08</v>
      </c>
      <c r="E208" s="17"/>
      <c r="F208" s="6"/>
      <c r="G208" s="93">
        <f>SUM('1:3'!G208)</f>
        <v>0</v>
      </c>
      <c r="H208" s="299">
        <f t="shared" si="34"/>
        <v>0</v>
      </c>
      <c r="I208" s="93">
        <f>SUM('1:3'!I208)</f>
        <v>0</v>
      </c>
      <c r="J208" s="31" t="str">
        <f t="array" ref="J208">IF(ISERROR(G208/I208),"",G208/I208)</f>
        <v/>
      </c>
      <c r="K208" s="35">
        <f t="array" ref="K208">IF(ISERROR(G208/L208),"",G208/L208)</f>
        <v>0</v>
      </c>
      <c r="L208" s="87">
        <v>21</v>
      </c>
      <c r="M208" s="36">
        <f t="shared" ref="M208:M237" si="35">IF(ISERROR(I208-K208),"",I208-K208)</f>
        <v>0</v>
      </c>
      <c r="N208" s="93">
        <f>SUM('1:3'!N208)</f>
        <v>0</v>
      </c>
      <c r="O208" s="93">
        <f>SUM('1:3'!O208)</f>
        <v>0</v>
      </c>
      <c r="P208" s="93">
        <f>SUM('1:3'!P208)</f>
        <v>0</v>
      </c>
      <c r="Q208" s="93">
        <f>SUM('1:3'!Q208)</f>
        <v>0</v>
      </c>
      <c r="R208" s="93">
        <f>SUM('1:3'!R208)</f>
        <v>0</v>
      </c>
      <c r="S208" s="93">
        <f>SUM('1:3'!S208)</f>
        <v>0</v>
      </c>
      <c r="T208" s="93">
        <f>SUM('1:3'!T208)</f>
        <v>0</v>
      </c>
      <c r="U208" s="93">
        <f>SUM('1:3'!U208)</f>
        <v>0</v>
      </c>
      <c r="V208" s="202">
        <f t="shared" ref="V208:V219" si="36">SUM(X208:AA208)</f>
        <v>0</v>
      </c>
      <c r="W208" s="33" t="str">
        <f t="shared" ref="W208:W219" si="37">IF(ISERROR(V208/G208),"",V208/G208)</f>
        <v/>
      </c>
      <c r="X208" s="93">
        <f>SUM('1:3'!X208)</f>
        <v>0</v>
      </c>
      <c r="Y208" s="93">
        <f>SUM('1:3'!Y208)</f>
        <v>0</v>
      </c>
      <c r="Z208" s="93">
        <f>SUM('1:3'!Z208)</f>
        <v>0</v>
      </c>
      <c r="AA208" s="93">
        <f>SUM('1:3'!AA208)</f>
        <v>0</v>
      </c>
      <c r="AB208" s="25"/>
      <c r="AC208" s="54"/>
      <c r="AD208" s="306"/>
      <c r="AE208" s="54"/>
      <c r="AF208" s="54"/>
      <c r="AG208" s="54"/>
      <c r="AH208" s="54"/>
      <c r="AI208" s="57"/>
      <c r="AJ208" s="57"/>
      <c r="AK208" s="57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</row>
    <row r="209" spans="1:53">
      <c r="A209" s="260">
        <v>30100023</v>
      </c>
      <c r="B209" s="61" t="s">
        <v>78</v>
      </c>
      <c r="C209" s="16" t="s">
        <v>74</v>
      </c>
      <c r="D209" s="17">
        <v>5.08</v>
      </c>
      <c r="E209" s="17"/>
      <c r="F209" s="6"/>
      <c r="G209" s="93">
        <f>SUM('1:3'!G209)</f>
        <v>0</v>
      </c>
      <c r="H209" s="299">
        <f t="shared" si="34"/>
        <v>0</v>
      </c>
      <c r="I209" s="93">
        <f>SUM('1:3'!I209)</f>
        <v>0</v>
      </c>
      <c r="J209" s="31" t="str">
        <f t="array" ref="J209">IF(ISERROR(G209/I209),"",G209/I209)</f>
        <v/>
      </c>
      <c r="K209" s="35">
        <f t="array" ref="K209">IF(ISERROR(G209/L209),"",G209/L209)</f>
        <v>0</v>
      </c>
      <c r="L209" s="87">
        <v>21</v>
      </c>
      <c r="M209" s="36">
        <f t="shared" si="35"/>
        <v>0</v>
      </c>
      <c r="N209" s="93">
        <f>SUM('1:3'!N209)</f>
        <v>0</v>
      </c>
      <c r="O209" s="93">
        <f>SUM('1:3'!O209)</f>
        <v>0</v>
      </c>
      <c r="P209" s="93">
        <f>SUM('1:3'!P209)</f>
        <v>0</v>
      </c>
      <c r="Q209" s="93">
        <f>SUM('1:3'!Q209)</f>
        <v>0</v>
      </c>
      <c r="R209" s="93">
        <f>SUM('1:3'!R209)</f>
        <v>0</v>
      </c>
      <c r="S209" s="93">
        <f>SUM('1:3'!S209)</f>
        <v>0</v>
      </c>
      <c r="T209" s="93">
        <f>SUM('1:3'!T209)</f>
        <v>0</v>
      </c>
      <c r="U209" s="93">
        <f>SUM('1:3'!U209)</f>
        <v>0</v>
      </c>
      <c r="V209" s="202">
        <f t="shared" si="36"/>
        <v>0</v>
      </c>
      <c r="W209" s="33" t="str">
        <f t="shared" si="37"/>
        <v/>
      </c>
      <c r="X209" s="93">
        <f>SUM('1:3'!X209)</f>
        <v>0</v>
      </c>
      <c r="Y209" s="93">
        <f>SUM('1:3'!Y209)</f>
        <v>0</v>
      </c>
      <c r="Z209" s="93">
        <f>SUM('1:3'!Z209)</f>
        <v>0</v>
      </c>
      <c r="AA209" s="93">
        <f>SUM('1:3'!AA209)</f>
        <v>0</v>
      </c>
      <c r="AB209" s="25"/>
      <c r="AC209" s="54"/>
      <c r="AD209" s="306"/>
      <c r="AE209" s="54"/>
      <c r="AF209" s="54"/>
      <c r="AG209" s="54"/>
      <c r="AH209" s="54"/>
      <c r="AI209" s="57"/>
      <c r="AJ209" s="57"/>
      <c r="AK209" s="57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</row>
    <row r="210" spans="1:53">
      <c r="A210" s="260">
        <v>30100024</v>
      </c>
      <c r="B210" s="61" t="s">
        <v>78</v>
      </c>
      <c r="C210" s="16" t="s">
        <v>75</v>
      </c>
      <c r="D210" s="17">
        <v>5.08</v>
      </c>
      <c r="E210" s="17"/>
      <c r="F210" s="6"/>
      <c r="G210" s="93">
        <f>SUM('1:3'!G210)</f>
        <v>0</v>
      </c>
      <c r="H210" s="299">
        <f t="shared" si="34"/>
        <v>0</v>
      </c>
      <c r="I210" s="93">
        <f>SUM('1:3'!I210)</f>
        <v>0</v>
      </c>
      <c r="J210" s="31" t="str">
        <f t="array" ref="J210">IF(ISERROR(G210/I210),"",G210/I210)</f>
        <v/>
      </c>
      <c r="K210" s="35">
        <f t="array" ref="K210">IF(ISERROR(G210/L210),"",G210/L210)</f>
        <v>0</v>
      </c>
      <c r="L210" s="87">
        <v>21</v>
      </c>
      <c r="M210" s="36">
        <f t="shared" si="35"/>
        <v>0</v>
      </c>
      <c r="N210" s="93">
        <f>SUM('1:3'!N210)</f>
        <v>0</v>
      </c>
      <c r="O210" s="93">
        <f>SUM('1:3'!O210)</f>
        <v>0</v>
      </c>
      <c r="P210" s="93">
        <f>SUM('1:3'!P210)</f>
        <v>0</v>
      </c>
      <c r="Q210" s="93">
        <f>SUM('1:3'!Q210)</f>
        <v>0</v>
      </c>
      <c r="R210" s="93">
        <f>SUM('1:3'!R210)</f>
        <v>0</v>
      </c>
      <c r="S210" s="93">
        <f>SUM('1:3'!S210)</f>
        <v>0</v>
      </c>
      <c r="T210" s="93">
        <f>SUM('1:3'!T210)</f>
        <v>0</v>
      </c>
      <c r="U210" s="93">
        <f>SUM('1:3'!U210)</f>
        <v>0</v>
      </c>
      <c r="V210" s="202">
        <f t="shared" si="36"/>
        <v>0</v>
      </c>
      <c r="W210" s="33" t="str">
        <f t="shared" si="37"/>
        <v/>
      </c>
      <c r="X210" s="93">
        <f>SUM('1:3'!X210)</f>
        <v>0</v>
      </c>
      <c r="Y210" s="93">
        <f>SUM('1:3'!Y210)</f>
        <v>0</v>
      </c>
      <c r="Z210" s="93">
        <f>SUM('1:3'!Z210)</f>
        <v>0</v>
      </c>
      <c r="AA210" s="93">
        <f>SUM('1:3'!AA210)</f>
        <v>0</v>
      </c>
      <c r="AB210" s="25"/>
      <c r="AC210" s="54"/>
      <c r="AD210" s="306"/>
      <c r="AE210" s="54"/>
      <c r="AF210" s="54"/>
      <c r="AG210" s="54"/>
      <c r="AH210" s="54"/>
      <c r="AI210" s="57"/>
      <c r="AJ210" s="57"/>
      <c r="AK210" s="57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</row>
    <row r="211" spans="1:53">
      <c r="A211" s="260">
        <v>30100022</v>
      </c>
      <c r="B211" s="61" t="s">
        <v>78</v>
      </c>
      <c r="C211" s="16" t="s">
        <v>60</v>
      </c>
      <c r="D211" s="17">
        <v>5.08</v>
      </c>
      <c r="E211" s="17"/>
      <c r="F211" s="6"/>
      <c r="G211" s="93">
        <f>SUM('1:3'!G211)</f>
        <v>683</v>
      </c>
      <c r="H211" s="299">
        <f t="shared" si="34"/>
        <v>3469.64</v>
      </c>
      <c r="I211" s="93">
        <f>SUM('1:3'!I211)</f>
        <v>19</v>
      </c>
      <c r="J211" s="31">
        <f t="array" ref="J211">IF(ISERROR(G211/I211),"",G211/I211)</f>
        <v>35.94736842105263</v>
      </c>
      <c r="K211" s="35">
        <f t="array" ref="K211">IF(ISERROR(G211/L211),"",G211/L211)</f>
        <v>32.523809523809526</v>
      </c>
      <c r="L211" s="87">
        <v>21</v>
      </c>
      <c r="M211" s="36">
        <f t="shared" si="35"/>
        <v>-13.523809523809526</v>
      </c>
      <c r="N211" s="93">
        <f>SUM('1:3'!N211)</f>
        <v>0</v>
      </c>
      <c r="O211" s="93">
        <f>SUM('1:3'!O211)</f>
        <v>0</v>
      </c>
      <c r="P211" s="93">
        <f>SUM('1:3'!P211)</f>
        <v>0</v>
      </c>
      <c r="Q211" s="93">
        <f>SUM('1:3'!Q211)</f>
        <v>0</v>
      </c>
      <c r="R211" s="93">
        <f>SUM('1:3'!R211)</f>
        <v>0</v>
      </c>
      <c r="S211" s="93">
        <f>SUM('1:3'!S211)</f>
        <v>0</v>
      </c>
      <c r="T211" s="93">
        <f>SUM('1:3'!T211)</f>
        <v>0</v>
      </c>
      <c r="U211" s="93">
        <f>SUM('1:3'!U211)</f>
        <v>0</v>
      </c>
      <c r="V211" s="202">
        <f t="shared" si="36"/>
        <v>0</v>
      </c>
      <c r="W211" s="33">
        <f t="shared" si="37"/>
        <v>0</v>
      </c>
      <c r="X211" s="93">
        <f>SUM('1:3'!X211)</f>
        <v>0</v>
      </c>
      <c r="Y211" s="93">
        <f>SUM('1:3'!Y211)</f>
        <v>0</v>
      </c>
      <c r="Z211" s="93">
        <f>SUM('1:3'!Z211)</f>
        <v>0</v>
      </c>
      <c r="AA211" s="93">
        <f>SUM('1:3'!AA211)</f>
        <v>0</v>
      </c>
      <c r="AB211" s="25"/>
      <c r="AC211" s="54"/>
      <c r="AD211" s="306"/>
      <c r="AE211" s="54"/>
      <c r="AF211" s="54"/>
      <c r="AG211" s="54"/>
      <c r="AH211" s="54"/>
      <c r="AI211" s="57"/>
      <c r="AJ211" s="57"/>
      <c r="AK211" s="57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</row>
    <row r="212" spans="1:53">
      <c r="A212" s="260">
        <v>30100029</v>
      </c>
      <c r="B212" s="61" t="s">
        <v>78</v>
      </c>
      <c r="C212" s="16" t="s">
        <v>72</v>
      </c>
      <c r="D212" s="17">
        <v>5.08</v>
      </c>
      <c r="E212" s="17"/>
      <c r="F212" s="6"/>
      <c r="G212" s="93">
        <f>SUM('1:3'!G212)</f>
        <v>0</v>
      </c>
      <c r="H212" s="299">
        <f t="shared" si="34"/>
        <v>0</v>
      </c>
      <c r="I212" s="93">
        <f>SUM('1:3'!I212)</f>
        <v>0</v>
      </c>
      <c r="J212" s="31" t="str">
        <f t="array" ref="J212">IF(ISERROR(G212/I212),"",G212/I212)</f>
        <v/>
      </c>
      <c r="K212" s="35">
        <f t="array" ref="K212">IF(ISERROR(G212/L212),"",G212/L212)</f>
        <v>0</v>
      </c>
      <c r="L212" s="87">
        <v>21</v>
      </c>
      <c r="M212" s="36">
        <f t="shared" si="35"/>
        <v>0</v>
      </c>
      <c r="N212" s="93">
        <f>SUM('1:3'!N212)</f>
        <v>0</v>
      </c>
      <c r="O212" s="93">
        <f>SUM('1:3'!O212)</f>
        <v>0</v>
      </c>
      <c r="P212" s="93">
        <f>SUM('1:3'!P212)</f>
        <v>0</v>
      </c>
      <c r="Q212" s="93">
        <f>SUM('1:3'!Q212)</f>
        <v>0</v>
      </c>
      <c r="R212" s="93">
        <f>SUM('1:3'!R212)</f>
        <v>0</v>
      </c>
      <c r="S212" s="93">
        <f>SUM('1:3'!S212)</f>
        <v>0</v>
      </c>
      <c r="T212" s="93">
        <f>SUM('1:3'!T212)</f>
        <v>0</v>
      </c>
      <c r="U212" s="93">
        <f>SUM('1:3'!U212)</f>
        <v>0</v>
      </c>
      <c r="V212" s="202">
        <f t="shared" si="36"/>
        <v>0</v>
      </c>
      <c r="W212" s="33" t="str">
        <f t="shared" si="37"/>
        <v/>
      </c>
      <c r="X212" s="93">
        <f>SUM('1:3'!X212)</f>
        <v>0</v>
      </c>
      <c r="Y212" s="93">
        <f>SUM('1:3'!Y212)</f>
        <v>0</v>
      </c>
      <c r="Z212" s="93">
        <f>SUM('1:3'!Z212)</f>
        <v>0</v>
      </c>
      <c r="AA212" s="93">
        <f>SUM('1:3'!AA212)</f>
        <v>0</v>
      </c>
      <c r="AB212" s="25"/>
      <c r="AC212" s="54"/>
      <c r="AD212" s="306"/>
      <c r="AE212" s="54"/>
      <c r="AF212" s="54"/>
      <c r="AG212" s="54"/>
      <c r="AH212" s="54"/>
      <c r="AI212" s="57"/>
      <c r="AJ212" s="57"/>
      <c r="AK212" s="57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</row>
    <row r="213" spans="1:53">
      <c r="A213" s="260">
        <v>30100026</v>
      </c>
      <c r="B213" s="61" t="s">
        <v>78</v>
      </c>
      <c r="C213" s="16" t="s">
        <v>73</v>
      </c>
      <c r="D213" s="17">
        <v>5.08</v>
      </c>
      <c r="E213" s="17"/>
      <c r="F213" s="6"/>
      <c r="G213" s="93">
        <f>SUM('1:3'!G213)</f>
        <v>683</v>
      </c>
      <c r="H213" s="299">
        <f t="shared" si="34"/>
        <v>3469.64</v>
      </c>
      <c r="I213" s="93">
        <f>SUM('1:3'!I213)</f>
        <v>18</v>
      </c>
      <c r="J213" s="31">
        <f t="array" ref="J213">IF(ISERROR(G213/I213),"",G213/I213)</f>
        <v>37.944444444444443</v>
      </c>
      <c r="K213" s="35">
        <f t="array" ref="K213">IF(ISERROR(G213/L213),"",G213/L213)</f>
        <v>32.523809523809526</v>
      </c>
      <c r="L213" s="87">
        <v>21</v>
      </c>
      <c r="M213" s="36">
        <f t="shared" si="35"/>
        <v>-14.523809523809526</v>
      </c>
      <c r="N213" s="93">
        <f>SUM('1:3'!N213)</f>
        <v>0</v>
      </c>
      <c r="O213" s="93">
        <f>SUM('1:3'!O213)</f>
        <v>0</v>
      </c>
      <c r="P213" s="93">
        <f>SUM('1:3'!P213)</f>
        <v>0</v>
      </c>
      <c r="Q213" s="93">
        <f>SUM('1:3'!Q213)</f>
        <v>0</v>
      </c>
      <c r="R213" s="93">
        <f>SUM('1:3'!R213)</f>
        <v>0</v>
      </c>
      <c r="S213" s="93">
        <f>SUM('1:3'!S213)</f>
        <v>0</v>
      </c>
      <c r="T213" s="93">
        <f>SUM('1:3'!T213)</f>
        <v>0</v>
      </c>
      <c r="U213" s="93">
        <f>SUM('1:3'!U213)</f>
        <v>0</v>
      </c>
      <c r="V213" s="202">
        <f t="shared" si="36"/>
        <v>0</v>
      </c>
      <c r="W213" s="33">
        <f t="shared" si="37"/>
        <v>0</v>
      </c>
      <c r="X213" s="93">
        <f>SUM('1:3'!X213)</f>
        <v>0</v>
      </c>
      <c r="Y213" s="93">
        <f>SUM('1:3'!Y213)</f>
        <v>0</v>
      </c>
      <c r="Z213" s="93">
        <f>SUM('1:3'!Z213)</f>
        <v>0</v>
      </c>
      <c r="AA213" s="93">
        <f>SUM('1:3'!AA213)</f>
        <v>0</v>
      </c>
      <c r="AB213" s="73"/>
      <c r="AC213" s="54"/>
      <c r="AD213" s="306"/>
      <c r="AE213" s="54"/>
      <c r="AF213" s="54"/>
      <c r="AG213" s="54"/>
      <c r="AH213" s="54"/>
      <c r="AI213" s="57"/>
      <c r="AJ213" s="57"/>
      <c r="AK213" s="57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</row>
    <row r="214" spans="1:53">
      <c r="A214" s="260">
        <v>30100025</v>
      </c>
      <c r="B214" s="61" t="s">
        <v>78</v>
      </c>
      <c r="C214" s="16" t="s">
        <v>61</v>
      </c>
      <c r="D214" s="17">
        <v>5.08</v>
      </c>
      <c r="E214" s="17"/>
      <c r="F214" s="6"/>
      <c r="G214" s="93">
        <f>SUM('1:3'!G214)</f>
        <v>0</v>
      </c>
      <c r="H214" s="299">
        <f t="shared" si="34"/>
        <v>0</v>
      </c>
      <c r="I214" s="93">
        <f>SUM('1:3'!I214)</f>
        <v>0</v>
      </c>
      <c r="J214" s="31" t="str">
        <f t="array" ref="J214">IF(ISERROR(G214/I214),"",G214/I214)</f>
        <v/>
      </c>
      <c r="K214" s="35">
        <f t="array" ref="K214">IF(ISERROR(G214/L214),"",G214/L214)</f>
        <v>0</v>
      </c>
      <c r="L214" s="87">
        <v>21</v>
      </c>
      <c r="M214" s="36">
        <f t="shared" si="35"/>
        <v>0</v>
      </c>
      <c r="N214" s="93">
        <f>SUM('1:3'!N214)</f>
        <v>0</v>
      </c>
      <c r="O214" s="93">
        <f>SUM('1:3'!O214)</f>
        <v>0</v>
      </c>
      <c r="P214" s="93">
        <f>SUM('1:3'!P214)</f>
        <v>0</v>
      </c>
      <c r="Q214" s="93">
        <f>SUM('1:3'!Q214)</f>
        <v>0</v>
      </c>
      <c r="R214" s="93">
        <f>SUM('1:3'!R214)</f>
        <v>0</v>
      </c>
      <c r="S214" s="93">
        <f>SUM('1:3'!S214)</f>
        <v>0</v>
      </c>
      <c r="T214" s="93">
        <f>SUM('1:3'!T214)</f>
        <v>0</v>
      </c>
      <c r="U214" s="93">
        <f>SUM('1:3'!U214)</f>
        <v>0</v>
      </c>
      <c r="V214" s="202">
        <f t="shared" si="36"/>
        <v>0</v>
      </c>
      <c r="W214" s="33" t="str">
        <f t="shared" si="37"/>
        <v/>
      </c>
      <c r="X214" s="93">
        <f>SUM('1:3'!X214)</f>
        <v>0</v>
      </c>
      <c r="Y214" s="93">
        <f>SUM('1:3'!Y214)</f>
        <v>0</v>
      </c>
      <c r="Z214" s="93">
        <f>SUM('1:3'!Z214)</f>
        <v>0</v>
      </c>
      <c r="AA214" s="93">
        <f>SUM('1:3'!AA214)</f>
        <v>0</v>
      </c>
      <c r="AB214" s="25"/>
      <c r="AC214" s="54"/>
      <c r="AD214" s="306"/>
      <c r="AE214" s="54"/>
      <c r="AF214" s="54"/>
      <c r="AG214" s="54"/>
      <c r="AH214" s="54"/>
      <c r="AI214" s="57"/>
      <c r="AJ214" s="57"/>
      <c r="AK214" s="57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</row>
    <row r="215" spans="1:53">
      <c r="A215" s="260">
        <v>30100028</v>
      </c>
      <c r="B215" s="61" t="s">
        <v>78</v>
      </c>
      <c r="C215" s="16" t="s">
        <v>77</v>
      </c>
      <c r="D215" s="17">
        <v>5.08</v>
      </c>
      <c r="E215" s="17"/>
      <c r="F215" s="6"/>
      <c r="G215" s="93">
        <f>SUM('1:3'!G215)</f>
        <v>0</v>
      </c>
      <c r="H215" s="299">
        <f t="shared" si="34"/>
        <v>0</v>
      </c>
      <c r="I215" s="93">
        <f>SUM('1:3'!I215)</f>
        <v>0</v>
      </c>
      <c r="J215" s="31" t="str">
        <f t="array" ref="J215">IF(ISERROR(G215/I215),"",G215/I215)</f>
        <v/>
      </c>
      <c r="K215" s="35">
        <f t="array" ref="K215">IF(ISERROR(G215/L215),"",G215/L215)</f>
        <v>0</v>
      </c>
      <c r="L215" s="87">
        <v>21</v>
      </c>
      <c r="M215" s="36">
        <f t="shared" si="35"/>
        <v>0</v>
      </c>
      <c r="N215" s="93">
        <f>SUM('1:3'!N215)</f>
        <v>0</v>
      </c>
      <c r="O215" s="93">
        <f>SUM('1:3'!O215)</f>
        <v>0</v>
      </c>
      <c r="P215" s="93">
        <f>SUM('1:3'!P215)</f>
        <v>0</v>
      </c>
      <c r="Q215" s="93">
        <f>SUM('1:3'!Q215)</f>
        <v>0</v>
      </c>
      <c r="R215" s="93">
        <f>SUM('1:3'!R215)</f>
        <v>0</v>
      </c>
      <c r="S215" s="93">
        <f>SUM('1:3'!S215)</f>
        <v>0</v>
      </c>
      <c r="T215" s="93">
        <f>SUM('1:3'!T215)</f>
        <v>0</v>
      </c>
      <c r="U215" s="93">
        <f>SUM('1:3'!U215)</f>
        <v>0</v>
      </c>
      <c r="V215" s="202">
        <f t="shared" si="36"/>
        <v>0</v>
      </c>
      <c r="W215" s="33" t="str">
        <f t="shared" si="37"/>
        <v/>
      </c>
      <c r="X215" s="93">
        <f>SUM('1:3'!X215)</f>
        <v>0</v>
      </c>
      <c r="Y215" s="93">
        <f>SUM('1:3'!Y215)</f>
        <v>0</v>
      </c>
      <c r="Z215" s="93">
        <f>SUM('1:3'!Z215)</f>
        <v>0</v>
      </c>
      <c r="AA215" s="93">
        <f>SUM('1:3'!AA215)</f>
        <v>0</v>
      </c>
      <c r="AB215" s="73"/>
      <c r="AC215" s="54"/>
      <c r="AD215" s="306"/>
      <c r="AE215" s="54"/>
      <c r="AF215" s="54"/>
      <c r="AG215" s="54"/>
      <c r="AH215" s="54"/>
      <c r="AI215" s="57"/>
      <c r="AJ215" s="57"/>
      <c r="AK215" s="57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</row>
    <row r="216" spans="1:53">
      <c r="A216" s="260">
        <v>30100032</v>
      </c>
      <c r="B216" s="61" t="s">
        <v>79</v>
      </c>
      <c r="C216" s="16" t="s">
        <v>65</v>
      </c>
      <c r="D216" s="17">
        <v>5.03</v>
      </c>
      <c r="E216" s="17"/>
      <c r="F216" s="6"/>
      <c r="G216" s="93">
        <f>SUM('1:3'!G216)</f>
        <v>0</v>
      </c>
      <c r="H216" s="299">
        <f t="shared" si="34"/>
        <v>0</v>
      </c>
      <c r="I216" s="93">
        <f>SUM('1:3'!I216)</f>
        <v>0</v>
      </c>
      <c r="J216" s="31" t="str">
        <f t="array" ref="J216">IF(ISERROR(G216/I216),"",G216/I216)</f>
        <v/>
      </c>
      <c r="K216" s="35">
        <f t="array" ref="K216">IF(ISERROR(G216/L216),"",G216/L216)</f>
        <v>0</v>
      </c>
      <c r="L216" s="87">
        <v>56</v>
      </c>
      <c r="M216" s="36">
        <f t="shared" si="35"/>
        <v>0</v>
      </c>
      <c r="N216" s="93">
        <f>SUM('1:3'!N216)</f>
        <v>0</v>
      </c>
      <c r="O216" s="93">
        <f>SUM('1:3'!O216)</f>
        <v>0</v>
      </c>
      <c r="P216" s="93">
        <f>SUM('1:3'!P216)</f>
        <v>0</v>
      </c>
      <c r="Q216" s="93">
        <f>SUM('1:3'!Q216)</f>
        <v>0</v>
      </c>
      <c r="R216" s="93">
        <f>SUM('1:3'!R216)</f>
        <v>0</v>
      </c>
      <c r="S216" s="93">
        <f>SUM('1:3'!S216)</f>
        <v>0</v>
      </c>
      <c r="T216" s="93">
        <f>SUM('1:3'!T216)</f>
        <v>0</v>
      </c>
      <c r="U216" s="93">
        <f>SUM('1:3'!U216)</f>
        <v>0</v>
      </c>
      <c r="V216" s="202">
        <f t="shared" si="36"/>
        <v>0</v>
      </c>
      <c r="W216" s="33" t="str">
        <f t="shared" si="37"/>
        <v/>
      </c>
      <c r="X216" s="93">
        <f>SUM('1:3'!X216)</f>
        <v>0</v>
      </c>
      <c r="Y216" s="93">
        <f>SUM('1:3'!Y216)</f>
        <v>0</v>
      </c>
      <c r="Z216" s="93">
        <f>SUM('1:3'!Z216)</f>
        <v>0</v>
      </c>
      <c r="AA216" s="93">
        <f>SUM('1:3'!AA216)</f>
        <v>0</v>
      </c>
      <c r="AB216" s="25"/>
      <c r="AC216" s="54"/>
      <c r="AD216" s="306"/>
      <c r="AE216" s="54"/>
      <c r="AF216" s="54"/>
      <c r="AG216" s="54"/>
      <c r="AH216" s="54"/>
      <c r="AI216" s="57"/>
      <c r="AJ216" s="57"/>
      <c r="AK216" s="57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</row>
    <row r="217" spans="1:53">
      <c r="A217" s="260">
        <v>30100033</v>
      </c>
      <c r="B217" s="61" t="s">
        <v>79</v>
      </c>
      <c r="C217" s="16" t="s">
        <v>53</v>
      </c>
      <c r="D217" s="17">
        <v>5.03</v>
      </c>
      <c r="E217" s="17"/>
      <c r="F217" s="6"/>
      <c r="G217" s="93">
        <f>SUM('1:3'!G217)</f>
        <v>0</v>
      </c>
      <c r="H217" s="299">
        <f t="shared" si="34"/>
        <v>0</v>
      </c>
      <c r="I217" s="93">
        <f>SUM('1:3'!I217)</f>
        <v>0</v>
      </c>
      <c r="J217" s="31" t="str">
        <f t="array" ref="J217">IF(ISERROR(G217/I217),"",G217/I217)</f>
        <v/>
      </c>
      <c r="K217" s="35">
        <f t="array" ref="K217">IF(ISERROR(G217/L217),"",G217/L217)</f>
        <v>0</v>
      </c>
      <c r="L217" s="87">
        <v>56</v>
      </c>
      <c r="M217" s="36">
        <f t="shared" si="35"/>
        <v>0</v>
      </c>
      <c r="N217" s="93">
        <f>SUM('1:3'!N217)</f>
        <v>0</v>
      </c>
      <c r="O217" s="93">
        <f>SUM('1:3'!O217)</f>
        <v>0</v>
      </c>
      <c r="P217" s="93">
        <f>SUM('1:3'!P217)</f>
        <v>0</v>
      </c>
      <c r="Q217" s="93">
        <f>SUM('1:3'!Q217)</f>
        <v>0</v>
      </c>
      <c r="R217" s="93">
        <f>SUM('1:3'!R217)</f>
        <v>0</v>
      </c>
      <c r="S217" s="93">
        <f>SUM('1:3'!S217)</f>
        <v>0</v>
      </c>
      <c r="T217" s="93">
        <f>SUM('1:3'!T217)</f>
        <v>0</v>
      </c>
      <c r="U217" s="93">
        <f>SUM('1:3'!U217)</f>
        <v>0</v>
      </c>
      <c r="V217" s="202">
        <f t="shared" si="36"/>
        <v>0</v>
      </c>
      <c r="W217" s="33" t="str">
        <f t="shared" si="37"/>
        <v/>
      </c>
      <c r="X217" s="93">
        <f>SUM('1:3'!X217)</f>
        <v>0</v>
      </c>
      <c r="Y217" s="93">
        <f>SUM('1:3'!Y217)</f>
        <v>0</v>
      </c>
      <c r="Z217" s="93">
        <f>SUM('1:3'!Z217)</f>
        <v>0</v>
      </c>
      <c r="AA217" s="93">
        <f>SUM('1:3'!AA217)</f>
        <v>0</v>
      </c>
      <c r="AB217" s="25"/>
      <c r="AC217" s="54"/>
      <c r="AD217" s="306"/>
      <c r="AE217" s="54"/>
      <c r="AF217" s="54"/>
      <c r="AG217" s="54"/>
      <c r="AH217" s="54"/>
      <c r="AI217" s="57"/>
      <c r="AJ217" s="57"/>
      <c r="AK217" s="57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</row>
    <row r="218" spans="1:53">
      <c r="A218" s="260">
        <v>30100062</v>
      </c>
      <c r="B218" s="61" t="s">
        <v>79</v>
      </c>
      <c r="C218" s="16" t="s">
        <v>66</v>
      </c>
      <c r="D218" s="17">
        <v>5.03</v>
      </c>
      <c r="E218" s="17"/>
      <c r="F218" s="6"/>
      <c r="G218" s="93">
        <f>SUM('1:3'!G218)</f>
        <v>0</v>
      </c>
      <c r="H218" s="299">
        <f t="shared" si="34"/>
        <v>0</v>
      </c>
      <c r="I218" s="93">
        <f>SUM('1:3'!I218)</f>
        <v>0</v>
      </c>
      <c r="J218" s="31" t="str">
        <f t="array" ref="J218">IF(ISERROR(G218/I218),"",G218/I218)</f>
        <v/>
      </c>
      <c r="K218" s="35">
        <f t="array" ref="K218">IF(ISERROR(G218/L218),"",G218/L218)</f>
        <v>0</v>
      </c>
      <c r="L218" s="87">
        <v>56</v>
      </c>
      <c r="M218" s="36">
        <f t="shared" si="35"/>
        <v>0</v>
      </c>
      <c r="N218" s="93">
        <f>SUM('1:3'!N218)</f>
        <v>0</v>
      </c>
      <c r="O218" s="93">
        <f>SUM('1:3'!O218)</f>
        <v>0</v>
      </c>
      <c r="P218" s="93">
        <f>SUM('1:3'!P218)</f>
        <v>0</v>
      </c>
      <c r="Q218" s="93">
        <f>SUM('1:3'!Q218)</f>
        <v>0</v>
      </c>
      <c r="R218" s="93">
        <f>SUM('1:3'!R218)</f>
        <v>0</v>
      </c>
      <c r="S218" s="93">
        <f>SUM('1:3'!S218)</f>
        <v>0</v>
      </c>
      <c r="T218" s="93">
        <f>SUM('1:3'!T218)</f>
        <v>0</v>
      </c>
      <c r="U218" s="93">
        <f>SUM('1:3'!U218)</f>
        <v>0</v>
      </c>
      <c r="V218" s="202">
        <f t="shared" si="36"/>
        <v>0</v>
      </c>
      <c r="W218" s="33" t="str">
        <f t="shared" si="37"/>
        <v/>
      </c>
      <c r="X218" s="93">
        <f>SUM('1:3'!X218)</f>
        <v>0</v>
      </c>
      <c r="Y218" s="93">
        <f>SUM('1:3'!Y218)</f>
        <v>0</v>
      </c>
      <c r="Z218" s="93">
        <f>SUM('1:3'!Z218)</f>
        <v>0</v>
      </c>
      <c r="AA218" s="93">
        <f>SUM('1:3'!AA218)</f>
        <v>0</v>
      </c>
      <c r="AB218" s="25"/>
      <c r="AC218" s="54"/>
      <c r="AD218" s="306"/>
      <c r="AE218" s="54"/>
      <c r="AF218" s="54"/>
      <c r="AG218" s="54"/>
      <c r="AH218" s="54"/>
      <c r="AI218" s="57"/>
      <c r="AJ218" s="57"/>
      <c r="AK218" s="57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</row>
    <row r="219" spans="1:53">
      <c r="A219" s="260">
        <v>30100031</v>
      </c>
      <c r="B219" s="61" t="s">
        <v>79</v>
      </c>
      <c r="C219" s="16" t="s">
        <v>74</v>
      </c>
      <c r="D219" s="17">
        <v>5.03</v>
      </c>
      <c r="E219" s="17"/>
      <c r="F219" s="6"/>
      <c r="G219" s="93">
        <f>SUM('1:3'!G219)</f>
        <v>0</v>
      </c>
      <c r="H219" s="299">
        <f t="shared" si="34"/>
        <v>0</v>
      </c>
      <c r="I219" s="93">
        <f>SUM('1:3'!I219)</f>
        <v>0</v>
      </c>
      <c r="J219" s="31" t="str">
        <f t="array" ref="J219">IF(ISERROR(G219/I219),"",G219/I219)</f>
        <v/>
      </c>
      <c r="K219" s="35">
        <f t="array" ref="K219">IF(ISERROR(G219/L219),"",G219/L219)</f>
        <v>0</v>
      </c>
      <c r="L219" s="87">
        <v>56</v>
      </c>
      <c r="M219" s="36">
        <f t="shared" si="35"/>
        <v>0</v>
      </c>
      <c r="N219" s="93">
        <f>SUM('1:3'!N219)</f>
        <v>0</v>
      </c>
      <c r="O219" s="93">
        <f>SUM('1:3'!O219)</f>
        <v>0</v>
      </c>
      <c r="P219" s="93">
        <f>SUM('1:3'!P219)</f>
        <v>0</v>
      </c>
      <c r="Q219" s="93">
        <f>SUM('1:3'!Q219)</f>
        <v>0</v>
      </c>
      <c r="R219" s="93">
        <f>SUM('1:3'!R219)</f>
        <v>0</v>
      </c>
      <c r="S219" s="93">
        <f>SUM('1:3'!S219)</f>
        <v>0</v>
      </c>
      <c r="T219" s="93">
        <f>SUM('1:3'!T219)</f>
        <v>0</v>
      </c>
      <c r="U219" s="93">
        <f>SUM('1:3'!U219)</f>
        <v>0</v>
      </c>
      <c r="V219" s="202">
        <f t="shared" si="36"/>
        <v>0</v>
      </c>
      <c r="W219" s="33" t="str">
        <f t="shared" si="37"/>
        <v/>
      </c>
      <c r="X219" s="93">
        <f>SUM('1:3'!X219)</f>
        <v>0</v>
      </c>
      <c r="Y219" s="93">
        <f>SUM('1:3'!Y219)</f>
        <v>0</v>
      </c>
      <c r="Z219" s="93">
        <f>SUM('1:3'!Z219)</f>
        <v>0</v>
      </c>
      <c r="AA219" s="93">
        <f>SUM('1:3'!AA219)</f>
        <v>0</v>
      </c>
      <c r="AB219" s="25"/>
      <c r="AC219" s="54"/>
      <c r="AD219" s="306"/>
      <c r="AE219" s="54"/>
      <c r="AF219" s="54"/>
      <c r="AG219" s="54"/>
      <c r="AH219" s="54"/>
      <c r="AI219" s="57"/>
      <c r="AJ219" s="57"/>
      <c r="AK219" s="57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</row>
    <row r="220" spans="1:53">
      <c r="A220" s="260">
        <v>30100019</v>
      </c>
      <c r="B220" s="61" t="s">
        <v>385</v>
      </c>
      <c r="C220" s="16" t="s">
        <v>386</v>
      </c>
      <c r="D220" s="17">
        <v>5.03</v>
      </c>
      <c r="E220" s="17"/>
      <c r="F220" s="6"/>
      <c r="G220" s="93">
        <f>SUM('1:3'!G220)</f>
        <v>0</v>
      </c>
      <c r="H220" s="299">
        <f t="shared" si="34"/>
        <v>0</v>
      </c>
      <c r="I220" s="93">
        <f>SUM('1:3'!I220)</f>
        <v>0</v>
      </c>
      <c r="J220" s="31"/>
      <c r="K220" s="35">
        <f t="array" ref="K220">IF(ISERROR(G220/L220),"",G220/L220)</f>
        <v>0</v>
      </c>
      <c r="L220" s="87">
        <v>54</v>
      </c>
      <c r="M220" s="36">
        <f t="shared" si="35"/>
        <v>0</v>
      </c>
      <c r="N220" s="93">
        <f>SUM('1:3'!N220)</f>
        <v>0</v>
      </c>
      <c r="O220" s="93">
        <f>SUM('1:3'!O220)</f>
        <v>0</v>
      </c>
      <c r="P220" s="93">
        <f>SUM('1:3'!P220)</f>
        <v>0</v>
      </c>
      <c r="Q220" s="93">
        <f>SUM('1:3'!Q220)</f>
        <v>0</v>
      </c>
      <c r="R220" s="93">
        <f>SUM('1:3'!R220)</f>
        <v>0</v>
      </c>
      <c r="S220" s="93">
        <f>SUM('1:3'!S220)</f>
        <v>0</v>
      </c>
      <c r="T220" s="93">
        <f>SUM('1:3'!T220)</f>
        <v>0</v>
      </c>
      <c r="U220" s="93">
        <f>SUM('1:3'!U220)</f>
        <v>0</v>
      </c>
      <c r="V220" s="202"/>
      <c r="W220" s="33"/>
      <c r="X220" s="93">
        <f>SUM('1:3'!X220)</f>
        <v>0</v>
      </c>
      <c r="Y220" s="93">
        <f>SUM('1:3'!Y220)</f>
        <v>0</v>
      </c>
      <c r="Z220" s="93">
        <f>SUM('1:3'!Z220)</f>
        <v>0</v>
      </c>
      <c r="AA220" s="93">
        <f>SUM('1:3'!AA220)</f>
        <v>0</v>
      </c>
      <c r="AB220" s="25"/>
      <c r="AC220" s="54"/>
      <c r="AD220" s="306"/>
      <c r="AE220" s="54"/>
      <c r="AF220" s="54"/>
      <c r="AG220" s="54"/>
      <c r="AH220" s="54"/>
      <c r="AI220" s="57"/>
      <c r="AJ220" s="57"/>
      <c r="AK220" s="57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</row>
    <row r="221" spans="1:53">
      <c r="A221" s="260">
        <v>30100020</v>
      </c>
      <c r="B221" s="61" t="s">
        <v>385</v>
      </c>
      <c r="C221" s="16" t="s">
        <v>387</v>
      </c>
      <c r="D221" s="17">
        <v>5.03</v>
      </c>
      <c r="E221" s="17"/>
      <c r="F221" s="6"/>
      <c r="G221" s="93">
        <f>SUM('1:3'!G221)</f>
        <v>0</v>
      </c>
      <c r="H221" s="299">
        <f t="shared" si="34"/>
        <v>0</v>
      </c>
      <c r="I221" s="93">
        <f>SUM('1:3'!I221)</f>
        <v>0</v>
      </c>
      <c r="J221" s="31"/>
      <c r="K221" s="35">
        <f t="array" ref="K221">IF(ISERROR(G221/L221),"",G221/L221)</f>
        <v>0</v>
      </c>
      <c r="L221" s="87">
        <v>54</v>
      </c>
      <c r="M221" s="36">
        <f t="shared" si="35"/>
        <v>0</v>
      </c>
      <c r="N221" s="93">
        <f>SUM('1:3'!N221)</f>
        <v>0</v>
      </c>
      <c r="O221" s="93">
        <f>SUM('1:3'!O221)</f>
        <v>0</v>
      </c>
      <c r="P221" s="93">
        <f>SUM('1:3'!P221)</f>
        <v>0</v>
      </c>
      <c r="Q221" s="93">
        <f>SUM('1:3'!Q221)</f>
        <v>0</v>
      </c>
      <c r="R221" s="93">
        <f>SUM('1:3'!R221)</f>
        <v>0</v>
      </c>
      <c r="S221" s="93">
        <f>SUM('1:3'!S221)</f>
        <v>0</v>
      </c>
      <c r="T221" s="93">
        <f>SUM('1:3'!T221)</f>
        <v>0</v>
      </c>
      <c r="U221" s="93">
        <f>SUM('1:3'!U221)</f>
        <v>0</v>
      </c>
      <c r="V221" s="202"/>
      <c r="W221" s="33"/>
      <c r="X221" s="93">
        <f>SUM('1:3'!X221)</f>
        <v>0</v>
      </c>
      <c r="Y221" s="93">
        <f>SUM('1:3'!Y221)</f>
        <v>0</v>
      </c>
      <c r="Z221" s="93">
        <f>SUM('1:3'!Z221)</f>
        <v>0</v>
      </c>
      <c r="AA221" s="93">
        <f>SUM('1:3'!AA221)</f>
        <v>0</v>
      </c>
      <c r="AB221" s="25"/>
      <c r="AC221" s="54"/>
      <c r="AD221" s="306"/>
      <c r="AE221" s="54"/>
      <c r="AF221" s="54"/>
      <c r="AG221" s="54"/>
      <c r="AH221" s="54"/>
      <c r="AI221" s="57"/>
      <c r="AJ221" s="57"/>
      <c r="AK221" s="57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</row>
    <row r="222" spans="1:53">
      <c r="A222" s="260">
        <v>30100021</v>
      </c>
      <c r="B222" s="186" t="s">
        <v>388</v>
      </c>
      <c r="C222" s="16" t="s">
        <v>390</v>
      </c>
      <c r="D222" s="17">
        <v>5.03</v>
      </c>
      <c r="E222" s="17"/>
      <c r="F222" s="6"/>
      <c r="G222" s="93">
        <f>SUM('1:3'!G222)</f>
        <v>0</v>
      </c>
      <c r="H222" s="299">
        <f t="shared" si="34"/>
        <v>0</v>
      </c>
      <c r="I222" s="93">
        <f>SUM('1:3'!I222)</f>
        <v>0</v>
      </c>
      <c r="J222" s="31"/>
      <c r="K222" s="35">
        <f t="array" ref="K222">IF(ISERROR(G222/L222),"",G222/L222)</f>
        <v>0</v>
      </c>
      <c r="L222" s="87">
        <v>54</v>
      </c>
      <c r="M222" s="36">
        <f t="shared" si="35"/>
        <v>0</v>
      </c>
      <c r="N222" s="93">
        <f>SUM('1:3'!N222)</f>
        <v>0</v>
      </c>
      <c r="O222" s="93">
        <f>SUM('1:3'!O222)</f>
        <v>0</v>
      </c>
      <c r="P222" s="93">
        <f>SUM('1:3'!P222)</f>
        <v>0</v>
      </c>
      <c r="Q222" s="93">
        <f>SUM('1:3'!Q222)</f>
        <v>0</v>
      </c>
      <c r="R222" s="93">
        <f>SUM('1:3'!R222)</f>
        <v>0</v>
      </c>
      <c r="S222" s="93">
        <f>SUM('1:3'!S222)</f>
        <v>0</v>
      </c>
      <c r="T222" s="93">
        <f>SUM('1:3'!T222)</f>
        <v>0</v>
      </c>
      <c r="U222" s="93">
        <f>SUM('1:3'!U222)</f>
        <v>0</v>
      </c>
      <c r="V222" s="202"/>
      <c r="W222" s="33"/>
      <c r="X222" s="93">
        <f>SUM('1:3'!X222)</f>
        <v>0</v>
      </c>
      <c r="Y222" s="93">
        <f>SUM('1:3'!Y222)</f>
        <v>0</v>
      </c>
      <c r="Z222" s="93">
        <f>SUM('1:3'!Z222)</f>
        <v>0</v>
      </c>
      <c r="AA222" s="93">
        <f>SUM('1:3'!AA222)</f>
        <v>0</v>
      </c>
      <c r="AB222" s="25"/>
      <c r="AC222" s="54"/>
      <c r="AD222" s="306"/>
      <c r="AE222" s="54"/>
      <c r="AF222" s="54"/>
      <c r="AG222" s="54"/>
      <c r="AH222" s="54"/>
      <c r="AI222" s="57"/>
      <c r="AJ222" s="57"/>
      <c r="AK222" s="57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</row>
    <row r="223" spans="1:53">
      <c r="A223" s="260">
        <v>30100018</v>
      </c>
      <c r="B223" s="186" t="s">
        <v>388</v>
      </c>
      <c r="C223" s="16" t="s">
        <v>392</v>
      </c>
      <c r="D223" s="17">
        <v>5.03</v>
      </c>
      <c r="E223" s="17"/>
      <c r="F223" s="6"/>
      <c r="G223" s="93">
        <f>SUM('1:3'!G223)</f>
        <v>0</v>
      </c>
      <c r="H223" s="299">
        <f t="shared" si="34"/>
        <v>0</v>
      </c>
      <c r="I223" s="93">
        <f>SUM('1:3'!I223)</f>
        <v>0</v>
      </c>
      <c r="J223" s="31"/>
      <c r="K223" s="35">
        <f t="array" ref="K223">IF(ISERROR(G223/L223),"",G223/L223)</f>
        <v>0</v>
      </c>
      <c r="L223" s="87">
        <v>54</v>
      </c>
      <c r="M223" s="36">
        <f t="shared" si="35"/>
        <v>0</v>
      </c>
      <c r="N223" s="93">
        <f>SUM('1:3'!N223)</f>
        <v>0</v>
      </c>
      <c r="O223" s="93">
        <f>SUM('1:3'!O223)</f>
        <v>0</v>
      </c>
      <c r="P223" s="93">
        <f>SUM('1:3'!P223)</f>
        <v>0</v>
      </c>
      <c r="Q223" s="93">
        <f>SUM('1:3'!Q223)</f>
        <v>0</v>
      </c>
      <c r="R223" s="93">
        <f>SUM('1:3'!R223)</f>
        <v>0</v>
      </c>
      <c r="S223" s="93">
        <f>SUM('1:3'!S223)</f>
        <v>0</v>
      </c>
      <c r="T223" s="93">
        <f>SUM('1:3'!T223)</f>
        <v>0</v>
      </c>
      <c r="U223" s="93">
        <f>SUM('1:3'!U223)</f>
        <v>0</v>
      </c>
      <c r="V223" s="202"/>
      <c r="W223" s="33"/>
      <c r="X223" s="93">
        <f>SUM('1:3'!X223)</f>
        <v>0</v>
      </c>
      <c r="Y223" s="93">
        <f>SUM('1:3'!Y223)</f>
        <v>0</v>
      </c>
      <c r="Z223" s="93">
        <f>SUM('1:3'!Z223)</f>
        <v>0</v>
      </c>
      <c r="AA223" s="93">
        <f>SUM('1:3'!AA223)</f>
        <v>0</v>
      </c>
      <c r="AB223" s="25"/>
      <c r="AC223" s="54"/>
      <c r="AD223" s="306"/>
      <c r="AE223" s="54"/>
      <c r="AF223" s="54"/>
      <c r="AG223" s="54"/>
      <c r="AH223" s="54"/>
      <c r="AI223" s="57"/>
      <c r="AJ223" s="57"/>
      <c r="AK223" s="57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</row>
    <row r="224" spans="1:53">
      <c r="A224" s="263">
        <v>30700007</v>
      </c>
      <c r="B224" s="186" t="s">
        <v>424</v>
      </c>
      <c r="C224" s="183" t="s">
        <v>364</v>
      </c>
      <c r="D224" s="17">
        <v>5.03</v>
      </c>
      <c r="E224" s="17"/>
      <c r="F224" s="6"/>
      <c r="G224" s="93">
        <f>SUM('1:3'!G224)</f>
        <v>0</v>
      </c>
      <c r="H224" s="299">
        <f t="shared" si="34"/>
        <v>0</v>
      </c>
      <c r="I224" s="93">
        <f>SUM('1:3'!I224)</f>
        <v>0</v>
      </c>
      <c r="J224" s="31"/>
      <c r="K224" s="35">
        <f t="array" ref="K224">IF(ISERROR(G224/L224),"",G224/L224)</f>
        <v>0</v>
      </c>
      <c r="L224" s="87">
        <v>3</v>
      </c>
      <c r="M224" s="36">
        <f t="shared" si="35"/>
        <v>0</v>
      </c>
      <c r="N224" s="93">
        <f>SUM('1:3'!N224)</f>
        <v>0</v>
      </c>
      <c r="O224" s="93">
        <f>SUM('1:3'!O224)</f>
        <v>0</v>
      </c>
      <c r="P224" s="93">
        <f>SUM('1:3'!P224)</f>
        <v>0</v>
      </c>
      <c r="Q224" s="93">
        <f>SUM('1:3'!Q224)</f>
        <v>0</v>
      </c>
      <c r="R224" s="93">
        <f>SUM('1:3'!R224)</f>
        <v>0</v>
      </c>
      <c r="S224" s="93">
        <f>SUM('1:3'!S224)</f>
        <v>0</v>
      </c>
      <c r="T224" s="93">
        <f>SUM('1:3'!T224)</f>
        <v>0</v>
      </c>
      <c r="U224" s="93">
        <f>SUM('1:3'!U224)</f>
        <v>0</v>
      </c>
      <c r="V224" s="202"/>
      <c r="W224" s="33"/>
      <c r="X224" s="93">
        <f>SUM('1:3'!X224)</f>
        <v>0</v>
      </c>
      <c r="Y224" s="93">
        <f>SUM('1:3'!Y224)</f>
        <v>0</v>
      </c>
      <c r="Z224" s="93">
        <f>SUM('1:3'!Z224)</f>
        <v>0</v>
      </c>
      <c r="AA224" s="93">
        <f>SUM('1:3'!AA224)</f>
        <v>0</v>
      </c>
      <c r="AB224" s="25"/>
      <c r="AC224" s="54"/>
      <c r="AD224" s="306"/>
      <c r="AE224" s="54"/>
      <c r="AF224" s="54"/>
      <c r="AG224" s="54"/>
      <c r="AH224" s="54"/>
      <c r="AI224" s="57"/>
      <c r="AJ224" s="57"/>
      <c r="AK224" s="57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</row>
    <row r="225" spans="1:53">
      <c r="A225" s="263">
        <v>30700006</v>
      </c>
      <c r="B225" s="186" t="s">
        <v>424</v>
      </c>
      <c r="C225" s="183" t="s">
        <v>365</v>
      </c>
      <c r="D225" s="17">
        <v>5.03</v>
      </c>
      <c r="E225" s="17"/>
      <c r="F225" s="6"/>
      <c r="G225" s="93">
        <f>SUM('1:3'!G225)</f>
        <v>0</v>
      </c>
      <c r="H225" s="299">
        <f t="shared" si="34"/>
        <v>0</v>
      </c>
      <c r="I225" s="93">
        <f>SUM('1:3'!I225)</f>
        <v>0</v>
      </c>
      <c r="J225" s="31"/>
      <c r="K225" s="35">
        <f t="array" ref="K225">IF(ISERROR(G225/L225),"",G225/L225)</f>
        <v>0</v>
      </c>
      <c r="L225" s="87">
        <v>3</v>
      </c>
      <c r="M225" s="36">
        <f t="shared" si="35"/>
        <v>0</v>
      </c>
      <c r="N225" s="93">
        <f>SUM('1:3'!N225)</f>
        <v>0</v>
      </c>
      <c r="O225" s="93">
        <f>SUM('1:3'!O225)</f>
        <v>0</v>
      </c>
      <c r="P225" s="93">
        <f>SUM('1:3'!P225)</f>
        <v>0</v>
      </c>
      <c r="Q225" s="93">
        <f>SUM('1:3'!Q225)</f>
        <v>0</v>
      </c>
      <c r="R225" s="93">
        <f>SUM('1:3'!R225)</f>
        <v>0</v>
      </c>
      <c r="S225" s="93">
        <f>SUM('1:3'!S225)</f>
        <v>0</v>
      </c>
      <c r="T225" s="93">
        <f>SUM('1:3'!T225)</f>
        <v>0</v>
      </c>
      <c r="U225" s="93">
        <f>SUM('1:3'!U225)</f>
        <v>0</v>
      </c>
      <c r="V225" s="202"/>
      <c r="W225" s="33"/>
      <c r="X225" s="93">
        <f>SUM('1:3'!X225)</f>
        <v>0</v>
      </c>
      <c r="Y225" s="93">
        <f>SUM('1:3'!Y225)</f>
        <v>0</v>
      </c>
      <c r="Z225" s="93">
        <f>SUM('1:3'!Z225)</f>
        <v>0</v>
      </c>
      <c r="AA225" s="93">
        <f>SUM('1:3'!AA225)</f>
        <v>0</v>
      </c>
      <c r="AB225" s="25"/>
      <c r="AC225" s="54"/>
      <c r="AD225" s="306"/>
      <c r="AE225" s="54"/>
      <c r="AF225" s="54"/>
      <c r="AG225" s="54"/>
      <c r="AH225" s="54"/>
      <c r="AI225" s="57"/>
      <c r="AJ225" s="57"/>
      <c r="AK225" s="57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</row>
    <row r="226" spans="1:53">
      <c r="A226" s="263">
        <v>30700008</v>
      </c>
      <c r="B226" s="186" t="s">
        <v>424</v>
      </c>
      <c r="C226" s="183" t="s">
        <v>366</v>
      </c>
      <c r="D226" s="17">
        <v>5.03</v>
      </c>
      <c r="E226" s="17"/>
      <c r="F226" s="6"/>
      <c r="G226" s="93">
        <f>SUM('1:3'!G226)</f>
        <v>0</v>
      </c>
      <c r="H226" s="299">
        <f t="shared" si="34"/>
        <v>0</v>
      </c>
      <c r="I226" s="93">
        <f>SUM('1:3'!I226)</f>
        <v>0</v>
      </c>
      <c r="J226" s="31"/>
      <c r="K226" s="35">
        <f t="array" ref="K226">IF(ISERROR(G226/L226),"",G226/L226)</f>
        <v>0</v>
      </c>
      <c r="L226" s="87">
        <v>3</v>
      </c>
      <c r="M226" s="36">
        <f t="shared" si="35"/>
        <v>0</v>
      </c>
      <c r="N226" s="93">
        <f>SUM('1:3'!N226)</f>
        <v>0</v>
      </c>
      <c r="O226" s="93">
        <f>SUM('1:3'!O226)</f>
        <v>0</v>
      </c>
      <c r="P226" s="93">
        <f>SUM('1:3'!P226)</f>
        <v>0</v>
      </c>
      <c r="Q226" s="93">
        <f>SUM('1:3'!Q226)</f>
        <v>0</v>
      </c>
      <c r="R226" s="93">
        <f>SUM('1:3'!R226)</f>
        <v>0</v>
      </c>
      <c r="S226" s="93">
        <f>SUM('1:3'!S226)</f>
        <v>0</v>
      </c>
      <c r="T226" s="93">
        <f>SUM('1:3'!T226)</f>
        <v>0</v>
      </c>
      <c r="U226" s="93">
        <f>SUM('1:3'!U226)</f>
        <v>0</v>
      </c>
      <c r="V226" s="202"/>
      <c r="W226" s="33"/>
      <c r="X226" s="93">
        <f>SUM('1:3'!X226)</f>
        <v>0</v>
      </c>
      <c r="Y226" s="93">
        <f>SUM('1:3'!Y226)</f>
        <v>0</v>
      </c>
      <c r="Z226" s="93">
        <f>SUM('1:3'!Z226)</f>
        <v>0</v>
      </c>
      <c r="AA226" s="93">
        <f>SUM('1:3'!AA226)</f>
        <v>0</v>
      </c>
      <c r="AB226" s="25"/>
      <c r="AC226" s="54"/>
      <c r="AD226" s="306"/>
      <c r="AE226" s="54"/>
      <c r="AF226" s="54"/>
      <c r="AG226" s="54"/>
      <c r="AH226" s="54"/>
      <c r="AI226" s="57"/>
      <c r="AJ226" s="57"/>
      <c r="AK226" s="57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</row>
    <row r="227" spans="1:53">
      <c r="A227" s="263">
        <v>30700009</v>
      </c>
      <c r="B227" s="186" t="s">
        <v>424</v>
      </c>
      <c r="C227" s="183" t="s">
        <v>367</v>
      </c>
      <c r="D227" s="17">
        <v>5.03</v>
      </c>
      <c r="E227" s="17"/>
      <c r="F227" s="6"/>
      <c r="G227" s="93">
        <f>SUM('1:3'!G227)</f>
        <v>0</v>
      </c>
      <c r="H227" s="299">
        <f t="shared" si="34"/>
        <v>0</v>
      </c>
      <c r="I227" s="93">
        <f>SUM('1:3'!I227)</f>
        <v>0</v>
      </c>
      <c r="J227" s="31"/>
      <c r="K227" s="35">
        <f t="array" ref="K227">IF(ISERROR(G227/L227),"",G227/L227)</f>
        <v>0</v>
      </c>
      <c r="L227" s="87">
        <v>3</v>
      </c>
      <c r="M227" s="36">
        <f t="shared" si="35"/>
        <v>0</v>
      </c>
      <c r="N227" s="93">
        <f>SUM('1:3'!N227)</f>
        <v>0</v>
      </c>
      <c r="O227" s="93">
        <f>SUM('1:3'!O227)</f>
        <v>0</v>
      </c>
      <c r="P227" s="93">
        <f>SUM('1:3'!P227)</f>
        <v>0</v>
      </c>
      <c r="Q227" s="93">
        <f>SUM('1:3'!Q227)</f>
        <v>0</v>
      </c>
      <c r="R227" s="93">
        <f>SUM('1:3'!R227)</f>
        <v>0</v>
      </c>
      <c r="S227" s="93">
        <f>SUM('1:3'!S227)</f>
        <v>0</v>
      </c>
      <c r="T227" s="93">
        <f>SUM('1:3'!T227)</f>
        <v>0</v>
      </c>
      <c r="U227" s="93">
        <f>SUM('1:3'!U227)</f>
        <v>0</v>
      </c>
      <c r="V227" s="202"/>
      <c r="W227" s="33"/>
      <c r="X227" s="93">
        <f>SUM('1:3'!X227)</f>
        <v>0</v>
      </c>
      <c r="Y227" s="93">
        <f>SUM('1:3'!Y227)</f>
        <v>0</v>
      </c>
      <c r="Z227" s="93">
        <f>SUM('1:3'!Z227)</f>
        <v>0</v>
      </c>
      <c r="AA227" s="93">
        <f>SUM('1:3'!AA227)</f>
        <v>0</v>
      </c>
      <c r="AB227" s="25"/>
      <c r="AC227" s="54"/>
      <c r="AD227" s="306"/>
      <c r="AE227" s="54"/>
      <c r="AF227" s="54"/>
      <c r="AG227" s="54"/>
      <c r="AH227" s="54"/>
      <c r="AI227" s="57"/>
      <c r="AJ227" s="57"/>
      <c r="AK227" s="57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</row>
    <row r="228" spans="1:53">
      <c r="A228" s="260">
        <v>30100036</v>
      </c>
      <c r="B228" s="62" t="s">
        <v>80</v>
      </c>
      <c r="C228" s="16" t="s">
        <v>61</v>
      </c>
      <c r="D228" s="17">
        <v>5.03</v>
      </c>
      <c r="E228" s="17"/>
      <c r="F228" s="6"/>
      <c r="G228" s="93">
        <f>SUM('1:3'!G228)</f>
        <v>0</v>
      </c>
      <c r="H228" s="299">
        <f t="shared" si="34"/>
        <v>0</v>
      </c>
      <c r="I228" s="93">
        <f>SUM('1:3'!I228)</f>
        <v>0</v>
      </c>
      <c r="J228" s="31" t="str">
        <f t="array" ref="J228">IF(ISERROR(G228/I228),"",G228/I228)</f>
        <v/>
      </c>
      <c r="K228" s="35">
        <f t="array" ref="K228">IF(ISERROR(G228/L228),"",G228/L228)</f>
        <v>0</v>
      </c>
      <c r="L228" s="87">
        <v>40</v>
      </c>
      <c r="M228" s="36">
        <f t="shared" si="35"/>
        <v>0</v>
      </c>
      <c r="N228" s="93">
        <f>SUM('1:3'!N228)</f>
        <v>0</v>
      </c>
      <c r="O228" s="93">
        <f>SUM('1:3'!O228)</f>
        <v>0</v>
      </c>
      <c r="P228" s="93">
        <f>SUM('1:3'!P228)</f>
        <v>0</v>
      </c>
      <c r="Q228" s="93">
        <f>SUM('1:3'!Q228)</f>
        <v>0</v>
      </c>
      <c r="R228" s="93">
        <f>SUM('1:3'!R228)</f>
        <v>0</v>
      </c>
      <c r="S228" s="93">
        <f>SUM('1:3'!S228)</f>
        <v>0</v>
      </c>
      <c r="T228" s="93">
        <f>SUM('1:3'!T228)</f>
        <v>0</v>
      </c>
      <c r="U228" s="93">
        <f>SUM('1:3'!U228)</f>
        <v>0</v>
      </c>
      <c r="V228" s="202">
        <f t="shared" ref="V228:V237" si="38">SUM(X228:AA228)</f>
        <v>0</v>
      </c>
      <c r="W228" s="33" t="str">
        <f t="shared" ref="W228:W237" si="39">IF(ISERROR(V228/G228),"",V228/G228)</f>
        <v/>
      </c>
      <c r="X228" s="93">
        <f>SUM('1:3'!X228)</f>
        <v>0</v>
      </c>
      <c r="Y228" s="93">
        <f>SUM('1:3'!Y228)</f>
        <v>0</v>
      </c>
      <c r="Z228" s="93">
        <f>SUM('1:3'!Z228)</f>
        <v>0</v>
      </c>
      <c r="AA228" s="93">
        <f>SUM('1:3'!AA228)</f>
        <v>0</v>
      </c>
      <c r="AB228" s="73"/>
      <c r="AC228" s="54"/>
      <c r="AD228" s="306"/>
      <c r="AE228" s="54"/>
      <c r="AF228" s="54"/>
      <c r="AG228" s="54"/>
      <c r="AH228" s="54"/>
      <c r="AI228" s="57"/>
      <c r="AJ228" s="57"/>
      <c r="AK228" s="57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</row>
    <row r="229" spans="1:53">
      <c r="A229" s="260">
        <v>30100034</v>
      </c>
      <c r="B229" s="62" t="s">
        <v>80</v>
      </c>
      <c r="C229" s="16" t="s">
        <v>60</v>
      </c>
      <c r="D229" s="17">
        <v>5.03</v>
      </c>
      <c r="E229" s="17"/>
      <c r="F229" s="6"/>
      <c r="G229" s="93">
        <f>SUM('1:3'!G229)</f>
        <v>0</v>
      </c>
      <c r="H229" s="299">
        <f t="shared" si="34"/>
        <v>0</v>
      </c>
      <c r="I229" s="93">
        <f>SUM('1:3'!I229)</f>
        <v>0</v>
      </c>
      <c r="J229" s="31" t="str">
        <f t="array" ref="J229">IF(ISERROR(G229/I229),"",G229/I229)</f>
        <v/>
      </c>
      <c r="K229" s="35">
        <f t="array" ref="K229">IF(ISERROR(G229/L229),"",G229/L229)</f>
        <v>0</v>
      </c>
      <c r="L229" s="87">
        <v>40</v>
      </c>
      <c r="M229" s="36">
        <f t="shared" si="35"/>
        <v>0</v>
      </c>
      <c r="N229" s="93">
        <f>SUM('1:3'!N229)</f>
        <v>0</v>
      </c>
      <c r="O229" s="93">
        <f>SUM('1:3'!O229)</f>
        <v>0</v>
      </c>
      <c r="P229" s="93">
        <f>SUM('1:3'!P229)</f>
        <v>0</v>
      </c>
      <c r="Q229" s="93">
        <f>SUM('1:3'!Q229)</f>
        <v>0</v>
      </c>
      <c r="R229" s="93">
        <f>SUM('1:3'!R229)</f>
        <v>0</v>
      </c>
      <c r="S229" s="93">
        <f>SUM('1:3'!S229)</f>
        <v>0</v>
      </c>
      <c r="T229" s="93">
        <f>SUM('1:3'!T229)</f>
        <v>0</v>
      </c>
      <c r="U229" s="93">
        <f>SUM('1:3'!U229)</f>
        <v>0</v>
      </c>
      <c r="V229" s="202">
        <f t="shared" si="38"/>
        <v>0</v>
      </c>
      <c r="W229" s="33" t="str">
        <f t="shared" si="39"/>
        <v/>
      </c>
      <c r="X229" s="93">
        <f>SUM('1:3'!X229)</f>
        <v>0</v>
      </c>
      <c r="Y229" s="93">
        <f>SUM('1:3'!Y229)</f>
        <v>0</v>
      </c>
      <c r="Z229" s="93">
        <f>SUM('1:3'!Z229)</f>
        <v>0</v>
      </c>
      <c r="AA229" s="93">
        <f>SUM('1:3'!AA229)</f>
        <v>0</v>
      </c>
      <c r="AB229" s="73"/>
      <c r="AC229" s="54"/>
      <c r="AD229" s="306"/>
      <c r="AE229" s="54"/>
      <c r="AF229" s="54"/>
      <c r="AG229" s="54"/>
      <c r="AH229" s="54"/>
      <c r="AI229" s="57"/>
      <c r="AJ229" s="57"/>
      <c r="AK229" s="57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</row>
    <row r="230" spans="1:53">
      <c r="A230" s="260">
        <v>30100035</v>
      </c>
      <c r="B230" s="62" t="s">
        <v>80</v>
      </c>
      <c r="C230" s="16" t="s">
        <v>65</v>
      </c>
      <c r="D230" s="17">
        <v>5.03</v>
      </c>
      <c r="E230" s="17"/>
      <c r="F230" s="6"/>
      <c r="G230" s="93">
        <f>SUM('1:3'!G230)</f>
        <v>0</v>
      </c>
      <c r="H230" s="299">
        <f t="shared" si="34"/>
        <v>0</v>
      </c>
      <c r="I230" s="93">
        <f>SUM('1:3'!I230)</f>
        <v>0</v>
      </c>
      <c r="J230" s="31" t="str">
        <f t="array" ref="J230">IF(ISERROR(G230/I230),"",G230/I230)</f>
        <v/>
      </c>
      <c r="K230" s="35">
        <f t="array" ref="K230">IF(ISERROR(G230/L230),"",G230/L230)</f>
        <v>0</v>
      </c>
      <c r="L230" s="87">
        <v>40</v>
      </c>
      <c r="M230" s="36">
        <f t="shared" si="35"/>
        <v>0</v>
      </c>
      <c r="N230" s="93">
        <f>SUM('1:3'!N230)</f>
        <v>0</v>
      </c>
      <c r="O230" s="93">
        <f>SUM('1:3'!O230)</f>
        <v>0</v>
      </c>
      <c r="P230" s="93">
        <f>SUM('1:3'!P230)</f>
        <v>0</v>
      </c>
      <c r="Q230" s="93">
        <f>SUM('1:3'!Q230)</f>
        <v>0</v>
      </c>
      <c r="R230" s="93">
        <f>SUM('1:3'!R230)</f>
        <v>0</v>
      </c>
      <c r="S230" s="93">
        <f>SUM('1:3'!S230)</f>
        <v>0</v>
      </c>
      <c r="T230" s="93">
        <f>SUM('1:3'!T230)</f>
        <v>0</v>
      </c>
      <c r="U230" s="93">
        <f>SUM('1:3'!U230)</f>
        <v>0</v>
      </c>
      <c r="V230" s="202">
        <f t="shared" si="38"/>
        <v>0</v>
      </c>
      <c r="W230" s="33" t="str">
        <f t="shared" si="39"/>
        <v/>
      </c>
      <c r="X230" s="93">
        <f>SUM('1:3'!X230)</f>
        <v>0</v>
      </c>
      <c r="Y230" s="93">
        <f>SUM('1:3'!Y230)</f>
        <v>0</v>
      </c>
      <c r="Z230" s="93">
        <f>SUM('1:3'!Z230)</f>
        <v>0</v>
      </c>
      <c r="AA230" s="93">
        <f>SUM('1:3'!AA230)</f>
        <v>0</v>
      </c>
      <c r="AB230" s="73"/>
      <c r="AC230" s="54"/>
      <c r="AD230" s="306"/>
      <c r="AE230" s="54"/>
      <c r="AF230" s="54"/>
      <c r="AG230" s="54"/>
      <c r="AH230" s="54"/>
      <c r="AI230" s="57"/>
      <c r="AJ230" s="57"/>
      <c r="AK230" s="57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</row>
    <row r="231" spans="1:53">
      <c r="A231" s="260">
        <v>30100040</v>
      </c>
      <c r="B231" s="62" t="s">
        <v>81</v>
      </c>
      <c r="C231" s="16" t="s">
        <v>82</v>
      </c>
      <c r="D231" s="17">
        <v>5.03</v>
      </c>
      <c r="E231" s="17"/>
      <c r="F231" s="6"/>
      <c r="G231" s="93">
        <f>SUM('1:3'!G231)</f>
        <v>0</v>
      </c>
      <c r="H231" s="299">
        <f t="shared" si="34"/>
        <v>0</v>
      </c>
      <c r="I231" s="93">
        <f>SUM('1:3'!I231)</f>
        <v>0</v>
      </c>
      <c r="J231" s="31" t="str">
        <f t="array" ref="J231">IF(ISERROR(G231/I231),"",G231/I231)</f>
        <v/>
      </c>
      <c r="K231" s="35">
        <f t="array" ref="K231">IF(ISERROR(G231/L231),"",G231/L231)</f>
        <v>0</v>
      </c>
      <c r="L231" s="87">
        <v>50</v>
      </c>
      <c r="M231" s="36">
        <f t="shared" si="35"/>
        <v>0</v>
      </c>
      <c r="N231" s="93">
        <f>SUM('1:3'!N231)</f>
        <v>0</v>
      </c>
      <c r="O231" s="93">
        <f>SUM('1:3'!O231)</f>
        <v>0</v>
      </c>
      <c r="P231" s="93">
        <f>SUM('1:3'!P231)</f>
        <v>0</v>
      </c>
      <c r="Q231" s="93">
        <f>SUM('1:3'!Q231)</f>
        <v>0</v>
      </c>
      <c r="R231" s="93">
        <f>SUM('1:3'!R231)</f>
        <v>0</v>
      </c>
      <c r="S231" s="93">
        <f>SUM('1:3'!S231)</f>
        <v>0</v>
      </c>
      <c r="T231" s="93">
        <f>SUM('1:3'!T231)</f>
        <v>0</v>
      </c>
      <c r="U231" s="93">
        <f>SUM('1:3'!U231)</f>
        <v>0</v>
      </c>
      <c r="V231" s="202">
        <f t="shared" si="38"/>
        <v>0</v>
      </c>
      <c r="W231" s="33" t="str">
        <f t="shared" si="39"/>
        <v/>
      </c>
      <c r="X231" s="93">
        <f>SUM('1:3'!X231)</f>
        <v>0</v>
      </c>
      <c r="Y231" s="93">
        <f>SUM('1:3'!Y231)</f>
        <v>0</v>
      </c>
      <c r="Z231" s="93">
        <f>SUM('1:3'!Z231)</f>
        <v>0</v>
      </c>
      <c r="AA231" s="93">
        <f>SUM('1:3'!AA231)</f>
        <v>0</v>
      </c>
      <c r="AB231" s="73"/>
      <c r="AC231" s="54"/>
      <c r="AD231" s="306"/>
      <c r="AE231" s="54"/>
      <c r="AF231" s="54"/>
      <c r="AG231" s="54"/>
      <c r="AH231" s="54"/>
      <c r="AI231" s="57"/>
      <c r="AJ231" s="57"/>
      <c r="AK231" s="57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</row>
    <row r="232" spans="1:53">
      <c r="A232" s="260">
        <v>30100039</v>
      </c>
      <c r="B232" s="62" t="s">
        <v>81</v>
      </c>
      <c r="C232" s="16" t="s">
        <v>60</v>
      </c>
      <c r="D232" s="17">
        <v>5.03</v>
      </c>
      <c r="E232" s="17"/>
      <c r="F232" s="6"/>
      <c r="G232" s="93">
        <f>SUM('1:3'!G232)</f>
        <v>0</v>
      </c>
      <c r="H232" s="299">
        <f t="shared" si="34"/>
        <v>0</v>
      </c>
      <c r="I232" s="93">
        <f>SUM('1:3'!I232)</f>
        <v>0</v>
      </c>
      <c r="J232" s="31" t="str">
        <f t="array" ref="J232">IF(ISERROR(G232/I232),"",G232/I232)</f>
        <v/>
      </c>
      <c r="K232" s="35">
        <f t="array" ref="K232">IF(ISERROR(G232/L232),"",G232/L232)</f>
        <v>0</v>
      </c>
      <c r="L232" s="87">
        <v>50</v>
      </c>
      <c r="M232" s="36">
        <f t="shared" si="35"/>
        <v>0</v>
      </c>
      <c r="N232" s="93">
        <f>SUM('1:3'!N232)</f>
        <v>0</v>
      </c>
      <c r="O232" s="93">
        <f>SUM('1:3'!O232)</f>
        <v>0</v>
      </c>
      <c r="P232" s="93">
        <f>SUM('1:3'!P232)</f>
        <v>0</v>
      </c>
      <c r="Q232" s="93">
        <f>SUM('1:3'!Q232)</f>
        <v>0</v>
      </c>
      <c r="R232" s="93">
        <f>SUM('1:3'!R232)</f>
        <v>0</v>
      </c>
      <c r="S232" s="93">
        <f>SUM('1:3'!S232)</f>
        <v>0</v>
      </c>
      <c r="T232" s="93">
        <f>SUM('1:3'!T232)</f>
        <v>0</v>
      </c>
      <c r="U232" s="93">
        <f>SUM('1:3'!U232)</f>
        <v>0</v>
      </c>
      <c r="V232" s="202">
        <f t="shared" si="38"/>
        <v>0</v>
      </c>
      <c r="W232" s="33" t="str">
        <f t="shared" si="39"/>
        <v/>
      </c>
      <c r="X232" s="93">
        <f>SUM('1:3'!X232)</f>
        <v>0</v>
      </c>
      <c r="Y232" s="93">
        <f>SUM('1:3'!Y232)</f>
        <v>0</v>
      </c>
      <c r="Z232" s="93">
        <f>SUM('1:3'!Z232)</f>
        <v>0</v>
      </c>
      <c r="AA232" s="93">
        <f>SUM('1:3'!AA232)</f>
        <v>0</v>
      </c>
      <c r="AB232" s="73"/>
      <c r="AC232" s="54"/>
      <c r="AD232" s="306"/>
      <c r="AE232" s="54"/>
      <c r="AF232" s="54"/>
      <c r="AG232" s="54"/>
      <c r="AH232" s="54"/>
      <c r="AI232" s="57"/>
      <c r="AJ232" s="57"/>
      <c r="AK232" s="57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</row>
    <row r="233" spans="1:53">
      <c r="A233" s="260">
        <v>30100042</v>
      </c>
      <c r="B233" s="62" t="s">
        <v>81</v>
      </c>
      <c r="C233" s="16" t="s">
        <v>61</v>
      </c>
      <c r="D233" s="17">
        <v>5.03</v>
      </c>
      <c r="E233" s="17"/>
      <c r="F233" s="6"/>
      <c r="G233" s="93">
        <f>SUM('1:3'!G233)</f>
        <v>0</v>
      </c>
      <c r="H233" s="299">
        <f t="shared" si="34"/>
        <v>0</v>
      </c>
      <c r="I233" s="93">
        <f>SUM('1:3'!I233)</f>
        <v>0</v>
      </c>
      <c r="J233" s="31" t="str">
        <f t="array" ref="J233">IF(ISERROR(G233/I233),"",G233/I233)</f>
        <v/>
      </c>
      <c r="K233" s="35">
        <f t="array" ref="K233">IF(ISERROR(G233/L233),"",G233/L233)</f>
        <v>0</v>
      </c>
      <c r="L233" s="87">
        <v>50</v>
      </c>
      <c r="M233" s="36">
        <f t="shared" si="35"/>
        <v>0</v>
      </c>
      <c r="N233" s="93">
        <f>SUM('1:3'!N233)</f>
        <v>0</v>
      </c>
      <c r="O233" s="93">
        <f>SUM('1:3'!O233)</f>
        <v>0</v>
      </c>
      <c r="P233" s="93">
        <f>SUM('1:3'!P233)</f>
        <v>0</v>
      </c>
      <c r="Q233" s="93">
        <f>SUM('1:3'!Q233)</f>
        <v>0</v>
      </c>
      <c r="R233" s="93">
        <f>SUM('1:3'!R233)</f>
        <v>0</v>
      </c>
      <c r="S233" s="93">
        <f>SUM('1:3'!S233)</f>
        <v>0</v>
      </c>
      <c r="T233" s="93">
        <f>SUM('1:3'!T233)</f>
        <v>0</v>
      </c>
      <c r="U233" s="93">
        <f>SUM('1:3'!U233)</f>
        <v>0</v>
      </c>
      <c r="V233" s="202">
        <f t="shared" si="38"/>
        <v>0</v>
      </c>
      <c r="W233" s="33" t="str">
        <f t="shared" si="39"/>
        <v/>
      </c>
      <c r="X233" s="93">
        <f>SUM('1:3'!X233)</f>
        <v>0</v>
      </c>
      <c r="Y233" s="93">
        <f>SUM('1:3'!Y233)</f>
        <v>0</v>
      </c>
      <c r="Z233" s="93">
        <f>SUM('1:3'!Z233)</f>
        <v>0</v>
      </c>
      <c r="AA233" s="93">
        <f>SUM('1:3'!AA233)</f>
        <v>0</v>
      </c>
      <c r="AB233" s="73"/>
      <c r="AC233" s="54"/>
      <c r="AD233" s="306"/>
      <c r="AE233" s="54"/>
      <c r="AF233" s="54"/>
      <c r="AG233" s="54"/>
      <c r="AH233" s="54"/>
      <c r="AI233" s="57"/>
      <c r="AJ233" s="57"/>
      <c r="AK233" s="57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</row>
    <row r="234" spans="1:53">
      <c r="A234" s="260">
        <v>30100041</v>
      </c>
      <c r="B234" s="62" t="s">
        <v>81</v>
      </c>
      <c r="C234" s="16" t="s">
        <v>65</v>
      </c>
      <c r="D234" s="17">
        <v>5.03</v>
      </c>
      <c r="E234" s="17"/>
      <c r="F234" s="6"/>
      <c r="G234" s="93">
        <f>SUM('1:3'!G234)</f>
        <v>0</v>
      </c>
      <c r="H234" s="299">
        <f t="shared" si="34"/>
        <v>0</v>
      </c>
      <c r="I234" s="93">
        <f>SUM('1:3'!I234)</f>
        <v>0</v>
      </c>
      <c r="J234" s="31" t="str">
        <f t="array" ref="J234">IF(ISERROR(G234/I234),"",G234/I234)</f>
        <v/>
      </c>
      <c r="K234" s="35">
        <f t="array" ref="K234">IF(ISERROR(G234/L234),"",G234/L234)</f>
        <v>0</v>
      </c>
      <c r="L234" s="87">
        <v>50</v>
      </c>
      <c r="M234" s="36">
        <f t="shared" si="35"/>
        <v>0</v>
      </c>
      <c r="N234" s="93">
        <f>SUM('1:3'!N234)</f>
        <v>0</v>
      </c>
      <c r="O234" s="93">
        <f>SUM('1:3'!O234)</f>
        <v>0</v>
      </c>
      <c r="P234" s="93">
        <f>SUM('1:3'!P234)</f>
        <v>0</v>
      </c>
      <c r="Q234" s="93">
        <f>SUM('1:3'!Q234)</f>
        <v>0</v>
      </c>
      <c r="R234" s="93">
        <f>SUM('1:3'!R234)</f>
        <v>0</v>
      </c>
      <c r="S234" s="93">
        <f>SUM('1:3'!S234)</f>
        <v>0</v>
      </c>
      <c r="T234" s="93">
        <f>SUM('1:3'!T234)</f>
        <v>0</v>
      </c>
      <c r="U234" s="93">
        <f>SUM('1:3'!U234)</f>
        <v>0</v>
      </c>
      <c r="V234" s="202">
        <f t="shared" si="38"/>
        <v>0</v>
      </c>
      <c r="W234" s="33" t="str">
        <f t="shared" si="39"/>
        <v/>
      </c>
      <c r="X234" s="93">
        <f>SUM('1:3'!X234)</f>
        <v>0</v>
      </c>
      <c r="Y234" s="93">
        <f>SUM('1:3'!Y234)</f>
        <v>0</v>
      </c>
      <c r="Z234" s="93">
        <f>SUM('1:3'!Z234)</f>
        <v>0</v>
      </c>
      <c r="AA234" s="93">
        <f>SUM('1:3'!AA234)</f>
        <v>0</v>
      </c>
      <c r="AB234" s="73"/>
      <c r="AC234" s="54"/>
      <c r="AD234" s="306"/>
      <c r="AE234" s="54"/>
      <c r="AF234" s="54"/>
      <c r="AG234" s="54"/>
      <c r="AH234" s="54"/>
      <c r="AI234" s="57"/>
      <c r="AJ234" s="57"/>
      <c r="AK234" s="57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</row>
    <row r="235" spans="1:53">
      <c r="A235" s="260">
        <v>30100045</v>
      </c>
      <c r="B235" s="62" t="s">
        <v>83</v>
      </c>
      <c r="C235" s="16" t="s">
        <v>73</v>
      </c>
      <c r="D235" s="17">
        <v>5.03</v>
      </c>
      <c r="E235" s="17"/>
      <c r="F235" s="6"/>
      <c r="G235" s="93">
        <f>SUM('1:3'!G235)</f>
        <v>0</v>
      </c>
      <c r="H235" s="299">
        <f t="shared" si="34"/>
        <v>0</v>
      </c>
      <c r="I235" s="93">
        <f>SUM('1:3'!I235)</f>
        <v>0</v>
      </c>
      <c r="J235" s="31" t="str">
        <f t="array" ref="J235">IF(ISERROR(G235/I235),"",G235/I235)</f>
        <v/>
      </c>
      <c r="K235" s="35">
        <f t="array" ref="K235">IF(ISERROR(G235/L235),"",G235/L235)</f>
        <v>0</v>
      </c>
      <c r="L235" s="87">
        <v>50</v>
      </c>
      <c r="M235" s="36">
        <f t="shared" si="35"/>
        <v>0</v>
      </c>
      <c r="N235" s="93">
        <f>SUM('1:3'!N235)</f>
        <v>0</v>
      </c>
      <c r="O235" s="93">
        <f>SUM('1:3'!O235)</f>
        <v>0</v>
      </c>
      <c r="P235" s="93">
        <f>SUM('1:3'!P235)</f>
        <v>0</v>
      </c>
      <c r="Q235" s="93">
        <f>SUM('1:3'!Q235)</f>
        <v>0</v>
      </c>
      <c r="R235" s="93">
        <f>SUM('1:3'!R235)</f>
        <v>0</v>
      </c>
      <c r="S235" s="93">
        <f>SUM('1:3'!S235)</f>
        <v>0</v>
      </c>
      <c r="T235" s="93">
        <f>SUM('1:3'!T235)</f>
        <v>0</v>
      </c>
      <c r="U235" s="93">
        <f>SUM('1:3'!U235)</f>
        <v>0</v>
      </c>
      <c r="V235" s="202">
        <f t="shared" si="38"/>
        <v>0</v>
      </c>
      <c r="W235" s="33" t="str">
        <f t="shared" si="39"/>
        <v/>
      </c>
      <c r="X235" s="93">
        <f>SUM('1:3'!X235)</f>
        <v>0</v>
      </c>
      <c r="Y235" s="93">
        <f>SUM('1:3'!Y235)</f>
        <v>0</v>
      </c>
      <c r="Z235" s="93">
        <f>SUM('1:3'!Z235)</f>
        <v>0</v>
      </c>
      <c r="AA235" s="93">
        <f>SUM('1:3'!AA235)</f>
        <v>0</v>
      </c>
      <c r="AB235" s="73"/>
      <c r="AC235" s="54"/>
      <c r="AD235" s="306"/>
      <c r="AE235" s="54"/>
      <c r="AF235" s="54"/>
      <c r="AG235" s="54"/>
      <c r="AH235" s="54"/>
      <c r="AI235" s="57"/>
      <c r="AJ235" s="57"/>
      <c r="AK235" s="57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</row>
    <row r="236" spans="1:53">
      <c r="A236" s="260">
        <v>30100044</v>
      </c>
      <c r="B236" s="62" t="s">
        <v>83</v>
      </c>
      <c r="C236" s="16" t="s">
        <v>61</v>
      </c>
      <c r="D236" s="17">
        <v>5.03</v>
      </c>
      <c r="E236" s="17"/>
      <c r="F236" s="6"/>
      <c r="G236" s="93">
        <f>SUM('1:3'!G236)</f>
        <v>0</v>
      </c>
      <c r="H236" s="299">
        <f t="shared" si="34"/>
        <v>0</v>
      </c>
      <c r="I236" s="93">
        <f>SUM('1:3'!I236)</f>
        <v>0</v>
      </c>
      <c r="J236" s="31" t="str">
        <f t="array" ref="J236">IF(ISERROR(G236/I236),"",G236/I236)</f>
        <v/>
      </c>
      <c r="K236" s="35">
        <f t="array" ref="K236">IF(ISERROR(G236/L236),"",G236/L236)</f>
        <v>0</v>
      </c>
      <c r="L236" s="87">
        <v>50</v>
      </c>
      <c r="M236" s="36">
        <f t="shared" si="35"/>
        <v>0</v>
      </c>
      <c r="N236" s="93">
        <f>SUM('1:3'!N236)</f>
        <v>0</v>
      </c>
      <c r="O236" s="93">
        <f>SUM('1:3'!O236)</f>
        <v>0</v>
      </c>
      <c r="P236" s="93">
        <f>SUM('1:3'!P236)</f>
        <v>0</v>
      </c>
      <c r="Q236" s="93">
        <f>SUM('1:3'!Q236)</f>
        <v>0</v>
      </c>
      <c r="R236" s="93">
        <f>SUM('1:3'!R236)</f>
        <v>0</v>
      </c>
      <c r="S236" s="93">
        <f>SUM('1:3'!S236)</f>
        <v>0</v>
      </c>
      <c r="T236" s="93">
        <f>SUM('1:3'!T236)</f>
        <v>0</v>
      </c>
      <c r="U236" s="93">
        <f>SUM('1:3'!U236)</f>
        <v>0</v>
      </c>
      <c r="V236" s="202">
        <f t="shared" si="38"/>
        <v>0</v>
      </c>
      <c r="W236" s="33" t="str">
        <f t="shared" si="39"/>
        <v/>
      </c>
      <c r="X236" s="93">
        <f>SUM('1:3'!X236)</f>
        <v>0</v>
      </c>
      <c r="Y236" s="93">
        <f>SUM('1:3'!Y236)</f>
        <v>0</v>
      </c>
      <c r="Z236" s="93">
        <f>SUM('1:3'!Z236)</f>
        <v>0</v>
      </c>
      <c r="AA236" s="93">
        <f>SUM('1:3'!AA236)</f>
        <v>0</v>
      </c>
      <c r="AB236" s="73"/>
      <c r="AC236" s="54"/>
      <c r="AD236" s="306"/>
      <c r="AE236" s="54"/>
      <c r="AF236" s="54"/>
      <c r="AG236" s="54"/>
      <c r="AH236" s="54"/>
      <c r="AI236" s="57"/>
      <c r="AJ236" s="57"/>
      <c r="AK236" s="57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</row>
    <row r="237" spans="1:53">
      <c r="A237" s="260">
        <v>30100046</v>
      </c>
      <c r="B237" s="62" t="s">
        <v>83</v>
      </c>
      <c r="C237" s="16" t="s">
        <v>77</v>
      </c>
      <c r="D237" s="17">
        <v>5.03</v>
      </c>
      <c r="E237" s="17"/>
      <c r="F237" s="6"/>
      <c r="G237" s="93">
        <f>SUM('1:3'!G237)</f>
        <v>0</v>
      </c>
      <c r="H237" s="299">
        <f t="shared" si="34"/>
        <v>0</v>
      </c>
      <c r="I237" s="93">
        <f>SUM('1:3'!I237)</f>
        <v>0</v>
      </c>
      <c r="J237" s="31" t="str">
        <f t="array" ref="J237">IF(ISERROR(G237/I237),"",G237/I237)</f>
        <v/>
      </c>
      <c r="K237" s="35">
        <f t="array" ref="K237">IF(ISERROR(G237/L237),"",G237/L237)</f>
        <v>0</v>
      </c>
      <c r="L237" s="87">
        <v>50</v>
      </c>
      <c r="M237" s="36">
        <f t="shared" si="35"/>
        <v>0</v>
      </c>
      <c r="N237" s="93">
        <f>SUM('1:3'!N237)</f>
        <v>0</v>
      </c>
      <c r="O237" s="93">
        <f>SUM('1:3'!O237)</f>
        <v>0</v>
      </c>
      <c r="P237" s="93">
        <f>SUM('1:3'!P237)</f>
        <v>0</v>
      </c>
      <c r="Q237" s="93">
        <f>SUM('1:3'!Q237)</f>
        <v>0</v>
      </c>
      <c r="R237" s="93">
        <f>SUM('1:3'!R237)</f>
        <v>0</v>
      </c>
      <c r="S237" s="93">
        <f>SUM('1:3'!S237)</f>
        <v>0</v>
      </c>
      <c r="T237" s="93">
        <f>SUM('1:3'!T237)</f>
        <v>0</v>
      </c>
      <c r="U237" s="93">
        <f>SUM('1:3'!U237)</f>
        <v>0</v>
      </c>
      <c r="V237" s="202">
        <f t="shared" si="38"/>
        <v>0</v>
      </c>
      <c r="W237" s="33" t="str">
        <f t="shared" si="39"/>
        <v/>
      </c>
      <c r="X237" s="93">
        <f>SUM('1:3'!X237)</f>
        <v>0</v>
      </c>
      <c r="Y237" s="93">
        <f>SUM('1:3'!Y237)</f>
        <v>0</v>
      </c>
      <c r="Z237" s="93">
        <f>SUM('1:3'!Z237)</f>
        <v>0</v>
      </c>
      <c r="AA237" s="93">
        <f>SUM('1:3'!AA237)</f>
        <v>0</v>
      </c>
      <c r="AB237" s="73"/>
      <c r="AC237" s="54"/>
      <c r="AD237" s="306"/>
      <c r="AE237" s="54"/>
      <c r="AF237" s="54"/>
      <c r="AG237" s="54"/>
      <c r="AH237" s="54"/>
      <c r="AI237" s="57"/>
      <c r="AJ237" s="57"/>
      <c r="AK237" s="57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</row>
    <row r="238" spans="1:53">
      <c r="A238" s="260">
        <v>30100043</v>
      </c>
      <c r="B238" s="188" t="s">
        <v>429</v>
      </c>
      <c r="C238" s="183" t="s">
        <v>428</v>
      </c>
      <c r="D238" s="17">
        <v>5.03</v>
      </c>
      <c r="E238" s="17"/>
      <c r="F238" s="6"/>
      <c r="G238" s="93">
        <f>SUM('1:3'!G238)</f>
        <v>0</v>
      </c>
      <c r="H238" s="299">
        <f t="shared" si="34"/>
        <v>0</v>
      </c>
      <c r="I238" s="93">
        <f>SUM('1:3'!I238)</f>
        <v>0</v>
      </c>
      <c r="J238" s="31"/>
      <c r="K238" s="35"/>
      <c r="L238" s="87">
        <v>50</v>
      </c>
      <c r="M238" s="36"/>
      <c r="N238" s="93"/>
      <c r="O238" s="93"/>
      <c r="P238" s="93"/>
      <c r="Q238" s="93"/>
      <c r="R238" s="93"/>
      <c r="S238" s="93"/>
      <c r="T238" s="93"/>
      <c r="U238" s="93"/>
      <c r="V238" s="202"/>
      <c r="W238" s="33"/>
      <c r="X238" s="93"/>
      <c r="Y238" s="93"/>
      <c r="Z238" s="93"/>
      <c r="AA238" s="93"/>
      <c r="AB238" s="73"/>
      <c r="AC238" s="54"/>
      <c r="AD238" s="306"/>
      <c r="AE238" s="54"/>
      <c r="AF238" s="54"/>
      <c r="AG238" s="54"/>
      <c r="AH238" s="54"/>
      <c r="AI238" s="57"/>
      <c r="AJ238" s="57"/>
      <c r="AK238" s="57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</row>
    <row r="239" spans="1:53">
      <c r="A239" s="260">
        <v>30100064</v>
      </c>
      <c r="B239" s="188" t="s">
        <v>401</v>
      </c>
      <c r="C239" s="183" t="s">
        <v>399</v>
      </c>
      <c r="D239" s="17">
        <v>5</v>
      </c>
      <c r="E239" s="17"/>
      <c r="F239" s="6"/>
      <c r="G239" s="93">
        <f>SUM('1:3'!G239)</f>
        <v>0</v>
      </c>
      <c r="H239" s="299">
        <f t="shared" si="34"/>
        <v>0</v>
      </c>
      <c r="I239" s="93">
        <f>SUM('1:3'!I239)</f>
        <v>0</v>
      </c>
      <c r="J239" s="31"/>
      <c r="K239" s="35">
        <f t="array" ref="K239">IF(ISERROR(G239/L239),"",G239/L239)</f>
        <v>0</v>
      </c>
      <c r="L239" s="87">
        <v>50</v>
      </c>
      <c r="M239" s="36">
        <f t="shared" ref="M239:M250" si="40">IF(ISERROR(I239-K239),"",I239-K239)</f>
        <v>0</v>
      </c>
      <c r="N239" s="93">
        <f>SUM('1:3'!N239)</f>
        <v>0</v>
      </c>
      <c r="O239" s="93">
        <f>SUM('1:3'!O239)</f>
        <v>0</v>
      </c>
      <c r="P239" s="93">
        <f>SUM('1:3'!P239)</f>
        <v>0</v>
      </c>
      <c r="Q239" s="93">
        <f>SUM('1:3'!Q239)</f>
        <v>0</v>
      </c>
      <c r="R239" s="93">
        <f>SUM('1:3'!R239)</f>
        <v>0</v>
      </c>
      <c r="S239" s="93">
        <f>SUM('1:3'!S239)</f>
        <v>0</v>
      </c>
      <c r="T239" s="93">
        <f>SUM('1:3'!T239)</f>
        <v>0</v>
      </c>
      <c r="U239" s="93">
        <f>SUM('1:3'!U239)</f>
        <v>0</v>
      </c>
      <c r="V239" s="202"/>
      <c r="W239" s="33"/>
      <c r="X239" s="93">
        <f>SUM('1:3'!X239)</f>
        <v>0</v>
      </c>
      <c r="Y239" s="93">
        <f>SUM('1:3'!Y239)</f>
        <v>0</v>
      </c>
      <c r="Z239" s="93">
        <f>SUM('1:3'!Z239)</f>
        <v>0</v>
      </c>
      <c r="AA239" s="93">
        <f>SUM('1:3'!AA239)</f>
        <v>0</v>
      </c>
      <c r="AB239" s="73"/>
      <c r="AC239" s="54"/>
      <c r="AD239" s="306"/>
      <c r="AE239" s="54"/>
      <c r="AF239" s="54"/>
      <c r="AG239" s="54"/>
      <c r="AH239" s="54"/>
      <c r="AI239" s="57"/>
      <c r="AJ239" s="57"/>
      <c r="AK239" s="57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</row>
    <row r="240" spans="1:53">
      <c r="A240" s="260">
        <v>30100049</v>
      </c>
      <c r="B240" s="62" t="s">
        <v>84</v>
      </c>
      <c r="C240" s="16" t="s">
        <v>64</v>
      </c>
      <c r="D240" s="17">
        <v>5.03</v>
      </c>
      <c r="E240" s="17"/>
      <c r="F240" s="6"/>
      <c r="G240" s="93">
        <f>SUM('1:3'!G240)</f>
        <v>106</v>
      </c>
      <c r="H240" s="299">
        <f t="shared" si="34"/>
        <v>533.18000000000006</v>
      </c>
      <c r="I240" s="93">
        <f>SUM('1:3'!I240)</f>
        <v>4</v>
      </c>
      <c r="J240" s="31">
        <f t="array" ref="J240">IF(ISERROR(G240/I240),"",G240/I240)</f>
        <v>26.5</v>
      </c>
      <c r="K240" s="35">
        <f t="array" ref="K240">IF(ISERROR(G240/L240),"",G240/L240)</f>
        <v>4.9302325581395348</v>
      </c>
      <c r="L240" s="87">
        <v>21.5</v>
      </c>
      <c r="M240" s="36">
        <f t="shared" si="40"/>
        <v>-0.93023255813953476</v>
      </c>
      <c r="N240" s="93">
        <f>SUM('1:3'!N240)</f>
        <v>0</v>
      </c>
      <c r="O240" s="93">
        <f>SUM('1:3'!O240)</f>
        <v>0</v>
      </c>
      <c r="P240" s="93">
        <f>SUM('1:3'!P240)</f>
        <v>0</v>
      </c>
      <c r="Q240" s="93">
        <f>SUM('1:3'!Q240)</f>
        <v>0</v>
      </c>
      <c r="R240" s="93">
        <f>SUM('1:3'!R240)</f>
        <v>0</v>
      </c>
      <c r="S240" s="93">
        <f>SUM('1:3'!S240)</f>
        <v>0</v>
      </c>
      <c r="T240" s="93">
        <f>SUM('1:3'!T240)</f>
        <v>0</v>
      </c>
      <c r="U240" s="93">
        <f>SUM('1:3'!U240)</f>
        <v>0</v>
      </c>
      <c r="V240" s="202">
        <f>SUM(X240:AA240)</f>
        <v>0</v>
      </c>
      <c r="W240" s="33">
        <f>IF(ISERROR(V240/G240),"",V240/G240)</f>
        <v>0</v>
      </c>
      <c r="X240" s="93">
        <f>SUM('1:3'!X240)</f>
        <v>0</v>
      </c>
      <c r="Y240" s="93">
        <f>SUM('1:3'!Y240)</f>
        <v>0</v>
      </c>
      <c r="Z240" s="93">
        <f>SUM('1:3'!Z240)</f>
        <v>0</v>
      </c>
      <c r="AA240" s="93">
        <f>SUM('1:3'!AA240)</f>
        <v>0</v>
      </c>
      <c r="AB240" s="73"/>
      <c r="AC240" s="54"/>
      <c r="AD240" s="306"/>
      <c r="AE240" s="54"/>
      <c r="AF240" s="54"/>
      <c r="AG240" s="54"/>
      <c r="AH240" s="54"/>
      <c r="AI240" s="57"/>
      <c r="AJ240" s="57"/>
      <c r="AK240" s="57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</row>
    <row r="241" spans="1:53">
      <c r="A241" s="260">
        <v>30100050</v>
      </c>
      <c r="B241" s="62" t="s">
        <v>84</v>
      </c>
      <c r="C241" s="16" t="s">
        <v>65</v>
      </c>
      <c r="D241" s="17">
        <v>5.03</v>
      </c>
      <c r="E241" s="17"/>
      <c r="F241" s="6"/>
      <c r="G241" s="93">
        <f>SUM('1:3'!G241)</f>
        <v>0</v>
      </c>
      <c r="H241" s="299">
        <f t="shared" si="34"/>
        <v>0</v>
      </c>
      <c r="I241" s="93">
        <f>SUM('1:3'!I241)</f>
        <v>0</v>
      </c>
      <c r="J241" s="31" t="str">
        <f t="array" ref="J241">IF(ISERROR(G241/I241),"",G241/I241)</f>
        <v/>
      </c>
      <c r="K241" s="35">
        <f t="array" ref="K241">IF(ISERROR(G241/L241),"",G241/L241)</f>
        <v>0</v>
      </c>
      <c r="L241" s="87">
        <v>21.5</v>
      </c>
      <c r="M241" s="36">
        <f t="shared" si="40"/>
        <v>0</v>
      </c>
      <c r="N241" s="93">
        <f>SUM('1:3'!N241)</f>
        <v>0</v>
      </c>
      <c r="O241" s="93">
        <f>SUM('1:3'!O241)</f>
        <v>0</v>
      </c>
      <c r="P241" s="93">
        <f>SUM('1:3'!P241)</f>
        <v>0</v>
      </c>
      <c r="Q241" s="93">
        <f>SUM('1:3'!Q241)</f>
        <v>0</v>
      </c>
      <c r="R241" s="93">
        <f>SUM('1:3'!R241)</f>
        <v>0</v>
      </c>
      <c r="S241" s="93">
        <f>SUM('1:3'!S241)</f>
        <v>0</v>
      </c>
      <c r="T241" s="93">
        <f>SUM('1:3'!T241)</f>
        <v>0</v>
      </c>
      <c r="U241" s="93">
        <f>SUM('1:3'!U241)</f>
        <v>0</v>
      </c>
      <c r="V241" s="202">
        <f>SUM(X241:AA241)</f>
        <v>0</v>
      </c>
      <c r="W241" s="33" t="str">
        <f>IF(ISERROR(V241/G241),"",V241/G241)</f>
        <v/>
      </c>
      <c r="X241" s="93">
        <f>SUM('1:3'!X241)</f>
        <v>0</v>
      </c>
      <c r="Y241" s="93">
        <f>SUM('1:3'!Y241)</f>
        <v>0</v>
      </c>
      <c r="Z241" s="93">
        <f>SUM('1:3'!Z241)</f>
        <v>0</v>
      </c>
      <c r="AA241" s="93">
        <f>SUM('1:3'!AA241)</f>
        <v>0</v>
      </c>
      <c r="AB241" s="73"/>
      <c r="AC241" s="54"/>
      <c r="AD241" s="306"/>
      <c r="AE241" s="54"/>
      <c r="AF241" s="54"/>
      <c r="AG241" s="54"/>
      <c r="AH241" s="54"/>
      <c r="AI241" s="57"/>
      <c r="AJ241" s="57"/>
      <c r="AK241" s="57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</row>
    <row r="242" spans="1:53">
      <c r="A242" s="260"/>
      <c r="B242" s="188" t="s">
        <v>360</v>
      </c>
      <c r="C242" s="183" t="s">
        <v>361</v>
      </c>
      <c r="D242" s="17"/>
      <c r="E242" s="17"/>
      <c r="F242" s="6"/>
      <c r="G242" s="93">
        <f>SUM('1:3'!G242)</f>
        <v>0</v>
      </c>
      <c r="H242" s="299">
        <f t="shared" si="34"/>
        <v>0</v>
      </c>
      <c r="I242" s="93">
        <f>SUM('1:3'!I242)</f>
        <v>0</v>
      </c>
      <c r="J242" s="31"/>
      <c r="K242" s="35"/>
      <c r="L242" s="87"/>
      <c r="M242" s="36">
        <f t="shared" si="40"/>
        <v>0</v>
      </c>
      <c r="N242" s="93">
        <f>SUM('1:3'!N242)</f>
        <v>0</v>
      </c>
      <c r="O242" s="93">
        <f>SUM('1:3'!O242)</f>
        <v>0</v>
      </c>
      <c r="P242" s="93">
        <f>SUM('1:3'!P242)</f>
        <v>0</v>
      </c>
      <c r="Q242" s="93">
        <f>SUM('1:3'!Q242)</f>
        <v>0</v>
      </c>
      <c r="R242" s="93">
        <f>SUM('1:3'!R242)</f>
        <v>0</v>
      </c>
      <c r="S242" s="93">
        <f>SUM('1:3'!S242)</f>
        <v>0</v>
      </c>
      <c r="T242" s="93">
        <f>SUM('1:3'!T242)</f>
        <v>0</v>
      </c>
      <c r="U242" s="93">
        <f>SUM('1:3'!U242)</f>
        <v>0</v>
      </c>
      <c r="V242" s="202"/>
      <c r="W242" s="33"/>
      <c r="X242" s="93">
        <f>SUM('1:3'!X242)</f>
        <v>0</v>
      </c>
      <c r="Y242" s="93">
        <f>SUM('1:3'!Y242)</f>
        <v>0</v>
      </c>
      <c r="Z242" s="93">
        <f>SUM('1:3'!Z242)</f>
        <v>0</v>
      </c>
      <c r="AA242" s="93">
        <f>SUM('1:3'!AA242)</f>
        <v>0</v>
      </c>
      <c r="AB242" s="73"/>
      <c r="AC242" s="54"/>
      <c r="AD242" s="306"/>
      <c r="AE242" s="54"/>
      <c r="AF242" s="54"/>
      <c r="AG242" s="54"/>
      <c r="AH242" s="54"/>
      <c r="AI242" s="57"/>
      <c r="AJ242" s="57"/>
      <c r="AK242" s="57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</row>
    <row r="243" spans="1:53">
      <c r="A243" s="260">
        <v>30100055</v>
      </c>
      <c r="B243" s="63" t="s">
        <v>85</v>
      </c>
      <c r="C243" s="16" t="s">
        <v>60</v>
      </c>
      <c r="D243" s="17">
        <v>5.0599999999999996</v>
      </c>
      <c r="E243" s="17"/>
      <c r="F243" s="6"/>
      <c r="G243" s="93">
        <f>SUM('1:3'!G243)</f>
        <v>0</v>
      </c>
      <c r="H243" s="299">
        <f t="shared" si="34"/>
        <v>0</v>
      </c>
      <c r="I243" s="93">
        <f>SUM('1:3'!I243)</f>
        <v>0</v>
      </c>
      <c r="J243" s="31" t="str">
        <f t="array" ref="J243">IF(ISERROR(G243/I243),"",G243/I243)</f>
        <v/>
      </c>
      <c r="K243" s="35" t="str">
        <f t="array" ref="K243">IF(ISERROR(G243/L243),"",G243/L243)</f>
        <v/>
      </c>
      <c r="L243" s="87"/>
      <c r="M243" s="36" t="str">
        <f t="shared" si="40"/>
        <v/>
      </c>
      <c r="N243" s="93">
        <f>SUM('1:3'!N243)</f>
        <v>0</v>
      </c>
      <c r="O243" s="93">
        <f>SUM('1:3'!O243)</f>
        <v>0</v>
      </c>
      <c r="P243" s="93">
        <f>SUM('1:3'!P243)</f>
        <v>0</v>
      </c>
      <c r="Q243" s="93">
        <f>SUM('1:3'!Q243)</f>
        <v>0</v>
      </c>
      <c r="R243" s="93">
        <f>SUM('1:3'!R243)</f>
        <v>0</v>
      </c>
      <c r="S243" s="93">
        <f>SUM('1:3'!S243)</f>
        <v>0</v>
      </c>
      <c r="T243" s="93">
        <f>SUM('1:3'!T243)</f>
        <v>0</v>
      </c>
      <c r="U243" s="93">
        <f>SUM('1:3'!U243)</f>
        <v>0</v>
      </c>
      <c r="V243" s="202">
        <f>SUM(X243:AA243)</f>
        <v>0</v>
      </c>
      <c r="W243" s="33" t="str">
        <f>IF(ISERROR(V243/G243),"",V243/G243)</f>
        <v/>
      </c>
      <c r="X243" s="93">
        <f>SUM('1:3'!X243)</f>
        <v>0</v>
      </c>
      <c r="Y243" s="93">
        <f>SUM('1:3'!Y243)</f>
        <v>0</v>
      </c>
      <c r="Z243" s="93">
        <f>SUM('1:3'!Z243)</f>
        <v>0</v>
      </c>
      <c r="AA243" s="93">
        <f>SUM('1:3'!AA243)</f>
        <v>0</v>
      </c>
      <c r="AB243" s="73"/>
      <c r="AC243" s="54"/>
      <c r="AD243" s="306"/>
      <c r="AE243" s="54"/>
      <c r="AF243" s="54"/>
      <c r="AG243" s="54"/>
      <c r="AH243" s="54"/>
      <c r="AI243" s="57"/>
      <c r="AJ243" s="57"/>
      <c r="AK243" s="57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</row>
    <row r="244" spans="1:53">
      <c r="A244" s="260">
        <v>30100056</v>
      </c>
      <c r="B244" s="63" t="s">
        <v>85</v>
      </c>
      <c r="C244" s="16" t="s">
        <v>74</v>
      </c>
      <c r="D244" s="17">
        <v>5.0599999999999996</v>
      </c>
      <c r="E244" s="17"/>
      <c r="F244" s="6"/>
      <c r="G244" s="93">
        <f>SUM('1:3'!G244)</f>
        <v>0</v>
      </c>
      <c r="H244" s="299">
        <f t="shared" si="34"/>
        <v>0</v>
      </c>
      <c r="I244" s="93">
        <f>SUM('1:3'!I244)</f>
        <v>0</v>
      </c>
      <c r="J244" s="31" t="str">
        <f t="array" ref="J244">IF(ISERROR(G244/I244),"",G244/I244)</f>
        <v/>
      </c>
      <c r="K244" s="35" t="str">
        <f t="array" ref="K244">IF(ISERROR(G244/L244),"",G244/L244)</f>
        <v/>
      </c>
      <c r="L244" s="87"/>
      <c r="M244" s="36" t="str">
        <f t="shared" si="40"/>
        <v/>
      </c>
      <c r="N244" s="93">
        <f>SUM('1:3'!N244)</f>
        <v>0</v>
      </c>
      <c r="O244" s="93">
        <f>SUM('1:3'!O244)</f>
        <v>0</v>
      </c>
      <c r="P244" s="93">
        <f>SUM('1:3'!P244)</f>
        <v>0</v>
      </c>
      <c r="Q244" s="93">
        <f>SUM('1:3'!Q244)</f>
        <v>0</v>
      </c>
      <c r="R244" s="93">
        <f>SUM('1:3'!R244)</f>
        <v>0</v>
      </c>
      <c r="S244" s="93">
        <f>SUM('1:3'!S244)</f>
        <v>0</v>
      </c>
      <c r="T244" s="93">
        <f>SUM('1:3'!T244)</f>
        <v>0</v>
      </c>
      <c r="U244" s="93">
        <f>SUM('1:3'!U244)</f>
        <v>0</v>
      </c>
      <c r="V244" s="202">
        <f>SUM(X244:AA244)</f>
        <v>0</v>
      </c>
      <c r="W244" s="33" t="str">
        <f>IF(ISERROR(V244/G244),"",V244/G244)</f>
        <v/>
      </c>
      <c r="X244" s="93">
        <f>SUM('1:3'!X244)</f>
        <v>0</v>
      </c>
      <c r="Y244" s="93">
        <f>SUM('1:3'!Y244)</f>
        <v>0</v>
      </c>
      <c r="Z244" s="93">
        <f>SUM('1:3'!Z244)</f>
        <v>0</v>
      </c>
      <c r="AA244" s="93">
        <f>SUM('1:3'!AA244)</f>
        <v>0</v>
      </c>
      <c r="AB244" s="73"/>
      <c r="AC244" s="54"/>
      <c r="AD244" s="306"/>
      <c r="AE244" s="54"/>
      <c r="AF244" s="54"/>
      <c r="AG244" s="54"/>
      <c r="AH244" s="54"/>
      <c r="AI244" s="57"/>
      <c r="AJ244" s="57"/>
      <c r="AK244" s="57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</row>
    <row r="245" spans="1:53">
      <c r="A245" s="260">
        <v>30100057</v>
      </c>
      <c r="B245" s="63" t="s">
        <v>85</v>
      </c>
      <c r="C245" s="16" t="s">
        <v>65</v>
      </c>
      <c r="D245" s="17">
        <v>5.0599999999999996</v>
      </c>
      <c r="E245" s="17"/>
      <c r="F245" s="6"/>
      <c r="G245" s="93">
        <f>SUM('1:3'!G245)</f>
        <v>0</v>
      </c>
      <c r="H245" s="299">
        <f t="shared" si="34"/>
        <v>0</v>
      </c>
      <c r="I245" s="93">
        <f>SUM('1:3'!I245)</f>
        <v>0</v>
      </c>
      <c r="J245" s="31" t="str">
        <f t="array" ref="J245">IF(ISERROR(G245/I245),"",G245/I245)</f>
        <v/>
      </c>
      <c r="K245" s="35" t="str">
        <f t="array" ref="K245">IF(ISERROR(G245/L245),"",G245/L245)</f>
        <v/>
      </c>
      <c r="L245" s="87"/>
      <c r="M245" s="36" t="str">
        <f t="shared" si="40"/>
        <v/>
      </c>
      <c r="N245" s="93">
        <f>SUM('1:3'!N245)</f>
        <v>0</v>
      </c>
      <c r="O245" s="93">
        <f>SUM('1:3'!O245)</f>
        <v>0</v>
      </c>
      <c r="P245" s="93">
        <f>SUM('1:3'!P245)</f>
        <v>0</v>
      </c>
      <c r="Q245" s="93">
        <f>SUM('1:3'!Q245)</f>
        <v>0</v>
      </c>
      <c r="R245" s="93">
        <f>SUM('1:3'!R245)</f>
        <v>0</v>
      </c>
      <c r="S245" s="93">
        <f>SUM('1:3'!S245)</f>
        <v>0</v>
      </c>
      <c r="T245" s="93">
        <f>SUM('1:3'!T245)</f>
        <v>0</v>
      </c>
      <c r="U245" s="93">
        <f>SUM('1:3'!U245)</f>
        <v>0</v>
      </c>
      <c r="V245" s="202">
        <f>SUM(X245:AA245)</f>
        <v>0</v>
      </c>
      <c r="W245" s="33" t="str">
        <f>IF(ISERROR(V245/G245),"",V245/G245)</f>
        <v/>
      </c>
      <c r="X245" s="93">
        <f>SUM('1:3'!X245)</f>
        <v>0</v>
      </c>
      <c r="Y245" s="93">
        <f>SUM('1:3'!Y245)</f>
        <v>0</v>
      </c>
      <c r="Z245" s="93">
        <f>SUM('1:3'!Z245)</f>
        <v>0</v>
      </c>
      <c r="AA245" s="93">
        <f>SUM('1:3'!AA245)</f>
        <v>0</v>
      </c>
      <c r="AB245" s="73"/>
      <c r="AC245" s="54"/>
      <c r="AD245" s="306"/>
      <c r="AE245" s="54"/>
      <c r="AF245" s="54"/>
      <c r="AG245" s="54"/>
      <c r="AH245" s="54"/>
      <c r="AI245" s="57"/>
      <c r="AJ245" s="57"/>
      <c r="AK245" s="57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</row>
    <row r="246" spans="1:53" ht="15" customHeight="1">
      <c r="A246" s="260">
        <v>30100058</v>
      </c>
      <c r="B246" s="63" t="s">
        <v>85</v>
      </c>
      <c r="C246" s="16" t="s">
        <v>61</v>
      </c>
      <c r="D246" s="17">
        <v>5.0599999999999996</v>
      </c>
      <c r="E246" s="17"/>
      <c r="F246" s="6"/>
      <c r="G246" s="93">
        <f>SUM('1:3'!G246)</f>
        <v>0</v>
      </c>
      <c r="H246" s="299">
        <f t="shared" si="34"/>
        <v>0</v>
      </c>
      <c r="I246" s="93">
        <f>SUM('1:3'!I246)</f>
        <v>0</v>
      </c>
      <c r="J246" s="31" t="str">
        <f t="array" ref="J246">IF(ISERROR(G246/I246),"",G246/I246)</f>
        <v/>
      </c>
      <c r="K246" s="35" t="str">
        <f t="array" ref="K246">IF(ISERROR(G246/L246),"",G246/L246)</f>
        <v/>
      </c>
      <c r="L246" s="87"/>
      <c r="M246" s="36" t="str">
        <f t="shared" si="40"/>
        <v/>
      </c>
      <c r="N246" s="93">
        <f>SUM('1:3'!N246)</f>
        <v>0</v>
      </c>
      <c r="O246" s="93">
        <f>SUM('1:3'!O246)</f>
        <v>0</v>
      </c>
      <c r="P246" s="93">
        <f>SUM('1:3'!P246)</f>
        <v>0</v>
      </c>
      <c r="Q246" s="93">
        <f>SUM('1:3'!Q246)</f>
        <v>0</v>
      </c>
      <c r="R246" s="93">
        <f>SUM('1:3'!R246)</f>
        <v>0</v>
      </c>
      <c r="S246" s="93">
        <f>SUM('1:3'!S246)</f>
        <v>0</v>
      </c>
      <c r="T246" s="93">
        <f>SUM('1:3'!T246)</f>
        <v>0</v>
      </c>
      <c r="U246" s="93">
        <f>SUM('1:3'!U246)</f>
        <v>0</v>
      </c>
      <c r="V246" s="202">
        <f>SUM(X246:AA246)</f>
        <v>0</v>
      </c>
      <c r="W246" s="33" t="str">
        <f>IF(ISERROR(V246/G246),"",V246/G246)</f>
        <v/>
      </c>
      <c r="X246" s="93">
        <f>SUM('1:3'!X246)</f>
        <v>0</v>
      </c>
      <c r="Y246" s="93">
        <f>SUM('1:3'!Y246)</f>
        <v>0</v>
      </c>
      <c r="Z246" s="93">
        <f>SUM('1:3'!Z246)</f>
        <v>0</v>
      </c>
      <c r="AA246" s="93">
        <f>SUM('1:3'!AA246)</f>
        <v>0</v>
      </c>
      <c r="AB246" s="73"/>
      <c r="AC246" s="54"/>
      <c r="AD246" s="306"/>
      <c r="AE246" s="54"/>
      <c r="AF246" s="54"/>
      <c r="AG246" s="54"/>
      <c r="AH246" s="54"/>
      <c r="AI246" s="57"/>
      <c r="AJ246" s="57"/>
      <c r="AK246" s="57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</row>
    <row r="247" spans="1:53">
      <c r="A247" s="262">
        <v>30600013</v>
      </c>
      <c r="B247" s="193" t="s">
        <v>377</v>
      </c>
      <c r="C247" s="183" t="s">
        <v>374</v>
      </c>
      <c r="D247" s="17"/>
      <c r="E247" s="17"/>
      <c r="F247" s="6"/>
      <c r="G247" s="93">
        <f>SUM('1:3'!G247)</f>
        <v>0</v>
      </c>
      <c r="H247" s="299">
        <f t="shared" si="34"/>
        <v>0</v>
      </c>
      <c r="I247" s="93">
        <f>SUM('1:3'!I247)</f>
        <v>0</v>
      </c>
      <c r="J247" s="31"/>
      <c r="K247" s="35">
        <f t="array" ref="K247">IF(ISERROR(G247/L247),"",G247/L247)</f>
        <v>0</v>
      </c>
      <c r="L247" s="87">
        <v>24</v>
      </c>
      <c r="M247" s="36">
        <f t="shared" si="40"/>
        <v>0</v>
      </c>
      <c r="N247" s="93">
        <f>SUM('1:3'!N247)</f>
        <v>0</v>
      </c>
      <c r="O247" s="93">
        <f>SUM('1:3'!O247)</f>
        <v>0</v>
      </c>
      <c r="P247" s="93">
        <f>SUM('1:3'!P247)</f>
        <v>0</v>
      </c>
      <c r="Q247" s="93">
        <f>SUM('1:3'!Q247)</f>
        <v>0</v>
      </c>
      <c r="R247" s="93">
        <f>SUM('1:3'!R247)</f>
        <v>0</v>
      </c>
      <c r="S247" s="93">
        <f>SUM('1:3'!S247)</f>
        <v>0</v>
      </c>
      <c r="T247" s="93">
        <f>SUM('1:3'!T247)</f>
        <v>0</v>
      </c>
      <c r="U247" s="93">
        <f>SUM('1:3'!U247)</f>
        <v>0</v>
      </c>
      <c r="V247" s="202"/>
      <c r="W247" s="33"/>
      <c r="X247" s="93">
        <f>SUM('1:3'!X247)</f>
        <v>0</v>
      </c>
      <c r="Y247" s="93">
        <f>SUM('1:3'!Y247)</f>
        <v>0</v>
      </c>
      <c r="Z247" s="93">
        <f>SUM('1:3'!Z247)</f>
        <v>0</v>
      </c>
      <c r="AA247" s="93">
        <f>SUM('1:3'!AA247)</f>
        <v>0</v>
      </c>
      <c r="AB247" s="73"/>
      <c r="AC247" s="54"/>
      <c r="AD247" s="306"/>
      <c r="AE247" s="54"/>
      <c r="AF247" s="54"/>
      <c r="AG247" s="54"/>
      <c r="AH247" s="54"/>
      <c r="AI247" s="57"/>
      <c r="AJ247" s="57"/>
      <c r="AK247" s="57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</row>
    <row r="248" spans="1:53">
      <c r="A248" s="262">
        <v>30600014</v>
      </c>
      <c r="B248" s="193" t="s">
        <v>377</v>
      </c>
      <c r="C248" s="183" t="s">
        <v>369</v>
      </c>
      <c r="D248" s="17"/>
      <c r="E248" s="17"/>
      <c r="F248" s="6"/>
      <c r="G248" s="93">
        <f>SUM('1:3'!G248)</f>
        <v>0</v>
      </c>
      <c r="H248" s="299">
        <f t="shared" si="34"/>
        <v>0</v>
      </c>
      <c r="I248" s="93">
        <f>SUM('1:3'!I248)</f>
        <v>0</v>
      </c>
      <c r="J248" s="31"/>
      <c r="K248" s="35">
        <f t="array" ref="K248">IF(ISERROR(G248/L248),"",G248/L248)</f>
        <v>0</v>
      </c>
      <c r="L248" s="87">
        <v>24</v>
      </c>
      <c r="M248" s="36">
        <f t="shared" si="40"/>
        <v>0</v>
      </c>
      <c r="N248" s="93">
        <f>SUM('1:3'!N248)</f>
        <v>0</v>
      </c>
      <c r="O248" s="93">
        <f>SUM('1:3'!O248)</f>
        <v>0</v>
      </c>
      <c r="P248" s="93">
        <f>SUM('1:3'!P248)</f>
        <v>0</v>
      </c>
      <c r="Q248" s="93">
        <f>SUM('1:3'!Q248)</f>
        <v>0</v>
      </c>
      <c r="R248" s="93">
        <f>SUM('1:3'!R248)</f>
        <v>0</v>
      </c>
      <c r="S248" s="93">
        <f>SUM('1:3'!S248)</f>
        <v>0</v>
      </c>
      <c r="T248" s="93">
        <f>SUM('1:3'!T248)</f>
        <v>0</v>
      </c>
      <c r="U248" s="93">
        <f>SUM('1:3'!U248)</f>
        <v>0</v>
      </c>
      <c r="V248" s="202"/>
      <c r="W248" s="33"/>
      <c r="X248" s="93">
        <f>SUM('1:3'!X248)</f>
        <v>0</v>
      </c>
      <c r="Y248" s="93">
        <f>SUM('1:3'!Y248)</f>
        <v>0</v>
      </c>
      <c r="Z248" s="93">
        <f>SUM('1:3'!Z248)</f>
        <v>0</v>
      </c>
      <c r="AA248" s="93">
        <f>SUM('1:3'!AA248)</f>
        <v>0</v>
      </c>
      <c r="AB248" s="73"/>
      <c r="AC248" s="54"/>
      <c r="AD248" s="306"/>
      <c r="AE248" s="54"/>
      <c r="AF248" s="54"/>
      <c r="AG248" s="54"/>
      <c r="AH248" s="54"/>
      <c r="AI248" s="57"/>
      <c r="AJ248" s="57"/>
      <c r="AK248" s="57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</row>
    <row r="249" spans="1:53">
      <c r="A249" s="262">
        <v>30600012</v>
      </c>
      <c r="B249" s="193" t="s">
        <v>377</v>
      </c>
      <c r="C249" s="183" t="s">
        <v>370</v>
      </c>
      <c r="D249" s="17"/>
      <c r="E249" s="17"/>
      <c r="F249" s="6"/>
      <c r="G249" s="93">
        <f>SUM('1:3'!G249)</f>
        <v>0</v>
      </c>
      <c r="H249" s="299">
        <f t="shared" si="34"/>
        <v>0</v>
      </c>
      <c r="I249" s="93">
        <f>SUM('1:3'!I249)</f>
        <v>0</v>
      </c>
      <c r="J249" s="31"/>
      <c r="K249" s="35">
        <f t="array" ref="K249">IF(ISERROR(G249/L249),"",G249/L249)</f>
        <v>0</v>
      </c>
      <c r="L249" s="87">
        <v>24</v>
      </c>
      <c r="M249" s="36">
        <f t="shared" si="40"/>
        <v>0</v>
      </c>
      <c r="N249" s="93">
        <f>SUM('1:3'!N249)</f>
        <v>0</v>
      </c>
      <c r="O249" s="93">
        <f>SUM('1:3'!O249)</f>
        <v>0</v>
      </c>
      <c r="P249" s="93">
        <f>SUM('1:3'!P249)</f>
        <v>0</v>
      </c>
      <c r="Q249" s="93">
        <f>SUM('1:3'!Q249)</f>
        <v>0</v>
      </c>
      <c r="R249" s="93">
        <f>SUM('1:3'!R249)</f>
        <v>0</v>
      </c>
      <c r="S249" s="93">
        <f>SUM('1:3'!S249)</f>
        <v>0</v>
      </c>
      <c r="T249" s="93">
        <f>SUM('1:3'!T249)</f>
        <v>0</v>
      </c>
      <c r="U249" s="93">
        <f>SUM('1:3'!U249)</f>
        <v>0</v>
      </c>
      <c r="V249" s="202"/>
      <c r="W249" s="33"/>
      <c r="X249" s="93">
        <f>SUM('1:3'!X249)</f>
        <v>0</v>
      </c>
      <c r="Y249" s="93">
        <f>SUM('1:3'!Y249)</f>
        <v>0</v>
      </c>
      <c r="Z249" s="93">
        <f>SUM('1:3'!Z249)</f>
        <v>0</v>
      </c>
      <c r="AA249" s="93">
        <f>SUM('1:3'!AA249)</f>
        <v>0</v>
      </c>
      <c r="AB249" s="73"/>
      <c r="AC249" s="54"/>
      <c r="AD249" s="306"/>
      <c r="AE249" s="54"/>
      <c r="AF249" s="54"/>
      <c r="AG249" s="54"/>
      <c r="AH249" s="54"/>
      <c r="AI249" s="57"/>
      <c r="AJ249" s="57"/>
      <c r="AK249" s="57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</row>
    <row r="250" spans="1:53">
      <c r="A250" s="262">
        <v>30600011</v>
      </c>
      <c r="B250" s="193" t="s">
        <v>377</v>
      </c>
      <c r="C250" s="183" t="s">
        <v>371</v>
      </c>
      <c r="D250" s="17"/>
      <c r="E250" s="17"/>
      <c r="F250" s="6"/>
      <c r="G250" s="93">
        <f>SUM('1:3'!G250)</f>
        <v>0</v>
      </c>
      <c r="H250" s="299">
        <f t="shared" si="34"/>
        <v>0</v>
      </c>
      <c r="I250" s="93">
        <f>SUM('1:3'!I250)</f>
        <v>0</v>
      </c>
      <c r="J250" s="31"/>
      <c r="K250" s="35">
        <f t="array" ref="K250">IF(ISERROR(G250/L250),"",G250/L250)</f>
        <v>0</v>
      </c>
      <c r="L250" s="87">
        <v>24</v>
      </c>
      <c r="M250" s="36">
        <f t="shared" si="40"/>
        <v>0</v>
      </c>
      <c r="N250" s="93">
        <f>SUM('1:3'!N250)</f>
        <v>0</v>
      </c>
      <c r="O250" s="93">
        <f>SUM('1:3'!O250)</f>
        <v>0</v>
      </c>
      <c r="P250" s="93">
        <f>SUM('1:3'!P250)</f>
        <v>0</v>
      </c>
      <c r="Q250" s="93">
        <f>SUM('1:3'!Q250)</f>
        <v>0</v>
      </c>
      <c r="R250" s="93">
        <f>SUM('1:3'!R250)</f>
        <v>0</v>
      </c>
      <c r="S250" s="93">
        <f>SUM('1:3'!S250)</f>
        <v>0</v>
      </c>
      <c r="T250" s="93">
        <f>SUM('1:3'!T250)</f>
        <v>0</v>
      </c>
      <c r="U250" s="93">
        <f>SUM('1:3'!U250)</f>
        <v>0</v>
      </c>
      <c r="V250" s="202"/>
      <c r="W250" s="33"/>
      <c r="X250" s="93">
        <f>SUM('1:3'!X250)</f>
        <v>0</v>
      </c>
      <c r="Y250" s="93">
        <f>SUM('1:3'!Y250)</f>
        <v>0</v>
      </c>
      <c r="Z250" s="93">
        <f>SUM('1:3'!Z250)</f>
        <v>0</v>
      </c>
      <c r="AA250" s="93">
        <f>SUM('1:3'!AA250)</f>
        <v>0</v>
      </c>
      <c r="AB250" s="73"/>
      <c r="AC250" s="54"/>
      <c r="AD250" s="306"/>
      <c r="AE250" s="54"/>
      <c r="AF250" s="54"/>
      <c r="AG250" s="54"/>
      <c r="AH250" s="54"/>
      <c r="AI250" s="57"/>
      <c r="AJ250" s="57"/>
      <c r="AK250" s="57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</row>
    <row r="251" spans="1:53">
      <c r="A251" s="262">
        <v>30300002</v>
      </c>
      <c r="B251" s="193" t="s">
        <v>407</v>
      </c>
      <c r="C251" s="183" t="s">
        <v>408</v>
      </c>
      <c r="D251" s="17"/>
      <c r="E251" s="17"/>
      <c r="F251" s="6"/>
      <c r="G251" s="93">
        <f>SUM('1:3'!G251)</f>
        <v>0</v>
      </c>
      <c r="H251" s="299">
        <f t="shared" si="34"/>
        <v>0</v>
      </c>
      <c r="I251" s="93">
        <f>SUM('1:3'!I251)</f>
        <v>0</v>
      </c>
      <c r="J251" s="31"/>
      <c r="K251" s="35"/>
      <c r="L251" s="87">
        <v>4</v>
      </c>
      <c r="M251" s="36"/>
      <c r="N251" s="31"/>
      <c r="O251" s="93"/>
      <c r="P251" s="93"/>
      <c r="Q251" s="93"/>
      <c r="R251" s="93"/>
      <c r="S251" s="93"/>
      <c r="T251" s="93"/>
      <c r="U251" s="93"/>
      <c r="V251" s="202"/>
      <c r="W251" s="33"/>
      <c r="X251" s="93"/>
      <c r="Y251" s="93"/>
      <c r="Z251" s="93"/>
      <c r="AA251" s="93"/>
      <c r="AB251" s="73"/>
      <c r="AC251" s="54"/>
      <c r="AD251" s="306"/>
      <c r="AE251" s="54"/>
      <c r="AF251" s="54"/>
      <c r="AG251" s="54"/>
      <c r="AH251" s="54"/>
      <c r="AI251" s="57"/>
      <c r="AJ251" s="57"/>
      <c r="AK251" s="57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</row>
    <row r="252" spans="1:53">
      <c r="A252" s="262">
        <v>30300001</v>
      </c>
      <c r="B252" s="193" t="s">
        <v>407</v>
      </c>
      <c r="C252" s="183" t="s">
        <v>409</v>
      </c>
      <c r="D252" s="17"/>
      <c r="E252" s="17"/>
      <c r="F252" s="6"/>
      <c r="G252" s="93">
        <f>SUM('1:3'!G252)</f>
        <v>0</v>
      </c>
      <c r="H252" s="299">
        <f t="shared" si="34"/>
        <v>0</v>
      </c>
      <c r="I252" s="93">
        <f>SUM('1:3'!I252)</f>
        <v>0</v>
      </c>
      <c r="J252" s="31"/>
      <c r="K252" s="35"/>
      <c r="L252" s="87">
        <v>4</v>
      </c>
      <c r="M252" s="36"/>
      <c r="N252" s="31"/>
      <c r="O252" s="93"/>
      <c r="P252" s="93"/>
      <c r="Q252" s="93"/>
      <c r="R252" s="93"/>
      <c r="S252" s="93"/>
      <c r="T252" s="93"/>
      <c r="U252" s="93"/>
      <c r="V252" s="202"/>
      <c r="W252" s="33"/>
      <c r="X252" s="93"/>
      <c r="Y252" s="93"/>
      <c r="Z252" s="93"/>
      <c r="AA252" s="93"/>
      <c r="AB252" s="73"/>
      <c r="AC252" s="54"/>
      <c r="AD252" s="306"/>
      <c r="AE252" s="54"/>
      <c r="AF252" s="54"/>
      <c r="AG252" s="54"/>
      <c r="AH252" s="54"/>
      <c r="AI252" s="57"/>
      <c r="AJ252" s="57"/>
      <c r="AK252" s="57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</row>
    <row r="253" spans="1:53">
      <c r="A253" s="262">
        <v>30300003</v>
      </c>
      <c r="B253" s="193" t="s">
        <v>407</v>
      </c>
      <c r="C253" s="183" t="s">
        <v>411</v>
      </c>
      <c r="D253" s="17"/>
      <c r="E253" s="17"/>
      <c r="F253" s="6"/>
      <c r="G253" s="93">
        <f>SUM('1:3'!G253)</f>
        <v>0</v>
      </c>
      <c r="H253" s="299">
        <f t="shared" si="34"/>
        <v>0</v>
      </c>
      <c r="I253" s="93">
        <f>SUM('1:3'!I253)</f>
        <v>0</v>
      </c>
      <c r="J253" s="31"/>
      <c r="K253" s="35"/>
      <c r="L253" s="87">
        <v>4</v>
      </c>
      <c r="M253" s="36"/>
      <c r="N253" s="31"/>
      <c r="O253" s="93"/>
      <c r="P253" s="93"/>
      <c r="Q253" s="93"/>
      <c r="R253" s="93"/>
      <c r="S253" s="93"/>
      <c r="T253" s="93"/>
      <c r="U253" s="93"/>
      <c r="V253" s="202"/>
      <c r="W253" s="33"/>
      <c r="X253" s="93"/>
      <c r="Y253" s="93"/>
      <c r="Z253" s="93"/>
      <c r="AA253" s="93"/>
      <c r="AB253" s="73"/>
      <c r="AC253" s="54"/>
      <c r="AD253" s="306"/>
      <c r="AE253" s="54"/>
      <c r="AF253" s="54"/>
      <c r="AG253" s="54"/>
      <c r="AH253" s="54"/>
      <c r="AI253" s="57"/>
      <c r="AJ253" s="57"/>
      <c r="AK253" s="57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</row>
    <row r="254" spans="1:53">
      <c r="A254" s="262">
        <v>30300005</v>
      </c>
      <c r="B254" s="185" t="s">
        <v>363</v>
      </c>
      <c r="C254" s="16" t="s">
        <v>349</v>
      </c>
      <c r="D254" s="17"/>
      <c r="E254" s="17"/>
      <c r="F254" s="6"/>
      <c r="G254" s="93">
        <f>SUM('1:3'!G254)</f>
        <v>0</v>
      </c>
      <c r="H254" s="299">
        <f t="shared" si="34"/>
        <v>0</v>
      </c>
      <c r="I254" s="93">
        <f>SUM('1:3'!I254)</f>
        <v>0</v>
      </c>
      <c r="J254" s="31"/>
      <c r="K254" s="35"/>
      <c r="L254" s="87">
        <v>4</v>
      </c>
      <c r="M254" s="36"/>
      <c r="N254" s="31"/>
      <c r="O254" s="93">
        <f>SUM('1:3'!O254)</f>
        <v>0</v>
      </c>
      <c r="P254" s="93">
        <f>SUM('1:3'!P254)</f>
        <v>0</v>
      </c>
      <c r="Q254" s="93">
        <f>SUM('1:3'!Q254)</f>
        <v>0</v>
      </c>
      <c r="R254" s="93">
        <f>SUM('1:3'!R254)</f>
        <v>0</v>
      </c>
      <c r="S254" s="93">
        <f>SUM('1:3'!S254)</f>
        <v>0</v>
      </c>
      <c r="T254" s="93">
        <f>SUM('1:3'!T254)</f>
        <v>0</v>
      </c>
      <c r="U254" s="93">
        <f>SUM('1:3'!U254)</f>
        <v>0</v>
      </c>
      <c r="V254" s="202"/>
      <c r="W254" s="33"/>
      <c r="X254" s="93">
        <f>SUM('1:3'!X254)</f>
        <v>0</v>
      </c>
      <c r="Y254" s="93">
        <f>SUM('1:3'!Y254)</f>
        <v>0</v>
      </c>
      <c r="Z254" s="93">
        <f>SUM('1:3'!Z254)</f>
        <v>0</v>
      </c>
      <c r="AA254" s="93">
        <f>SUM('1:3'!AA254)</f>
        <v>0</v>
      </c>
      <c r="AB254" s="73"/>
      <c r="AC254" s="54"/>
      <c r="AD254" s="306"/>
      <c r="AE254" s="54"/>
      <c r="AF254" s="54"/>
      <c r="AG254" s="54"/>
      <c r="AH254" s="54"/>
      <c r="AI254" s="57"/>
      <c r="AJ254" s="57"/>
      <c r="AK254" s="57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</row>
    <row r="255" spans="1:53">
      <c r="A255" s="262">
        <v>30300004</v>
      </c>
      <c r="B255" s="185" t="s">
        <v>363</v>
      </c>
      <c r="C255" s="16" t="s">
        <v>350</v>
      </c>
      <c r="D255" s="17"/>
      <c r="E255" s="17"/>
      <c r="F255" s="6"/>
      <c r="G255" s="93">
        <f>SUM('1:3'!G255)</f>
        <v>0</v>
      </c>
      <c r="H255" s="299">
        <f t="shared" si="34"/>
        <v>0</v>
      </c>
      <c r="I255" s="93">
        <f>SUM('1:3'!I255)</f>
        <v>0</v>
      </c>
      <c r="J255" s="31"/>
      <c r="K255" s="35"/>
      <c r="L255" s="87">
        <v>4</v>
      </c>
      <c r="M255" s="36"/>
      <c r="N255" s="31"/>
      <c r="O255" s="93">
        <f>SUM('1:3'!O255)</f>
        <v>0</v>
      </c>
      <c r="P255" s="93">
        <f>SUM('1:3'!P255)</f>
        <v>0</v>
      </c>
      <c r="Q255" s="93">
        <f>SUM('1:3'!Q255)</f>
        <v>0</v>
      </c>
      <c r="R255" s="93">
        <f>SUM('1:3'!R255)</f>
        <v>0</v>
      </c>
      <c r="S255" s="93">
        <f>SUM('1:3'!S255)</f>
        <v>0</v>
      </c>
      <c r="T255" s="93">
        <f>SUM('1:3'!T255)</f>
        <v>0</v>
      </c>
      <c r="U255" s="93">
        <f>SUM('1:3'!U255)</f>
        <v>0</v>
      </c>
      <c r="V255" s="202"/>
      <c r="W255" s="33"/>
      <c r="X255" s="93">
        <f>SUM('1:3'!X255)</f>
        <v>0</v>
      </c>
      <c r="Y255" s="93">
        <f>SUM('1:3'!Y255)</f>
        <v>0</v>
      </c>
      <c r="Z255" s="93">
        <f>SUM('1:3'!Z255)</f>
        <v>0</v>
      </c>
      <c r="AA255" s="93">
        <f>SUM('1:3'!AA255)</f>
        <v>0</v>
      </c>
      <c r="AB255" s="73"/>
      <c r="AC255" s="54"/>
      <c r="AD255" s="306"/>
      <c r="AE255" s="54"/>
      <c r="AF255" s="54"/>
      <c r="AG255" s="54"/>
      <c r="AH255" s="54"/>
      <c r="AI255" s="57"/>
      <c r="AJ255" s="57"/>
      <c r="AK255" s="57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</row>
    <row r="256" spans="1:53">
      <c r="A256" s="262">
        <v>30300006</v>
      </c>
      <c r="B256" s="185" t="s">
        <v>363</v>
      </c>
      <c r="C256" s="16" t="s">
        <v>351</v>
      </c>
      <c r="D256" s="17"/>
      <c r="E256" s="17"/>
      <c r="F256" s="6"/>
      <c r="G256" s="93">
        <f>SUM('1:3'!G256)</f>
        <v>0</v>
      </c>
      <c r="H256" s="299">
        <f t="shared" si="34"/>
        <v>0</v>
      </c>
      <c r="I256" s="93">
        <f>SUM('1:3'!I256)</f>
        <v>0</v>
      </c>
      <c r="J256" s="31"/>
      <c r="K256" s="35"/>
      <c r="L256" s="87">
        <v>4</v>
      </c>
      <c r="M256" s="36"/>
      <c r="N256" s="31"/>
      <c r="O256" s="93">
        <f>SUM('1:3'!O256)</f>
        <v>0</v>
      </c>
      <c r="P256" s="93">
        <f>SUM('1:3'!P256)</f>
        <v>0</v>
      </c>
      <c r="Q256" s="93">
        <f>SUM('1:3'!Q256)</f>
        <v>0</v>
      </c>
      <c r="R256" s="93">
        <f>SUM('1:3'!R256)</f>
        <v>0</v>
      </c>
      <c r="S256" s="93">
        <f>SUM('1:3'!S256)</f>
        <v>0</v>
      </c>
      <c r="T256" s="93">
        <f>SUM('1:3'!T256)</f>
        <v>0</v>
      </c>
      <c r="U256" s="93">
        <f>SUM('1:3'!U256)</f>
        <v>0</v>
      </c>
      <c r="V256" s="202"/>
      <c r="W256" s="33"/>
      <c r="X256" s="93">
        <f>SUM('1:3'!X256)</f>
        <v>0</v>
      </c>
      <c r="Y256" s="93">
        <f>SUM('1:3'!Y256)</f>
        <v>0</v>
      </c>
      <c r="Z256" s="93">
        <f>SUM('1:3'!Z256)</f>
        <v>0</v>
      </c>
      <c r="AA256" s="93">
        <f>SUM('1:3'!AA256)</f>
        <v>0</v>
      </c>
      <c r="AB256" s="73"/>
      <c r="AC256" s="54"/>
      <c r="AD256" s="306"/>
      <c r="AE256" s="54"/>
      <c r="AF256" s="54"/>
      <c r="AG256" s="54"/>
      <c r="AH256" s="54"/>
      <c r="AI256" s="57"/>
      <c r="AJ256" s="57"/>
      <c r="AK256" s="57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</row>
    <row r="257" spans="1:53">
      <c r="A257" s="544" t="s">
        <v>86</v>
      </c>
      <c r="B257" s="544"/>
      <c r="C257" s="302" t="s">
        <v>71</v>
      </c>
      <c r="D257" s="20"/>
      <c r="E257" s="20"/>
      <c r="F257" s="32"/>
      <c r="G257" s="94">
        <f>SUM(G200:G256)</f>
        <v>1472</v>
      </c>
      <c r="H257" s="30">
        <f>SUM(H200:H256)</f>
        <v>7472.46</v>
      </c>
      <c r="I257" s="30">
        <f>SUM(I200:I256)</f>
        <v>41</v>
      </c>
      <c r="J257" s="31">
        <f t="array" ref="J257">IF(ISERROR(G257/I257),"",G257/I257)</f>
        <v>35.902439024390247</v>
      </c>
      <c r="K257" s="30">
        <f>SUM(K200:K256)</f>
        <v>69.977851605758588</v>
      </c>
      <c r="L257" s="98"/>
      <c r="M257" s="89">
        <f t="shared" ref="M257:V257" si="41">SUM(M200:M256)</f>
        <v>-28.977851605758588</v>
      </c>
      <c r="N257" s="30">
        <f t="shared" si="41"/>
        <v>0</v>
      </c>
      <c r="O257" s="91">
        <f t="shared" si="41"/>
        <v>0</v>
      </c>
      <c r="P257" s="91">
        <f t="shared" si="41"/>
        <v>0</v>
      </c>
      <c r="Q257" s="91">
        <f t="shared" si="41"/>
        <v>0</v>
      </c>
      <c r="R257" s="91">
        <f t="shared" si="41"/>
        <v>0</v>
      </c>
      <c r="S257" s="92">
        <f t="shared" si="41"/>
        <v>0</v>
      </c>
      <c r="T257" s="91">
        <f t="shared" si="41"/>
        <v>0</v>
      </c>
      <c r="U257" s="91">
        <f t="shared" si="41"/>
        <v>0</v>
      </c>
      <c r="V257" s="202">
        <f t="shared" si="41"/>
        <v>0</v>
      </c>
      <c r="W257" s="33">
        <f t="shared" ref="W257:W264" si="42">IF(ISERROR(V257/G257),"",V257/G257)</f>
        <v>0</v>
      </c>
      <c r="X257" s="92">
        <f>SUM(X200:X256)</f>
        <v>0</v>
      </c>
      <c r="Y257" s="92">
        <f>SUM(Y200:Y256)</f>
        <v>0</v>
      </c>
      <c r="Z257" s="92">
        <f>SUM(Z200:Z256)</f>
        <v>0</v>
      </c>
      <c r="AA257" s="92">
        <f>SUM(AA200:AA256)</f>
        <v>0</v>
      </c>
      <c r="AB257" s="75"/>
      <c r="AC257" s="70"/>
      <c r="AD257" s="306"/>
      <c r="AE257" s="74"/>
      <c r="AF257" s="74"/>
      <c r="AG257" s="74"/>
      <c r="AH257" s="74"/>
      <c r="AI257" s="57"/>
      <c r="AJ257" s="57"/>
      <c r="AK257" s="57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</row>
    <row r="258" spans="1:53">
      <c r="A258" s="259">
        <v>30400012</v>
      </c>
      <c r="B258" s="61" t="s">
        <v>87</v>
      </c>
      <c r="C258" s="16" t="s">
        <v>53</v>
      </c>
      <c r="D258" s="17">
        <v>5.03</v>
      </c>
      <c r="E258" s="17"/>
      <c r="F258" s="6"/>
      <c r="G258" s="93">
        <f>SUM('1:3'!G258)</f>
        <v>0</v>
      </c>
      <c r="H258" s="299">
        <f>D258*G258</f>
        <v>0</v>
      </c>
      <c r="I258" s="93">
        <f>SUM('1:3'!I258)</f>
        <v>0</v>
      </c>
      <c r="J258" s="31" t="str">
        <f t="array" ref="J258">IF(ISERROR(G258/I258),"",G258/I258)</f>
        <v/>
      </c>
      <c r="K258" s="35">
        <f t="array" ref="K258">IF(ISERROR(G258/L258),"",G258/L258)</f>
        <v>0</v>
      </c>
      <c r="L258" s="87">
        <v>8.8000000000000007</v>
      </c>
      <c r="M258" s="36">
        <f t="shared" ref="M258:M265" si="43">IF(ISERROR(I258-K258),"",I258-K258)</f>
        <v>0</v>
      </c>
      <c r="N258" s="31">
        <f t="shared" ref="N258:N265" si="44">SUM(O258:U258)</f>
        <v>0</v>
      </c>
      <c r="O258" s="93">
        <f>SUM('1:3'!O258)</f>
        <v>0</v>
      </c>
      <c r="P258" s="93">
        <f>SUM('1:3'!P258)</f>
        <v>0</v>
      </c>
      <c r="Q258" s="93">
        <f>SUM('1:3'!Q258)</f>
        <v>0</v>
      </c>
      <c r="R258" s="93">
        <f>SUM('1:3'!R258)</f>
        <v>0</v>
      </c>
      <c r="S258" s="93">
        <f>SUM('1:3'!S258)</f>
        <v>0</v>
      </c>
      <c r="T258" s="93">
        <f>SUM('1:3'!T258)</f>
        <v>0</v>
      </c>
      <c r="U258" s="93">
        <f>SUM('1:3'!U258)</f>
        <v>0</v>
      </c>
      <c r="V258" s="202">
        <f t="shared" ref="V258:V264" si="45">SUM(X258:AA258)</f>
        <v>0</v>
      </c>
      <c r="W258" s="33" t="str">
        <f t="shared" si="42"/>
        <v/>
      </c>
      <c r="X258" s="93">
        <f>SUM('1:3'!X258)</f>
        <v>0</v>
      </c>
      <c r="Y258" s="93">
        <f>SUM('1:3'!Y258)</f>
        <v>0</v>
      </c>
      <c r="Z258" s="93">
        <f>SUM('1:3'!Z258)</f>
        <v>0</v>
      </c>
      <c r="AA258" s="93">
        <f>SUM('1:3'!AA258)</f>
        <v>0</v>
      </c>
      <c r="AB258" s="73"/>
      <c r="AC258" s="54"/>
      <c r="AD258" s="306"/>
      <c r="AE258" s="54"/>
      <c r="AF258" s="54"/>
      <c r="AG258" s="54"/>
      <c r="AH258" s="54"/>
      <c r="AI258" s="57"/>
      <c r="AJ258" s="57"/>
      <c r="AK258" s="57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</row>
    <row r="259" spans="1:53">
      <c r="A259" s="259">
        <v>30400010</v>
      </c>
      <c r="B259" s="61" t="s">
        <v>87</v>
      </c>
      <c r="C259" s="16" t="s">
        <v>60</v>
      </c>
      <c r="D259" s="17">
        <v>5.03</v>
      </c>
      <c r="E259" s="17"/>
      <c r="F259" s="6"/>
      <c r="G259" s="93">
        <f>SUM('1:3'!G259)</f>
        <v>0</v>
      </c>
      <c r="H259" s="299">
        <f t="shared" ref="H259:H291" si="46">D259*G259</f>
        <v>0</v>
      </c>
      <c r="I259" s="93">
        <f>SUM('1:3'!I259)</f>
        <v>0</v>
      </c>
      <c r="J259" s="31" t="str">
        <f t="array" ref="J259">IF(ISERROR(G259/I259),"",G259/I259)</f>
        <v/>
      </c>
      <c r="K259" s="35">
        <f t="array" ref="K259">IF(ISERROR(G259/L259),"",G259/L259)</f>
        <v>0</v>
      </c>
      <c r="L259" s="87">
        <v>8.8000000000000007</v>
      </c>
      <c r="M259" s="36">
        <f t="shared" si="43"/>
        <v>0</v>
      </c>
      <c r="N259" s="31">
        <f t="shared" si="44"/>
        <v>0</v>
      </c>
      <c r="O259" s="93">
        <f>SUM('1:3'!O259)</f>
        <v>0</v>
      </c>
      <c r="P259" s="93">
        <f>SUM('1:3'!P259)</f>
        <v>0</v>
      </c>
      <c r="Q259" s="93">
        <f>SUM('1:3'!Q259)</f>
        <v>0</v>
      </c>
      <c r="R259" s="93">
        <f>SUM('1:3'!R259)</f>
        <v>0</v>
      </c>
      <c r="S259" s="93">
        <f>SUM('1:3'!S259)</f>
        <v>0</v>
      </c>
      <c r="T259" s="93">
        <f>SUM('1:3'!T259)</f>
        <v>0</v>
      </c>
      <c r="U259" s="93">
        <f>SUM('1:3'!U259)</f>
        <v>0</v>
      </c>
      <c r="V259" s="202">
        <f t="shared" si="45"/>
        <v>0</v>
      </c>
      <c r="W259" s="33" t="str">
        <f t="shared" si="42"/>
        <v/>
      </c>
      <c r="X259" s="93">
        <f>SUM('1:3'!X259)</f>
        <v>0</v>
      </c>
      <c r="Y259" s="93">
        <f>SUM('1:3'!Y259)</f>
        <v>0</v>
      </c>
      <c r="Z259" s="93">
        <f>SUM('1:3'!Z259)</f>
        <v>0</v>
      </c>
      <c r="AA259" s="93">
        <f>SUM('1:3'!AA259)</f>
        <v>0</v>
      </c>
      <c r="AB259" s="73"/>
      <c r="AC259" s="54"/>
      <c r="AD259" s="306"/>
      <c r="AE259" s="54"/>
      <c r="AF259" s="54"/>
      <c r="AG259" s="54"/>
      <c r="AH259" s="54"/>
      <c r="AI259" s="57"/>
      <c r="AJ259" s="57"/>
      <c r="AK259" s="57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</row>
    <row r="260" spans="1:53">
      <c r="A260" s="259">
        <v>30400011</v>
      </c>
      <c r="B260" s="61" t="s">
        <v>87</v>
      </c>
      <c r="C260" s="16" t="s">
        <v>74</v>
      </c>
      <c r="D260" s="17">
        <v>5.03</v>
      </c>
      <c r="E260" s="17"/>
      <c r="F260" s="6"/>
      <c r="G260" s="93">
        <f>SUM('1:3'!G260)</f>
        <v>0</v>
      </c>
      <c r="H260" s="299">
        <f t="shared" si="46"/>
        <v>0</v>
      </c>
      <c r="I260" s="93">
        <f>SUM('1:3'!I260)</f>
        <v>0</v>
      </c>
      <c r="J260" s="31" t="str">
        <f t="array" ref="J260">IF(ISERROR(G260/I260),"",G260/I260)</f>
        <v/>
      </c>
      <c r="K260" s="35">
        <f t="array" ref="K260">IF(ISERROR(G260/L260),"",G260/L260)</f>
        <v>0</v>
      </c>
      <c r="L260" s="87">
        <v>8.8000000000000007</v>
      </c>
      <c r="M260" s="36">
        <f t="shared" si="43"/>
        <v>0</v>
      </c>
      <c r="N260" s="31">
        <f t="shared" si="44"/>
        <v>0</v>
      </c>
      <c r="O260" s="93">
        <f>SUM('1:3'!O260)</f>
        <v>0</v>
      </c>
      <c r="P260" s="93">
        <f>SUM('1:3'!P260)</f>
        <v>0</v>
      </c>
      <c r="Q260" s="93">
        <f>SUM('1:3'!Q260)</f>
        <v>0</v>
      </c>
      <c r="R260" s="93">
        <f>SUM('1:3'!R260)</f>
        <v>0</v>
      </c>
      <c r="S260" s="93">
        <f>SUM('1:3'!S260)</f>
        <v>0</v>
      </c>
      <c r="T260" s="93">
        <f>SUM('1:3'!T260)</f>
        <v>0</v>
      </c>
      <c r="U260" s="93">
        <f>SUM('1:3'!U260)</f>
        <v>0</v>
      </c>
      <c r="V260" s="202">
        <f t="shared" si="45"/>
        <v>0</v>
      </c>
      <c r="W260" s="33" t="str">
        <f t="shared" si="42"/>
        <v/>
      </c>
      <c r="X260" s="93">
        <f>SUM('1:3'!X260)</f>
        <v>0</v>
      </c>
      <c r="Y260" s="93">
        <f>SUM('1:3'!Y260)</f>
        <v>0</v>
      </c>
      <c r="Z260" s="93">
        <f>SUM('1:3'!Z260)</f>
        <v>0</v>
      </c>
      <c r="AA260" s="93">
        <f>SUM('1:3'!AA260)</f>
        <v>0</v>
      </c>
      <c r="AB260" s="73"/>
      <c r="AC260" s="54"/>
      <c r="AD260" s="306"/>
      <c r="AE260" s="54"/>
      <c r="AF260" s="54"/>
      <c r="AG260" s="54"/>
      <c r="AH260" s="54"/>
      <c r="AI260" s="57"/>
      <c r="AJ260" s="57"/>
      <c r="AK260" s="57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</row>
    <row r="261" spans="1:53">
      <c r="A261" s="259">
        <v>30400014</v>
      </c>
      <c r="B261" s="211" t="s">
        <v>507</v>
      </c>
      <c r="C261" s="16" t="s">
        <v>53</v>
      </c>
      <c r="D261" s="17">
        <v>5.03</v>
      </c>
      <c r="E261" s="17"/>
      <c r="F261" s="6"/>
      <c r="G261" s="93">
        <f>SUM('1:3'!G261)</f>
        <v>0</v>
      </c>
      <c r="H261" s="299">
        <f t="shared" si="46"/>
        <v>0</v>
      </c>
      <c r="I261" s="93">
        <f>SUM('1:3'!I261)</f>
        <v>0</v>
      </c>
      <c r="J261" s="31" t="str">
        <f t="array" ref="J261">IF(ISERROR(G261/I261),"",G261/I261)</f>
        <v/>
      </c>
      <c r="K261" s="35">
        <f t="array" ref="K261">IF(ISERROR(G261/L261),"",G261/L261)</f>
        <v>0</v>
      </c>
      <c r="L261" s="87">
        <v>9.3000000000000007</v>
      </c>
      <c r="M261" s="36">
        <f t="shared" si="43"/>
        <v>0</v>
      </c>
      <c r="N261" s="31">
        <f t="shared" si="44"/>
        <v>0</v>
      </c>
      <c r="O261" s="93">
        <f>SUM('1:3'!O261)</f>
        <v>0</v>
      </c>
      <c r="P261" s="93">
        <f>SUM('1:3'!P261)</f>
        <v>0</v>
      </c>
      <c r="Q261" s="93">
        <f>SUM('1:3'!Q261)</f>
        <v>0</v>
      </c>
      <c r="R261" s="93">
        <f>SUM('1:3'!R261)</f>
        <v>0</v>
      </c>
      <c r="S261" s="93">
        <f>SUM('1:3'!S261)</f>
        <v>0</v>
      </c>
      <c r="T261" s="93">
        <f>SUM('1:3'!T261)</f>
        <v>0</v>
      </c>
      <c r="U261" s="93">
        <f>SUM('1:3'!U261)</f>
        <v>0</v>
      </c>
      <c r="V261" s="202">
        <f t="shared" si="45"/>
        <v>0</v>
      </c>
      <c r="W261" s="33" t="str">
        <f t="shared" si="42"/>
        <v/>
      </c>
      <c r="X261" s="93">
        <f>SUM('1:3'!X261)</f>
        <v>0</v>
      </c>
      <c r="Y261" s="93">
        <f>SUM('1:3'!Y261)</f>
        <v>0</v>
      </c>
      <c r="Z261" s="93">
        <f>SUM('1:3'!Z261)</f>
        <v>0</v>
      </c>
      <c r="AA261" s="93">
        <f>SUM('1:3'!AA261)</f>
        <v>0</v>
      </c>
      <c r="AB261" s="73"/>
      <c r="AC261" s="54"/>
      <c r="AD261" s="306"/>
      <c r="AE261" s="54"/>
      <c r="AF261" s="54"/>
      <c r="AG261" s="54"/>
      <c r="AH261" s="54"/>
      <c r="AI261" s="57"/>
      <c r="AJ261" s="57"/>
      <c r="AK261" s="57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</row>
    <row r="262" spans="1:53">
      <c r="A262" s="259">
        <v>30400013</v>
      </c>
      <c r="B262" s="211" t="s">
        <v>468</v>
      </c>
      <c r="C262" s="16" t="s">
        <v>72</v>
      </c>
      <c r="D262" s="17">
        <v>5.03</v>
      </c>
      <c r="E262" s="17"/>
      <c r="F262" s="6"/>
      <c r="G262" s="93">
        <f>SUM('1:3'!G262)</f>
        <v>0</v>
      </c>
      <c r="H262" s="299">
        <f t="shared" si="46"/>
        <v>0</v>
      </c>
      <c r="I262" s="93">
        <f>SUM('1:3'!I262)</f>
        <v>0</v>
      </c>
      <c r="J262" s="31" t="str">
        <f t="array" ref="J262">IF(ISERROR(G262/I262),"",G262/I262)</f>
        <v/>
      </c>
      <c r="K262" s="35">
        <f t="array" ref="K262">IF(ISERROR(G262/L262),"",G262/L262)</f>
        <v>0</v>
      </c>
      <c r="L262" s="87">
        <v>9.3000000000000007</v>
      </c>
      <c r="M262" s="36">
        <f t="shared" si="43"/>
        <v>0</v>
      </c>
      <c r="N262" s="31">
        <f t="shared" si="44"/>
        <v>0</v>
      </c>
      <c r="O262" s="93">
        <f>SUM('1:3'!O262)</f>
        <v>0</v>
      </c>
      <c r="P262" s="93">
        <f>SUM('1:3'!P262)</f>
        <v>0</v>
      </c>
      <c r="Q262" s="93">
        <f>SUM('1:3'!Q262)</f>
        <v>0</v>
      </c>
      <c r="R262" s="93">
        <f>SUM('1:3'!R262)</f>
        <v>0</v>
      </c>
      <c r="S262" s="93">
        <f>SUM('1:3'!S262)</f>
        <v>0</v>
      </c>
      <c r="T262" s="93">
        <f>SUM('1:3'!T262)</f>
        <v>0</v>
      </c>
      <c r="U262" s="93">
        <f>SUM('1:3'!U262)</f>
        <v>0</v>
      </c>
      <c r="V262" s="202">
        <f t="shared" si="45"/>
        <v>0</v>
      </c>
      <c r="W262" s="33" t="str">
        <f t="shared" si="42"/>
        <v/>
      </c>
      <c r="X262" s="93">
        <f>SUM('1:3'!X262)</f>
        <v>0</v>
      </c>
      <c r="Y262" s="93">
        <f>SUM('1:3'!Y262)</f>
        <v>0</v>
      </c>
      <c r="Z262" s="93">
        <f>SUM('1:3'!Z262)</f>
        <v>0</v>
      </c>
      <c r="AA262" s="93">
        <f>SUM('1:3'!AA262)</f>
        <v>0</v>
      </c>
      <c r="AB262" s="73"/>
      <c r="AC262" s="54"/>
      <c r="AD262" s="306"/>
      <c r="AE262" s="54"/>
      <c r="AF262" s="54"/>
      <c r="AG262" s="54"/>
      <c r="AH262" s="54"/>
      <c r="AI262" s="57"/>
      <c r="AJ262" s="57"/>
      <c r="AK262" s="57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</row>
    <row r="263" spans="1:53">
      <c r="A263" s="259">
        <v>30400016</v>
      </c>
      <c r="B263" s="211" t="s">
        <v>507</v>
      </c>
      <c r="C263" s="16" t="s">
        <v>60</v>
      </c>
      <c r="D263" s="17">
        <v>5.03</v>
      </c>
      <c r="E263" s="17"/>
      <c r="F263" s="6"/>
      <c r="G263" s="93">
        <f>SUM('1:3'!G263)</f>
        <v>0</v>
      </c>
      <c r="H263" s="299">
        <f t="shared" si="46"/>
        <v>0</v>
      </c>
      <c r="I263" s="93">
        <f>SUM('1:3'!I263)</f>
        <v>0</v>
      </c>
      <c r="J263" s="31" t="str">
        <f t="array" ref="J263">IF(ISERROR(G263/I263),"",G263/I263)</f>
        <v/>
      </c>
      <c r="K263" s="35">
        <f t="array" ref="K263">IF(ISERROR(G263/L263),"",G263/L263)</f>
        <v>0</v>
      </c>
      <c r="L263" s="87">
        <v>9.3000000000000007</v>
      </c>
      <c r="M263" s="36">
        <f t="shared" si="43"/>
        <v>0</v>
      </c>
      <c r="N263" s="31">
        <f t="shared" si="44"/>
        <v>0</v>
      </c>
      <c r="O263" s="93">
        <f>SUM('1:3'!O263)</f>
        <v>0</v>
      </c>
      <c r="P263" s="93">
        <f>SUM('1:3'!P263)</f>
        <v>0</v>
      </c>
      <c r="Q263" s="93">
        <f>SUM('1:3'!Q263)</f>
        <v>0</v>
      </c>
      <c r="R263" s="93">
        <f>SUM('1:3'!R263)</f>
        <v>0</v>
      </c>
      <c r="S263" s="93">
        <f>SUM('1:3'!S263)</f>
        <v>0</v>
      </c>
      <c r="T263" s="93">
        <f>SUM('1:3'!T263)</f>
        <v>0</v>
      </c>
      <c r="U263" s="93">
        <f>SUM('1:3'!U263)</f>
        <v>0</v>
      </c>
      <c r="V263" s="202">
        <f t="shared" si="45"/>
        <v>0</v>
      </c>
      <c r="W263" s="33" t="str">
        <f t="shared" si="42"/>
        <v/>
      </c>
      <c r="X263" s="93">
        <f>SUM('1:3'!X263)</f>
        <v>0</v>
      </c>
      <c r="Y263" s="93">
        <f>SUM('1:3'!Y263)</f>
        <v>0</v>
      </c>
      <c r="Z263" s="93">
        <f>SUM('1:3'!Z263)</f>
        <v>0</v>
      </c>
      <c r="AA263" s="93">
        <f>SUM('1:3'!AA263)</f>
        <v>0</v>
      </c>
      <c r="AB263" s="73"/>
      <c r="AC263" s="54"/>
      <c r="AD263" s="306"/>
      <c r="AE263" s="54"/>
      <c r="AF263" s="54"/>
      <c r="AG263" s="54"/>
      <c r="AH263" s="54"/>
      <c r="AI263" s="57"/>
      <c r="AJ263" s="57"/>
      <c r="AK263" s="57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</row>
    <row r="264" spans="1:53">
      <c r="A264" s="259">
        <v>30400017</v>
      </c>
      <c r="B264" s="211" t="s">
        <v>507</v>
      </c>
      <c r="C264" s="16" t="s">
        <v>66</v>
      </c>
      <c r="D264" s="17">
        <v>5.03</v>
      </c>
      <c r="E264" s="17"/>
      <c r="F264" s="6"/>
      <c r="G264" s="93">
        <f>SUM('1:3'!G264)</f>
        <v>0</v>
      </c>
      <c r="H264" s="299">
        <f t="shared" si="46"/>
        <v>0</v>
      </c>
      <c r="I264" s="93">
        <f>SUM('1:3'!I264)</f>
        <v>0</v>
      </c>
      <c r="J264" s="31" t="str">
        <f t="array" ref="J264">IF(ISERROR(G264/I264),"",G264/I264)</f>
        <v/>
      </c>
      <c r="K264" s="35">
        <f t="array" ref="K264">IF(ISERROR(G264/L264),"",G264/L264)</f>
        <v>0</v>
      </c>
      <c r="L264" s="87">
        <v>9.3000000000000007</v>
      </c>
      <c r="M264" s="36">
        <f t="shared" si="43"/>
        <v>0</v>
      </c>
      <c r="N264" s="31">
        <f t="shared" si="44"/>
        <v>0</v>
      </c>
      <c r="O264" s="93">
        <f>SUM('1:3'!O264)</f>
        <v>0</v>
      </c>
      <c r="P264" s="93">
        <f>SUM('1:3'!P264)</f>
        <v>0</v>
      </c>
      <c r="Q264" s="93">
        <f>SUM('1:3'!Q264)</f>
        <v>0</v>
      </c>
      <c r="R264" s="93">
        <f>SUM('1:3'!R264)</f>
        <v>0</v>
      </c>
      <c r="S264" s="93">
        <f>SUM('1:3'!S264)</f>
        <v>0</v>
      </c>
      <c r="T264" s="93">
        <f>SUM('1:3'!T264)</f>
        <v>0</v>
      </c>
      <c r="U264" s="93">
        <f>SUM('1:3'!U264)</f>
        <v>0</v>
      </c>
      <c r="V264" s="202">
        <f t="shared" si="45"/>
        <v>0</v>
      </c>
      <c r="W264" s="33" t="str">
        <f t="shared" si="42"/>
        <v/>
      </c>
      <c r="X264" s="93">
        <f>SUM('1:3'!X264)</f>
        <v>0</v>
      </c>
      <c r="Y264" s="93">
        <f>SUM('1:3'!Y264)</f>
        <v>0</v>
      </c>
      <c r="Z264" s="93">
        <f>SUM('1:3'!Z264)</f>
        <v>0</v>
      </c>
      <c r="AA264" s="93">
        <f>SUM('1:3'!AA264)</f>
        <v>0</v>
      </c>
      <c r="AB264" s="73"/>
      <c r="AC264" s="54"/>
      <c r="AD264" s="306"/>
      <c r="AE264" s="54"/>
      <c r="AF264" s="54"/>
      <c r="AG264" s="54"/>
      <c r="AH264" s="54"/>
      <c r="AI264" s="57"/>
      <c r="AJ264" s="57"/>
      <c r="AK264" s="57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</row>
    <row r="265" spans="1:53">
      <c r="A265" s="259">
        <v>30400015</v>
      </c>
      <c r="B265" s="65" t="s">
        <v>506</v>
      </c>
      <c r="C265" s="16" t="s">
        <v>177</v>
      </c>
      <c r="D265" s="17">
        <v>5.03</v>
      </c>
      <c r="E265" s="17"/>
      <c r="F265" s="6"/>
      <c r="G265" s="93">
        <f>SUM('1:3'!G265)</f>
        <v>0</v>
      </c>
      <c r="H265" s="299">
        <f t="shared" si="46"/>
        <v>0</v>
      </c>
      <c r="I265" s="93">
        <f>SUM('1:3'!I265)</f>
        <v>0</v>
      </c>
      <c r="J265" s="31"/>
      <c r="K265" s="35">
        <f t="array" ref="K265">IF(ISERROR(G265/L265),"",G265/L265)</f>
        <v>0</v>
      </c>
      <c r="L265" s="87">
        <v>9.3000000000000007</v>
      </c>
      <c r="M265" s="36">
        <f t="shared" si="43"/>
        <v>0</v>
      </c>
      <c r="N265" s="31">
        <f t="shared" si="44"/>
        <v>0</v>
      </c>
      <c r="O265" s="93">
        <f>SUM('1:3'!O265)</f>
        <v>0</v>
      </c>
      <c r="P265" s="93">
        <f>SUM('1:3'!P265)</f>
        <v>0</v>
      </c>
      <c r="Q265" s="93">
        <f>SUM('1:3'!Q265)</f>
        <v>0</v>
      </c>
      <c r="R265" s="93">
        <f>SUM('1:3'!R265)</f>
        <v>0</v>
      </c>
      <c r="S265" s="93">
        <f>SUM('1:3'!S265)</f>
        <v>0</v>
      </c>
      <c r="T265" s="93">
        <f>SUM('1:3'!T265)</f>
        <v>0</v>
      </c>
      <c r="U265" s="93">
        <f>SUM('1:3'!U265)</f>
        <v>0</v>
      </c>
      <c r="V265" s="203"/>
      <c r="W265" s="33"/>
      <c r="X265" s="93">
        <f>SUM('1:3'!X265)</f>
        <v>0</v>
      </c>
      <c r="Y265" s="93">
        <f>SUM('1:3'!Y265)</f>
        <v>0</v>
      </c>
      <c r="Z265" s="93">
        <f>SUM('1:3'!Z265)</f>
        <v>0</v>
      </c>
      <c r="AA265" s="93">
        <f>SUM('1:3'!AA265)</f>
        <v>0</v>
      </c>
      <c r="AD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</row>
    <row r="266" spans="1:53">
      <c r="A266" s="264">
        <v>30600004</v>
      </c>
      <c r="B266" s="65" t="s">
        <v>162</v>
      </c>
      <c r="C266" s="16" t="s">
        <v>53</v>
      </c>
      <c r="D266" s="17">
        <v>5.03</v>
      </c>
      <c r="E266" s="17"/>
      <c r="F266" s="6"/>
      <c r="G266" s="93">
        <f>SUM('1:3'!G266)</f>
        <v>0</v>
      </c>
      <c r="H266" s="299">
        <f t="shared" si="46"/>
        <v>0</v>
      </c>
      <c r="I266" s="93">
        <f>SUM('1:3'!I266)</f>
        <v>0</v>
      </c>
      <c r="J266" s="31" t="str">
        <f t="array" ref="J266">IF(ISERROR(G266/I266),"",G266/I266)</f>
        <v/>
      </c>
      <c r="K266" s="35">
        <f t="array" ref="K266">IF(ISERROR(G266/L266),"",G266/L266)</f>
        <v>0</v>
      </c>
      <c r="L266" s="87">
        <v>8</v>
      </c>
      <c r="M266" s="36">
        <f>IF(ISERROR(I266-K266),"",I266-K266)</f>
        <v>0</v>
      </c>
      <c r="N266" s="31">
        <f>SUM(O266:U266)</f>
        <v>0</v>
      </c>
      <c r="O266" s="93">
        <f>SUM('1:3'!O266)</f>
        <v>0</v>
      </c>
      <c r="P266" s="93">
        <f>SUM('1:3'!P266)</f>
        <v>0</v>
      </c>
      <c r="Q266" s="93">
        <f>SUM('1:3'!Q266)</f>
        <v>0</v>
      </c>
      <c r="R266" s="93">
        <f>SUM('1:3'!R266)</f>
        <v>0</v>
      </c>
      <c r="S266" s="93">
        <f>SUM('1:3'!S266)</f>
        <v>0</v>
      </c>
      <c r="T266" s="93">
        <f>SUM('1:3'!T266)</f>
        <v>0</v>
      </c>
      <c r="U266" s="93">
        <f>SUM('1:3'!U266)</f>
        <v>0</v>
      </c>
      <c r="V266" s="203">
        <f>SUM(X266:AA266)</f>
        <v>0</v>
      </c>
      <c r="W266" s="33" t="str">
        <f>IF(ISERROR(V266/G266),"",V266/G266)</f>
        <v/>
      </c>
      <c r="X266" s="93">
        <f>SUM('1:3'!X266)</f>
        <v>0</v>
      </c>
      <c r="Y266" s="93">
        <f>SUM('1:3'!Y266)</f>
        <v>0</v>
      </c>
      <c r="Z266" s="93">
        <f>SUM('1:3'!Z266)</f>
        <v>0</v>
      </c>
      <c r="AA266" s="93">
        <f>SUM('1:3'!AA266)</f>
        <v>0</v>
      </c>
      <c r="AD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</row>
    <row r="267" spans="1:53">
      <c r="A267" s="264">
        <v>30600001</v>
      </c>
      <c r="B267" s="65" t="s">
        <v>162</v>
      </c>
      <c r="C267" s="16" t="s">
        <v>55</v>
      </c>
      <c r="D267" s="17">
        <v>5.03</v>
      </c>
      <c r="E267" s="17"/>
      <c r="F267" s="6"/>
      <c r="G267" s="93">
        <f>SUM('1:3'!G267)</f>
        <v>0</v>
      </c>
      <c r="H267" s="299">
        <f t="shared" si="46"/>
        <v>0</v>
      </c>
      <c r="I267" s="93">
        <f>SUM('1:3'!I267)</f>
        <v>0</v>
      </c>
      <c r="J267" s="31" t="str">
        <f t="array" ref="J267">IF(ISERROR(G267/I267),"",G267/I267)</f>
        <v/>
      </c>
      <c r="K267" s="35">
        <f t="array" ref="K267">IF(ISERROR(G267/L267),"",G267/L267)</f>
        <v>0</v>
      </c>
      <c r="L267" s="87">
        <v>8</v>
      </c>
      <c r="M267" s="36">
        <f>IF(ISERROR(I267-K267),"",I267-K267)</f>
        <v>0</v>
      </c>
      <c r="N267" s="31">
        <f>SUM(O267:U267)</f>
        <v>0</v>
      </c>
      <c r="O267" s="93">
        <f>SUM('1:3'!O267)</f>
        <v>0</v>
      </c>
      <c r="P267" s="93">
        <f>SUM('1:3'!P267)</f>
        <v>0</v>
      </c>
      <c r="Q267" s="93">
        <f>SUM('1:3'!Q267)</f>
        <v>0</v>
      </c>
      <c r="R267" s="93">
        <f>SUM('1:3'!R267)</f>
        <v>0</v>
      </c>
      <c r="S267" s="93">
        <f>SUM('1:3'!S267)</f>
        <v>0</v>
      </c>
      <c r="T267" s="93">
        <f>SUM('1:3'!T267)</f>
        <v>0</v>
      </c>
      <c r="U267" s="93">
        <f>SUM('1:3'!U267)</f>
        <v>0</v>
      </c>
      <c r="V267" s="203">
        <f>SUM(X267:AA267)</f>
        <v>0</v>
      </c>
      <c r="W267" s="33" t="str">
        <f>IF(ISERROR(V267/G267),"",V267/G267)</f>
        <v/>
      </c>
      <c r="X267" s="93">
        <f>SUM('1:3'!X267)</f>
        <v>0</v>
      </c>
      <c r="Y267" s="93">
        <f>SUM('1:3'!Y267)</f>
        <v>0</v>
      </c>
      <c r="Z267" s="93">
        <f>SUM('1:3'!Z267)</f>
        <v>0</v>
      </c>
      <c r="AA267" s="93">
        <f>SUM('1:3'!AA267)</f>
        <v>0</v>
      </c>
      <c r="AD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</row>
    <row r="268" spans="1:53">
      <c r="A268" s="264">
        <v>30600002</v>
      </c>
      <c r="B268" s="65" t="s">
        <v>162</v>
      </c>
      <c r="C268" s="16" t="s">
        <v>60</v>
      </c>
      <c r="D268" s="17">
        <v>5.03</v>
      </c>
      <c r="E268" s="17"/>
      <c r="F268" s="6"/>
      <c r="G268" s="93">
        <f>SUM('1:3'!G268)</f>
        <v>0</v>
      </c>
      <c r="H268" s="299">
        <f t="shared" si="46"/>
        <v>0</v>
      </c>
      <c r="I268" s="93">
        <f>SUM('1:3'!I268)</f>
        <v>0</v>
      </c>
      <c r="J268" s="31" t="str">
        <f t="array" ref="J268">IF(ISERROR(G268/I268),"",G268/I268)</f>
        <v/>
      </c>
      <c r="K268" s="35">
        <f t="array" ref="K268">IF(ISERROR(G268/L268),"",G268/L268)</f>
        <v>0</v>
      </c>
      <c r="L268" s="87">
        <v>8</v>
      </c>
      <c r="M268" s="36">
        <f>IF(ISERROR(I268-K268),"",I268-K268)</f>
        <v>0</v>
      </c>
      <c r="N268" s="31">
        <f>SUM(O268:U268)</f>
        <v>0</v>
      </c>
      <c r="O268" s="93">
        <f>SUM('1:3'!O268)</f>
        <v>0</v>
      </c>
      <c r="P268" s="93">
        <f>SUM('1:3'!P268)</f>
        <v>0</v>
      </c>
      <c r="Q268" s="93">
        <f>SUM('1:3'!Q268)</f>
        <v>0</v>
      </c>
      <c r="R268" s="93">
        <f>SUM('1:3'!R268)</f>
        <v>0</v>
      </c>
      <c r="S268" s="93">
        <f>SUM('1:3'!S268)</f>
        <v>0</v>
      </c>
      <c r="T268" s="93">
        <f>SUM('1:3'!T268)</f>
        <v>0</v>
      </c>
      <c r="U268" s="93">
        <f>SUM('1:3'!U268)</f>
        <v>0</v>
      </c>
      <c r="V268" s="203">
        <f>SUM(X268:AA268)</f>
        <v>0</v>
      </c>
      <c r="W268" s="33" t="str">
        <f>IF(ISERROR(V268/G268),"",V268/G268)</f>
        <v/>
      </c>
      <c r="X268" s="93">
        <f>SUM('1:3'!X268)</f>
        <v>0</v>
      </c>
      <c r="Y268" s="93">
        <f>SUM('1:3'!Y268)</f>
        <v>0</v>
      </c>
      <c r="Z268" s="93">
        <f>SUM('1:3'!Z268)</f>
        <v>0</v>
      </c>
      <c r="AA268" s="93">
        <f>SUM('1:3'!AA268)</f>
        <v>0</v>
      </c>
      <c r="AD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</row>
    <row r="269" spans="1:53">
      <c r="A269" s="264">
        <v>30600003</v>
      </c>
      <c r="B269" s="65" t="s">
        <v>162</v>
      </c>
      <c r="C269" s="191" t="s">
        <v>89</v>
      </c>
      <c r="D269" s="17">
        <v>5.03</v>
      </c>
      <c r="E269" s="17"/>
      <c r="F269" s="6"/>
      <c r="G269" s="93">
        <f>SUM('1:3'!G269)</f>
        <v>0</v>
      </c>
      <c r="H269" s="299">
        <f t="shared" si="46"/>
        <v>0</v>
      </c>
      <c r="I269" s="93">
        <f>SUM('1:3'!I269)</f>
        <v>0</v>
      </c>
      <c r="J269" s="31" t="str">
        <f t="array" ref="J269">IF(ISERROR(G269/I269),"",G269/I269)</f>
        <v/>
      </c>
      <c r="K269" s="35">
        <f t="array" ref="K269">IF(ISERROR(G269/L269),"",G269/L269)</f>
        <v>0</v>
      </c>
      <c r="L269" s="87">
        <v>8</v>
      </c>
      <c r="M269" s="36">
        <f>IF(ISERROR(I269-K269),"",I269-K269)</f>
        <v>0</v>
      </c>
      <c r="N269" s="31">
        <f>SUM(O269:U269)</f>
        <v>0</v>
      </c>
      <c r="O269" s="93">
        <f>SUM('1:3'!O269)</f>
        <v>0</v>
      </c>
      <c r="P269" s="93">
        <f>SUM('1:3'!P269)</f>
        <v>0</v>
      </c>
      <c r="Q269" s="93">
        <f>SUM('1:3'!Q269)</f>
        <v>0</v>
      </c>
      <c r="R269" s="93">
        <f>SUM('1:3'!R269)</f>
        <v>0</v>
      </c>
      <c r="S269" s="93">
        <f>SUM('1:3'!S269)</f>
        <v>0</v>
      </c>
      <c r="T269" s="93">
        <f>SUM('1:3'!T269)</f>
        <v>0</v>
      </c>
      <c r="U269" s="93">
        <f>SUM('1:3'!U269)</f>
        <v>0</v>
      </c>
      <c r="V269" s="203">
        <f>SUM(X269:AA269)</f>
        <v>0</v>
      </c>
      <c r="W269" s="33" t="str">
        <f>IF(ISERROR(V269/G269),"",V269/G269)</f>
        <v/>
      </c>
      <c r="X269" s="93">
        <f>SUM('1:3'!X269)</f>
        <v>0</v>
      </c>
      <c r="Y269" s="93">
        <f>SUM('1:3'!Y269)</f>
        <v>0</v>
      </c>
      <c r="Z269" s="93">
        <f>SUM('1:3'!Z269)</f>
        <v>0</v>
      </c>
      <c r="AA269" s="93">
        <f>SUM('1:3'!AA269)</f>
        <v>0</v>
      </c>
      <c r="AD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</row>
    <row r="270" spans="1:53">
      <c r="A270" s="264">
        <v>30400030</v>
      </c>
      <c r="B270" s="65" t="s">
        <v>88</v>
      </c>
      <c r="C270" s="16" t="s">
        <v>53</v>
      </c>
      <c r="D270" s="17">
        <v>5.03</v>
      </c>
      <c r="E270" s="17"/>
      <c r="F270" s="6"/>
      <c r="G270" s="93">
        <f>SUM('1:3'!G270)</f>
        <v>0</v>
      </c>
      <c r="H270" s="299">
        <f t="shared" si="46"/>
        <v>0</v>
      </c>
      <c r="I270" s="93">
        <f>SUM('1:3'!I270)</f>
        <v>0</v>
      </c>
      <c r="J270" s="31" t="str">
        <f t="array" ref="J270">IF(ISERROR(G270/I270),"",G270/I270)</f>
        <v/>
      </c>
      <c r="K270" s="35">
        <f t="array" ref="K270">IF(ISERROR(G270/L270),"",G270/L270)</f>
        <v>0</v>
      </c>
      <c r="L270" s="87">
        <v>10</v>
      </c>
      <c r="M270" s="36">
        <f t="shared" ref="M270:M285" si="47">IF(ISERROR(I270-K270),"",I270-K270)</f>
        <v>0</v>
      </c>
      <c r="N270" s="31">
        <f t="shared" ref="N270:N285" si="48">SUM(O270:U270)</f>
        <v>0</v>
      </c>
      <c r="O270" s="93">
        <f>SUM('1:3'!O270)</f>
        <v>0</v>
      </c>
      <c r="P270" s="93">
        <f>SUM('1:3'!P270)</f>
        <v>0</v>
      </c>
      <c r="Q270" s="93">
        <f>SUM('1:3'!Q270)</f>
        <v>0</v>
      </c>
      <c r="R270" s="93">
        <f>SUM('1:3'!R270)</f>
        <v>0</v>
      </c>
      <c r="S270" s="93">
        <f>SUM('1:3'!S270)</f>
        <v>0</v>
      </c>
      <c r="T270" s="93">
        <f>SUM('1:3'!T270)</f>
        <v>0</v>
      </c>
      <c r="U270" s="93">
        <f>SUM('1:3'!U270)</f>
        <v>0</v>
      </c>
      <c r="V270" s="202">
        <f t="shared" ref="V270:V277" si="49">SUM(X270:AA270)</f>
        <v>0</v>
      </c>
      <c r="W270" s="33" t="str">
        <f t="shared" ref="W270:W277" si="50">IF(ISERROR(V270/G270),"",V270/G270)</f>
        <v/>
      </c>
      <c r="X270" s="93">
        <f>SUM('1:3'!X270)</f>
        <v>0</v>
      </c>
      <c r="Y270" s="93">
        <f>SUM('1:3'!Y270)</f>
        <v>0</v>
      </c>
      <c r="Z270" s="93">
        <f>SUM('1:3'!Z270)</f>
        <v>0</v>
      </c>
      <c r="AA270" s="93">
        <f>SUM('1:3'!AA270)</f>
        <v>0</v>
      </c>
      <c r="AB270" s="73"/>
      <c r="AC270" s="54"/>
      <c r="AD270" s="306"/>
      <c r="AE270" s="54"/>
      <c r="AF270" s="54"/>
      <c r="AG270" s="54"/>
      <c r="AH270" s="54"/>
      <c r="AI270" s="57"/>
      <c r="AJ270" s="57"/>
      <c r="AK270" s="57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</row>
    <row r="271" spans="1:53">
      <c r="A271" s="264"/>
      <c r="B271" s="65" t="s">
        <v>88</v>
      </c>
      <c r="C271" s="16" t="s">
        <v>72</v>
      </c>
      <c r="D271" s="17">
        <v>5.03</v>
      </c>
      <c r="E271" s="17"/>
      <c r="F271" s="6"/>
      <c r="G271" s="93">
        <f>SUM('1:3'!G271)</f>
        <v>0</v>
      </c>
      <c r="H271" s="299">
        <f t="shared" si="46"/>
        <v>0</v>
      </c>
      <c r="I271" s="93">
        <f>SUM('1:3'!I271)</f>
        <v>0</v>
      </c>
      <c r="J271" s="31" t="str">
        <f t="array" ref="J271">IF(ISERROR(G271/I271),"",G271/I271)</f>
        <v/>
      </c>
      <c r="K271" s="35" t="str">
        <f t="array" ref="K271">IF(ISERROR(G271/L271),"",G271/L271)</f>
        <v/>
      </c>
      <c r="L271" s="87"/>
      <c r="M271" s="36" t="str">
        <f t="shared" si="47"/>
        <v/>
      </c>
      <c r="N271" s="31">
        <f t="shared" si="48"/>
        <v>0</v>
      </c>
      <c r="O271" s="93">
        <f>SUM('1:3'!O271)</f>
        <v>0</v>
      </c>
      <c r="P271" s="93">
        <f>SUM('1:3'!P271)</f>
        <v>0</v>
      </c>
      <c r="Q271" s="93">
        <f>SUM('1:3'!Q271)</f>
        <v>0</v>
      </c>
      <c r="R271" s="93">
        <f>SUM('1:3'!R271)</f>
        <v>0</v>
      </c>
      <c r="S271" s="93">
        <f>SUM('1:3'!S271)</f>
        <v>0</v>
      </c>
      <c r="T271" s="93">
        <f>SUM('1:3'!T271)</f>
        <v>0</v>
      </c>
      <c r="U271" s="93">
        <f>SUM('1:3'!U271)</f>
        <v>0</v>
      </c>
      <c r="V271" s="202">
        <f t="shared" si="49"/>
        <v>0</v>
      </c>
      <c r="W271" s="33" t="str">
        <f t="shared" si="50"/>
        <v/>
      </c>
      <c r="X271" s="93">
        <f>SUM('1:3'!X271)</f>
        <v>0</v>
      </c>
      <c r="Y271" s="93">
        <f>SUM('1:3'!Y271)</f>
        <v>0</v>
      </c>
      <c r="Z271" s="93">
        <f>SUM('1:3'!Z271)</f>
        <v>0</v>
      </c>
      <c r="AA271" s="93">
        <f>SUM('1:3'!AA271)</f>
        <v>0</v>
      </c>
      <c r="AB271" s="73"/>
      <c r="AC271" s="54"/>
      <c r="AD271" s="306"/>
      <c r="AE271" s="54"/>
      <c r="AF271" s="54"/>
      <c r="AG271" s="54"/>
      <c r="AH271" s="54"/>
      <c r="AI271" s="57"/>
      <c r="AJ271" s="57"/>
      <c r="AK271" s="57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</row>
    <row r="272" spans="1:53">
      <c r="A272" s="264"/>
      <c r="B272" s="65" t="s">
        <v>88</v>
      </c>
      <c r="C272" s="16" t="s">
        <v>60</v>
      </c>
      <c r="D272" s="17">
        <v>5.03</v>
      </c>
      <c r="E272" s="17"/>
      <c r="F272" s="6"/>
      <c r="G272" s="93">
        <f>SUM('1:3'!G272)</f>
        <v>0</v>
      </c>
      <c r="H272" s="299">
        <f t="shared" si="46"/>
        <v>0</v>
      </c>
      <c r="I272" s="93">
        <f>SUM('1:3'!I272)</f>
        <v>0</v>
      </c>
      <c r="J272" s="31" t="str">
        <f t="array" ref="J272">IF(ISERROR(G272/I272),"",G272/I272)</f>
        <v/>
      </c>
      <c r="K272" s="35" t="str">
        <f t="array" ref="K272">IF(ISERROR(G272/L272),"",G272/L272)</f>
        <v/>
      </c>
      <c r="L272" s="87"/>
      <c r="M272" s="36" t="str">
        <f t="shared" si="47"/>
        <v/>
      </c>
      <c r="N272" s="31">
        <f t="shared" si="48"/>
        <v>0</v>
      </c>
      <c r="O272" s="93">
        <f>SUM('1:3'!O272)</f>
        <v>0</v>
      </c>
      <c r="P272" s="93">
        <f>SUM('1:3'!P272)</f>
        <v>0</v>
      </c>
      <c r="Q272" s="93">
        <f>SUM('1:3'!Q272)</f>
        <v>0</v>
      </c>
      <c r="R272" s="93">
        <f>SUM('1:3'!R272)</f>
        <v>0</v>
      </c>
      <c r="S272" s="93">
        <f>SUM('1:3'!S272)</f>
        <v>0</v>
      </c>
      <c r="T272" s="93">
        <f>SUM('1:3'!T272)</f>
        <v>0</v>
      </c>
      <c r="U272" s="93">
        <f>SUM('1:3'!U272)</f>
        <v>0</v>
      </c>
      <c r="V272" s="202">
        <f t="shared" si="49"/>
        <v>0</v>
      </c>
      <c r="W272" s="33" t="str">
        <f t="shared" si="50"/>
        <v/>
      </c>
      <c r="X272" s="93">
        <f>SUM('1:3'!X272)</f>
        <v>0</v>
      </c>
      <c r="Y272" s="93">
        <f>SUM('1:3'!Y272)</f>
        <v>0</v>
      </c>
      <c r="Z272" s="93">
        <f>SUM('1:3'!Z272)</f>
        <v>0</v>
      </c>
      <c r="AA272" s="93">
        <f>SUM('1:3'!AA272)</f>
        <v>0</v>
      </c>
      <c r="AB272" s="73"/>
      <c r="AC272" s="54"/>
      <c r="AD272" s="306"/>
      <c r="AE272" s="54"/>
      <c r="AF272" s="54"/>
      <c r="AG272" s="54"/>
      <c r="AH272" s="54"/>
      <c r="AI272" s="57"/>
      <c r="AJ272" s="57"/>
      <c r="AK272" s="57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</row>
    <row r="273" spans="1:53">
      <c r="A273" s="264">
        <v>30401031</v>
      </c>
      <c r="B273" s="65" t="s">
        <v>88</v>
      </c>
      <c r="C273" s="16" t="s">
        <v>66</v>
      </c>
      <c r="D273" s="17">
        <v>5.03</v>
      </c>
      <c r="E273" s="17"/>
      <c r="F273" s="6"/>
      <c r="G273" s="93">
        <f>SUM('1:3'!G273)</f>
        <v>0</v>
      </c>
      <c r="H273" s="299">
        <f t="shared" si="46"/>
        <v>0</v>
      </c>
      <c r="I273" s="93">
        <f>SUM('1:3'!I273)</f>
        <v>0</v>
      </c>
      <c r="J273" s="31" t="str">
        <f t="array" ref="J273">IF(ISERROR(G273/I273),"",G273/I273)</f>
        <v/>
      </c>
      <c r="K273" s="35" t="str">
        <f t="array" ref="K273">IF(ISERROR(G273/L273),"",G273/L273)</f>
        <v/>
      </c>
      <c r="L273" s="87"/>
      <c r="M273" s="36" t="str">
        <f t="shared" si="47"/>
        <v/>
      </c>
      <c r="N273" s="31">
        <f t="shared" si="48"/>
        <v>0</v>
      </c>
      <c r="O273" s="93">
        <f>SUM('1:3'!O273)</f>
        <v>0</v>
      </c>
      <c r="P273" s="93">
        <f>SUM('1:3'!P273)</f>
        <v>0</v>
      </c>
      <c r="Q273" s="93">
        <f>SUM('1:3'!Q273)</f>
        <v>0</v>
      </c>
      <c r="R273" s="93">
        <f>SUM('1:3'!R273)</f>
        <v>0</v>
      </c>
      <c r="S273" s="93">
        <f>SUM('1:3'!S273)</f>
        <v>0</v>
      </c>
      <c r="T273" s="93">
        <f>SUM('1:3'!T273)</f>
        <v>0</v>
      </c>
      <c r="U273" s="93">
        <f>SUM('1:3'!U273)</f>
        <v>0</v>
      </c>
      <c r="V273" s="202">
        <f t="shared" si="49"/>
        <v>0</v>
      </c>
      <c r="W273" s="33" t="str">
        <f t="shared" si="50"/>
        <v/>
      </c>
      <c r="X273" s="93">
        <f>SUM('1:3'!X273)</f>
        <v>0</v>
      </c>
      <c r="Y273" s="93">
        <f>SUM('1:3'!Y273)</f>
        <v>0</v>
      </c>
      <c r="Z273" s="93">
        <f>SUM('1:3'!Z273)</f>
        <v>0</v>
      </c>
      <c r="AA273" s="93">
        <f>SUM('1:3'!AA273)</f>
        <v>0</v>
      </c>
      <c r="AB273" s="73"/>
      <c r="AC273" s="54"/>
      <c r="AD273" s="306"/>
      <c r="AE273" s="54"/>
      <c r="AF273" s="54"/>
      <c r="AG273" s="54"/>
      <c r="AH273" s="54"/>
      <c r="AI273" s="57"/>
      <c r="AJ273" s="57"/>
      <c r="AK273" s="57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</row>
    <row r="274" spans="1:53">
      <c r="A274" s="264">
        <v>30600005</v>
      </c>
      <c r="B274" s="61" t="s">
        <v>90</v>
      </c>
      <c r="C274" s="16" t="s">
        <v>55</v>
      </c>
      <c r="D274" s="17">
        <v>9.36</v>
      </c>
      <c r="E274" s="17"/>
      <c r="F274" s="6"/>
      <c r="G274" s="93">
        <f>SUM('1:3'!G274)</f>
        <v>0</v>
      </c>
      <c r="H274" s="299">
        <f t="shared" si="46"/>
        <v>0</v>
      </c>
      <c r="I274" s="93">
        <f>SUM('1:3'!I274)</f>
        <v>0</v>
      </c>
      <c r="J274" s="31" t="str">
        <f t="array" ref="J274">IF(ISERROR(G274/I274),"",G274/I274)</f>
        <v/>
      </c>
      <c r="K274" s="35">
        <f t="array" ref="K274">IF(ISERROR(G274/L274),"",G274/L274)</f>
        <v>0</v>
      </c>
      <c r="L274" s="87">
        <v>6</v>
      </c>
      <c r="M274" s="36">
        <f t="shared" si="47"/>
        <v>0</v>
      </c>
      <c r="N274" s="31">
        <f t="shared" si="48"/>
        <v>0</v>
      </c>
      <c r="O274" s="93">
        <f>SUM('1:3'!O274)</f>
        <v>0</v>
      </c>
      <c r="P274" s="93">
        <f>SUM('1:3'!P274)</f>
        <v>0</v>
      </c>
      <c r="Q274" s="93">
        <f>SUM('1:3'!Q274)</f>
        <v>0</v>
      </c>
      <c r="R274" s="93">
        <f>SUM('1:3'!R274)</f>
        <v>0</v>
      </c>
      <c r="S274" s="93">
        <f>SUM('1:3'!S274)</f>
        <v>0</v>
      </c>
      <c r="T274" s="93">
        <f>SUM('1:3'!T274)</f>
        <v>0</v>
      </c>
      <c r="U274" s="93">
        <f>SUM('1:3'!U274)</f>
        <v>0</v>
      </c>
      <c r="V274" s="202">
        <f t="shared" si="49"/>
        <v>0</v>
      </c>
      <c r="W274" s="33" t="str">
        <f t="shared" si="50"/>
        <v/>
      </c>
      <c r="X274" s="93">
        <f>SUM('1:3'!X274)</f>
        <v>0</v>
      </c>
      <c r="Y274" s="93">
        <f>SUM('1:3'!Y274)</f>
        <v>0</v>
      </c>
      <c r="Z274" s="93">
        <f>SUM('1:3'!Z274)</f>
        <v>0</v>
      </c>
      <c r="AA274" s="93">
        <f>SUM('1:3'!AA274)</f>
        <v>0</v>
      </c>
      <c r="AB274" s="73"/>
      <c r="AC274" s="54"/>
      <c r="AD274" s="306"/>
      <c r="AE274" s="54"/>
      <c r="AF274" s="54"/>
      <c r="AG274" s="54"/>
      <c r="AH274" s="54"/>
      <c r="AI274" s="57"/>
      <c r="AJ274" s="57"/>
      <c r="AK274" s="57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</row>
    <row r="275" spans="1:53">
      <c r="A275" s="264">
        <v>30600008</v>
      </c>
      <c r="B275" s="61" t="s">
        <v>90</v>
      </c>
      <c r="C275" s="16" t="s">
        <v>53</v>
      </c>
      <c r="D275" s="17">
        <v>9.36</v>
      </c>
      <c r="E275" s="17"/>
      <c r="F275" s="6"/>
      <c r="G275" s="93">
        <f>SUM('1:3'!G275)</f>
        <v>0</v>
      </c>
      <c r="H275" s="299">
        <f t="shared" si="46"/>
        <v>0</v>
      </c>
      <c r="I275" s="93">
        <f>SUM('1:3'!I275)</f>
        <v>0</v>
      </c>
      <c r="J275" s="31" t="str">
        <f t="array" ref="J275">IF(ISERROR(G275/I275),"",G275/I275)</f>
        <v/>
      </c>
      <c r="K275" s="35">
        <f t="array" ref="K275">IF(ISERROR(G275/L275),"",G275/L275)</f>
        <v>0</v>
      </c>
      <c r="L275" s="87">
        <v>6</v>
      </c>
      <c r="M275" s="36">
        <f t="shared" si="47"/>
        <v>0</v>
      </c>
      <c r="N275" s="31">
        <f t="shared" si="48"/>
        <v>0</v>
      </c>
      <c r="O275" s="93">
        <f>SUM('1:3'!O275)</f>
        <v>0</v>
      </c>
      <c r="P275" s="93">
        <f>SUM('1:3'!P275)</f>
        <v>0</v>
      </c>
      <c r="Q275" s="93">
        <f>SUM('1:3'!Q275)</f>
        <v>0</v>
      </c>
      <c r="R275" s="93">
        <f>SUM('1:3'!R275)</f>
        <v>0</v>
      </c>
      <c r="S275" s="93">
        <f>SUM('1:3'!S275)</f>
        <v>0</v>
      </c>
      <c r="T275" s="93">
        <f>SUM('1:3'!T275)</f>
        <v>0</v>
      </c>
      <c r="U275" s="93">
        <f>SUM('1:3'!U275)</f>
        <v>0</v>
      </c>
      <c r="V275" s="202">
        <f t="shared" si="49"/>
        <v>0</v>
      </c>
      <c r="W275" s="33" t="str">
        <f t="shared" si="50"/>
        <v/>
      </c>
      <c r="X275" s="93">
        <f>SUM('1:3'!X275)</f>
        <v>0</v>
      </c>
      <c r="Y275" s="93">
        <f>SUM('1:3'!Y275)</f>
        <v>0</v>
      </c>
      <c r="Z275" s="93">
        <f>SUM('1:3'!Z275)</f>
        <v>0</v>
      </c>
      <c r="AA275" s="93">
        <f>SUM('1:3'!AA275)</f>
        <v>0</v>
      </c>
      <c r="AB275" s="73"/>
      <c r="AC275" s="54"/>
      <c r="AD275" s="306"/>
      <c r="AE275" s="54"/>
      <c r="AF275" s="54"/>
      <c r="AG275" s="54"/>
      <c r="AH275" s="54"/>
      <c r="AI275" s="57"/>
      <c r="AJ275" s="57"/>
      <c r="AK275" s="57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</row>
    <row r="276" spans="1:53">
      <c r="A276" s="264">
        <v>30600007</v>
      </c>
      <c r="B276" s="61" t="s">
        <v>90</v>
      </c>
      <c r="C276" s="16" t="s">
        <v>89</v>
      </c>
      <c r="D276" s="17">
        <v>9.36</v>
      </c>
      <c r="E276" s="17"/>
      <c r="F276" s="6"/>
      <c r="G276" s="93">
        <f>SUM('1:3'!G276)</f>
        <v>0</v>
      </c>
      <c r="H276" s="299">
        <f t="shared" si="46"/>
        <v>0</v>
      </c>
      <c r="I276" s="93">
        <f>SUM('1:3'!I276)</f>
        <v>0</v>
      </c>
      <c r="J276" s="31" t="str">
        <f t="array" ref="J276">IF(ISERROR(G276/I276),"",G276/I276)</f>
        <v/>
      </c>
      <c r="K276" s="35">
        <f t="array" ref="K276">IF(ISERROR(G276/L276),"",G276/L276)</f>
        <v>0</v>
      </c>
      <c r="L276" s="87">
        <v>6</v>
      </c>
      <c r="M276" s="36">
        <f t="shared" si="47"/>
        <v>0</v>
      </c>
      <c r="N276" s="31">
        <f t="shared" si="48"/>
        <v>0</v>
      </c>
      <c r="O276" s="93">
        <f>SUM('1:3'!O276)</f>
        <v>0</v>
      </c>
      <c r="P276" s="93">
        <f>SUM('1:3'!P276)</f>
        <v>0</v>
      </c>
      <c r="Q276" s="93">
        <f>SUM('1:3'!Q276)</f>
        <v>0</v>
      </c>
      <c r="R276" s="93">
        <f>SUM('1:3'!R276)</f>
        <v>0</v>
      </c>
      <c r="S276" s="93">
        <f>SUM('1:3'!S276)</f>
        <v>0</v>
      </c>
      <c r="T276" s="93">
        <f>SUM('1:3'!T276)</f>
        <v>0</v>
      </c>
      <c r="U276" s="93">
        <f>SUM('1:3'!U276)</f>
        <v>0</v>
      </c>
      <c r="V276" s="202">
        <f t="shared" si="49"/>
        <v>0</v>
      </c>
      <c r="W276" s="33" t="str">
        <f t="shared" si="50"/>
        <v/>
      </c>
      <c r="X276" s="93">
        <f>SUM('1:3'!X276)</f>
        <v>0</v>
      </c>
      <c r="Y276" s="93">
        <f>SUM('1:3'!Y276)</f>
        <v>0</v>
      </c>
      <c r="Z276" s="93">
        <f>SUM('1:3'!Z276)</f>
        <v>0</v>
      </c>
      <c r="AA276" s="93">
        <f>SUM('1:3'!AA276)</f>
        <v>0</v>
      </c>
      <c r="AB276" s="73"/>
      <c r="AC276" s="54"/>
      <c r="AD276" s="306"/>
      <c r="AE276" s="54"/>
      <c r="AF276" s="54"/>
      <c r="AG276" s="54"/>
      <c r="AH276" s="54"/>
      <c r="AI276" s="57"/>
      <c r="AJ276" s="57"/>
      <c r="AK276" s="57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</row>
    <row r="277" spans="1:53">
      <c r="A277" s="264">
        <v>30600006</v>
      </c>
      <c r="B277" s="61" t="s">
        <v>90</v>
      </c>
      <c r="C277" s="16" t="s">
        <v>60</v>
      </c>
      <c r="D277" s="17">
        <v>9.36</v>
      </c>
      <c r="E277" s="17"/>
      <c r="F277" s="6"/>
      <c r="G277" s="93">
        <f>SUM('1:3'!G277)</f>
        <v>0</v>
      </c>
      <c r="H277" s="299">
        <f t="shared" si="46"/>
        <v>0</v>
      </c>
      <c r="I277" s="93">
        <f>SUM('1:3'!I277)</f>
        <v>0</v>
      </c>
      <c r="J277" s="31" t="str">
        <f t="array" ref="J277">IF(ISERROR(G277/I277),"",G277/I277)</f>
        <v/>
      </c>
      <c r="K277" s="35">
        <f t="array" ref="K277">IF(ISERROR(G277/L277),"",G277/L277)</f>
        <v>0</v>
      </c>
      <c r="L277" s="87">
        <v>6</v>
      </c>
      <c r="M277" s="36">
        <f t="shared" si="47"/>
        <v>0</v>
      </c>
      <c r="N277" s="31">
        <f t="shared" si="48"/>
        <v>0</v>
      </c>
      <c r="O277" s="93">
        <f>SUM('1:3'!O277)</f>
        <v>0</v>
      </c>
      <c r="P277" s="93">
        <f>SUM('1:3'!P277)</f>
        <v>0</v>
      </c>
      <c r="Q277" s="93">
        <f>SUM('1:3'!Q277)</f>
        <v>0</v>
      </c>
      <c r="R277" s="93">
        <f>SUM('1:3'!R277)</f>
        <v>0</v>
      </c>
      <c r="S277" s="93">
        <f>SUM('1:3'!S277)</f>
        <v>0</v>
      </c>
      <c r="T277" s="93">
        <f>SUM('1:3'!T277)</f>
        <v>0</v>
      </c>
      <c r="U277" s="93">
        <f>SUM('1:3'!U277)</f>
        <v>0</v>
      </c>
      <c r="V277" s="202">
        <f t="shared" si="49"/>
        <v>0</v>
      </c>
      <c r="W277" s="33" t="str">
        <f t="shared" si="50"/>
        <v/>
      </c>
      <c r="X277" s="93">
        <f>SUM('1:3'!X277)</f>
        <v>0</v>
      </c>
      <c r="Y277" s="93">
        <f>SUM('1:3'!Y277)</f>
        <v>0</v>
      </c>
      <c r="Z277" s="93">
        <f>SUM('1:3'!Z277)</f>
        <v>0</v>
      </c>
      <c r="AA277" s="93">
        <f>SUM('1:3'!AA277)</f>
        <v>0</v>
      </c>
      <c r="AB277" s="73"/>
      <c r="AC277" s="54"/>
      <c r="AD277" s="306"/>
      <c r="AE277" s="54"/>
      <c r="AF277" s="54"/>
      <c r="AG277" s="54"/>
      <c r="AH277" s="54"/>
      <c r="AI277" s="57"/>
      <c r="AJ277" s="57"/>
      <c r="AK277" s="57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</row>
    <row r="278" spans="1:53">
      <c r="A278" s="259">
        <v>30400026</v>
      </c>
      <c r="B278" s="186" t="s">
        <v>394</v>
      </c>
      <c r="C278" s="183" t="s">
        <v>396</v>
      </c>
      <c r="D278" s="17">
        <v>5</v>
      </c>
      <c r="E278" s="17"/>
      <c r="F278" s="6"/>
      <c r="G278" s="93">
        <f>SUM('1:3'!G278)</f>
        <v>0</v>
      </c>
      <c r="H278" s="299">
        <f t="shared" si="46"/>
        <v>0</v>
      </c>
      <c r="I278" s="93">
        <f>SUM('1:3'!I278)</f>
        <v>0</v>
      </c>
      <c r="J278" s="31"/>
      <c r="K278" s="35">
        <f t="array" ref="K278">IF(ISERROR(G278/L278),"",G278/L278)</f>
        <v>0</v>
      </c>
      <c r="L278" s="87">
        <v>5</v>
      </c>
      <c r="M278" s="36">
        <f t="shared" si="47"/>
        <v>0</v>
      </c>
      <c r="N278" s="31">
        <f t="shared" si="48"/>
        <v>0</v>
      </c>
      <c r="O278" s="93">
        <f>SUM('1:3'!O278)</f>
        <v>0</v>
      </c>
      <c r="P278" s="93">
        <f>SUM('1:3'!P278)</f>
        <v>0</v>
      </c>
      <c r="Q278" s="93">
        <f>SUM('1:3'!Q278)</f>
        <v>0</v>
      </c>
      <c r="R278" s="93">
        <f>SUM('1:3'!R278)</f>
        <v>0</v>
      </c>
      <c r="S278" s="93">
        <f>SUM('1:3'!S278)</f>
        <v>0</v>
      </c>
      <c r="T278" s="93">
        <f>SUM('1:3'!T278)</f>
        <v>0</v>
      </c>
      <c r="U278" s="93">
        <f>SUM('1:3'!U278)</f>
        <v>0</v>
      </c>
      <c r="V278" s="202"/>
      <c r="W278" s="33"/>
      <c r="X278" s="93">
        <f>SUM('1:3'!X278)</f>
        <v>0</v>
      </c>
      <c r="Y278" s="93">
        <f>SUM('1:3'!Y278)</f>
        <v>0</v>
      </c>
      <c r="Z278" s="93">
        <f>SUM('1:3'!Z278)</f>
        <v>0</v>
      </c>
      <c r="AA278" s="93">
        <f>SUM('1:3'!AA278)</f>
        <v>0</v>
      </c>
      <c r="AB278" s="73"/>
      <c r="AC278" s="54"/>
      <c r="AD278" s="306"/>
      <c r="AE278" s="54"/>
      <c r="AF278" s="54"/>
      <c r="AG278" s="54"/>
      <c r="AH278" s="54"/>
      <c r="AI278" s="57"/>
      <c r="AJ278" s="57"/>
      <c r="AK278" s="57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</row>
    <row r="279" spans="1:53">
      <c r="A279" s="259">
        <v>30400028</v>
      </c>
      <c r="B279" s="186" t="s">
        <v>393</v>
      </c>
      <c r="C279" s="183" t="s">
        <v>403</v>
      </c>
      <c r="D279" s="17">
        <v>5</v>
      </c>
      <c r="E279" s="17"/>
      <c r="F279" s="6"/>
      <c r="G279" s="93">
        <f>SUM('1:3'!G279)</f>
        <v>70</v>
      </c>
      <c r="H279" s="299">
        <f t="shared" si="46"/>
        <v>350</v>
      </c>
      <c r="I279" s="93">
        <f>SUM('1:3'!I279)</f>
        <v>4</v>
      </c>
      <c r="J279" s="31"/>
      <c r="K279" s="35">
        <f t="array" ref="K279">IF(ISERROR(G279/L279),"",G279/L279)</f>
        <v>14</v>
      </c>
      <c r="L279" s="87">
        <v>5</v>
      </c>
      <c r="M279" s="36">
        <f t="shared" si="47"/>
        <v>-10</v>
      </c>
      <c r="N279" s="31">
        <f t="shared" si="48"/>
        <v>0</v>
      </c>
      <c r="O279" s="93">
        <f>SUM('1:3'!O279)</f>
        <v>0</v>
      </c>
      <c r="P279" s="93">
        <f>SUM('1:3'!P279)</f>
        <v>0</v>
      </c>
      <c r="Q279" s="93">
        <f>SUM('1:3'!Q279)</f>
        <v>0</v>
      </c>
      <c r="R279" s="93">
        <f>SUM('1:3'!R279)</f>
        <v>0</v>
      </c>
      <c r="S279" s="93">
        <f>SUM('1:3'!S279)</f>
        <v>0</v>
      </c>
      <c r="T279" s="93">
        <f>SUM('1:3'!T279)</f>
        <v>0</v>
      </c>
      <c r="U279" s="93">
        <f>SUM('1:3'!U279)</f>
        <v>0</v>
      </c>
      <c r="V279" s="202"/>
      <c r="W279" s="33"/>
      <c r="X279" s="93">
        <f>SUM('1:3'!X279)</f>
        <v>0</v>
      </c>
      <c r="Y279" s="93">
        <f>SUM('1:3'!Y279)</f>
        <v>0</v>
      </c>
      <c r="Z279" s="93">
        <f>SUM('1:3'!Z279)</f>
        <v>0</v>
      </c>
      <c r="AA279" s="93">
        <f>SUM('1:3'!AA279)</f>
        <v>0</v>
      </c>
      <c r="AB279" s="73"/>
      <c r="AC279" s="54"/>
      <c r="AD279" s="306"/>
      <c r="AE279" s="54"/>
      <c r="AF279" s="54"/>
      <c r="AG279" s="54"/>
      <c r="AH279" s="54"/>
      <c r="AI279" s="57"/>
      <c r="AJ279" s="57"/>
      <c r="AK279" s="57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</row>
    <row r="280" spans="1:53">
      <c r="A280" s="259">
        <v>30400027</v>
      </c>
      <c r="B280" s="186" t="s">
        <v>404</v>
      </c>
      <c r="C280" s="183" t="s">
        <v>406</v>
      </c>
      <c r="D280" s="17">
        <v>5</v>
      </c>
      <c r="E280" s="17"/>
      <c r="F280" s="6"/>
      <c r="G280" s="93">
        <f>SUM('1:3'!G280)</f>
        <v>0</v>
      </c>
      <c r="H280" s="299">
        <f t="shared" si="46"/>
        <v>0</v>
      </c>
      <c r="I280" s="93">
        <f>SUM('1:3'!I280)</f>
        <v>0</v>
      </c>
      <c r="J280" s="31"/>
      <c r="K280" s="35">
        <f t="array" ref="K280">IF(ISERROR(G280/L280),"",G280/L280)</f>
        <v>0</v>
      </c>
      <c r="L280" s="87">
        <v>5</v>
      </c>
      <c r="M280" s="36">
        <f t="shared" si="47"/>
        <v>0</v>
      </c>
      <c r="N280" s="31">
        <f t="shared" si="48"/>
        <v>0</v>
      </c>
      <c r="O280" s="93">
        <f>SUM('1:3'!O280)</f>
        <v>0</v>
      </c>
      <c r="P280" s="93">
        <f>SUM('1:3'!P280)</f>
        <v>0</v>
      </c>
      <c r="Q280" s="93">
        <f>SUM('1:3'!Q280)</f>
        <v>0</v>
      </c>
      <c r="R280" s="93">
        <f>SUM('1:3'!R280)</f>
        <v>0</v>
      </c>
      <c r="S280" s="93">
        <f>SUM('1:3'!S280)</f>
        <v>0</v>
      </c>
      <c r="T280" s="93">
        <f>SUM('1:3'!T280)</f>
        <v>0</v>
      </c>
      <c r="U280" s="93">
        <f>SUM('1:3'!U280)</f>
        <v>0</v>
      </c>
      <c r="V280" s="202"/>
      <c r="W280" s="33"/>
      <c r="X280" s="93">
        <f>SUM('1:3'!X280)</f>
        <v>0</v>
      </c>
      <c r="Y280" s="93">
        <f>SUM('1:3'!Y280)</f>
        <v>0</v>
      </c>
      <c r="Z280" s="93">
        <f>SUM('1:3'!Z280)</f>
        <v>0</v>
      </c>
      <c r="AA280" s="93">
        <f>SUM('1:3'!AA280)</f>
        <v>0</v>
      </c>
      <c r="AB280" s="73"/>
      <c r="AC280" s="54"/>
      <c r="AD280" s="306"/>
      <c r="AE280" s="54"/>
      <c r="AF280" s="54"/>
      <c r="AG280" s="54"/>
      <c r="AH280" s="54"/>
      <c r="AI280" s="57"/>
      <c r="AJ280" s="57"/>
      <c r="AK280" s="57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</row>
    <row r="281" spans="1:53">
      <c r="A281" s="259"/>
      <c r="B281" s="61" t="s">
        <v>352</v>
      </c>
      <c r="C281" s="183" t="s">
        <v>372</v>
      </c>
      <c r="D281" s="17">
        <v>5</v>
      </c>
      <c r="E281" s="17"/>
      <c r="F281" s="6"/>
      <c r="G281" s="93">
        <f>SUM('1:3'!G281)</f>
        <v>0</v>
      </c>
      <c r="H281" s="299">
        <f t="shared" si="46"/>
        <v>0</v>
      </c>
      <c r="I281" s="93">
        <f>SUM('1:3'!I281)</f>
        <v>0</v>
      </c>
      <c r="J281" s="31"/>
      <c r="K281" s="35">
        <f t="array" ref="K281">IF(ISERROR(G281/L281),"",G281/L281)</f>
        <v>0</v>
      </c>
      <c r="L281" s="87">
        <v>5</v>
      </c>
      <c r="M281" s="36">
        <f t="shared" si="47"/>
        <v>0</v>
      </c>
      <c r="N281" s="31">
        <f t="shared" si="48"/>
        <v>0</v>
      </c>
      <c r="O281" s="93">
        <f>SUM('1:3'!O281)</f>
        <v>0</v>
      </c>
      <c r="P281" s="93">
        <f>SUM('1:3'!P281)</f>
        <v>0</v>
      </c>
      <c r="Q281" s="93">
        <f>SUM('1:3'!Q281)</f>
        <v>0</v>
      </c>
      <c r="R281" s="93">
        <f>SUM('1:3'!R281)</f>
        <v>0</v>
      </c>
      <c r="S281" s="93">
        <f>SUM('1:3'!S281)</f>
        <v>0</v>
      </c>
      <c r="T281" s="93">
        <f>SUM('1:3'!T281)</f>
        <v>0</v>
      </c>
      <c r="U281" s="93">
        <f>SUM('1:3'!U281)</f>
        <v>0</v>
      </c>
      <c r="V281" s="202"/>
      <c r="W281" s="33"/>
      <c r="X281" s="93">
        <f>SUM('1:3'!X281)</f>
        <v>0</v>
      </c>
      <c r="Y281" s="93">
        <f>SUM('1:3'!Y281)</f>
        <v>0</v>
      </c>
      <c r="Z281" s="93">
        <f>SUM('1:3'!Z281)</f>
        <v>0</v>
      </c>
      <c r="AA281" s="93">
        <f>SUM('1:3'!AA281)</f>
        <v>0</v>
      </c>
      <c r="AB281" s="73"/>
      <c r="AC281" s="54"/>
      <c r="AD281" s="306"/>
      <c r="AE281" s="54"/>
      <c r="AF281" s="54"/>
      <c r="AG281" s="54"/>
      <c r="AH281" s="54"/>
      <c r="AI281" s="57"/>
      <c r="AJ281" s="57"/>
      <c r="AK281" s="57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</row>
    <row r="282" spans="1:53">
      <c r="A282" s="259">
        <v>30600009</v>
      </c>
      <c r="B282" s="61" t="s">
        <v>353</v>
      </c>
      <c r="C282" s="16" t="s">
        <v>354</v>
      </c>
      <c r="D282" s="17">
        <v>5</v>
      </c>
      <c r="E282" s="17"/>
      <c r="F282" s="6"/>
      <c r="G282" s="93">
        <f>SUM('1:3'!G282)</f>
        <v>0</v>
      </c>
      <c r="H282" s="299">
        <f t="shared" si="46"/>
        <v>0</v>
      </c>
      <c r="I282" s="93">
        <f>SUM('1:3'!I282)</f>
        <v>0</v>
      </c>
      <c r="J282" s="31"/>
      <c r="K282" s="35">
        <f t="array" ref="K282">IF(ISERROR(G282/L282),"",G282/L282)</f>
        <v>0</v>
      </c>
      <c r="L282" s="87">
        <v>5</v>
      </c>
      <c r="M282" s="36">
        <f t="shared" si="47"/>
        <v>0</v>
      </c>
      <c r="N282" s="31">
        <f t="shared" si="48"/>
        <v>0</v>
      </c>
      <c r="O282" s="93">
        <f>SUM('1:3'!O282)</f>
        <v>0</v>
      </c>
      <c r="P282" s="93">
        <f>SUM('1:3'!P282)</f>
        <v>0</v>
      </c>
      <c r="Q282" s="93">
        <f>SUM('1:3'!Q282)</f>
        <v>0</v>
      </c>
      <c r="R282" s="93">
        <f>SUM('1:3'!R282)</f>
        <v>0</v>
      </c>
      <c r="S282" s="93">
        <f>SUM('1:3'!S282)</f>
        <v>0</v>
      </c>
      <c r="T282" s="93">
        <f>SUM('1:3'!T282)</f>
        <v>0</v>
      </c>
      <c r="U282" s="93">
        <f>SUM('1:3'!U282)</f>
        <v>0</v>
      </c>
      <c r="V282" s="202"/>
      <c r="W282" s="33"/>
      <c r="X282" s="93">
        <f>SUM('1:3'!X282)</f>
        <v>0</v>
      </c>
      <c r="Y282" s="93">
        <f>SUM('1:3'!Y282)</f>
        <v>0</v>
      </c>
      <c r="Z282" s="93">
        <f>SUM('1:3'!Z282)</f>
        <v>0</v>
      </c>
      <c r="AA282" s="93">
        <f>SUM('1:3'!AA282)</f>
        <v>0</v>
      </c>
      <c r="AB282" s="73"/>
      <c r="AC282" s="54"/>
      <c r="AD282" s="306"/>
      <c r="AE282" s="54"/>
      <c r="AF282" s="54"/>
      <c r="AG282" s="54"/>
      <c r="AH282" s="54"/>
      <c r="AI282" s="57"/>
      <c r="AJ282" s="57"/>
      <c r="AK282" s="57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</row>
    <row r="283" spans="1:53">
      <c r="A283" s="259">
        <v>30600010</v>
      </c>
      <c r="B283" s="61" t="s">
        <v>353</v>
      </c>
      <c r="C283" s="16" t="s">
        <v>355</v>
      </c>
      <c r="D283" s="17">
        <v>5</v>
      </c>
      <c r="E283" s="17"/>
      <c r="F283" s="6"/>
      <c r="G283" s="93">
        <f>SUM('1:3'!G283)</f>
        <v>0</v>
      </c>
      <c r="H283" s="299">
        <f t="shared" si="46"/>
        <v>0</v>
      </c>
      <c r="I283" s="93">
        <f>SUM('1:3'!I283)</f>
        <v>0</v>
      </c>
      <c r="J283" s="31"/>
      <c r="K283" s="35">
        <f t="array" ref="K283">IF(ISERROR(G283/L283),"",G283/L283)</f>
        <v>0</v>
      </c>
      <c r="L283" s="87">
        <v>5</v>
      </c>
      <c r="M283" s="36">
        <f t="shared" si="47"/>
        <v>0</v>
      </c>
      <c r="N283" s="31">
        <f t="shared" si="48"/>
        <v>0</v>
      </c>
      <c r="O283" s="93">
        <f>SUM('1:3'!O283)</f>
        <v>0</v>
      </c>
      <c r="P283" s="93">
        <f>SUM('1:3'!P283)</f>
        <v>0</v>
      </c>
      <c r="Q283" s="93">
        <f>SUM('1:3'!Q283)</f>
        <v>0</v>
      </c>
      <c r="R283" s="93">
        <f>SUM('1:3'!R283)</f>
        <v>0</v>
      </c>
      <c r="S283" s="93">
        <f>SUM('1:3'!S283)</f>
        <v>0</v>
      </c>
      <c r="T283" s="93">
        <f>SUM('1:3'!T283)</f>
        <v>0</v>
      </c>
      <c r="U283" s="93">
        <f>SUM('1:3'!U283)</f>
        <v>0</v>
      </c>
      <c r="V283" s="202"/>
      <c r="W283" s="33"/>
      <c r="X283" s="93">
        <f>SUM('1:3'!X283)</f>
        <v>0</v>
      </c>
      <c r="Y283" s="93">
        <f>SUM('1:3'!Y283)</f>
        <v>0</v>
      </c>
      <c r="Z283" s="93">
        <f>SUM('1:3'!Z283)</f>
        <v>0</v>
      </c>
      <c r="AA283" s="93">
        <f>SUM('1:3'!AA283)</f>
        <v>0</v>
      </c>
      <c r="AB283" s="73"/>
      <c r="AC283" s="54"/>
      <c r="AD283" s="306"/>
      <c r="AE283" s="54"/>
      <c r="AF283" s="54"/>
      <c r="AG283" s="54"/>
      <c r="AH283" s="54"/>
      <c r="AI283" s="57"/>
      <c r="AJ283" s="57"/>
      <c r="AK283" s="57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</row>
    <row r="284" spans="1:53">
      <c r="A284" s="259">
        <v>30400001</v>
      </c>
      <c r="B284" s="65" t="s">
        <v>508</v>
      </c>
      <c r="C284" s="16" t="s">
        <v>61</v>
      </c>
      <c r="D284" s="17">
        <v>5.0599999999999996</v>
      </c>
      <c r="E284" s="17"/>
      <c r="F284" s="6"/>
      <c r="G284" s="93">
        <f>SUM('1:3'!G284)</f>
        <v>0</v>
      </c>
      <c r="H284" s="299">
        <f t="shared" si="46"/>
        <v>0</v>
      </c>
      <c r="I284" s="93">
        <f>SUM('1:3'!I284)</f>
        <v>0</v>
      </c>
      <c r="J284" s="31" t="str">
        <f t="array" ref="J284">IF(ISERROR(G284/I284),"",G284/I284)</f>
        <v/>
      </c>
      <c r="K284" s="35">
        <f t="array" ref="K284">IF(ISERROR(G284/L284),"",G284/L284)</f>
        <v>0</v>
      </c>
      <c r="L284" s="87">
        <v>15.5</v>
      </c>
      <c r="M284" s="36">
        <f t="shared" si="47"/>
        <v>0</v>
      </c>
      <c r="N284" s="31">
        <f t="shared" si="48"/>
        <v>0</v>
      </c>
      <c r="O284" s="93">
        <f>SUM('1:3'!O284)</f>
        <v>0</v>
      </c>
      <c r="P284" s="93">
        <f>SUM('1:3'!P284)</f>
        <v>0</v>
      </c>
      <c r="Q284" s="93">
        <f>SUM('1:3'!Q284)</f>
        <v>0</v>
      </c>
      <c r="R284" s="93">
        <f>SUM('1:3'!R284)</f>
        <v>0</v>
      </c>
      <c r="S284" s="93">
        <f>SUM('1:3'!S284)</f>
        <v>0</v>
      </c>
      <c r="T284" s="93">
        <f>SUM('1:3'!T284)</f>
        <v>0</v>
      </c>
      <c r="U284" s="93">
        <f>SUM('1:3'!U284)</f>
        <v>0</v>
      </c>
      <c r="V284" s="202">
        <f>SUM(X284:AA284)</f>
        <v>0</v>
      </c>
      <c r="W284" s="33" t="str">
        <f>IF(ISERROR(V284/G284),"",V284/G284)</f>
        <v/>
      </c>
      <c r="X284" s="93">
        <f>SUM('1:3'!X284)</f>
        <v>0</v>
      </c>
      <c r="Y284" s="93">
        <f>SUM('1:3'!Y284)</f>
        <v>0</v>
      </c>
      <c r="Z284" s="93">
        <f>SUM('1:3'!Z284)</f>
        <v>0</v>
      </c>
      <c r="AA284" s="93">
        <f>SUM('1:3'!AA284)</f>
        <v>0</v>
      </c>
      <c r="AB284" s="73"/>
      <c r="AC284" s="54"/>
      <c r="AD284" s="306"/>
      <c r="AE284" s="54"/>
      <c r="AF284" s="54"/>
      <c r="AG284" s="54"/>
      <c r="AH284" s="54"/>
      <c r="AI284" s="57"/>
      <c r="AJ284" s="57"/>
      <c r="AK284" s="57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</row>
    <row r="285" spans="1:53">
      <c r="A285" s="259">
        <v>30400002</v>
      </c>
      <c r="B285" s="65" t="s">
        <v>508</v>
      </c>
      <c r="C285" s="16" t="s">
        <v>72</v>
      </c>
      <c r="D285" s="17">
        <v>5.0599999999999996</v>
      </c>
      <c r="E285" s="17"/>
      <c r="F285" s="6"/>
      <c r="G285" s="93">
        <f>SUM('1:3'!G285)</f>
        <v>0</v>
      </c>
      <c r="H285" s="299">
        <f t="shared" si="46"/>
        <v>0</v>
      </c>
      <c r="I285" s="93">
        <f>SUM('1:3'!I285)</f>
        <v>0</v>
      </c>
      <c r="J285" s="31" t="str">
        <f t="array" ref="J285">IF(ISERROR(G285/I285),"",G285/I285)</f>
        <v/>
      </c>
      <c r="K285" s="35">
        <f t="array" ref="K285">IF(ISERROR(G285/L285),"",G285/L285)</f>
        <v>0</v>
      </c>
      <c r="L285" s="87">
        <v>15.5</v>
      </c>
      <c r="M285" s="36">
        <f t="shared" si="47"/>
        <v>0</v>
      </c>
      <c r="N285" s="31">
        <f t="shared" si="48"/>
        <v>0</v>
      </c>
      <c r="O285" s="93">
        <f>SUM('1:3'!O285)</f>
        <v>0</v>
      </c>
      <c r="P285" s="93">
        <f>SUM('1:3'!P285)</f>
        <v>0</v>
      </c>
      <c r="Q285" s="93">
        <f>SUM('1:3'!Q285)</f>
        <v>0</v>
      </c>
      <c r="R285" s="93">
        <f>SUM('1:3'!R285)</f>
        <v>0</v>
      </c>
      <c r="S285" s="93">
        <f>SUM('1:3'!S285)</f>
        <v>0</v>
      </c>
      <c r="T285" s="93">
        <f>SUM('1:3'!T285)</f>
        <v>0</v>
      </c>
      <c r="U285" s="93">
        <f>SUM('1:3'!U285)</f>
        <v>0</v>
      </c>
      <c r="V285" s="202">
        <f>SUM(X285:AA285)</f>
        <v>0</v>
      </c>
      <c r="W285" s="33" t="str">
        <f>IF(ISERROR(V285/G285),"",V285/G285)</f>
        <v/>
      </c>
      <c r="X285" s="93">
        <f>SUM('1:3'!X285)</f>
        <v>0</v>
      </c>
      <c r="Y285" s="93">
        <f>SUM('1:3'!Y285)</f>
        <v>0</v>
      </c>
      <c r="Z285" s="93">
        <f>SUM('1:3'!Z285)</f>
        <v>0</v>
      </c>
      <c r="AA285" s="93">
        <f>SUM('1:3'!AA285)</f>
        <v>0</v>
      </c>
      <c r="AB285" s="73"/>
      <c r="AC285" s="54"/>
      <c r="AD285" s="306"/>
      <c r="AE285" s="54"/>
      <c r="AF285" s="54"/>
      <c r="AG285" s="54"/>
      <c r="AH285" s="54"/>
      <c r="AI285" s="57"/>
      <c r="AJ285" s="57"/>
      <c r="AK285" s="57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</row>
    <row r="286" spans="1:53">
      <c r="A286" s="259">
        <v>30400004</v>
      </c>
      <c r="B286" s="211" t="s">
        <v>419</v>
      </c>
      <c r="C286" s="183" t="s">
        <v>420</v>
      </c>
      <c r="D286" s="17"/>
      <c r="E286" s="17"/>
      <c r="F286" s="6"/>
      <c r="G286" s="93">
        <f>SUM('1:3'!G286)</f>
        <v>0</v>
      </c>
      <c r="H286" s="299">
        <f t="shared" si="46"/>
        <v>0</v>
      </c>
      <c r="I286" s="93">
        <f>SUM('1:3'!I286)</f>
        <v>0</v>
      </c>
      <c r="J286" s="31"/>
      <c r="K286" s="35"/>
      <c r="L286" s="87">
        <v>24</v>
      </c>
      <c r="M286" s="36"/>
      <c r="N286" s="31"/>
      <c r="O286" s="93"/>
      <c r="P286" s="93"/>
      <c r="Q286" s="93"/>
      <c r="R286" s="93"/>
      <c r="S286" s="93"/>
      <c r="T286" s="93"/>
      <c r="U286" s="93"/>
      <c r="V286" s="202"/>
      <c r="W286" s="33"/>
      <c r="X286" s="93"/>
      <c r="Y286" s="93"/>
      <c r="Z286" s="93"/>
      <c r="AA286" s="93"/>
      <c r="AB286" s="73"/>
      <c r="AC286" s="54"/>
      <c r="AD286" s="306"/>
      <c r="AE286" s="54"/>
      <c r="AF286" s="54"/>
      <c r="AG286" s="54"/>
      <c r="AH286" s="54"/>
      <c r="AI286" s="57"/>
      <c r="AJ286" s="57"/>
      <c r="AK286" s="57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</row>
    <row r="287" spans="1:53">
      <c r="A287" s="259">
        <v>30400003</v>
      </c>
      <c r="B287" s="211" t="s">
        <v>419</v>
      </c>
      <c r="C287" s="183" t="s">
        <v>421</v>
      </c>
      <c r="D287" s="17"/>
      <c r="E287" s="17"/>
      <c r="F287" s="6"/>
      <c r="G287" s="93">
        <f>SUM('1:3'!G287)</f>
        <v>0</v>
      </c>
      <c r="H287" s="299">
        <f t="shared" si="46"/>
        <v>0</v>
      </c>
      <c r="I287" s="93">
        <f>SUM('1:3'!I287)</f>
        <v>0</v>
      </c>
      <c r="J287" s="31"/>
      <c r="K287" s="35"/>
      <c r="L287" s="87">
        <v>24</v>
      </c>
      <c r="M287" s="36"/>
      <c r="N287" s="31"/>
      <c r="O287" s="93"/>
      <c r="P287" s="93"/>
      <c r="Q287" s="93"/>
      <c r="R287" s="93"/>
      <c r="S287" s="93"/>
      <c r="T287" s="93"/>
      <c r="U287" s="93"/>
      <c r="V287" s="202"/>
      <c r="W287" s="33"/>
      <c r="X287" s="93"/>
      <c r="Y287" s="93"/>
      <c r="Z287" s="93"/>
      <c r="AA287" s="93"/>
      <c r="AB287" s="73"/>
      <c r="AC287" s="54"/>
      <c r="AD287" s="306"/>
      <c r="AE287" s="54"/>
      <c r="AF287" s="54"/>
      <c r="AG287" s="54"/>
      <c r="AH287" s="54"/>
      <c r="AI287" s="57"/>
      <c r="AJ287" s="57"/>
      <c r="AK287" s="57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</row>
    <row r="288" spans="1:53">
      <c r="A288" s="259">
        <v>30400005</v>
      </c>
      <c r="B288" s="211" t="s">
        <v>419</v>
      </c>
      <c r="C288" s="183" t="s">
        <v>422</v>
      </c>
      <c r="D288" s="17"/>
      <c r="E288" s="17"/>
      <c r="F288" s="6"/>
      <c r="G288" s="93">
        <f>SUM('1:3'!G288)</f>
        <v>0</v>
      </c>
      <c r="H288" s="299">
        <f t="shared" si="46"/>
        <v>0</v>
      </c>
      <c r="I288" s="93">
        <f>SUM('1:3'!I288)</f>
        <v>0</v>
      </c>
      <c r="J288" s="31"/>
      <c r="K288" s="35"/>
      <c r="L288" s="87">
        <v>24</v>
      </c>
      <c r="M288" s="36"/>
      <c r="N288" s="31"/>
      <c r="O288" s="93"/>
      <c r="P288" s="93"/>
      <c r="Q288" s="93"/>
      <c r="R288" s="93"/>
      <c r="S288" s="93"/>
      <c r="T288" s="93"/>
      <c r="U288" s="93"/>
      <c r="V288" s="202"/>
      <c r="W288" s="33"/>
      <c r="X288" s="93"/>
      <c r="Y288" s="93"/>
      <c r="Z288" s="93"/>
      <c r="AA288" s="93"/>
      <c r="AB288" s="73"/>
      <c r="AC288" s="54"/>
      <c r="AD288" s="306"/>
      <c r="AE288" s="54"/>
      <c r="AF288" s="54"/>
      <c r="AG288" s="54"/>
      <c r="AH288" s="54"/>
      <c r="AI288" s="57"/>
      <c r="AJ288" s="57"/>
      <c r="AK288" s="57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</row>
    <row r="289" spans="1:53">
      <c r="A289" s="259">
        <v>30400007</v>
      </c>
      <c r="B289" s="65" t="s">
        <v>91</v>
      </c>
      <c r="C289" s="16" t="s">
        <v>74</v>
      </c>
      <c r="D289" s="17">
        <v>5.07</v>
      </c>
      <c r="E289" s="17"/>
      <c r="F289" s="6"/>
      <c r="G289" s="93">
        <f>SUM('1:3'!G289)</f>
        <v>0</v>
      </c>
      <c r="H289" s="299">
        <f t="shared" si="46"/>
        <v>0</v>
      </c>
      <c r="I289" s="93">
        <f>SUM('1:3'!I289)</f>
        <v>0</v>
      </c>
      <c r="J289" s="31" t="str">
        <f t="array" ref="J289">IF(ISERROR(G289/I289),"",G289/I289)</f>
        <v/>
      </c>
      <c r="K289" s="35">
        <f t="array" ref="K289">IF(ISERROR(G289/L289),"",G289/L289)</f>
        <v>0</v>
      </c>
      <c r="L289" s="87">
        <v>9</v>
      </c>
      <c r="M289" s="36">
        <f>IF(ISERROR(I289-K289),"",I289-K289)</f>
        <v>0</v>
      </c>
      <c r="N289" s="31">
        <f>SUM(O289:U289)</f>
        <v>0</v>
      </c>
      <c r="O289" s="93">
        <f>SUM('1:3'!O289)</f>
        <v>0</v>
      </c>
      <c r="P289" s="93">
        <f>SUM('1:3'!P289)</f>
        <v>0</v>
      </c>
      <c r="Q289" s="93">
        <f>SUM('1:3'!Q289)</f>
        <v>0</v>
      </c>
      <c r="R289" s="93">
        <f>SUM('1:3'!R289)</f>
        <v>0</v>
      </c>
      <c r="S289" s="93">
        <f>SUM('1:3'!S289)</f>
        <v>0</v>
      </c>
      <c r="T289" s="93">
        <f>SUM('1:3'!T289)</f>
        <v>0</v>
      </c>
      <c r="U289" s="93">
        <f>SUM('1:3'!U289)</f>
        <v>0</v>
      </c>
      <c r="V289" s="202">
        <f>SUM(X289:AA289)</f>
        <v>0</v>
      </c>
      <c r="W289" s="33" t="str">
        <f t="shared" ref="W289:W313" si="51">IF(ISERROR(V289/G289),"",V289/G289)</f>
        <v/>
      </c>
      <c r="X289" s="93">
        <f>SUM('1:3'!X289)</f>
        <v>0</v>
      </c>
      <c r="Y289" s="93">
        <f>SUM('1:3'!Y289)</f>
        <v>0</v>
      </c>
      <c r="Z289" s="93">
        <f>SUM('1:3'!Z289)</f>
        <v>0</v>
      </c>
      <c r="AA289" s="93">
        <f>SUM('1:3'!AA289)</f>
        <v>0</v>
      </c>
      <c r="AB289" s="73"/>
      <c r="AC289" s="54"/>
      <c r="AD289" s="306"/>
      <c r="AE289" s="54"/>
      <c r="AF289" s="54"/>
      <c r="AG289" s="54"/>
      <c r="AH289" s="54"/>
      <c r="AI289" s="57"/>
      <c r="AJ289" s="57"/>
      <c r="AK289" s="57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</row>
    <row r="290" spans="1:53">
      <c r="A290" s="259">
        <v>30400006</v>
      </c>
      <c r="B290" s="65" t="s">
        <v>91</v>
      </c>
      <c r="C290" s="16" t="s">
        <v>53</v>
      </c>
      <c r="D290" s="17">
        <v>5.07</v>
      </c>
      <c r="E290" s="17"/>
      <c r="F290" s="6"/>
      <c r="G290" s="93">
        <f>SUM('1:3'!G290)</f>
        <v>0</v>
      </c>
      <c r="H290" s="299">
        <f t="shared" si="46"/>
        <v>0</v>
      </c>
      <c r="I290" s="93">
        <f>SUM('1:3'!I290)</f>
        <v>0</v>
      </c>
      <c r="J290" s="31" t="str">
        <f t="array" ref="J290">IF(ISERROR(G290/I290),"",G290/I290)</f>
        <v/>
      </c>
      <c r="K290" s="35">
        <f t="array" ref="K290">IF(ISERROR(G290/L290),"",G290/L290)</f>
        <v>0</v>
      </c>
      <c r="L290" s="87">
        <v>9</v>
      </c>
      <c r="M290" s="36">
        <f>IF(ISERROR(I290-K290),"",I290-K290)</f>
        <v>0</v>
      </c>
      <c r="N290" s="31">
        <f>SUM(O290:U290)</f>
        <v>0</v>
      </c>
      <c r="O290" s="93">
        <f>SUM('1:3'!O290)</f>
        <v>0</v>
      </c>
      <c r="P290" s="93">
        <f>SUM('1:3'!P290)</f>
        <v>0</v>
      </c>
      <c r="Q290" s="93">
        <f>SUM('1:3'!Q290)</f>
        <v>0</v>
      </c>
      <c r="R290" s="93">
        <f>SUM('1:3'!R290)</f>
        <v>0</v>
      </c>
      <c r="S290" s="93">
        <f>SUM('1:3'!S290)</f>
        <v>0</v>
      </c>
      <c r="T290" s="93">
        <f>SUM('1:3'!T290)</f>
        <v>0</v>
      </c>
      <c r="U290" s="93">
        <f>SUM('1:3'!U290)</f>
        <v>0</v>
      </c>
      <c r="V290" s="202">
        <f>SUM(X290:AA290)</f>
        <v>0</v>
      </c>
      <c r="W290" s="33" t="str">
        <f t="shared" si="51"/>
        <v/>
      </c>
      <c r="X290" s="93">
        <f>SUM('1:3'!X290)</f>
        <v>0</v>
      </c>
      <c r="Y290" s="93">
        <f>SUM('1:3'!Y290)</f>
        <v>0</v>
      </c>
      <c r="Z290" s="93">
        <f>SUM('1:3'!Z290)</f>
        <v>0</v>
      </c>
      <c r="AA290" s="93">
        <f>SUM('1:3'!AA290)</f>
        <v>0</v>
      </c>
      <c r="AB290" s="73"/>
      <c r="AC290" s="54"/>
      <c r="AD290" s="306"/>
      <c r="AE290" s="54"/>
      <c r="AF290" s="54"/>
      <c r="AG290" s="54"/>
      <c r="AH290" s="54"/>
      <c r="AI290" s="57"/>
      <c r="AJ290" s="57"/>
      <c r="AK290" s="57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</row>
    <row r="291" spans="1:53">
      <c r="A291" s="259">
        <v>30400006</v>
      </c>
      <c r="B291" s="65" t="s">
        <v>91</v>
      </c>
      <c r="C291" s="16" t="s">
        <v>60</v>
      </c>
      <c r="D291" s="17">
        <v>5.0599999999999996</v>
      </c>
      <c r="E291" s="17"/>
      <c r="F291" s="53"/>
      <c r="G291" s="93">
        <f>SUM('1:3'!G291)</f>
        <v>0</v>
      </c>
      <c r="H291" s="299">
        <f t="shared" si="46"/>
        <v>0</v>
      </c>
      <c r="I291" s="93">
        <f>SUM('1:3'!I291)</f>
        <v>0</v>
      </c>
      <c r="J291" s="31" t="str">
        <f t="array" ref="J291">IF(ISERROR(G291/I291),"",G291/I291)</f>
        <v/>
      </c>
      <c r="K291" s="299">
        <f t="array" ref="K291">IF(ISERROR(G291/L291),"",G291/L291)</f>
        <v>0</v>
      </c>
      <c r="L291" s="87">
        <v>9</v>
      </c>
      <c r="M291" s="36">
        <f>IF(ISERROR(I291-K291),"",I291-K291)</f>
        <v>0</v>
      </c>
      <c r="N291" s="31">
        <f>SUM(O291:U291)</f>
        <v>0</v>
      </c>
      <c r="O291" s="93">
        <f>SUM('1:3'!O291)</f>
        <v>0</v>
      </c>
      <c r="P291" s="93">
        <f>SUM('1:3'!P291)</f>
        <v>0</v>
      </c>
      <c r="Q291" s="93">
        <f>SUM('1:3'!Q291)</f>
        <v>0</v>
      </c>
      <c r="R291" s="93">
        <f>SUM('1:3'!R291)</f>
        <v>0</v>
      </c>
      <c r="S291" s="93">
        <f>SUM('1:3'!S291)</f>
        <v>0</v>
      </c>
      <c r="T291" s="93">
        <f>SUM('1:3'!T291)</f>
        <v>0</v>
      </c>
      <c r="U291" s="93">
        <f>SUM('1:3'!U291)</f>
        <v>0</v>
      </c>
      <c r="V291" s="202">
        <f>SUM(X291:AA291)</f>
        <v>0</v>
      </c>
      <c r="W291" s="33" t="str">
        <f t="shared" si="51"/>
        <v/>
      </c>
      <c r="X291" s="93">
        <f>SUM('1:3'!X291)</f>
        <v>0</v>
      </c>
      <c r="Y291" s="93">
        <f>SUM('1:3'!Y291)</f>
        <v>0</v>
      </c>
      <c r="Z291" s="93">
        <f>SUM('1:3'!Z291)</f>
        <v>0</v>
      </c>
      <c r="AA291" s="93">
        <f>SUM('1:3'!AA291)</f>
        <v>0</v>
      </c>
      <c r="AB291" s="73"/>
      <c r="AC291" s="54"/>
      <c r="AD291" s="306"/>
      <c r="AE291" s="54"/>
      <c r="AF291" s="54"/>
      <c r="AG291" s="54"/>
      <c r="AH291" s="54"/>
      <c r="AI291" s="57"/>
      <c r="AJ291" s="57"/>
      <c r="AK291" s="57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</row>
    <row r="292" spans="1:53">
      <c r="A292" s="536" t="s">
        <v>92</v>
      </c>
      <c r="B292" s="537"/>
      <c r="C292" s="302" t="s">
        <v>71</v>
      </c>
      <c r="D292" s="20"/>
      <c r="E292" s="20"/>
      <c r="F292" s="32"/>
      <c r="G292" s="30">
        <f>SUM(G258:G291)</f>
        <v>70</v>
      </c>
      <c r="H292" s="30">
        <f>SUM(H258:H291)</f>
        <v>350</v>
      </c>
      <c r="I292" s="30">
        <f>SUM(I258:I291)</f>
        <v>4</v>
      </c>
      <c r="J292" s="31">
        <f t="array" ref="J292">IF(ISERROR(G292/I292),"",G292/I292)</f>
        <v>17.5</v>
      </c>
      <c r="K292" s="30">
        <f>SUM(K258:K291)</f>
        <v>14</v>
      </c>
      <c r="L292" s="98"/>
      <c r="M292" s="89">
        <f t="shared" ref="M292:V292" si="52">SUM(M258:M291)</f>
        <v>-10</v>
      </c>
      <c r="N292" s="30">
        <f t="shared" si="52"/>
        <v>0</v>
      </c>
      <c r="O292" s="91">
        <f t="shared" si="52"/>
        <v>0</v>
      </c>
      <c r="P292" s="91">
        <f t="shared" si="52"/>
        <v>0</v>
      </c>
      <c r="Q292" s="91">
        <f t="shared" si="52"/>
        <v>0</v>
      </c>
      <c r="R292" s="91">
        <f t="shared" si="52"/>
        <v>0</v>
      </c>
      <c r="S292" s="92">
        <f t="shared" si="52"/>
        <v>0</v>
      </c>
      <c r="T292" s="91">
        <f t="shared" si="52"/>
        <v>0</v>
      </c>
      <c r="U292" s="91">
        <f t="shared" si="52"/>
        <v>0</v>
      </c>
      <c r="V292" s="202">
        <f t="shared" si="52"/>
        <v>0</v>
      </c>
      <c r="W292" s="33">
        <f t="shared" si="51"/>
        <v>0</v>
      </c>
      <c r="X292" s="92">
        <f>SUM(X258:X291)</f>
        <v>0</v>
      </c>
      <c r="Y292" s="92">
        <f>SUM(Y258:Y291)</f>
        <v>0</v>
      </c>
      <c r="Z292" s="92">
        <f>SUM(Z258:Z291)</f>
        <v>0</v>
      </c>
      <c r="AA292" s="92">
        <f>SUM(AA258:AA291)</f>
        <v>0</v>
      </c>
      <c r="AB292" s="75"/>
      <c r="AC292" s="70"/>
      <c r="AD292" s="306"/>
      <c r="AE292" s="74"/>
      <c r="AF292" s="74"/>
      <c r="AG292" s="74"/>
      <c r="AH292" s="74"/>
      <c r="AI292" s="57"/>
      <c r="AJ292" s="57"/>
      <c r="AK292" s="57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</row>
    <row r="293" spans="1:53">
      <c r="A293" s="259">
        <v>30100038</v>
      </c>
      <c r="B293" s="62" t="s">
        <v>93</v>
      </c>
      <c r="C293" s="16" t="s">
        <v>94</v>
      </c>
      <c r="D293" s="17">
        <v>5.03</v>
      </c>
      <c r="E293" s="17"/>
      <c r="F293" s="6"/>
      <c r="G293" s="93">
        <f>SUM('1:3'!G293)</f>
        <v>0</v>
      </c>
      <c r="H293" s="299">
        <f>D293*G293</f>
        <v>0</v>
      </c>
      <c r="I293" s="93">
        <f>SUM('1:3'!I293)</f>
        <v>0</v>
      </c>
      <c r="J293" s="31" t="str">
        <f t="array" ref="J293">IF(ISERROR(G293/I293),"",G293/I293)</f>
        <v/>
      </c>
      <c r="K293" s="35">
        <f t="array" ref="K293">IF(ISERROR(G293/L293),"",G293/L293)</f>
        <v>0</v>
      </c>
      <c r="L293" s="87">
        <v>25</v>
      </c>
      <c r="M293" s="36">
        <f t="shared" ref="M293:M307" si="53">IF(ISERROR(I293-K293),"",I293-K293)</f>
        <v>0</v>
      </c>
      <c r="N293" s="31">
        <f t="shared" ref="N293:N307" si="54">SUM(O293:U293)</f>
        <v>0</v>
      </c>
      <c r="O293" s="93">
        <f>SUM('1:3'!O293)</f>
        <v>0</v>
      </c>
      <c r="P293" s="93">
        <f>SUM('1:3'!P293)</f>
        <v>0</v>
      </c>
      <c r="Q293" s="93">
        <f>SUM('1:3'!Q293)</f>
        <v>0</v>
      </c>
      <c r="R293" s="93">
        <f>SUM('1:3'!R293)</f>
        <v>0</v>
      </c>
      <c r="S293" s="93">
        <f>SUM('1:3'!S293)</f>
        <v>0</v>
      </c>
      <c r="T293" s="93">
        <f>SUM('1:3'!T293)</f>
        <v>0</v>
      </c>
      <c r="U293" s="93">
        <f>SUM('1:3'!U293)</f>
        <v>0</v>
      </c>
      <c r="V293" s="202">
        <f t="shared" ref="V293:V307" si="55">SUM(X293:AA293)</f>
        <v>0</v>
      </c>
      <c r="W293" s="33" t="str">
        <f t="shared" si="51"/>
        <v/>
      </c>
      <c r="X293" s="93">
        <f>SUM('1:3'!X293)</f>
        <v>0</v>
      </c>
      <c r="Y293" s="93">
        <f>SUM('1:3'!Y293)</f>
        <v>0</v>
      </c>
      <c r="Z293" s="93">
        <f>SUM('1:3'!Z293)</f>
        <v>0</v>
      </c>
      <c r="AA293" s="93">
        <f>SUM('1:3'!AA293)</f>
        <v>0</v>
      </c>
      <c r="AB293" s="73"/>
      <c r="AC293" s="54"/>
      <c r="AD293" s="306"/>
      <c r="AE293" s="54"/>
      <c r="AF293" s="54"/>
      <c r="AG293" s="54"/>
      <c r="AH293" s="54"/>
      <c r="AI293" s="57"/>
      <c r="AJ293" s="57"/>
      <c r="AK293" s="57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</row>
    <row r="294" spans="1:53">
      <c r="A294" s="259">
        <v>30100037</v>
      </c>
      <c r="B294" s="62" t="s">
        <v>93</v>
      </c>
      <c r="C294" s="16" t="s">
        <v>74</v>
      </c>
      <c r="D294" s="17">
        <v>5.03</v>
      </c>
      <c r="E294" s="17"/>
      <c r="F294" s="6"/>
      <c r="G294" s="93">
        <f>SUM('1:3'!G294)</f>
        <v>0</v>
      </c>
      <c r="H294" s="299">
        <f t="shared" ref="H294:H307" si="56">D294*G294</f>
        <v>0</v>
      </c>
      <c r="I294" s="93">
        <f>SUM('1:3'!I294)</f>
        <v>0</v>
      </c>
      <c r="J294" s="31" t="str">
        <f t="array" ref="J294">IF(ISERROR(G294/I294),"",G294/I294)</f>
        <v/>
      </c>
      <c r="K294" s="35">
        <f t="array" ref="K294">IF(ISERROR(G294/L294),"",G294/L294)</f>
        <v>0</v>
      </c>
      <c r="L294" s="87">
        <v>25</v>
      </c>
      <c r="M294" s="36">
        <f t="shared" si="53"/>
        <v>0</v>
      </c>
      <c r="N294" s="31">
        <f t="shared" si="54"/>
        <v>0</v>
      </c>
      <c r="O294" s="93">
        <f>SUM('1:3'!O294)</f>
        <v>0</v>
      </c>
      <c r="P294" s="93">
        <f>SUM('1:3'!P294)</f>
        <v>0</v>
      </c>
      <c r="Q294" s="93">
        <f>SUM('1:3'!Q294)</f>
        <v>0</v>
      </c>
      <c r="R294" s="93">
        <f>SUM('1:3'!R294)</f>
        <v>0</v>
      </c>
      <c r="S294" s="93">
        <f>SUM('1:3'!S294)</f>
        <v>0</v>
      </c>
      <c r="T294" s="93">
        <f>SUM('1:3'!T294)</f>
        <v>0</v>
      </c>
      <c r="U294" s="93">
        <f>SUM('1:3'!U294)</f>
        <v>0</v>
      </c>
      <c r="V294" s="202">
        <f t="shared" si="55"/>
        <v>0</v>
      </c>
      <c r="W294" s="33" t="str">
        <f t="shared" si="51"/>
        <v/>
      </c>
      <c r="X294" s="93">
        <f>SUM('1:3'!X294)</f>
        <v>0</v>
      </c>
      <c r="Y294" s="93">
        <f>SUM('1:3'!Y294)</f>
        <v>0</v>
      </c>
      <c r="Z294" s="93">
        <f>SUM('1:3'!Z294)</f>
        <v>0</v>
      </c>
      <c r="AA294" s="93">
        <f>SUM('1:3'!AA294)</f>
        <v>0</v>
      </c>
      <c r="AB294" s="73"/>
      <c r="AC294" s="54"/>
      <c r="AD294" s="306"/>
      <c r="AE294" s="54"/>
      <c r="AF294" s="54"/>
      <c r="AG294" s="54"/>
      <c r="AH294" s="54"/>
      <c r="AI294" s="57"/>
      <c r="AJ294" s="57"/>
      <c r="AK294" s="57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</row>
    <row r="295" spans="1:53">
      <c r="A295" s="259">
        <v>30100051</v>
      </c>
      <c r="B295" s="62" t="s">
        <v>58</v>
      </c>
      <c r="C295" s="16" t="s">
        <v>65</v>
      </c>
      <c r="D295" s="17">
        <v>5.04</v>
      </c>
      <c r="E295" s="17"/>
      <c r="F295" s="6"/>
      <c r="G295" s="93">
        <f>SUM('1:3'!G295)</f>
        <v>95</v>
      </c>
      <c r="H295" s="299">
        <f t="shared" si="56"/>
        <v>478.8</v>
      </c>
      <c r="I295" s="93">
        <f>SUM('1:3'!I295)</f>
        <v>3</v>
      </c>
      <c r="J295" s="31">
        <f t="array" ref="J295">IF(ISERROR(G295/I295),"",G295/I295)</f>
        <v>31.666666666666668</v>
      </c>
      <c r="K295" s="35">
        <f t="array" ref="K295">IF(ISERROR(G295/L295),"",G295/L295)</f>
        <v>4.75</v>
      </c>
      <c r="L295" s="87">
        <v>20</v>
      </c>
      <c r="M295" s="36">
        <f t="shared" si="53"/>
        <v>-1.75</v>
      </c>
      <c r="N295" s="31">
        <f t="shared" si="54"/>
        <v>0</v>
      </c>
      <c r="O295" s="93">
        <f>SUM('1:3'!O295)</f>
        <v>0</v>
      </c>
      <c r="P295" s="93">
        <f>SUM('1:3'!P295)</f>
        <v>0</v>
      </c>
      <c r="Q295" s="93">
        <f>SUM('1:3'!Q295)</f>
        <v>0</v>
      </c>
      <c r="R295" s="93">
        <f>SUM('1:3'!R295)</f>
        <v>0</v>
      </c>
      <c r="S295" s="93">
        <f>SUM('1:3'!S295)</f>
        <v>0</v>
      </c>
      <c r="T295" s="93">
        <f>SUM('1:3'!T295)</f>
        <v>0</v>
      </c>
      <c r="U295" s="93">
        <f>SUM('1:3'!U295)</f>
        <v>0</v>
      </c>
      <c r="V295" s="202">
        <f t="shared" si="55"/>
        <v>0</v>
      </c>
      <c r="W295" s="33">
        <f t="shared" si="51"/>
        <v>0</v>
      </c>
      <c r="X295" s="93">
        <f>SUM('1:3'!X295)</f>
        <v>0</v>
      </c>
      <c r="Y295" s="93">
        <f>SUM('1:3'!Y295)</f>
        <v>0</v>
      </c>
      <c r="Z295" s="93">
        <f>SUM('1:3'!Z295)</f>
        <v>0</v>
      </c>
      <c r="AA295" s="93">
        <f>SUM('1:3'!AA295)</f>
        <v>0</v>
      </c>
      <c r="AB295" s="73"/>
      <c r="AC295" s="54"/>
      <c r="AD295" s="306"/>
      <c r="AE295" s="54"/>
      <c r="AF295" s="54"/>
      <c r="AG295" s="54"/>
      <c r="AH295" s="54"/>
      <c r="AI295" s="57"/>
      <c r="AJ295" s="57"/>
      <c r="AK295" s="57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</row>
    <row r="296" spans="1:53">
      <c r="A296" s="259"/>
      <c r="B296" s="63" t="s">
        <v>95</v>
      </c>
      <c r="C296" s="16" t="s">
        <v>82</v>
      </c>
      <c r="D296" s="17">
        <v>5.03</v>
      </c>
      <c r="E296" s="17"/>
      <c r="F296" s="6"/>
      <c r="G296" s="93">
        <f>SUM('1:3'!G296)</f>
        <v>0</v>
      </c>
      <c r="H296" s="299">
        <f t="shared" si="56"/>
        <v>0</v>
      </c>
      <c r="I296" s="93">
        <f>SUM('1:3'!I296)</f>
        <v>0</v>
      </c>
      <c r="J296" s="31" t="str">
        <f t="array" ref="J296">IF(ISERROR(G296/I296),"",G296/I296)</f>
        <v/>
      </c>
      <c r="K296" s="35">
        <f t="array" ref="K296">IF(ISERROR(G296/L296),"",G296/L296)</f>
        <v>0</v>
      </c>
      <c r="L296" s="87">
        <v>4</v>
      </c>
      <c r="M296" s="36">
        <f t="shared" si="53"/>
        <v>0</v>
      </c>
      <c r="N296" s="31">
        <f t="shared" si="54"/>
        <v>0</v>
      </c>
      <c r="O296" s="93">
        <f>SUM('1:3'!O296)</f>
        <v>0</v>
      </c>
      <c r="P296" s="93">
        <f>SUM('1:3'!P296)</f>
        <v>0</v>
      </c>
      <c r="Q296" s="93">
        <f>SUM('1:3'!Q296)</f>
        <v>0</v>
      </c>
      <c r="R296" s="93">
        <f>SUM('1:3'!R296)</f>
        <v>0</v>
      </c>
      <c r="S296" s="93">
        <f>SUM('1:3'!S296)</f>
        <v>0</v>
      </c>
      <c r="T296" s="93">
        <f>SUM('1:3'!T296)</f>
        <v>0</v>
      </c>
      <c r="U296" s="93">
        <f>SUM('1:3'!U296)</f>
        <v>0</v>
      </c>
      <c r="V296" s="202">
        <f t="shared" si="55"/>
        <v>0</v>
      </c>
      <c r="W296" s="33" t="str">
        <f t="shared" si="51"/>
        <v/>
      </c>
      <c r="X296" s="93">
        <f>SUM('1:3'!X296)</f>
        <v>0</v>
      </c>
      <c r="Y296" s="93">
        <f>SUM('1:3'!Y296)</f>
        <v>0</v>
      </c>
      <c r="Z296" s="93">
        <f>SUM('1:3'!Z296)</f>
        <v>0</v>
      </c>
      <c r="AA296" s="93">
        <f>SUM('1:3'!AA296)</f>
        <v>0</v>
      </c>
      <c r="AB296" s="73"/>
      <c r="AC296" s="54"/>
      <c r="AD296" s="306"/>
      <c r="AE296" s="54"/>
      <c r="AF296" s="54"/>
      <c r="AG296" s="54"/>
      <c r="AH296" s="54"/>
      <c r="AI296" s="57"/>
      <c r="AJ296" s="57"/>
      <c r="AK296" s="57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</row>
    <row r="297" spans="1:53">
      <c r="A297" s="259">
        <v>30100054</v>
      </c>
      <c r="B297" s="63" t="s">
        <v>95</v>
      </c>
      <c r="C297" s="300" t="s">
        <v>72</v>
      </c>
      <c r="D297" s="17">
        <v>5.03</v>
      </c>
      <c r="E297" s="17"/>
      <c r="F297" s="6"/>
      <c r="G297" s="93">
        <f>SUM('1:3'!G297)</f>
        <v>0</v>
      </c>
      <c r="H297" s="299">
        <f t="shared" si="56"/>
        <v>0</v>
      </c>
      <c r="I297" s="93">
        <f>SUM('1:3'!I297)</f>
        <v>0</v>
      </c>
      <c r="J297" s="31" t="str">
        <f t="array" ref="J297">IF(ISERROR(G297/I297),"",G297/I297)</f>
        <v/>
      </c>
      <c r="K297" s="35">
        <f t="array" ref="K297">IF(ISERROR(G297/L297),"",G297/L297)</f>
        <v>0</v>
      </c>
      <c r="L297" s="87">
        <v>4</v>
      </c>
      <c r="M297" s="36">
        <f t="shared" si="53"/>
        <v>0</v>
      </c>
      <c r="N297" s="31">
        <f t="shared" si="54"/>
        <v>0</v>
      </c>
      <c r="O297" s="93">
        <f>SUM('1:3'!O297)</f>
        <v>0</v>
      </c>
      <c r="P297" s="93">
        <f>SUM('1:3'!P297)</f>
        <v>0</v>
      </c>
      <c r="Q297" s="93">
        <f>SUM('1:3'!Q297)</f>
        <v>0</v>
      </c>
      <c r="R297" s="93">
        <f>SUM('1:3'!R297)</f>
        <v>0</v>
      </c>
      <c r="S297" s="93">
        <f>SUM('1:3'!S297)</f>
        <v>0</v>
      </c>
      <c r="T297" s="93">
        <f>SUM('1:3'!T297)</f>
        <v>0</v>
      </c>
      <c r="U297" s="93">
        <f>SUM('1:3'!U297)</f>
        <v>0</v>
      </c>
      <c r="V297" s="202">
        <f t="shared" si="55"/>
        <v>0</v>
      </c>
      <c r="W297" s="33" t="str">
        <f t="shared" si="51"/>
        <v/>
      </c>
      <c r="X297" s="93">
        <f>SUM('1:3'!X297)</f>
        <v>0</v>
      </c>
      <c r="Y297" s="93">
        <f>SUM('1:3'!Y297)</f>
        <v>0</v>
      </c>
      <c r="Z297" s="93">
        <f>SUM('1:3'!Z297)</f>
        <v>0</v>
      </c>
      <c r="AA297" s="93">
        <f>SUM('1:3'!AA297)</f>
        <v>0</v>
      </c>
      <c r="AB297" s="73"/>
      <c r="AC297" s="54"/>
      <c r="AD297" s="306"/>
      <c r="AE297" s="54"/>
      <c r="AF297" s="54"/>
      <c r="AG297" s="54"/>
      <c r="AH297" s="54"/>
      <c r="AI297" s="57"/>
      <c r="AJ297" s="57"/>
      <c r="AK297" s="57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</row>
    <row r="298" spans="1:53">
      <c r="A298" s="259">
        <v>30100053</v>
      </c>
      <c r="B298" s="63" t="s">
        <v>95</v>
      </c>
      <c r="C298" s="16" t="s">
        <v>73</v>
      </c>
      <c r="D298" s="17">
        <v>5.03</v>
      </c>
      <c r="E298" s="17"/>
      <c r="F298" s="6"/>
      <c r="G298" s="93">
        <f>SUM('1:3'!G298)</f>
        <v>0</v>
      </c>
      <c r="H298" s="299">
        <f t="shared" si="56"/>
        <v>0</v>
      </c>
      <c r="I298" s="93">
        <f>SUM('1:3'!I298)</f>
        <v>0</v>
      </c>
      <c r="J298" s="31" t="str">
        <f t="array" ref="J298">IF(ISERROR(G298/I298),"",G298/I298)</f>
        <v/>
      </c>
      <c r="K298" s="35">
        <f t="array" ref="K298">IF(ISERROR(G298/L298),"",G298/L298)</f>
        <v>0</v>
      </c>
      <c r="L298" s="87">
        <v>4</v>
      </c>
      <c r="M298" s="36">
        <f t="shared" si="53"/>
        <v>0</v>
      </c>
      <c r="N298" s="31">
        <f t="shared" si="54"/>
        <v>0</v>
      </c>
      <c r="O298" s="93">
        <f>SUM('1:3'!O298)</f>
        <v>0</v>
      </c>
      <c r="P298" s="93">
        <f>SUM('1:3'!P298)</f>
        <v>0</v>
      </c>
      <c r="Q298" s="93">
        <f>SUM('1:3'!Q298)</f>
        <v>0</v>
      </c>
      <c r="R298" s="93">
        <f>SUM('1:3'!R298)</f>
        <v>0</v>
      </c>
      <c r="S298" s="93">
        <f>SUM('1:3'!S298)</f>
        <v>0</v>
      </c>
      <c r="T298" s="93">
        <f>SUM('1:3'!T298)</f>
        <v>0</v>
      </c>
      <c r="U298" s="93">
        <f>SUM('1:3'!U298)</f>
        <v>0</v>
      </c>
      <c r="V298" s="202">
        <f t="shared" si="55"/>
        <v>0</v>
      </c>
      <c r="W298" s="33" t="str">
        <f t="shared" si="51"/>
        <v/>
      </c>
      <c r="X298" s="93">
        <f>SUM('1:3'!X298)</f>
        <v>0</v>
      </c>
      <c r="Y298" s="93">
        <f>SUM('1:3'!Y298)</f>
        <v>0</v>
      </c>
      <c r="Z298" s="93">
        <f>SUM('1:3'!Z298)</f>
        <v>0</v>
      </c>
      <c r="AA298" s="93">
        <f>SUM('1:3'!AA298)</f>
        <v>0</v>
      </c>
      <c r="AB298" s="73"/>
      <c r="AC298" s="54"/>
      <c r="AD298" s="306"/>
      <c r="AE298" s="54"/>
      <c r="AF298" s="54"/>
      <c r="AG298" s="54"/>
      <c r="AH298" s="54"/>
      <c r="AI298" s="57"/>
      <c r="AJ298" s="57"/>
      <c r="AK298" s="57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</row>
    <row r="299" spans="1:53">
      <c r="A299" s="259"/>
      <c r="B299" s="63" t="s">
        <v>95</v>
      </c>
      <c r="C299" s="16" t="s">
        <v>60</v>
      </c>
      <c r="D299" s="17">
        <v>5.03</v>
      </c>
      <c r="E299" s="17"/>
      <c r="F299" s="6"/>
      <c r="G299" s="93">
        <f>SUM('1:3'!G299)</f>
        <v>0</v>
      </c>
      <c r="H299" s="299">
        <f t="shared" si="56"/>
        <v>0</v>
      </c>
      <c r="I299" s="93">
        <f>SUM('1:3'!I299)</f>
        <v>0</v>
      </c>
      <c r="J299" s="31" t="str">
        <f t="array" ref="J299">IF(ISERROR(G299/I299),"",G299/I299)</f>
        <v/>
      </c>
      <c r="K299" s="35">
        <f t="array" ref="K299">IF(ISERROR(G299/L299),"",G299/L299)</f>
        <v>0</v>
      </c>
      <c r="L299" s="87">
        <v>4</v>
      </c>
      <c r="M299" s="36">
        <f t="shared" si="53"/>
        <v>0</v>
      </c>
      <c r="N299" s="31">
        <f t="shared" si="54"/>
        <v>0</v>
      </c>
      <c r="O299" s="93">
        <f>SUM('1:3'!O299)</f>
        <v>0</v>
      </c>
      <c r="P299" s="93">
        <f>SUM('1:3'!P299)</f>
        <v>0</v>
      </c>
      <c r="Q299" s="93">
        <f>SUM('1:3'!Q299)</f>
        <v>0</v>
      </c>
      <c r="R299" s="93">
        <f>SUM('1:3'!R299)</f>
        <v>0</v>
      </c>
      <c r="S299" s="93">
        <f>SUM('1:3'!S299)</f>
        <v>0</v>
      </c>
      <c r="T299" s="93">
        <f>SUM('1:3'!T299)</f>
        <v>0</v>
      </c>
      <c r="U299" s="93">
        <f>SUM('1:3'!U299)</f>
        <v>0</v>
      </c>
      <c r="V299" s="202">
        <f t="shared" si="55"/>
        <v>0</v>
      </c>
      <c r="W299" s="33" t="str">
        <f t="shared" si="51"/>
        <v/>
      </c>
      <c r="X299" s="93">
        <f>SUM('1:3'!X299)</f>
        <v>0</v>
      </c>
      <c r="Y299" s="93">
        <f>SUM('1:3'!Y299)</f>
        <v>0</v>
      </c>
      <c r="Z299" s="93">
        <f>SUM('1:3'!Z299)</f>
        <v>0</v>
      </c>
      <c r="AA299" s="93">
        <f>SUM('1:3'!AA299)</f>
        <v>0</v>
      </c>
      <c r="AB299" s="73"/>
      <c r="AC299" s="54"/>
      <c r="AD299" s="306"/>
      <c r="AE299" s="54"/>
      <c r="AF299" s="54"/>
      <c r="AG299" s="54"/>
      <c r="AH299" s="54"/>
      <c r="AI299" s="57"/>
      <c r="AJ299" s="57"/>
      <c r="AK299" s="57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</row>
    <row r="300" spans="1:53">
      <c r="A300" s="259"/>
      <c r="B300" s="63" t="s">
        <v>95</v>
      </c>
      <c r="C300" s="300" t="s">
        <v>96</v>
      </c>
      <c r="D300" s="17">
        <v>5.03</v>
      </c>
      <c r="E300" s="17"/>
      <c r="F300" s="6"/>
      <c r="G300" s="93">
        <f>SUM('1:3'!G300)</f>
        <v>0</v>
      </c>
      <c r="H300" s="299">
        <f t="shared" si="56"/>
        <v>0</v>
      </c>
      <c r="I300" s="93">
        <f>SUM('1:3'!I300)</f>
        <v>0</v>
      </c>
      <c r="J300" s="31" t="str">
        <f t="array" ref="J300">IF(ISERROR(G300/I300),"",G300/I300)</f>
        <v/>
      </c>
      <c r="K300" s="35">
        <f t="array" ref="K300">IF(ISERROR(G300/L300),"",G300/L300)</f>
        <v>0</v>
      </c>
      <c r="L300" s="87">
        <v>4</v>
      </c>
      <c r="M300" s="36">
        <f t="shared" si="53"/>
        <v>0</v>
      </c>
      <c r="N300" s="31">
        <f t="shared" si="54"/>
        <v>0</v>
      </c>
      <c r="O300" s="93">
        <f>SUM('1:3'!O300)</f>
        <v>0</v>
      </c>
      <c r="P300" s="93">
        <f>SUM('1:3'!P300)</f>
        <v>0</v>
      </c>
      <c r="Q300" s="93">
        <f>SUM('1:3'!Q300)</f>
        <v>0</v>
      </c>
      <c r="R300" s="93">
        <f>SUM('1:3'!R300)</f>
        <v>0</v>
      </c>
      <c r="S300" s="93">
        <f>SUM('1:3'!S300)</f>
        <v>0</v>
      </c>
      <c r="T300" s="93">
        <f>SUM('1:3'!T300)</f>
        <v>0</v>
      </c>
      <c r="U300" s="93">
        <f>SUM('1:3'!U300)</f>
        <v>0</v>
      </c>
      <c r="V300" s="202">
        <f t="shared" si="55"/>
        <v>0</v>
      </c>
      <c r="W300" s="33" t="str">
        <f t="shared" si="51"/>
        <v/>
      </c>
      <c r="X300" s="93">
        <f>SUM('1:3'!X300)</f>
        <v>0</v>
      </c>
      <c r="Y300" s="93">
        <f>SUM('1:3'!Y300)</f>
        <v>0</v>
      </c>
      <c r="Z300" s="93">
        <f>SUM('1:3'!Z300)</f>
        <v>0</v>
      </c>
      <c r="AA300" s="93">
        <f>SUM('1:3'!AA300)</f>
        <v>0</v>
      </c>
      <c r="AB300" s="73"/>
      <c r="AC300" s="54"/>
      <c r="AD300" s="306"/>
      <c r="AE300" s="54"/>
      <c r="AF300" s="54"/>
      <c r="AG300" s="54"/>
      <c r="AH300" s="54"/>
      <c r="AI300" s="57"/>
      <c r="AJ300" s="57"/>
      <c r="AK300" s="57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</row>
    <row r="301" spans="1:53">
      <c r="A301" s="259">
        <v>30101067</v>
      </c>
      <c r="B301" s="63" t="s">
        <v>97</v>
      </c>
      <c r="C301" s="300" t="s">
        <v>82</v>
      </c>
      <c r="D301" s="17">
        <v>5.03</v>
      </c>
      <c r="E301" s="17"/>
      <c r="F301" s="6"/>
      <c r="G301" s="93">
        <f>SUM('1:3'!G301)</f>
        <v>0</v>
      </c>
      <c r="H301" s="299">
        <f t="shared" si="56"/>
        <v>0</v>
      </c>
      <c r="I301" s="93">
        <f>SUM('1:3'!I301)</f>
        <v>0</v>
      </c>
      <c r="J301" s="31" t="str">
        <f t="array" ref="J301">IF(ISERROR(G301/I301),"",G301/I301)</f>
        <v/>
      </c>
      <c r="K301" s="35" t="str">
        <f t="array" ref="K301">IF(ISERROR(G301/L301),"",G301/L301)</f>
        <v/>
      </c>
      <c r="L301" s="87"/>
      <c r="M301" s="36" t="str">
        <f t="shared" si="53"/>
        <v/>
      </c>
      <c r="N301" s="31">
        <f t="shared" si="54"/>
        <v>0</v>
      </c>
      <c r="O301" s="93">
        <f>SUM('1:3'!O301)</f>
        <v>0</v>
      </c>
      <c r="P301" s="93">
        <f>SUM('1:3'!P301)</f>
        <v>0</v>
      </c>
      <c r="Q301" s="93">
        <f>SUM('1:3'!Q301)</f>
        <v>0</v>
      </c>
      <c r="R301" s="93">
        <f>SUM('1:3'!R301)</f>
        <v>0</v>
      </c>
      <c r="S301" s="93">
        <f>SUM('1:3'!S301)</f>
        <v>0</v>
      </c>
      <c r="T301" s="93">
        <f>SUM('1:3'!T301)</f>
        <v>0</v>
      </c>
      <c r="U301" s="93">
        <f>SUM('1:3'!U301)</f>
        <v>0</v>
      </c>
      <c r="V301" s="202">
        <f t="shared" si="55"/>
        <v>0</v>
      </c>
      <c r="W301" s="33" t="str">
        <f t="shared" si="51"/>
        <v/>
      </c>
      <c r="X301" s="93">
        <f>SUM('1:3'!X301)</f>
        <v>0</v>
      </c>
      <c r="Y301" s="93">
        <f>SUM('1:3'!Y301)</f>
        <v>0</v>
      </c>
      <c r="Z301" s="93">
        <f>SUM('1:3'!Z301)</f>
        <v>0</v>
      </c>
      <c r="AA301" s="93">
        <f>SUM('1:3'!AA301)</f>
        <v>0</v>
      </c>
      <c r="AB301" s="73"/>
      <c r="AC301" s="54"/>
      <c r="AD301" s="306"/>
      <c r="AE301" s="54"/>
      <c r="AF301" s="54"/>
      <c r="AG301" s="54"/>
      <c r="AH301" s="54"/>
      <c r="AI301" s="57"/>
      <c r="AJ301" s="57"/>
      <c r="AK301" s="57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</row>
    <row r="302" spans="1:53">
      <c r="A302" s="259">
        <v>30101068</v>
      </c>
      <c r="B302" s="63" t="s">
        <v>97</v>
      </c>
      <c r="C302" s="300" t="s">
        <v>72</v>
      </c>
      <c r="D302" s="17">
        <v>5.03</v>
      </c>
      <c r="E302" s="17"/>
      <c r="F302" s="6"/>
      <c r="G302" s="93">
        <f>SUM('1:3'!G302)</f>
        <v>0</v>
      </c>
      <c r="H302" s="299">
        <f t="shared" si="56"/>
        <v>0</v>
      </c>
      <c r="I302" s="93">
        <f>SUM('1:3'!I302)</f>
        <v>0</v>
      </c>
      <c r="J302" s="31" t="str">
        <f t="array" ref="J302">IF(ISERROR(G302/I302),"",G302/I302)</f>
        <v/>
      </c>
      <c r="K302" s="35" t="str">
        <f t="array" ref="K302">IF(ISERROR(G302/L302),"",G302/L302)</f>
        <v/>
      </c>
      <c r="L302" s="87"/>
      <c r="M302" s="36" t="str">
        <f t="shared" si="53"/>
        <v/>
      </c>
      <c r="N302" s="31">
        <f t="shared" si="54"/>
        <v>0</v>
      </c>
      <c r="O302" s="93">
        <f>SUM('1:3'!O302)</f>
        <v>0</v>
      </c>
      <c r="P302" s="93">
        <f>SUM('1:3'!P302)</f>
        <v>0</v>
      </c>
      <c r="Q302" s="93">
        <f>SUM('1:3'!Q302)</f>
        <v>0</v>
      </c>
      <c r="R302" s="93">
        <f>SUM('1:3'!R302)</f>
        <v>0</v>
      </c>
      <c r="S302" s="93">
        <f>SUM('1:3'!S302)</f>
        <v>0</v>
      </c>
      <c r="T302" s="93">
        <f>SUM('1:3'!T302)</f>
        <v>0</v>
      </c>
      <c r="U302" s="93">
        <f>SUM('1:3'!U302)</f>
        <v>0</v>
      </c>
      <c r="V302" s="202">
        <f t="shared" si="55"/>
        <v>0</v>
      </c>
      <c r="W302" s="33" t="str">
        <f t="shared" si="51"/>
        <v/>
      </c>
      <c r="X302" s="93">
        <f>SUM('1:3'!X302)</f>
        <v>0</v>
      </c>
      <c r="Y302" s="93">
        <f>SUM('1:3'!Y302)</f>
        <v>0</v>
      </c>
      <c r="Z302" s="93">
        <f>SUM('1:3'!Z302)</f>
        <v>0</v>
      </c>
      <c r="AA302" s="93">
        <f>SUM('1:3'!AA302)</f>
        <v>0</v>
      </c>
      <c r="AB302" s="73"/>
      <c r="AC302" s="54"/>
      <c r="AD302" s="306"/>
      <c r="AE302" s="54"/>
      <c r="AF302" s="54"/>
      <c r="AG302" s="54"/>
      <c r="AH302" s="54"/>
      <c r="AI302" s="57"/>
      <c r="AJ302" s="57"/>
      <c r="AK302" s="57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</row>
    <row r="303" spans="1:53">
      <c r="A303" s="259">
        <v>30101069</v>
      </c>
      <c r="B303" s="63" t="s">
        <v>97</v>
      </c>
      <c r="C303" s="300" t="s">
        <v>60</v>
      </c>
      <c r="D303" s="17">
        <v>5.03</v>
      </c>
      <c r="E303" s="17"/>
      <c r="F303" s="6"/>
      <c r="G303" s="93">
        <f>SUM('1:3'!G303)</f>
        <v>0</v>
      </c>
      <c r="H303" s="299">
        <f t="shared" si="56"/>
        <v>0</v>
      </c>
      <c r="I303" s="93">
        <f>SUM('1:3'!I303)</f>
        <v>0</v>
      </c>
      <c r="J303" s="31" t="str">
        <f t="array" ref="J303">IF(ISERROR(G303/I303),"",G303/I303)</f>
        <v/>
      </c>
      <c r="K303" s="35" t="str">
        <f t="array" ref="K303">IF(ISERROR(G303/L303),"",G303/L303)</f>
        <v/>
      </c>
      <c r="L303" s="87"/>
      <c r="M303" s="36" t="str">
        <f t="shared" si="53"/>
        <v/>
      </c>
      <c r="N303" s="31">
        <f t="shared" si="54"/>
        <v>0</v>
      </c>
      <c r="O303" s="93">
        <f>SUM('1:3'!O303)</f>
        <v>0</v>
      </c>
      <c r="P303" s="93">
        <f>SUM('1:3'!P303)</f>
        <v>0</v>
      </c>
      <c r="Q303" s="93">
        <f>SUM('1:3'!Q303)</f>
        <v>0</v>
      </c>
      <c r="R303" s="93">
        <f>SUM('1:3'!R303)</f>
        <v>0</v>
      </c>
      <c r="S303" s="93">
        <f>SUM('1:3'!S303)</f>
        <v>0</v>
      </c>
      <c r="T303" s="93">
        <f>SUM('1:3'!T303)</f>
        <v>0</v>
      </c>
      <c r="U303" s="93">
        <f>SUM('1:3'!U303)</f>
        <v>0</v>
      </c>
      <c r="V303" s="202">
        <f t="shared" si="55"/>
        <v>0</v>
      </c>
      <c r="W303" s="33" t="str">
        <f t="shared" si="51"/>
        <v/>
      </c>
      <c r="X303" s="93">
        <f>SUM('1:3'!X303)</f>
        <v>0</v>
      </c>
      <c r="Y303" s="93">
        <f>SUM('1:3'!Y303)</f>
        <v>0</v>
      </c>
      <c r="Z303" s="93">
        <f>SUM('1:3'!Z303)</f>
        <v>0</v>
      </c>
      <c r="AA303" s="93">
        <f>SUM('1:3'!AA303)</f>
        <v>0</v>
      </c>
      <c r="AB303" s="73"/>
      <c r="AC303" s="54"/>
      <c r="AD303" s="306"/>
      <c r="AE303" s="54"/>
      <c r="AF303" s="54"/>
      <c r="AG303" s="54"/>
      <c r="AH303" s="54"/>
      <c r="AI303" s="57"/>
      <c r="AJ303" s="57"/>
      <c r="AK303" s="57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</row>
    <row r="304" spans="1:53">
      <c r="A304" s="259">
        <v>30101070</v>
      </c>
      <c r="B304" s="63" t="s">
        <v>97</v>
      </c>
      <c r="C304" s="300" t="s">
        <v>96</v>
      </c>
      <c r="D304" s="17">
        <v>5.03</v>
      </c>
      <c r="E304" s="17"/>
      <c r="F304" s="6"/>
      <c r="G304" s="93">
        <f>SUM('1:3'!G304)</f>
        <v>0</v>
      </c>
      <c r="H304" s="299">
        <f t="shared" si="56"/>
        <v>0</v>
      </c>
      <c r="I304" s="93">
        <f>SUM('1:3'!I304)</f>
        <v>0</v>
      </c>
      <c r="J304" s="31" t="str">
        <f t="array" ref="J304">IF(ISERROR(G304/I304),"",G304/I304)</f>
        <v/>
      </c>
      <c r="K304" s="35" t="str">
        <f t="array" ref="K304">IF(ISERROR(G304/L304),"",G304/L304)</f>
        <v/>
      </c>
      <c r="L304" s="87"/>
      <c r="M304" s="36" t="str">
        <f t="shared" si="53"/>
        <v/>
      </c>
      <c r="N304" s="31">
        <f t="shared" si="54"/>
        <v>0</v>
      </c>
      <c r="O304" s="93">
        <f>SUM('1:3'!O304)</f>
        <v>0</v>
      </c>
      <c r="P304" s="93">
        <f>SUM('1:3'!P304)</f>
        <v>0</v>
      </c>
      <c r="Q304" s="93">
        <f>SUM('1:3'!Q304)</f>
        <v>0</v>
      </c>
      <c r="R304" s="93">
        <f>SUM('1:3'!R304)</f>
        <v>0</v>
      </c>
      <c r="S304" s="93">
        <f>SUM('1:3'!S304)</f>
        <v>0</v>
      </c>
      <c r="T304" s="93">
        <f>SUM('1:3'!T304)</f>
        <v>0</v>
      </c>
      <c r="U304" s="93">
        <f>SUM('1:3'!U304)</f>
        <v>0</v>
      </c>
      <c r="V304" s="202">
        <f t="shared" si="55"/>
        <v>0</v>
      </c>
      <c r="W304" s="33" t="str">
        <f t="shared" si="51"/>
        <v/>
      </c>
      <c r="X304" s="93">
        <f>SUM('1:3'!X304)</f>
        <v>0</v>
      </c>
      <c r="Y304" s="93">
        <f>SUM('1:3'!Y304)</f>
        <v>0</v>
      </c>
      <c r="Z304" s="93">
        <f>SUM('1:3'!Z304)</f>
        <v>0</v>
      </c>
      <c r="AA304" s="93">
        <f>SUM('1:3'!AA304)</f>
        <v>0</v>
      </c>
      <c r="AB304" s="73"/>
      <c r="AC304" s="54"/>
      <c r="AD304" s="306"/>
      <c r="AE304" s="54"/>
      <c r="AF304" s="54"/>
      <c r="AG304" s="54"/>
      <c r="AH304" s="54"/>
      <c r="AI304" s="57"/>
      <c r="AJ304" s="57"/>
      <c r="AK304" s="57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</row>
    <row r="305" spans="1:53">
      <c r="A305" s="259">
        <v>30101071</v>
      </c>
      <c r="B305" s="63" t="s">
        <v>97</v>
      </c>
      <c r="C305" s="300" t="s">
        <v>73</v>
      </c>
      <c r="D305" s="17">
        <v>5.03</v>
      </c>
      <c r="E305" s="17"/>
      <c r="F305" s="6"/>
      <c r="G305" s="93">
        <f>SUM('1:3'!G305)</f>
        <v>0</v>
      </c>
      <c r="H305" s="299">
        <f t="shared" si="56"/>
        <v>0</v>
      </c>
      <c r="I305" s="93">
        <f>SUM('1:3'!I305)</f>
        <v>0</v>
      </c>
      <c r="J305" s="31" t="str">
        <f t="array" ref="J305">IF(ISERROR(G305/I305),"",G305/I305)</f>
        <v/>
      </c>
      <c r="K305" s="35" t="str">
        <f t="array" ref="K305">IF(ISERROR(G305/L305),"",G305/L305)</f>
        <v/>
      </c>
      <c r="L305" s="87"/>
      <c r="M305" s="36" t="str">
        <f t="shared" si="53"/>
        <v/>
      </c>
      <c r="N305" s="31">
        <f t="shared" si="54"/>
        <v>0</v>
      </c>
      <c r="O305" s="93">
        <f>SUM('1:3'!O305)</f>
        <v>0</v>
      </c>
      <c r="P305" s="93">
        <f>SUM('1:3'!P305)</f>
        <v>0</v>
      </c>
      <c r="Q305" s="93">
        <f>SUM('1:3'!Q305)</f>
        <v>0</v>
      </c>
      <c r="R305" s="93">
        <f>SUM('1:3'!R305)</f>
        <v>0</v>
      </c>
      <c r="S305" s="93">
        <f>SUM('1:3'!S305)</f>
        <v>0</v>
      </c>
      <c r="T305" s="93">
        <f>SUM('1:3'!T305)</f>
        <v>0</v>
      </c>
      <c r="U305" s="93">
        <f>SUM('1:3'!U305)</f>
        <v>0</v>
      </c>
      <c r="V305" s="202">
        <f t="shared" si="55"/>
        <v>0</v>
      </c>
      <c r="W305" s="33" t="str">
        <f t="shared" si="51"/>
        <v/>
      </c>
      <c r="X305" s="93">
        <f>SUM('1:3'!X305)</f>
        <v>0</v>
      </c>
      <c r="Y305" s="93">
        <f>SUM('1:3'!Y305)</f>
        <v>0</v>
      </c>
      <c r="Z305" s="93">
        <f>SUM('1:3'!Z305)</f>
        <v>0</v>
      </c>
      <c r="AA305" s="93">
        <f>SUM('1:3'!AA305)</f>
        <v>0</v>
      </c>
      <c r="AB305" s="73"/>
      <c r="AC305" s="54"/>
      <c r="AD305" s="306"/>
      <c r="AE305" s="54"/>
      <c r="AF305" s="54"/>
      <c r="AG305" s="54"/>
      <c r="AH305" s="54"/>
      <c r="AI305" s="57"/>
      <c r="AJ305" s="57"/>
      <c r="AK305" s="57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</row>
    <row r="306" spans="1:53">
      <c r="A306" s="260">
        <v>30100001</v>
      </c>
      <c r="B306" s="62" t="s">
        <v>98</v>
      </c>
      <c r="C306" s="16" t="s">
        <v>74</v>
      </c>
      <c r="D306" s="17">
        <v>5.0599999999999996</v>
      </c>
      <c r="E306" s="17"/>
      <c r="F306" s="6"/>
      <c r="G306" s="93">
        <f>SUM('1:3'!G306)</f>
        <v>0</v>
      </c>
      <c r="H306" s="299">
        <f t="shared" si="56"/>
        <v>0</v>
      </c>
      <c r="I306" s="93">
        <f>SUM('1:3'!I306)</f>
        <v>0</v>
      </c>
      <c r="J306" s="31" t="str">
        <f t="array" ref="J306">IF(ISERROR(G306/I306),"",G306/I306)</f>
        <v/>
      </c>
      <c r="K306" s="35">
        <f t="array" ref="K306">IF(ISERROR(G306/L306),"",G306/L306)</f>
        <v>0</v>
      </c>
      <c r="L306" s="87">
        <v>25</v>
      </c>
      <c r="M306" s="36">
        <f t="shared" si="53"/>
        <v>0</v>
      </c>
      <c r="N306" s="31">
        <f t="shared" si="54"/>
        <v>0</v>
      </c>
      <c r="O306" s="93">
        <f>SUM('1:3'!O306)</f>
        <v>0</v>
      </c>
      <c r="P306" s="93">
        <f>SUM('1:3'!P306)</f>
        <v>0</v>
      </c>
      <c r="Q306" s="93">
        <f>SUM('1:3'!Q306)</f>
        <v>0</v>
      </c>
      <c r="R306" s="93">
        <f>SUM('1:3'!R306)</f>
        <v>0</v>
      </c>
      <c r="S306" s="93">
        <f>SUM('1:3'!S306)</f>
        <v>0</v>
      </c>
      <c r="T306" s="93">
        <f>SUM('1:3'!T306)</f>
        <v>0</v>
      </c>
      <c r="U306" s="93">
        <f>SUM('1:3'!U306)</f>
        <v>0</v>
      </c>
      <c r="V306" s="202">
        <f t="shared" si="55"/>
        <v>0</v>
      </c>
      <c r="W306" s="33" t="str">
        <f t="shared" si="51"/>
        <v/>
      </c>
      <c r="X306" s="93">
        <f>SUM('1:3'!X306)</f>
        <v>0</v>
      </c>
      <c r="Y306" s="93">
        <f>SUM('1:3'!Y306)</f>
        <v>0</v>
      </c>
      <c r="Z306" s="93">
        <f>SUM('1:3'!Z306)</f>
        <v>0</v>
      </c>
      <c r="AA306" s="93">
        <f>SUM('1:3'!AA306)</f>
        <v>0</v>
      </c>
      <c r="AB306" s="73"/>
      <c r="AC306" s="54"/>
      <c r="AD306" s="306"/>
      <c r="AE306" s="54"/>
      <c r="AF306" s="54"/>
      <c r="AG306" s="54"/>
      <c r="AH306" s="54"/>
      <c r="AI306" s="57"/>
      <c r="AJ306" s="57"/>
      <c r="AK306" s="57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</row>
    <row r="307" spans="1:53">
      <c r="A307" s="260">
        <v>30100002</v>
      </c>
      <c r="B307" s="62" t="s">
        <v>98</v>
      </c>
      <c r="C307" s="16" t="s">
        <v>94</v>
      </c>
      <c r="D307" s="17">
        <v>5.0599999999999996</v>
      </c>
      <c r="E307" s="17"/>
      <c r="F307" s="6"/>
      <c r="G307" s="93">
        <f>SUM('1:3'!G307)</f>
        <v>0</v>
      </c>
      <c r="H307" s="299">
        <f t="shared" si="56"/>
        <v>0</v>
      </c>
      <c r="I307" s="93">
        <f>SUM('1:3'!I307)</f>
        <v>0</v>
      </c>
      <c r="J307" s="31" t="str">
        <f t="array" ref="J307">IF(ISERROR(G307/I307),"",G307/I307)</f>
        <v/>
      </c>
      <c r="K307" s="35">
        <f t="array" ref="K307">IF(ISERROR(G307/L307),"",G307/L307)</f>
        <v>0</v>
      </c>
      <c r="L307" s="87">
        <v>25</v>
      </c>
      <c r="M307" s="36">
        <f t="shared" si="53"/>
        <v>0</v>
      </c>
      <c r="N307" s="31">
        <f t="shared" si="54"/>
        <v>0</v>
      </c>
      <c r="O307" s="93">
        <f>SUM('1:3'!O307)</f>
        <v>0</v>
      </c>
      <c r="P307" s="93">
        <f>SUM('1:3'!P307)</f>
        <v>0</v>
      </c>
      <c r="Q307" s="93">
        <f>SUM('1:3'!Q307)</f>
        <v>0</v>
      </c>
      <c r="R307" s="93">
        <f>SUM('1:3'!R307)</f>
        <v>0</v>
      </c>
      <c r="S307" s="93">
        <f>SUM('1:3'!S307)</f>
        <v>0</v>
      </c>
      <c r="T307" s="93">
        <f>SUM('1:3'!T307)</f>
        <v>0</v>
      </c>
      <c r="U307" s="93">
        <f>SUM('1:3'!U307)</f>
        <v>0</v>
      </c>
      <c r="V307" s="202">
        <f t="shared" si="55"/>
        <v>0</v>
      </c>
      <c r="W307" s="33" t="str">
        <f t="shared" si="51"/>
        <v/>
      </c>
      <c r="X307" s="93">
        <f>SUM('1:3'!X307)</f>
        <v>0</v>
      </c>
      <c r="Y307" s="93">
        <f>SUM('1:3'!Y307)</f>
        <v>0</v>
      </c>
      <c r="Z307" s="93">
        <f>SUM('1:3'!Z307)</f>
        <v>0</v>
      </c>
      <c r="AA307" s="93">
        <f>SUM('1:3'!AA307)</f>
        <v>0</v>
      </c>
      <c r="AB307" s="73"/>
      <c r="AC307" s="54"/>
      <c r="AD307" s="306"/>
      <c r="AE307" s="54"/>
      <c r="AF307" s="54"/>
      <c r="AG307" s="54"/>
      <c r="AH307" s="54"/>
      <c r="AI307" s="57"/>
      <c r="AJ307" s="57"/>
      <c r="AK307" s="57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</row>
    <row r="308" spans="1:53">
      <c r="A308" s="536" t="s">
        <v>99</v>
      </c>
      <c r="B308" s="537"/>
      <c r="C308" s="302" t="s">
        <v>71</v>
      </c>
      <c r="D308" s="20"/>
      <c r="E308" s="20"/>
      <c r="F308" s="32"/>
      <c r="G308" s="99">
        <f>SUM(G293:G307)</f>
        <v>95</v>
      </c>
      <c r="H308" s="30">
        <f>SUM(H293:H307)</f>
        <v>478.8</v>
      </c>
      <c r="I308" s="30">
        <f>SUM(I293:I307)</f>
        <v>3</v>
      </c>
      <c r="J308" s="31">
        <f t="array" ref="J308">IF(ISERROR(G308/I308),"",G308/I308)</f>
        <v>31.666666666666668</v>
      </c>
      <c r="K308" s="30">
        <f>SUM(K293:K307)</f>
        <v>4.75</v>
      </c>
      <c r="L308" s="30"/>
      <c r="M308" s="89">
        <f t="shared" ref="M308:V308" si="57">SUM(M293:M307)</f>
        <v>-1.75</v>
      </c>
      <c r="N308" s="30">
        <f t="shared" si="57"/>
        <v>0</v>
      </c>
      <c r="O308" s="30">
        <f t="shared" si="57"/>
        <v>0</v>
      </c>
      <c r="P308" s="30">
        <f t="shared" si="57"/>
        <v>0</v>
      </c>
      <c r="Q308" s="30">
        <f t="shared" si="57"/>
        <v>0</v>
      </c>
      <c r="R308" s="30">
        <f t="shared" si="57"/>
        <v>0</v>
      </c>
      <c r="S308" s="30">
        <f t="shared" si="57"/>
        <v>0</v>
      </c>
      <c r="T308" s="30">
        <f t="shared" si="57"/>
        <v>0</v>
      </c>
      <c r="U308" s="30">
        <f t="shared" si="57"/>
        <v>0</v>
      </c>
      <c r="V308" s="204">
        <f t="shared" si="57"/>
        <v>0</v>
      </c>
      <c r="W308" s="33">
        <f t="shared" si="51"/>
        <v>0</v>
      </c>
      <c r="X308" s="94">
        <f>SUM(X293:X307)</f>
        <v>0</v>
      </c>
      <c r="Y308" s="94">
        <f>SUM(Y293:Y307)</f>
        <v>0</v>
      </c>
      <c r="Z308" s="94">
        <f>SUM(Z293:Z307)</f>
        <v>0</v>
      </c>
      <c r="AA308" s="94">
        <f>SUM(AA293:AA307)</f>
        <v>0</v>
      </c>
      <c r="AB308" s="75"/>
      <c r="AC308" s="70"/>
      <c r="AD308" s="306"/>
      <c r="AE308" s="74"/>
      <c r="AF308" s="74"/>
      <c r="AG308" s="74"/>
      <c r="AH308" s="74"/>
      <c r="AI308" s="57"/>
      <c r="AJ308" s="57"/>
      <c r="AK308" s="57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</row>
    <row r="309" spans="1:53">
      <c r="A309" s="260">
        <v>30400025</v>
      </c>
      <c r="B309" s="62" t="s">
        <v>100</v>
      </c>
      <c r="C309" s="16" t="s">
        <v>53</v>
      </c>
      <c r="D309" s="17">
        <v>5.04</v>
      </c>
      <c r="E309" s="17"/>
      <c r="F309" s="6"/>
      <c r="G309" s="93">
        <f>SUM('1:3'!G309)</f>
        <v>0</v>
      </c>
      <c r="H309" s="299">
        <f t="shared" ref="H309:H318" si="58">D309*G309</f>
        <v>0</v>
      </c>
      <c r="I309" s="93">
        <f>SUM('1:3'!I309)</f>
        <v>0</v>
      </c>
      <c r="J309" s="31" t="str">
        <f t="array" ref="J309">IF(ISERROR(G309/I309),"",G309/I309)</f>
        <v/>
      </c>
      <c r="K309" s="35">
        <f t="array" ref="K309">IF(ISERROR(G309/L309),"",G309/L309)</f>
        <v>0</v>
      </c>
      <c r="L309" s="87">
        <v>22</v>
      </c>
      <c r="M309" s="36">
        <f>IF(ISERROR(I309-K309),"",I309-K309)</f>
        <v>0</v>
      </c>
      <c r="N309" s="31">
        <f>SUM(O309:U309)</f>
        <v>0</v>
      </c>
      <c r="O309" s="93">
        <f>SUM('1:3'!O309)</f>
        <v>0</v>
      </c>
      <c r="P309" s="93">
        <f>SUM('1:3'!P309)</f>
        <v>0</v>
      </c>
      <c r="Q309" s="93">
        <f>SUM('1:3'!Q309)</f>
        <v>0</v>
      </c>
      <c r="R309" s="93">
        <f>SUM('1:3'!R309)</f>
        <v>0</v>
      </c>
      <c r="S309" s="93">
        <f>SUM('1:3'!S309)</f>
        <v>0</v>
      </c>
      <c r="T309" s="93">
        <f>SUM('1:3'!T309)</f>
        <v>0</v>
      </c>
      <c r="U309" s="93">
        <f>SUM('1:3'!U309)</f>
        <v>0</v>
      </c>
      <c r="V309" s="202">
        <f>SUM(X309:AA309)</f>
        <v>0</v>
      </c>
      <c r="W309" s="33" t="str">
        <f t="shared" si="51"/>
        <v/>
      </c>
      <c r="X309" s="93">
        <f>SUM('1:3'!X309)</f>
        <v>0</v>
      </c>
      <c r="Y309" s="93">
        <f>SUM('1:3'!Y309)</f>
        <v>0</v>
      </c>
      <c r="Z309" s="93">
        <f>SUM('1:3'!Z309)</f>
        <v>0</v>
      </c>
      <c r="AA309" s="93">
        <f>SUM('1:3'!AA309)</f>
        <v>0</v>
      </c>
      <c r="AB309" s="73"/>
      <c r="AC309" s="54"/>
      <c r="AD309" s="306"/>
      <c r="AE309" s="54"/>
      <c r="AF309" s="54"/>
      <c r="AG309" s="54"/>
      <c r="AH309" s="54"/>
      <c r="AI309" s="57"/>
      <c r="AJ309" s="57"/>
      <c r="AK309" s="57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</row>
    <row r="310" spans="1:53">
      <c r="A310" s="260">
        <v>30400023</v>
      </c>
      <c r="B310" s="62" t="s">
        <v>100</v>
      </c>
      <c r="C310" s="16" t="s">
        <v>60</v>
      </c>
      <c r="D310" s="17">
        <v>5.04</v>
      </c>
      <c r="E310" s="17"/>
      <c r="F310" s="6"/>
      <c r="G310" s="93">
        <f>SUM('1:3'!G310)</f>
        <v>0</v>
      </c>
      <c r="H310" s="299">
        <f t="shared" si="58"/>
        <v>0</v>
      </c>
      <c r="I310" s="93">
        <f>SUM('1:3'!I310)</f>
        <v>0</v>
      </c>
      <c r="J310" s="31" t="str">
        <f t="array" ref="J310">IF(ISERROR(G310/I310),"",G310/I310)</f>
        <v/>
      </c>
      <c r="K310" s="35">
        <f t="array" ref="K310">IF(ISERROR(G310/L310),"",G310/L310)</f>
        <v>0</v>
      </c>
      <c r="L310" s="87">
        <v>22</v>
      </c>
      <c r="M310" s="36">
        <f>IF(ISERROR(I310-K310),"",I310-K310)</f>
        <v>0</v>
      </c>
      <c r="N310" s="31">
        <f>SUM(O310:U310)</f>
        <v>0</v>
      </c>
      <c r="O310" s="93">
        <f>SUM('1:3'!O310)</f>
        <v>0</v>
      </c>
      <c r="P310" s="93">
        <f>SUM('1:3'!P310)</f>
        <v>0</v>
      </c>
      <c r="Q310" s="93">
        <f>SUM('1:3'!Q310)</f>
        <v>0</v>
      </c>
      <c r="R310" s="93">
        <f>SUM('1:3'!R310)</f>
        <v>0</v>
      </c>
      <c r="S310" s="93">
        <f>SUM('1:3'!S310)</f>
        <v>0</v>
      </c>
      <c r="T310" s="93">
        <f>SUM('1:3'!T310)</f>
        <v>0</v>
      </c>
      <c r="U310" s="93">
        <f>SUM('1:3'!U310)</f>
        <v>0</v>
      </c>
      <c r="V310" s="202">
        <f>SUM(X310:AA310)</f>
        <v>0</v>
      </c>
      <c r="W310" s="33" t="str">
        <f t="shared" si="51"/>
        <v/>
      </c>
      <c r="X310" s="93">
        <f>SUM('1:3'!X310)</f>
        <v>0</v>
      </c>
      <c r="Y310" s="93">
        <f>SUM('1:3'!Y310)</f>
        <v>0</v>
      </c>
      <c r="Z310" s="93">
        <f>SUM('1:3'!Z310)</f>
        <v>0</v>
      </c>
      <c r="AA310" s="93">
        <f>SUM('1:3'!AA310)</f>
        <v>0</v>
      </c>
      <c r="AB310" s="73"/>
      <c r="AC310" s="54"/>
      <c r="AD310" s="306"/>
      <c r="AE310" s="54"/>
      <c r="AF310" s="54"/>
      <c r="AG310" s="54"/>
      <c r="AH310" s="54"/>
      <c r="AI310" s="57"/>
      <c r="AJ310" s="57"/>
      <c r="AK310" s="57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</row>
    <row r="311" spans="1:53">
      <c r="A311" s="260">
        <v>30400024</v>
      </c>
      <c r="B311" s="62" t="s">
        <v>100</v>
      </c>
      <c r="C311" s="16" t="s">
        <v>74</v>
      </c>
      <c r="D311" s="17">
        <v>5.04</v>
      </c>
      <c r="E311" s="17"/>
      <c r="F311" s="6"/>
      <c r="G311" s="93">
        <f>SUM('1:3'!G311)</f>
        <v>0</v>
      </c>
      <c r="H311" s="299">
        <f t="shared" si="58"/>
        <v>0</v>
      </c>
      <c r="I311" s="93">
        <f>SUM('1:3'!I311)</f>
        <v>0</v>
      </c>
      <c r="J311" s="31" t="str">
        <f t="array" ref="J311">IF(ISERROR(G311/I311),"",G311/I311)</f>
        <v/>
      </c>
      <c r="K311" s="35">
        <f t="array" ref="K311">IF(ISERROR(G311/L311),"",G311/L311)</f>
        <v>0</v>
      </c>
      <c r="L311" s="87">
        <v>22</v>
      </c>
      <c r="M311" s="36">
        <f>IF(ISERROR(I311-K311),"",I311-K311)</f>
        <v>0</v>
      </c>
      <c r="N311" s="31">
        <f>SUM(O311:U311)</f>
        <v>0</v>
      </c>
      <c r="O311" s="93">
        <f>SUM('1:3'!O311)</f>
        <v>0</v>
      </c>
      <c r="P311" s="93">
        <f>SUM('1:3'!P311)</f>
        <v>0</v>
      </c>
      <c r="Q311" s="93">
        <f>SUM('1:3'!Q311)</f>
        <v>0</v>
      </c>
      <c r="R311" s="93">
        <f>SUM('1:3'!R311)</f>
        <v>0</v>
      </c>
      <c r="S311" s="93">
        <f>SUM('1:3'!S311)</f>
        <v>0</v>
      </c>
      <c r="T311" s="93">
        <f>SUM('1:3'!T311)</f>
        <v>0</v>
      </c>
      <c r="U311" s="93">
        <f>SUM('1:3'!U311)</f>
        <v>0</v>
      </c>
      <c r="V311" s="202">
        <f>SUM(X311:AA311)</f>
        <v>0</v>
      </c>
      <c r="W311" s="33" t="str">
        <f t="shared" si="51"/>
        <v/>
      </c>
      <c r="X311" s="93">
        <f>SUM('1:3'!X311)</f>
        <v>0</v>
      </c>
      <c r="Y311" s="93">
        <f>SUM('1:3'!Y311)</f>
        <v>0</v>
      </c>
      <c r="Z311" s="93">
        <f>SUM('1:3'!Z311)</f>
        <v>0</v>
      </c>
      <c r="AA311" s="93">
        <f>SUM('1:3'!AA311)</f>
        <v>0</v>
      </c>
      <c r="AB311" s="73"/>
      <c r="AC311" s="54"/>
      <c r="AD311" s="306"/>
      <c r="AE311" s="54"/>
      <c r="AF311" s="54"/>
      <c r="AG311" s="54"/>
      <c r="AH311" s="54"/>
      <c r="AI311" s="57"/>
      <c r="AJ311" s="57"/>
      <c r="AK311" s="57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</row>
    <row r="312" spans="1:53">
      <c r="A312" s="260"/>
      <c r="B312" s="62" t="s">
        <v>100</v>
      </c>
      <c r="C312" s="16" t="s">
        <v>66</v>
      </c>
      <c r="D312" s="17">
        <v>5.04</v>
      </c>
      <c r="E312" s="17"/>
      <c r="F312" s="6"/>
      <c r="G312" s="93">
        <f>SUM('1:3'!G312)</f>
        <v>0</v>
      </c>
      <c r="H312" s="299">
        <f t="shared" si="58"/>
        <v>0</v>
      </c>
      <c r="I312" s="93">
        <f>SUM('1:3'!I312)</f>
        <v>0</v>
      </c>
      <c r="J312" s="31" t="str">
        <f t="array" ref="J312">IF(ISERROR(G312/I312),"",G312/I312)</f>
        <v/>
      </c>
      <c r="K312" s="35">
        <f t="array" ref="K312">IF(ISERROR(G312/L312),"",G312/L312)</f>
        <v>0</v>
      </c>
      <c r="L312" s="87">
        <v>22</v>
      </c>
      <c r="M312" s="36">
        <f>IF(ISERROR(I312-K312),"",I312-K312)</f>
        <v>0</v>
      </c>
      <c r="N312" s="31">
        <f>SUM(O312:U312)</f>
        <v>0</v>
      </c>
      <c r="O312" s="93">
        <f>SUM('1:3'!O312)</f>
        <v>0</v>
      </c>
      <c r="P312" s="93">
        <f>SUM('1:3'!P312)</f>
        <v>0</v>
      </c>
      <c r="Q312" s="93">
        <f>SUM('1:3'!Q312)</f>
        <v>0</v>
      </c>
      <c r="R312" s="93">
        <f>SUM('1:3'!R312)</f>
        <v>0</v>
      </c>
      <c r="S312" s="93">
        <f>SUM('1:3'!S312)</f>
        <v>0</v>
      </c>
      <c r="T312" s="93">
        <f>SUM('1:3'!T312)</f>
        <v>0</v>
      </c>
      <c r="U312" s="93">
        <f>SUM('1:3'!U312)</f>
        <v>0</v>
      </c>
      <c r="V312" s="202">
        <f>SUM(X312:AA312)</f>
        <v>0</v>
      </c>
      <c r="W312" s="33" t="str">
        <f t="shared" si="51"/>
        <v/>
      </c>
      <c r="X312" s="93">
        <f>SUM('1:3'!X312)</f>
        <v>0</v>
      </c>
      <c r="Y312" s="93">
        <f>SUM('1:3'!Y312)</f>
        <v>0</v>
      </c>
      <c r="Z312" s="93">
        <f>SUM('1:3'!Z312)</f>
        <v>0</v>
      </c>
      <c r="AA312" s="93">
        <f>SUM('1:3'!AA312)</f>
        <v>0</v>
      </c>
      <c r="AB312" s="73"/>
      <c r="AC312" s="54"/>
      <c r="AD312" s="306"/>
      <c r="AE312" s="54"/>
      <c r="AF312" s="54"/>
      <c r="AG312" s="54"/>
      <c r="AH312" s="54"/>
      <c r="AI312" s="57"/>
      <c r="AJ312" s="57"/>
      <c r="AK312" s="57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</row>
    <row r="313" spans="1:53">
      <c r="A313" s="260"/>
      <c r="B313" s="62" t="s">
        <v>100</v>
      </c>
      <c r="C313" s="16" t="s">
        <v>101</v>
      </c>
      <c r="D313" s="17">
        <v>5.04</v>
      </c>
      <c r="E313" s="17"/>
      <c r="F313" s="6"/>
      <c r="G313" s="93">
        <f>SUM('1:3'!G313)</f>
        <v>0</v>
      </c>
      <c r="H313" s="299">
        <f t="shared" si="58"/>
        <v>0</v>
      </c>
      <c r="I313" s="93">
        <f>SUM('1:3'!I313)</f>
        <v>0</v>
      </c>
      <c r="J313" s="31" t="str">
        <f t="array" ref="J313">IF(ISERROR(G313/I313),"",G313/I313)</f>
        <v/>
      </c>
      <c r="K313" s="35">
        <f t="array" ref="K313">IF(ISERROR(G313/L313),"",G313/L313)</f>
        <v>0</v>
      </c>
      <c r="L313" s="87">
        <v>22</v>
      </c>
      <c r="M313" s="36">
        <f>IF(ISERROR(I313-K313),"",I313-K313)</f>
        <v>0</v>
      </c>
      <c r="N313" s="31">
        <f>SUM(O313:U313)</f>
        <v>0</v>
      </c>
      <c r="O313" s="93">
        <f>SUM('1:3'!O313)</f>
        <v>0</v>
      </c>
      <c r="P313" s="93">
        <f>SUM('1:3'!P313)</f>
        <v>0</v>
      </c>
      <c r="Q313" s="93">
        <f>SUM('1:3'!Q313)</f>
        <v>0</v>
      </c>
      <c r="R313" s="93">
        <f>SUM('1:3'!R313)</f>
        <v>0</v>
      </c>
      <c r="S313" s="93">
        <f>SUM('1:3'!S313)</f>
        <v>0</v>
      </c>
      <c r="T313" s="93">
        <f>SUM('1:3'!T313)</f>
        <v>0</v>
      </c>
      <c r="U313" s="93">
        <f>SUM('1:3'!U313)</f>
        <v>0</v>
      </c>
      <c r="V313" s="202">
        <f>SUM(X313:AA313)</f>
        <v>0</v>
      </c>
      <c r="W313" s="33" t="str">
        <f t="shared" si="51"/>
        <v/>
      </c>
      <c r="X313" s="93">
        <f>SUM('1:3'!X313)</f>
        <v>0</v>
      </c>
      <c r="Y313" s="93">
        <f>SUM('1:3'!Y313)</f>
        <v>0</v>
      </c>
      <c r="Z313" s="93">
        <f>SUM('1:3'!Z313)</f>
        <v>0</v>
      </c>
      <c r="AA313" s="93">
        <f>SUM('1:3'!AA313)</f>
        <v>0</v>
      </c>
      <c r="AB313" s="73"/>
      <c r="AC313" s="54"/>
      <c r="AD313" s="306"/>
      <c r="AE313" s="54"/>
      <c r="AF313" s="54"/>
      <c r="AG313" s="54"/>
      <c r="AH313" s="54"/>
      <c r="AI313" s="57"/>
      <c r="AJ313" s="57"/>
      <c r="AK313" s="57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</row>
    <row r="314" spans="1:53">
      <c r="A314" s="260">
        <v>30400019</v>
      </c>
      <c r="B314" s="188" t="s">
        <v>437</v>
      </c>
      <c r="C314" s="183" t="s">
        <v>439</v>
      </c>
      <c r="D314" s="17">
        <v>5.03</v>
      </c>
      <c r="E314" s="17"/>
      <c r="F314" s="6"/>
      <c r="G314" s="93">
        <f>SUM('1:3'!G314)</f>
        <v>0</v>
      </c>
      <c r="H314" s="329">
        <f t="shared" si="58"/>
        <v>0</v>
      </c>
      <c r="I314" s="93">
        <f>SUM('1:3'!I314)</f>
        <v>0</v>
      </c>
      <c r="J314" s="31" t="str">
        <f t="array" ref="J314">IF(ISERROR(G314/I314),"",G314/I314)</f>
        <v/>
      </c>
      <c r="K314" s="35"/>
      <c r="L314" s="87">
        <v>13.5</v>
      </c>
      <c r="M314" s="36"/>
      <c r="N314" s="31"/>
      <c r="O314" s="93"/>
      <c r="P314" s="93"/>
      <c r="Q314" s="93"/>
      <c r="R314" s="93"/>
      <c r="S314" s="93"/>
      <c r="T314" s="93"/>
      <c r="U314" s="93"/>
      <c r="V314" s="202"/>
      <c r="W314" s="33"/>
      <c r="X314" s="93"/>
      <c r="Y314" s="93"/>
      <c r="Z314" s="93"/>
      <c r="AA314" s="93"/>
      <c r="AB314" s="73"/>
      <c r="AC314" s="54"/>
      <c r="AD314" s="306"/>
      <c r="AE314" s="54"/>
      <c r="AF314" s="54"/>
      <c r="AG314" s="54"/>
      <c r="AH314" s="54"/>
      <c r="AI314" s="57"/>
      <c r="AJ314" s="57"/>
      <c r="AK314" s="57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</row>
    <row r="315" spans="1:53">
      <c r="A315" s="260">
        <v>30400020</v>
      </c>
      <c r="B315" s="188" t="s">
        <v>436</v>
      </c>
      <c r="C315" s="183" t="s">
        <v>510</v>
      </c>
      <c r="D315" s="17">
        <v>5.03</v>
      </c>
      <c r="E315" s="17"/>
      <c r="F315" s="6"/>
      <c r="G315" s="93">
        <f>SUM('1:3'!G315)</f>
        <v>0</v>
      </c>
      <c r="H315" s="329">
        <f t="shared" si="58"/>
        <v>0</v>
      </c>
      <c r="I315" s="93">
        <f>SUM('1:3'!I315)</f>
        <v>0</v>
      </c>
      <c r="J315" s="31" t="str">
        <f t="array" ref="J315">IF(ISERROR(G315/I315),"",G315/I315)</f>
        <v/>
      </c>
      <c r="K315" s="35"/>
      <c r="L315" s="87">
        <v>13.5</v>
      </c>
      <c r="M315" s="36"/>
      <c r="N315" s="31"/>
      <c r="O315" s="93"/>
      <c r="P315" s="93"/>
      <c r="Q315" s="93"/>
      <c r="R315" s="93"/>
      <c r="S315" s="93"/>
      <c r="T315" s="93"/>
      <c r="U315" s="93"/>
      <c r="V315" s="202"/>
      <c r="W315" s="33"/>
      <c r="X315" s="93"/>
      <c r="Y315" s="93"/>
      <c r="Z315" s="93"/>
      <c r="AA315" s="93"/>
      <c r="AB315" s="73"/>
      <c r="AC315" s="54"/>
      <c r="AD315" s="330"/>
      <c r="AE315" s="54"/>
      <c r="AF315" s="54"/>
      <c r="AG315" s="54"/>
      <c r="AH315" s="54"/>
      <c r="AI315" s="57"/>
      <c r="AJ315" s="57"/>
      <c r="AK315" s="57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</row>
    <row r="316" spans="1:53">
      <c r="A316" s="260">
        <v>30400021</v>
      </c>
      <c r="B316" s="188" t="s">
        <v>436</v>
      </c>
      <c r="C316" s="183" t="s">
        <v>511</v>
      </c>
      <c r="D316" s="17">
        <v>5.03</v>
      </c>
      <c r="E316" s="17"/>
      <c r="F316" s="6"/>
      <c r="G316" s="93">
        <f>SUM('1:3'!G316)</f>
        <v>0</v>
      </c>
      <c r="H316" s="331">
        <f t="shared" si="58"/>
        <v>0</v>
      </c>
      <c r="I316" s="93">
        <f>SUM('1:3'!I316)</f>
        <v>0</v>
      </c>
      <c r="J316" s="31"/>
      <c r="K316" s="35"/>
      <c r="L316" s="87">
        <v>13.5</v>
      </c>
      <c r="M316" s="36"/>
      <c r="N316" s="31"/>
      <c r="O316" s="93"/>
      <c r="P316" s="93"/>
      <c r="Q316" s="93"/>
      <c r="R316" s="93"/>
      <c r="S316" s="93"/>
      <c r="T316" s="93"/>
      <c r="U316" s="93"/>
      <c r="V316" s="202"/>
      <c r="W316" s="33"/>
      <c r="X316" s="93"/>
      <c r="Y316" s="93"/>
      <c r="Z316" s="93"/>
      <c r="AA316" s="93"/>
      <c r="AB316" s="73"/>
      <c r="AC316" s="54"/>
      <c r="AD316" s="332"/>
      <c r="AE316" s="54"/>
      <c r="AF316" s="54"/>
      <c r="AG316" s="54"/>
      <c r="AH316" s="54"/>
      <c r="AI316" s="57"/>
      <c r="AJ316" s="57"/>
      <c r="AK316" s="57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</row>
    <row r="317" spans="1:53">
      <c r="A317" s="260">
        <v>30400018</v>
      </c>
      <c r="B317" s="188" t="s">
        <v>436</v>
      </c>
      <c r="C317" s="16" t="s">
        <v>55</v>
      </c>
      <c r="D317" s="17">
        <v>5.03</v>
      </c>
      <c r="E317" s="17"/>
      <c r="F317" s="6"/>
      <c r="G317" s="93">
        <f>SUM('1:3'!G317)</f>
        <v>0</v>
      </c>
      <c r="H317" s="356">
        <f t="shared" si="58"/>
        <v>0</v>
      </c>
      <c r="I317" s="93">
        <f>SUM('1:3'!I317)</f>
        <v>0</v>
      </c>
      <c r="J317" s="31"/>
      <c r="K317" s="35"/>
      <c r="L317" s="87"/>
      <c r="M317" s="36"/>
      <c r="N317" s="31"/>
      <c r="O317" s="93"/>
      <c r="P317" s="93"/>
      <c r="Q317" s="93"/>
      <c r="R317" s="93"/>
      <c r="S317" s="93"/>
      <c r="T317" s="93"/>
      <c r="U317" s="93"/>
      <c r="V317" s="202"/>
      <c r="W317" s="33"/>
      <c r="X317" s="93"/>
      <c r="Y317" s="93"/>
      <c r="Z317" s="93"/>
      <c r="AA317" s="93"/>
      <c r="AB317" s="73"/>
      <c r="AC317" s="54"/>
      <c r="AD317" s="357"/>
      <c r="AE317" s="54"/>
      <c r="AF317" s="54"/>
      <c r="AG317" s="54"/>
      <c r="AH317" s="54"/>
      <c r="AI317" s="57"/>
      <c r="AJ317" s="57"/>
      <c r="AK317" s="57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</row>
    <row r="318" spans="1:53">
      <c r="A318" s="260">
        <v>30400022</v>
      </c>
      <c r="B318" s="62" t="s">
        <v>100</v>
      </c>
      <c r="C318" s="16" t="s">
        <v>55</v>
      </c>
      <c r="D318" s="17">
        <v>5.04</v>
      </c>
      <c r="E318" s="17"/>
      <c r="F318" s="6"/>
      <c r="G318" s="93">
        <f>SUM('1:3'!G318)</f>
        <v>0</v>
      </c>
      <c r="H318" s="299">
        <f t="shared" si="58"/>
        <v>0</v>
      </c>
      <c r="I318" s="93">
        <f>SUM('1:3'!I318)</f>
        <v>0</v>
      </c>
      <c r="J318" s="31" t="str">
        <f t="array" ref="J318">IF(ISERROR(G318/I318),"",G318/I318)</f>
        <v/>
      </c>
      <c r="K318" s="35">
        <f t="array" ref="K318">IF(ISERROR(G318/L318),"",G318/L318)</f>
        <v>0</v>
      </c>
      <c r="L318" s="87">
        <v>22</v>
      </c>
      <c r="M318" s="36">
        <f>IF(ISERROR(I318-K318),"",I318-K318)</f>
        <v>0</v>
      </c>
      <c r="N318" s="31">
        <f>SUM(O318:U318)</f>
        <v>0</v>
      </c>
      <c r="O318" s="93">
        <f>SUM('1:3'!O318)</f>
        <v>0</v>
      </c>
      <c r="P318" s="93">
        <f>SUM('1:3'!P318)</f>
        <v>0</v>
      </c>
      <c r="Q318" s="93">
        <f>SUM('1:3'!Q318)</f>
        <v>0</v>
      </c>
      <c r="R318" s="93">
        <f>SUM('1:3'!R318)</f>
        <v>0</v>
      </c>
      <c r="S318" s="93">
        <f>SUM('1:3'!S318)</f>
        <v>0</v>
      </c>
      <c r="T318" s="93">
        <f>SUM('1:3'!T318)</f>
        <v>0</v>
      </c>
      <c r="U318" s="93">
        <f>SUM('1:3'!U318)</f>
        <v>0</v>
      </c>
      <c r="V318" s="202">
        <f>SUM(X318:AA318)</f>
        <v>0</v>
      </c>
      <c r="W318" s="33" t="str">
        <f t="shared" ref="W318:W323" si="59">IF(ISERROR(V318/G318),"",V318/G318)</f>
        <v/>
      </c>
      <c r="X318" s="93">
        <f>SUM('1:3'!X318)</f>
        <v>0</v>
      </c>
      <c r="Y318" s="93">
        <f>SUM('1:3'!Y318)</f>
        <v>0</v>
      </c>
      <c r="Z318" s="93">
        <f>SUM('1:3'!Z318)</f>
        <v>0</v>
      </c>
      <c r="AA318" s="93">
        <f>SUM('1:3'!AA318)</f>
        <v>0</v>
      </c>
      <c r="AB318" s="73"/>
      <c r="AC318" s="54"/>
      <c r="AD318" s="306"/>
      <c r="AE318" s="54"/>
      <c r="AF318" s="54"/>
      <c r="AG318" s="54"/>
      <c r="AH318" s="54"/>
      <c r="AI318" s="57"/>
      <c r="AJ318" s="57"/>
      <c r="AK318" s="57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</row>
    <row r="319" spans="1:53">
      <c r="A319" s="536" t="s">
        <v>102</v>
      </c>
      <c r="B319" s="537"/>
      <c r="C319" s="302" t="s">
        <v>71</v>
      </c>
      <c r="D319" s="20"/>
      <c r="E319" s="20"/>
      <c r="F319" s="32"/>
      <c r="G319" s="103">
        <f>SUM(G309:G318)</f>
        <v>0</v>
      </c>
      <c r="H319" s="30">
        <f>SUM(H309:H318)</f>
        <v>0</v>
      </c>
      <c r="I319" s="30">
        <f>SUM(I309:I318)</f>
        <v>0</v>
      </c>
      <c r="J319" s="31" t="str">
        <f t="array" ref="J319">IF(ISERROR(G319/I319),"",G319/I319)</f>
        <v/>
      </c>
      <c r="K319" s="30">
        <f>SUM(K309:K318)</f>
        <v>0</v>
      </c>
      <c r="L319" s="98"/>
      <c r="M319" s="89">
        <f>SUM(M309:M318)</f>
        <v>0</v>
      </c>
      <c r="N319" s="30">
        <f>SUM(N309:N318)</f>
        <v>0</v>
      </c>
      <c r="O319" s="91">
        <f>SUM(O309:O318)</f>
        <v>0</v>
      </c>
      <c r="P319" s="91">
        <f>SUM(P309:P318)</f>
        <v>0</v>
      </c>
      <c r="Q319" s="91">
        <f>SUM(Q309:Q318)</f>
        <v>0</v>
      </c>
      <c r="R319" s="91"/>
      <c r="S319" s="92">
        <f>SUM(S309:S318)</f>
        <v>0</v>
      </c>
      <c r="T319" s="91">
        <f>SUM(T309:T318)</f>
        <v>0</v>
      </c>
      <c r="U319" s="91">
        <f>SUM(U309:U318)</f>
        <v>0</v>
      </c>
      <c r="V319" s="202">
        <f>SUM(V309:V318)</f>
        <v>0</v>
      </c>
      <c r="W319" s="33" t="str">
        <f t="shared" si="59"/>
        <v/>
      </c>
      <c r="X319" s="92">
        <f>SUM(X309:X318)</f>
        <v>0</v>
      </c>
      <c r="Y319" s="92">
        <f>SUM(Y309:Y318)</f>
        <v>0</v>
      </c>
      <c r="Z319" s="92">
        <f>SUM(Z309:Z318)</f>
        <v>0</v>
      </c>
      <c r="AA319" s="92">
        <f>SUM(AA309:AA318)</f>
        <v>0</v>
      </c>
      <c r="AB319" s="75"/>
      <c r="AC319" s="70"/>
      <c r="AD319" s="306"/>
      <c r="AE319" s="74"/>
      <c r="AF319" s="74"/>
      <c r="AG319" s="74"/>
      <c r="AH319" s="74"/>
      <c r="AI319" s="57"/>
      <c r="AJ319" s="57"/>
      <c r="AK319" s="57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</row>
    <row r="320" spans="1:53">
      <c r="A320" s="259">
        <v>30700013</v>
      </c>
      <c r="B320" s="64" t="s">
        <v>103</v>
      </c>
      <c r="C320" s="295"/>
      <c r="D320" s="17">
        <v>3.65</v>
      </c>
      <c r="E320" s="17"/>
      <c r="F320" s="53"/>
      <c r="G320" s="93">
        <f>SUM('1:3'!G320)</f>
        <v>0</v>
      </c>
      <c r="H320" s="299">
        <f>D320*G320</f>
        <v>0</v>
      </c>
      <c r="I320" s="93">
        <f>SUM('1:3'!I320)</f>
        <v>0</v>
      </c>
      <c r="J320" s="31" t="str">
        <f t="array" ref="J320">IF(ISERROR(G320/I320),"",G320/I320)</f>
        <v/>
      </c>
      <c r="K320" s="299">
        <f t="array" ref="K320">IF(ISERROR(G320/L320),"",G320/L320)</f>
        <v>0</v>
      </c>
      <c r="L320" s="87">
        <v>5</v>
      </c>
      <c r="M320" s="36">
        <f>IF(ISERROR(I320-K320),"",I320-K320)</f>
        <v>0</v>
      </c>
      <c r="N320" s="31">
        <f>SUM(O320:U320)</f>
        <v>0</v>
      </c>
      <c r="O320" s="93">
        <f>SUM('1:3'!O320)</f>
        <v>0</v>
      </c>
      <c r="P320" s="93">
        <f>SUM('1:3'!P320)</f>
        <v>0</v>
      </c>
      <c r="Q320" s="93">
        <f>SUM('1:3'!Q320)</f>
        <v>0</v>
      </c>
      <c r="R320" s="93">
        <f>SUM('1:3'!R320)</f>
        <v>0</v>
      </c>
      <c r="S320" s="93">
        <f>SUM('1:3'!S320)</f>
        <v>0</v>
      </c>
      <c r="T320" s="93">
        <f>SUM('1:3'!T320)</f>
        <v>0</v>
      </c>
      <c r="U320" s="93">
        <f>SUM('1:3'!U320)</f>
        <v>0</v>
      </c>
      <c r="V320" s="202">
        <f>SUM(X320:AA320)</f>
        <v>0</v>
      </c>
      <c r="W320" s="33" t="str">
        <f t="shared" si="59"/>
        <v/>
      </c>
      <c r="X320" s="93">
        <f>SUM('1:3'!X320)</f>
        <v>0</v>
      </c>
      <c r="Y320" s="93">
        <f>SUM('1:3'!Y320)</f>
        <v>0</v>
      </c>
      <c r="Z320" s="93">
        <f>SUM('1:3'!Z320)</f>
        <v>0</v>
      </c>
      <c r="AA320" s="93">
        <f>SUM('1:3'!AA320)</f>
        <v>0</v>
      </c>
      <c r="AB320" s="73"/>
      <c r="AC320" s="54"/>
      <c r="AD320" s="306"/>
      <c r="AE320" s="54"/>
      <c r="AF320" s="54"/>
      <c r="AG320" s="54"/>
      <c r="AH320" s="54"/>
      <c r="AI320" s="57"/>
      <c r="AJ320" s="57"/>
      <c r="AK320" s="57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</row>
    <row r="321" spans="1:53">
      <c r="A321" s="259">
        <v>30700014</v>
      </c>
      <c r="B321" s="64" t="s">
        <v>0</v>
      </c>
      <c r="C321" s="295"/>
      <c r="D321" s="17">
        <v>6.58</v>
      </c>
      <c r="E321" s="17"/>
      <c r="F321" s="6"/>
      <c r="G321" s="93">
        <f>SUM('1:3'!G321)</f>
        <v>0</v>
      </c>
      <c r="H321" s="299">
        <f t="shared" ref="H321:H333" si="60">D321*G321</f>
        <v>0</v>
      </c>
      <c r="I321" s="93">
        <f>SUM('1:3'!I321)</f>
        <v>0</v>
      </c>
      <c r="J321" s="31" t="str">
        <f t="array" ref="J321">IF(ISERROR(G321/I321),"",G321/I321)</f>
        <v/>
      </c>
      <c r="K321" s="35">
        <f t="array" ref="K321">IF(ISERROR(G321/L321),"",G321/L321)</f>
        <v>0</v>
      </c>
      <c r="L321" s="87">
        <v>5</v>
      </c>
      <c r="M321" s="36">
        <f>IF(ISERROR(I321-K321),"",I321-K321)</f>
        <v>0</v>
      </c>
      <c r="N321" s="31">
        <f>SUM(O321:U321)</f>
        <v>0</v>
      </c>
      <c r="O321" s="93">
        <f>SUM('1:3'!O321)</f>
        <v>0</v>
      </c>
      <c r="P321" s="93">
        <f>SUM('1:3'!P321)</f>
        <v>0</v>
      </c>
      <c r="Q321" s="93">
        <f>SUM('1:3'!Q321)</f>
        <v>0</v>
      </c>
      <c r="R321" s="93">
        <f>SUM('1:3'!R321)</f>
        <v>0</v>
      </c>
      <c r="S321" s="93">
        <f>SUM('1:3'!S321)</f>
        <v>0</v>
      </c>
      <c r="T321" s="93">
        <f>SUM('1:3'!T321)</f>
        <v>0</v>
      </c>
      <c r="U321" s="93">
        <f>SUM('1:3'!U321)</f>
        <v>0</v>
      </c>
      <c r="V321" s="202">
        <f>SUM(X321:AA321)</f>
        <v>0</v>
      </c>
      <c r="W321" s="33" t="str">
        <f t="shared" si="59"/>
        <v/>
      </c>
      <c r="X321" s="93">
        <f>SUM('1:3'!X321)</f>
        <v>0</v>
      </c>
      <c r="Y321" s="93">
        <f>SUM('1:3'!Y321)</f>
        <v>0</v>
      </c>
      <c r="Z321" s="93">
        <f>SUM('1:3'!Z321)</f>
        <v>0</v>
      </c>
      <c r="AA321" s="93">
        <f>SUM('1:3'!AA321)</f>
        <v>0</v>
      </c>
      <c r="AB321" s="73"/>
      <c r="AC321" s="54"/>
      <c r="AD321" s="306"/>
      <c r="AE321" s="54"/>
      <c r="AF321" s="54"/>
      <c r="AG321" s="54"/>
      <c r="AH321" s="54"/>
      <c r="AI321" s="57"/>
      <c r="AJ321" s="57"/>
      <c r="AK321" s="57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</row>
    <row r="322" spans="1:53">
      <c r="A322" s="259">
        <v>30700016</v>
      </c>
      <c r="B322" s="64" t="s">
        <v>1</v>
      </c>
      <c r="C322" s="295"/>
      <c r="D322" s="17">
        <v>7.8</v>
      </c>
      <c r="E322" s="17"/>
      <c r="F322" s="6"/>
      <c r="G322" s="93">
        <f>SUM('1:3'!G322)</f>
        <v>0</v>
      </c>
      <c r="H322" s="299">
        <f t="shared" si="60"/>
        <v>0</v>
      </c>
      <c r="I322" s="93">
        <f>SUM('1:3'!I322)</f>
        <v>0</v>
      </c>
      <c r="J322" s="31" t="str">
        <f t="array" ref="J322">IF(ISERROR(G322/I322),"",G322/I322)</f>
        <v/>
      </c>
      <c r="K322" s="35">
        <f t="array" ref="K322">IF(ISERROR(G322/L322),"",G322/L322)</f>
        <v>0</v>
      </c>
      <c r="L322" s="87">
        <v>4.5999999999999996</v>
      </c>
      <c r="M322" s="36">
        <f>IF(ISERROR(I322-K322),"",I322-K322)</f>
        <v>0</v>
      </c>
      <c r="N322" s="31">
        <f>SUM(O322:U322)</f>
        <v>0</v>
      </c>
      <c r="O322" s="93">
        <f>SUM('1:3'!O322)</f>
        <v>0</v>
      </c>
      <c r="P322" s="93">
        <f>SUM('1:3'!P322)</f>
        <v>0</v>
      </c>
      <c r="Q322" s="93">
        <f>SUM('1:3'!Q322)</f>
        <v>0</v>
      </c>
      <c r="R322" s="93">
        <f>SUM('1:3'!R322)</f>
        <v>0</v>
      </c>
      <c r="S322" s="93">
        <f>SUM('1:3'!S322)</f>
        <v>0</v>
      </c>
      <c r="T322" s="93">
        <f>SUM('1:3'!T322)</f>
        <v>0</v>
      </c>
      <c r="U322" s="93">
        <f>SUM('1:3'!U322)</f>
        <v>0</v>
      </c>
      <c r="V322" s="202">
        <f>SUM(X322:AA322)</f>
        <v>0</v>
      </c>
      <c r="W322" s="33" t="str">
        <f t="shared" si="59"/>
        <v/>
      </c>
      <c r="X322" s="93">
        <f>SUM('1:3'!X322)</f>
        <v>0</v>
      </c>
      <c r="Y322" s="93">
        <f>SUM('1:3'!Y322)</f>
        <v>0</v>
      </c>
      <c r="Z322" s="93">
        <f>SUM('1:3'!Z322)</f>
        <v>0</v>
      </c>
      <c r="AA322" s="93">
        <f>SUM('1:3'!AA322)</f>
        <v>0</v>
      </c>
      <c r="AB322" s="73"/>
      <c r="AC322" s="54"/>
      <c r="AD322" s="306"/>
      <c r="AE322" s="54"/>
      <c r="AF322" s="54"/>
      <c r="AG322" s="54"/>
      <c r="AH322" s="54"/>
      <c r="AI322" s="57"/>
      <c r="AJ322" s="57"/>
      <c r="AK322" s="57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</row>
    <row r="323" spans="1:53">
      <c r="A323" s="259">
        <v>30700017</v>
      </c>
      <c r="B323" s="64" t="s">
        <v>2</v>
      </c>
      <c r="C323" s="295"/>
      <c r="D323" s="17">
        <v>4.4000000000000004</v>
      </c>
      <c r="E323" s="17"/>
      <c r="F323" s="6"/>
      <c r="G323" s="93">
        <f>SUM('1:3'!G323)</f>
        <v>0</v>
      </c>
      <c r="H323" s="299">
        <f t="shared" si="60"/>
        <v>0</v>
      </c>
      <c r="I323" s="93">
        <f>SUM('1:3'!I323)</f>
        <v>0</v>
      </c>
      <c r="J323" s="31" t="str">
        <f t="array" ref="J323">IF(ISERROR(G323/I323),"",G323/I323)</f>
        <v/>
      </c>
      <c r="K323" s="35">
        <f t="array" ref="K323">IF(ISERROR(G323/L323),"",G323/L323)</f>
        <v>0</v>
      </c>
      <c r="L323" s="87">
        <v>5.8</v>
      </c>
      <c r="M323" s="36">
        <f>IF(ISERROR(I323-K323),"",I323-K323)</f>
        <v>0</v>
      </c>
      <c r="N323" s="31">
        <f>SUM(O323:U323)</f>
        <v>0</v>
      </c>
      <c r="O323" s="93">
        <f>SUM('1:3'!O323)</f>
        <v>0</v>
      </c>
      <c r="P323" s="93">
        <f>SUM('1:3'!P323)</f>
        <v>0</v>
      </c>
      <c r="Q323" s="93">
        <f>SUM('1:3'!Q323)</f>
        <v>0</v>
      </c>
      <c r="R323" s="93">
        <f>SUM('1:3'!R323)</f>
        <v>0</v>
      </c>
      <c r="S323" s="93">
        <f>SUM('1:3'!S323)</f>
        <v>0</v>
      </c>
      <c r="T323" s="93">
        <f>SUM('1:3'!T323)</f>
        <v>0</v>
      </c>
      <c r="U323" s="93">
        <f>SUM('1:3'!U323)</f>
        <v>0</v>
      </c>
      <c r="V323" s="202">
        <f>SUM(X323:AA323)</f>
        <v>0</v>
      </c>
      <c r="W323" s="33" t="str">
        <f t="shared" si="59"/>
        <v/>
      </c>
      <c r="X323" s="93">
        <f>SUM('1:3'!X323)</f>
        <v>0</v>
      </c>
      <c r="Y323" s="93">
        <f>SUM('1:3'!Y323)</f>
        <v>0</v>
      </c>
      <c r="Z323" s="93">
        <f>SUM('1:3'!Z323)</f>
        <v>0</v>
      </c>
      <c r="AA323" s="93">
        <f>SUM('1:3'!AA323)</f>
        <v>0</v>
      </c>
      <c r="AB323" s="73"/>
      <c r="AC323" s="54"/>
      <c r="AD323" s="306"/>
      <c r="AE323" s="54"/>
      <c r="AF323" s="54"/>
      <c r="AG323" s="54"/>
      <c r="AH323" s="54"/>
      <c r="AI323" s="57"/>
      <c r="AJ323" s="57"/>
      <c r="AK323" s="57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</row>
    <row r="324" spans="1:53">
      <c r="A324" s="259">
        <v>30700001</v>
      </c>
      <c r="B324" s="187" t="s">
        <v>359</v>
      </c>
      <c r="C324" s="295"/>
      <c r="D324" s="17"/>
      <c r="E324" s="17"/>
      <c r="F324" s="6"/>
      <c r="G324" s="93">
        <f>SUM('1:3'!G324)</f>
        <v>0</v>
      </c>
      <c r="H324" s="299">
        <f t="shared" si="60"/>
        <v>0</v>
      </c>
      <c r="I324" s="93">
        <f>SUM('1:3'!I324)</f>
        <v>0</v>
      </c>
      <c r="J324" s="31"/>
      <c r="K324" s="35"/>
      <c r="L324" s="87">
        <v>6</v>
      </c>
      <c r="M324" s="36"/>
      <c r="N324" s="31"/>
      <c r="O324" s="93">
        <f>SUM('1:3'!O324)</f>
        <v>0</v>
      </c>
      <c r="P324" s="93">
        <f>SUM('1:3'!P324)</f>
        <v>0</v>
      </c>
      <c r="Q324" s="93">
        <f>SUM('1:3'!Q324)</f>
        <v>0</v>
      </c>
      <c r="R324" s="93">
        <f>SUM('1:3'!R324)</f>
        <v>0</v>
      </c>
      <c r="S324" s="93">
        <f>SUM('1:3'!S324)</f>
        <v>0</v>
      </c>
      <c r="T324" s="93">
        <f>SUM('1:3'!T324)</f>
        <v>0</v>
      </c>
      <c r="U324" s="93">
        <f>SUM('1:3'!U324)</f>
        <v>0</v>
      </c>
      <c r="V324" s="202"/>
      <c r="W324" s="33"/>
      <c r="X324" s="93">
        <f>SUM('1:3'!X324)</f>
        <v>0</v>
      </c>
      <c r="Y324" s="93">
        <f>SUM('1:3'!Y324)</f>
        <v>0</v>
      </c>
      <c r="Z324" s="93">
        <f>SUM('1:3'!Z324)</f>
        <v>0</v>
      </c>
      <c r="AA324" s="93">
        <f>SUM('1:3'!AA324)</f>
        <v>0</v>
      </c>
      <c r="AB324" s="73"/>
      <c r="AC324" s="54"/>
      <c r="AD324" s="306"/>
      <c r="AE324" s="54"/>
      <c r="AF324" s="54"/>
      <c r="AG324" s="54"/>
      <c r="AH324" s="54"/>
      <c r="AI324" s="57"/>
      <c r="AJ324" s="57"/>
      <c r="AK324" s="57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</row>
    <row r="325" spans="1:53">
      <c r="A325" s="265"/>
      <c r="B325" s="66" t="s">
        <v>104</v>
      </c>
      <c r="C325" s="295" t="s">
        <v>53</v>
      </c>
      <c r="D325" s="17">
        <v>6.04</v>
      </c>
      <c r="E325" s="17"/>
      <c r="F325" s="6"/>
      <c r="G325" s="93">
        <f>SUM('1:3'!G325)</f>
        <v>0</v>
      </c>
      <c r="H325" s="299">
        <f t="shared" si="60"/>
        <v>0</v>
      </c>
      <c r="I325" s="93">
        <f>SUM('1:3'!I325)</f>
        <v>0</v>
      </c>
      <c r="J325" s="31" t="str">
        <f t="array" ref="J325">IF(ISERROR(G325/I325),"",G325/I325)</f>
        <v/>
      </c>
      <c r="K325" s="35">
        <f t="array" ref="K325">IF(ISERROR(G325/L325),"",G325/L325)</f>
        <v>0</v>
      </c>
      <c r="L325" s="87">
        <v>6</v>
      </c>
      <c r="M325" s="36">
        <f>IF(ISERROR(I325-K325),"",I325-K325)</f>
        <v>0</v>
      </c>
      <c r="N325" s="31">
        <f>SUM(O325:U325)</f>
        <v>0</v>
      </c>
      <c r="O325" s="93">
        <f>SUM('1:3'!O325)</f>
        <v>0</v>
      </c>
      <c r="P325" s="93">
        <f>SUM('1:3'!P325)</f>
        <v>0</v>
      </c>
      <c r="Q325" s="93">
        <f>SUM('1:3'!Q325)</f>
        <v>0</v>
      </c>
      <c r="R325" s="93">
        <f>SUM('1:3'!R325)</f>
        <v>0</v>
      </c>
      <c r="S325" s="93">
        <f>SUM('1:3'!S325)</f>
        <v>0</v>
      </c>
      <c r="T325" s="93">
        <f>SUM('1:3'!T325)</f>
        <v>0</v>
      </c>
      <c r="U325" s="93">
        <f>SUM('1:3'!U325)</f>
        <v>0</v>
      </c>
      <c r="V325" s="202">
        <f>SUM(X325:AA325)</f>
        <v>0</v>
      </c>
      <c r="W325" s="33" t="str">
        <f>IF(ISERROR(V325/G325),"",V325/G325)</f>
        <v/>
      </c>
      <c r="X325" s="93">
        <f>SUM('1:3'!X325)</f>
        <v>0</v>
      </c>
      <c r="Y325" s="93">
        <f>SUM('1:3'!Y325)</f>
        <v>0</v>
      </c>
      <c r="Z325" s="93">
        <f>SUM('1:3'!Z325)</f>
        <v>0</v>
      </c>
      <c r="AA325" s="93">
        <f>SUM('1:3'!AA325)</f>
        <v>0</v>
      </c>
      <c r="AB325" s="73"/>
      <c r="AC325" s="54"/>
      <c r="AD325" s="306"/>
      <c r="AE325" s="54"/>
      <c r="AF325" s="54"/>
      <c r="AG325" s="54"/>
      <c r="AH325" s="54"/>
      <c r="AI325" s="57"/>
      <c r="AJ325" s="57"/>
      <c r="AK325" s="57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</row>
    <row r="326" spans="1:53">
      <c r="A326" s="265">
        <v>30700019</v>
      </c>
      <c r="B326" s="66" t="s">
        <v>104</v>
      </c>
      <c r="C326" s="295" t="s">
        <v>60</v>
      </c>
      <c r="D326" s="17">
        <v>6.04</v>
      </c>
      <c r="E326" s="17"/>
      <c r="F326" s="6"/>
      <c r="G326" s="93">
        <f>SUM('1:3'!G326)</f>
        <v>0</v>
      </c>
      <c r="H326" s="299">
        <f t="shared" si="60"/>
        <v>0</v>
      </c>
      <c r="I326" s="93">
        <f>SUM('1:3'!I326)</f>
        <v>0</v>
      </c>
      <c r="J326" s="31" t="str">
        <f t="array" ref="J326">IF(ISERROR(G326/I326),"",G326/I326)</f>
        <v/>
      </c>
      <c r="K326" s="35">
        <f t="array" ref="K326">IF(ISERROR(G326/L326),"",G326/L326)</f>
        <v>0</v>
      </c>
      <c r="L326" s="87">
        <v>6</v>
      </c>
      <c r="M326" s="36">
        <f>IF(ISERROR(I326-K326),"",I326-K326)</f>
        <v>0</v>
      </c>
      <c r="N326" s="31">
        <f>SUM(O326:U326)</f>
        <v>0</v>
      </c>
      <c r="O326" s="93">
        <f>SUM('1:3'!O326)</f>
        <v>0</v>
      </c>
      <c r="P326" s="93">
        <f>SUM('1:3'!P326)</f>
        <v>0</v>
      </c>
      <c r="Q326" s="93">
        <f>SUM('1:3'!Q326)</f>
        <v>0</v>
      </c>
      <c r="R326" s="93">
        <f>SUM('1:3'!R326)</f>
        <v>0</v>
      </c>
      <c r="S326" s="93">
        <f>SUM('1:3'!S326)</f>
        <v>0</v>
      </c>
      <c r="T326" s="93">
        <f>SUM('1:3'!T326)</f>
        <v>0</v>
      </c>
      <c r="U326" s="93">
        <f>SUM('1:3'!U326)</f>
        <v>0</v>
      </c>
      <c r="V326" s="202">
        <f>SUM(X326:AA326)</f>
        <v>0</v>
      </c>
      <c r="W326" s="33" t="str">
        <f>IF(ISERROR(V326/G326),"",V326/G326)</f>
        <v/>
      </c>
      <c r="X326" s="93">
        <f>SUM('1:3'!X326)</f>
        <v>0</v>
      </c>
      <c r="Y326" s="93">
        <f>SUM('1:3'!Y326)</f>
        <v>0</v>
      </c>
      <c r="Z326" s="93">
        <f>SUM('1:3'!Z326)</f>
        <v>0</v>
      </c>
      <c r="AA326" s="93">
        <f>SUM('1:3'!AA326)</f>
        <v>0</v>
      </c>
      <c r="AB326" s="73"/>
      <c r="AC326" s="54"/>
      <c r="AD326" s="306"/>
      <c r="AE326" s="54"/>
      <c r="AF326" s="54"/>
      <c r="AG326" s="54"/>
      <c r="AH326" s="54"/>
      <c r="AI326" s="57"/>
      <c r="AJ326" s="57"/>
      <c r="AK326" s="57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</row>
    <row r="327" spans="1:53">
      <c r="A327" s="265">
        <v>30601015</v>
      </c>
      <c r="B327" s="248" t="s">
        <v>440</v>
      </c>
      <c r="C327" s="295" t="s">
        <v>53</v>
      </c>
      <c r="D327" s="17">
        <v>6</v>
      </c>
      <c r="E327" s="17"/>
      <c r="F327" s="6"/>
      <c r="G327" s="93">
        <f>SUM('1:3'!G327)</f>
        <v>0</v>
      </c>
      <c r="H327" s="299">
        <f t="shared" si="60"/>
        <v>0</v>
      </c>
      <c r="I327" s="93">
        <f>SUM('1:3'!I327)</f>
        <v>0</v>
      </c>
      <c r="J327" s="31"/>
      <c r="K327" s="35"/>
      <c r="L327" s="87"/>
      <c r="M327" s="36"/>
      <c r="N327" s="31"/>
      <c r="O327" s="93"/>
      <c r="P327" s="93"/>
      <c r="Q327" s="93"/>
      <c r="R327" s="93"/>
      <c r="S327" s="93"/>
      <c r="T327" s="93"/>
      <c r="U327" s="93"/>
      <c r="V327" s="202"/>
      <c r="W327" s="33"/>
      <c r="X327" s="93"/>
      <c r="Y327" s="93"/>
      <c r="Z327" s="93"/>
      <c r="AA327" s="93"/>
      <c r="AB327" s="73"/>
      <c r="AC327" s="54"/>
      <c r="AD327" s="306"/>
      <c r="AE327" s="54"/>
      <c r="AF327" s="54"/>
      <c r="AG327" s="54"/>
      <c r="AH327" s="54"/>
      <c r="AI327" s="57"/>
      <c r="AJ327" s="57"/>
      <c r="AK327" s="57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</row>
    <row r="328" spans="1:53">
      <c r="A328" s="265">
        <v>30101016</v>
      </c>
      <c r="B328" s="248" t="s">
        <v>440</v>
      </c>
      <c r="C328" s="295" t="s">
        <v>421</v>
      </c>
      <c r="D328" s="17">
        <v>6</v>
      </c>
      <c r="E328" s="17"/>
      <c r="F328" s="6"/>
      <c r="G328" s="93">
        <f>SUM('1:3'!G328)</f>
        <v>0</v>
      </c>
      <c r="H328" s="299">
        <f t="shared" si="60"/>
        <v>0</v>
      </c>
      <c r="I328" s="93">
        <f>SUM('1:3'!I328)</f>
        <v>0</v>
      </c>
      <c r="J328" s="31"/>
      <c r="K328" s="35">
        <f t="array" ref="K328">IF(ISERROR(G328/L328),"",G328/L328)</f>
        <v>0</v>
      </c>
      <c r="L328" s="87">
        <v>6</v>
      </c>
      <c r="M328" s="36"/>
      <c r="N328" s="31"/>
      <c r="O328" s="93">
        <f>SUM('1:3'!O328)</f>
        <v>0</v>
      </c>
      <c r="P328" s="93">
        <f>SUM('1:3'!P328)</f>
        <v>0</v>
      </c>
      <c r="Q328" s="93">
        <f>SUM('1:3'!Q328)</f>
        <v>0</v>
      </c>
      <c r="R328" s="93">
        <f>SUM('1:3'!R328)</f>
        <v>0</v>
      </c>
      <c r="S328" s="93">
        <f>SUM('1:3'!S328)</f>
        <v>0</v>
      </c>
      <c r="T328" s="93">
        <f>SUM('1:3'!T328)</f>
        <v>0</v>
      </c>
      <c r="U328" s="93">
        <f>SUM('1:3'!U328)</f>
        <v>0</v>
      </c>
      <c r="V328" s="202"/>
      <c r="W328" s="33"/>
      <c r="X328" s="93">
        <f>SUM('1:3'!X328)</f>
        <v>0</v>
      </c>
      <c r="Y328" s="93">
        <f>SUM('1:3'!Y328)</f>
        <v>0</v>
      </c>
      <c r="Z328" s="93">
        <f>SUM('1:3'!Z328)</f>
        <v>0</v>
      </c>
      <c r="AA328" s="93">
        <f>SUM('1:3'!AA328)</f>
        <v>0</v>
      </c>
      <c r="AB328" s="73"/>
      <c r="AC328" s="54"/>
      <c r="AD328" s="306"/>
      <c r="AE328" s="54"/>
      <c r="AF328" s="54"/>
      <c r="AG328" s="54"/>
      <c r="AH328" s="54"/>
      <c r="AI328" s="57"/>
      <c r="AJ328" s="57"/>
      <c r="AK328" s="57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</row>
    <row r="329" spans="1:53">
      <c r="A329" s="259">
        <v>30700018</v>
      </c>
      <c r="B329" s="61" t="s">
        <v>159</v>
      </c>
      <c r="C329" s="16"/>
      <c r="D329" s="17">
        <v>7.3</v>
      </c>
      <c r="E329" s="17"/>
      <c r="F329" s="6"/>
      <c r="G329" s="93"/>
      <c r="H329" s="299">
        <f t="shared" si="60"/>
        <v>0</v>
      </c>
      <c r="I329" s="93"/>
      <c r="J329" s="31"/>
      <c r="K329" s="35"/>
      <c r="L329" s="87"/>
      <c r="M329" s="36"/>
      <c r="N329" s="31"/>
      <c r="O329" s="93"/>
      <c r="P329" s="93"/>
      <c r="Q329" s="93"/>
      <c r="R329" s="93"/>
      <c r="S329" s="93"/>
      <c r="T329" s="93"/>
      <c r="U329" s="93"/>
      <c r="V329" s="202"/>
      <c r="W329" s="33"/>
      <c r="X329" s="93"/>
      <c r="Y329" s="93"/>
      <c r="Z329" s="93"/>
      <c r="AA329" s="93"/>
      <c r="AB329" s="73"/>
      <c r="AC329" s="54"/>
      <c r="AD329" s="306"/>
      <c r="AE329" s="54"/>
      <c r="AF329" s="54"/>
      <c r="AG329" s="54"/>
      <c r="AH329" s="54"/>
      <c r="AI329" s="57"/>
      <c r="AJ329" s="57"/>
      <c r="AK329" s="57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</row>
    <row r="330" spans="1:53">
      <c r="A330" s="259">
        <v>30700010</v>
      </c>
      <c r="B330" s="61" t="s">
        <v>105</v>
      </c>
      <c r="C330" s="16"/>
      <c r="D330" s="17">
        <f>78*120/1000</f>
        <v>9.36</v>
      </c>
      <c r="E330" s="17"/>
      <c r="F330" s="6"/>
      <c r="G330" s="93">
        <f>SUM('1:3'!G330)</f>
        <v>0</v>
      </c>
      <c r="H330" s="299">
        <f t="shared" si="60"/>
        <v>0</v>
      </c>
      <c r="I330" s="93">
        <f>SUM('1:3'!I330)</f>
        <v>0</v>
      </c>
      <c r="J330" s="31" t="str">
        <f t="array" ref="J330">IF(ISERROR(G330/I330),"",G330/I330)</f>
        <v/>
      </c>
      <c r="K330" s="35">
        <f t="array" ref="K330">IF(ISERROR(G330/L330),"",G330/L330)</f>
        <v>0</v>
      </c>
      <c r="L330" s="87">
        <v>7.5</v>
      </c>
      <c r="M330" s="36">
        <f>IF(ISERROR(I330-K330),"",I330-K330)</f>
        <v>0</v>
      </c>
      <c r="N330" s="31">
        <f>SUM(O330:U330)</f>
        <v>0</v>
      </c>
      <c r="O330" s="93">
        <f>SUM('1:3'!O330)</f>
        <v>0</v>
      </c>
      <c r="P330" s="93">
        <f>SUM('1:3'!P330)</f>
        <v>0</v>
      </c>
      <c r="Q330" s="93">
        <f>SUM('1:3'!Q330)</f>
        <v>0</v>
      </c>
      <c r="R330" s="93">
        <f>SUM('1:3'!R330)</f>
        <v>0</v>
      </c>
      <c r="S330" s="93">
        <f>SUM('1:3'!S330)</f>
        <v>0</v>
      </c>
      <c r="T330" s="93">
        <f>SUM('1:3'!T330)</f>
        <v>0</v>
      </c>
      <c r="U330" s="93">
        <f>SUM('1:3'!U330)</f>
        <v>0</v>
      </c>
      <c r="V330" s="202">
        <f>SUM(X330:AA330)</f>
        <v>0</v>
      </c>
      <c r="W330" s="33" t="str">
        <f>IF(ISERROR(V330/G330),"",V330/G330)</f>
        <v/>
      </c>
      <c r="X330" s="93">
        <f>SUM('1:3'!X330)</f>
        <v>0</v>
      </c>
      <c r="Y330" s="93">
        <f>SUM('1:3'!Y330)</f>
        <v>0</v>
      </c>
      <c r="Z330" s="93">
        <f>SUM('1:3'!Z330)</f>
        <v>0</v>
      </c>
      <c r="AA330" s="93">
        <f>SUM('1:3'!AA330)</f>
        <v>0</v>
      </c>
      <c r="AB330" s="73"/>
      <c r="AC330" s="54"/>
      <c r="AD330" s="306"/>
      <c r="AE330" s="54"/>
      <c r="AF330" s="54"/>
      <c r="AG330" s="54"/>
      <c r="AH330" s="54"/>
      <c r="AI330" s="57"/>
      <c r="AJ330" s="57"/>
      <c r="AK330" s="57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</row>
    <row r="331" spans="1:53">
      <c r="A331" s="259">
        <v>30700015</v>
      </c>
      <c r="B331" s="296" t="s">
        <v>159</v>
      </c>
      <c r="C331" s="16"/>
      <c r="D331" s="17">
        <v>4.5</v>
      </c>
      <c r="E331" s="17"/>
      <c r="F331" s="6"/>
      <c r="G331" s="93">
        <f>SUM('1:3'!G331)</f>
        <v>0</v>
      </c>
      <c r="H331" s="299">
        <f t="shared" si="60"/>
        <v>0</v>
      </c>
      <c r="I331" s="93">
        <f>SUM('1:3'!I331)</f>
        <v>0</v>
      </c>
      <c r="J331" s="31"/>
      <c r="K331" s="35" t="str">
        <f t="array" ref="K331">IF(ISERROR(G331/L331),"",G331/L331)</f>
        <v/>
      </c>
      <c r="L331" s="87"/>
      <c r="M331" s="36"/>
      <c r="N331" s="31"/>
      <c r="O331" s="93">
        <f>SUM('1:3'!O331)</f>
        <v>0</v>
      </c>
      <c r="P331" s="93">
        <f>SUM('1:3'!P331)</f>
        <v>0</v>
      </c>
      <c r="Q331" s="93">
        <f>SUM('1:3'!Q331)</f>
        <v>0</v>
      </c>
      <c r="R331" s="93">
        <f>SUM('1:3'!R331)</f>
        <v>0</v>
      </c>
      <c r="S331" s="93">
        <f>SUM('1:3'!S331)</f>
        <v>0</v>
      </c>
      <c r="T331" s="93">
        <f>SUM('1:3'!T331)</f>
        <v>0</v>
      </c>
      <c r="U331" s="93">
        <f>SUM('1:3'!U331)</f>
        <v>0</v>
      </c>
      <c r="V331" s="202"/>
      <c r="W331" s="33"/>
      <c r="X331" s="93">
        <f>SUM('1:3'!X331)</f>
        <v>0</v>
      </c>
      <c r="Y331" s="93">
        <f>SUM('1:3'!Y331)</f>
        <v>0</v>
      </c>
      <c r="Z331" s="93">
        <f>SUM('1:3'!Z331)</f>
        <v>0</v>
      </c>
      <c r="AA331" s="93">
        <f>SUM('1:3'!AA331)</f>
        <v>0</v>
      </c>
      <c r="AB331" s="73"/>
      <c r="AC331" s="54"/>
      <c r="AD331" s="306"/>
      <c r="AE331" s="54"/>
      <c r="AF331" s="54"/>
      <c r="AG331" s="54"/>
      <c r="AH331" s="54"/>
      <c r="AI331" s="57"/>
      <c r="AJ331" s="57"/>
      <c r="AK331" s="57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</row>
    <row r="332" spans="1:53">
      <c r="A332" s="259">
        <v>30700012</v>
      </c>
      <c r="B332" s="296" t="s">
        <v>160</v>
      </c>
      <c r="C332" s="16"/>
      <c r="D332" s="17">
        <v>4.5</v>
      </c>
      <c r="E332" s="17"/>
      <c r="F332" s="6"/>
      <c r="G332" s="93">
        <f>SUM('1:3'!G332)</f>
        <v>0</v>
      </c>
      <c r="H332" s="299">
        <f t="shared" si="60"/>
        <v>0</v>
      </c>
      <c r="I332" s="93">
        <f>SUM('1:3'!I332)</f>
        <v>0</v>
      </c>
      <c r="J332" s="31"/>
      <c r="K332" s="35">
        <f t="array" ref="K332">IF(ISERROR(G332/L332),"",G332/L332)</f>
        <v>0</v>
      </c>
      <c r="L332" s="87">
        <v>6.5</v>
      </c>
      <c r="M332" s="36">
        <f>IF(ISERROR(I332-K332),"",I332-K332)</f>
        <v>0</v>
      </c>
      <c r="N332" s="31"/>
      <c r="O332" s="93">
        <f>SUM('1:3'!O332)</f>
        <v>0</v>
      </c>
      <c r="P332" s="93">
        <f>SUM('1:3'!P332)</f>
        <v>0</v>
      </c>
      <c r="Q332" s="93">
        <f>SUM('1:3'!Q332)</f>
        <v>0</v>
      </c>
      <c r="R332" s="93">
        <f>SUM('1:3'!R332)</f>
        <v>0</v>
      </c>
      <c r="S332" s="93">
        <f>SUM('1:3'!S332)</f>
        <v>0</v>
      </c>
      <c r="T332" s="93">
        <f>SUM('1:3'!T332)</f>
        <v>0</v>
      </c>
      <c r="U332" s="93">
        <f>SUM('1:3'!U332)</f>
        <v>0</v>
      </c>
      <c r="V332" s="202"/>
      <c r="W332" s="33"/>
      <c r="X332" s="93">
        <f>SUM('1:3'!X332)</f>
        <v>0</v>
      </c>
      <c r="Y332" s="93">
        <f>SUM('1:3'!Y332)</f>
        <v>0</v>
      </c>
      <c r="Z332" s="93">
        <f>SUM('1:3'!Z332)</f>
        <v>0</v>
      </c>
      <c r="AA332" s="93">
        <f>SUM('1:3'!AA332)</f>
        <v>0</v>
      </c>
      <c r="AB332" s="73"/>
      <c r="AC332" s="54"/>
      <c r="AD332" s="306"/>
      <c r="AE332" s="54"/>
      <c r="AF332" s="54"/>
      <c r="AG332" s="54"/>
      <c r="AH332" s="54"/>
      <c r="AI332" s="57"/>
      <c r="AJ332" s="57"/>
      <c r="AK332" s="57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</row>
    <row r="333" spans="1:53">
      <c r="A333" s="259"/>
      <c r="B333" s="195" t="s">
        <v>435</v>
      </c>
      <c r="C333" s="16"/>
      <c r="D333" s="17">
        <v>4.5</v>
      </c>
      <c r="E333" s="17"/>
      <c r="F333" s="6"/>
      <c r="G333" s="93">
        <f>SUM('1:3'!G333)</f>
        <v>0</v>
      </c>
      <c r="H333" s="299">
        <f t="shared" si="60"/>
        <v>0</v>
      </c>
      <c r="I333" s="93">
        <f>SUM('1:3'!I333)</f>
        <v>0</v>
      </c>
      <c r="J333" s="31"/>
      <c r="K333" s="35">
        <f t="array" ref="K333">IF(ISERROR(G333/L333),"",G333/L333)</f>
        <v>0</v>
      </c>
      <c r="L333" s="87">
        <v>7.5</v>
      </c>
      <c r="M333" s="36">
        <f>IF(ISERROR(I333-K333),"",I333-K333)</f>
        <v>0</v>
      </c>
      <c r="N333" s="31"/>
      <c r="O333" s="93">
        <f>SUM('1:3'!O333)</f>
        <v>0</v>
      </c>
      <c r="P333" s="93">
        <f>SUM('1:3'!P333)</f>
        <v>0</v>
      </c>
      <c r="Q333" s="93">
        <f>SUM('1:3'!Q333)</f>
        <v>0</v>
      </c>
      <c r="R333" s="93">
        <f>SUM('1:3'!R333)</f>
        <v>0</v>
      </c>
      <c r="S333" s="93">
        <f>SUM('1:3'!S333)</f>
        <v>0</v>
      </c>
      <c r="T333" s="93">
        <f>SUM('1:3'!T333)</f>
        <v>0</v>
      </c>
      <c r="U333" s="93">
        <f>SUM('1:3'!U333)</f>
        <v>0</v>
      </c>
      <c r="V333" s="202"/>
      <c r="W333" s="33"/>
      <c r="X333" s="93">
        <f>SUM('1:3'!X333)</f>
        <v>0</v>
      </c>
      <c r="Y333" s="93">
        <f>SUM('1:3'!Y333)</f>
        <v>0</v>
      </c>
      <c r="Z333" s="93">
        <f>SUM('1:3'!Z333)</f>
        <v>0</v>
      </c>
      <c r="AA333" s="93">
        <f>SUM('1:3'!AA333)</f>
        <v>0</v>
      </c>
      <c r="AB333" s="73"/>
      <c r="AC333" s="54"/>
      <c r="AD333" s="306"/>
      <c r="AE333" s="54"/>
      <c r="AF333" s="54"/>
      <c r="AG333" s="54"/>
      <c r="AH333" s="54"/>
      <c r="AI333" s="57"/>
      <c r="AJ333" s="57"/>
      <c r="AK333" s="57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</row>
    <row r="334" spans="1:53">
      <c r="A334" s="536" t="s">
        <v>106</v>
      </c>
      <c r="B334" s="537"/>
      <c r="C334" s="302" t="s">
        <v>71</v>
      </c>
      <c r="D334" s="20"/>
      <c r="E334" s="20"/>
      <c r="F334" s="32"/>
      <c r="G334" s="94">
        <f>SUM(G320:G333)</f>
        <v>0</v>
      </c>
      <c r="H334" s="30">
        <f>SUM(H320:H333)</f>
        <v>0</v>
      </c>
      <c r="I334" s="30">
        <f>SUM(I320:I333)</f>
        <v>0</v>
      </c>
      <c r="J334" s="31" t="str">
        <f t="array" ref="J334">IF(ISERROR(G334/I334),"",G334/I334)</f>
        <v/>
      </c>
      <c r="K334" s="30">
        <f>SUM(K320:K330)</f>
        <v>0</v>
      </c>
      <c r="L334" s="98"/>
      <c r="M334" s="89">
        <f t="shared" ref="M334:V334" si="61">SUM(M320:M330)</f>
        <v>0</v>
      </c>
      <c r="N334" s="20">
        <f t="shared" si="61"/>
        <v>0</v>
      </c>
      <c r="O334" s="91">
        <f t="shared" si="61"/>
        <v>0</v>
      </c>
      <c r="P334" s="91">
        <f t="shared" si="61"/>
        <v>0</v>
      </c>
      <c r="Q334" s="91">
        <f t="shared" si="61"/>
        <v>0</v>
      </c>
      <c r="R334" s="91">
        <f t="shared" si="61"/>
        <v>0</v>
      </c>
      <c r="S334" s="92">
        <f t="shared" si="61"/>
        <v>0</v>
      </c>
      <c r="T334" s="91">
        <f t="shared" si="61"/>
        <v>0</v>
      </c>
      <c r="U334" s="91">
        <f t="shared" si="61"/>
        <v>0</v>
      </c>
      <c r="V334" s="202">
        <f t="shared" si="61"/>
        <v>0</v>
      </c>
      <c r="W334" s="33" t="str">
        <f>IF(ISERROR(V334/G334),"",V334/G334)</f>
        <v/>
      </c>
      <c r="X334" s="92">
        <f>SUM(X320:X330)</f>
        <v>0</v>
      </c>
      <c r="Y334" s="92">
        <f>SUM(Y320:Y330)</f>
        <v>0</v>
      </c>
      <c r="Z334" s="92">
        <f>SUM(Z320:Z330)</f>
        <v>0</v>
      </c>
      <c r="AA334" s="92">
        <f>SUM(AA320:AA330)</f>
        <v>0</v>
      </c>
      <c r="AB334" s="70"/>
      <c r="AC334" s="70"/>
      <c r="AD334" s="58"/>
      <c r="AE334" s="70"/>
      <c r="AF334" s="70"/>
      <c r="AG334" s="70"/>
      <c r="AH334" s="70"/>
      <c r="AI334" s="58"/>
      <c r="AJ334" s="58"/>
      <c r="AK334" s="58"/>
      <c r="AL334" s="58"/>
      <c r="AM334" s="58"/>
      <c r="AN334" s="58"/>
      <c r="AO334" s="58"/>
      <c r="AP334" s="58"/>
      <c r="AQ334" s="58"/>
      <c r="AR334" s="58"/>
      <c r="AS334" s="58"/>
      <c r="AT334" s="58"/>
      <c r="AU334" s="58"/>
      <c r="AV334" s="58"/>
      <c r="AW334" s="58"/>
      <c r="AX334" s="58"/>
      <c r="AY334" s="58"/>
      <c r="AZ334" s="58"/>
      <c r="BA334" s="58"/>
    </row>
    <row r="335" spans="1:53">
      <c r="A335" s="538" t="s">
        <v>108</v>
      </c>
      <c r="B335" s="539"/>
      <c r="C335" s="539"/>
      <c r="D335" s="539"/>
      <c r="E335" s="539"/>
      <c r="F335" s="540"/>
      <c r="G335" s="189">
        <f>SUM(G199,G257,G292,G308,G319,G334)</f>
        <v>3151</v>
      </c>
      <c r="H335" s="189">
        <f>SUM(H199,H257,H292,H308,H319,H334)</f>
        <v>15920.73</v>
      </c>
      <c r="I335" s="189">
        <f>SUM(I199,I257,I292,I308,I319,I334)</f>
        <v>132</v>
      </c>
      <c r="J335" s="52">
        <f t="array" ref="J335">IF(ISERROR(G335/I335),"",G335/I335)</f>
        <v>23.871212121212121</v>
      </c>
      <c r="K335" s="189">
        <f>SUM(K199,K257,K292,K308,K319,K334)</f>
        <v>166.95153581628489</v>
      </c>
      <c r="L335" s="52">
        <f>IF(ISERROR(G335/K335),"",G335/K335)</f>
        <v>18.87374072118385</v>
      </c>
      <c r="M335" s="189">
        <f t="shared" ref="M335:AA335" si="62">SUM(M199,M257,M292,M308,M319,M334)</f>
        <v>-34.951535816284903</v>
      </c>
      <c r="N335" s="189">
        <f t="shared" si="62"/>
        <v>0</v>
      </c>
      <c r="O335" s="189">
        <f t="shared" si="62"/>
        <v>0</v>
      </c>
      <c r="P335" s="189">
        <f t="shared" si="62"/>
        <v>0</v>
      </c>
      <c r="Q335" s="189">
        <f t="shared" si="62"/>
        <v>0</v>
      </c>
      <c r="R335" s="189">
        <f t="shared" si="62"/>
        <v>0</v>
      </c>
      <c r="S335" s="189">
        <f t="shared" si="62"/>
        <v>0</v>
      </c>
      <c r="T335" s="189">
        <f t="shared" si="62"/>
        <v>0</v>
      </c>
      <c r="U335" s="189">
        <f t="shared" si="62"/>
        <v>0</v>
      </c>
      <c r="V335" s="189">
        <f t="shared" si="62"/>
        <v>0</v>
      </c>
      <c r="W335" s="189">
        <f t="shared" si="62"/>
        <v>0</v>
      </c>
      <c r="X335" s="189">
        <f t="shared" si="62"/>
        <v>0</v>
      </c>
      <c r="Y335" s="189">
        <f t="shared" si="62"/>
        <v>0</v>
      </c>
      <c r="Z335" s="189">
        <f t="shared" si="62"/>
        <v>0</v>
      </c>
      <c r="AA335" s="189">
        <f t="shared" si="62"/>
        <v>0</v>
      </c>
      <c r="AB335" s="76"/>
      <c r="AC335" s="71"/>
      <c r="AD335" s="306"/>
      <c r="AE335" s="77"/>
      <c r="AF335" s="77"/>
      <c r="AG335" s="77"/>
      <c r="AH335" s="77"/>
      <c r="AI335" s="57"/>
      <c r="AJ335" s="57"/>
      <c r="AK335" s="57"/>
      <c r="AL335" s="541"/>
      <c r="AM335" s="541"/>
      <c r="AN335" s="541"/>
      <c r="AO335" s="541"/>
      <c r="AP335" s="541"/>
      <c r="AQ335" s="541"/>
      <c r="AR335" s="541"/>
      <c r="AS335" s="541"/>
      <c r="AT335" s="541"/>
      <c r="AU335" s="541"/>
      <c r="AV335" s="541"/>
      <c r="AW335" s="541"/>
      <c r="AX335" s="541"/>
      <c r="AY335" s="541"/>
      <c r="AZ335" s="541"/>
      <c r="BA335" s="541"/>
    </row>
    <row r="336" spans="1:53" ht="15.75" customHeight="1">
      <c r="A336" s="429" t="s">
        <v>497</v>
      </c>
      <c r="B336" s="297" t="s">
        <v>110</v>
      </c>
      <c r="C336" s="519" t="s">
        <v>111</v>
      </c>
      <c r="D336" s="519"/>
      <c r="E336" s="529" t="s">
        <v>112</v>
      </c>
      <c r="F336" s="529"/>
      <c r="G336" s="499" t="s">
        <v>113</v>
      </c>
      <c r="H336" s="499"/>
      <c r="I336" s="529" t="s">
        <v>114</v>
      </c>
      <c r="J336" s="529"/>
      <c r="K336" s="529" t="s">
        <v>36</v>
      </c>
      <c r="L336" s="529"/>
      <c r="M336" s="529" t="s">
        <v>115</v>
      </c>
      <c r="N336" s="529"/>
      <c r="O336" s="529" t="s">
        <v>116</v>
      </c>
      <c r="P336" s="499" t="s">
        <v>117</v>
      </c>
      <c r="Q336" s="499"/>
      <c r="R336" s="499" t="s">
        <v>36</v>
      </c>
      <c r="S336" s="499"/>
      <c r="T336" s="499" t="s">
        <v>118</v>
      </c>
      <c r="U336" s="499"/>
      <c r="V336" s="499" t="s">
        <v>119</v>
      </c>
      <c r="W336" s="499"/>
      <c r="X336" s="499" t="s">
        <v>36</v>
      </c>
      <c r="Y336" s="499"/>
      <c r="Z336" s="499" t="s">
        <v>118</v>
      </c>
      <c r="AA336" s="499"/>
      <c r="AB336" s="12"/>
      <c r="AC336" s="12"/>
      <c r="AD336" s="12"/>
      <c r="AE336" s="3"/>
      <c r="AF336" s="3"/>
      <c r="AG336" s="3"/>
      <c r="AH336" s="304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21"/>
      <c r="AV336" s="21"/>
      <c r="AW336" s="21"/>
      <c r="AX336" s="21"/>
      <c r="AY336" s="21"/>
      <c r="AZ336" s="21"/>
      <c r="BA336" s="21"/>
    </row>
    <row r="337" spans="1:53" ht="15.75" customHeight="1">
      <c r="A337" s="430"/>
      <c r="B337" s="297" t="s">
        <v>120</v>
      </c>
      <c r="C337" s="534">
        <f>SUM('1:3'!C337)</f>
        <v>3</v>
      </c>
      <c r="D337" s="535"/>
      <c r="E337" s="533">
        <f>D337*11</f>
        <v>0</v>
      </c>
      <c r="F337" s="533"/>
      <c r="G337" s="534">
        <f>SUM('1:3'!G337)</f>
        <v>3</v>
      </c>
      <c r="H337" s="535"/>
      <c r="I337" s="529">
        <f>G337*11</f>
        <v>33</v>
      </c>
      <c r="J337" s="529"/>
      <c r="K337" s="529">
        <f>E337-I337</f>
        <v>-33</v>
      </c>
      <c r="L337" s="529"/>
      <c r="M337" s="531" t="str">
        <f>IF(ISERROR(K337/E337),"",K337/E337)</f>
        <v/>
      </c>
      <c r="N337" s="531"/>
      <c r="O337" s="529"/>
      <c r="P337" s="499" t="s">
        <v>70</v>
      </c>
      <c r="Q337" s="499"/>
      <c r="R337" s="522">
        <f>SUM(O199:U199)</f>
        <v>0</v>
      </c>
      <c r="S337" s="522"/>
      <c r="T337" s="530" t="str">
        <f t="array" ref="T337">IF(ISERROR(R337/R344),"",R337/R344)</f>
        <v/>
      </c>
      <c r="U337" s="530"/>
      <c r="V337" s="499" t="s">
        <v>41</v>
      </c>
      <c r="W337" s="499"/>
      <c r="X337" s="510">
        <f>SUM(P198,P256,P291,P307,P318,P333)</f>
        <v>0</v>
      </c>
      <c r="Y337" s="509"/>
      <c r="Z337" s="530" t="str">
        <f t="array" ref="Z337">IF(ISERROR(X337/X344),"",X337/X344)</f>
        <v/>
      </c>
      <c r="AA337" s="530"/>
      <c r="AB337" s="12"/>
      <c r="AC337" s="22"/>
      <c r="AD337" s="22"/>
      <c r="AE337" s="3"/>
      <c r="AF337" s="3"/>
      <c r="AG337" s="3"/>
      <c r="AH337" s="306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21"/>
      <c r="AV337" s="21"/>
      <c r="AW337" s="21"/>
      <c r="AX337" s="21"/>
      <c r="AY337" s="21"/>
      <c r="AZ337" s="21"/>
      <c r="BA337" s="21"/>
    </row>
    <row r="338" spans="1:53">
      <c r="A338" s="430"/>
      <c r="B338" s="297" t="s">
        <v>121</v>
      </c>
      <c r="C338" s="534">
        <f>SUM('1:3'!C338)</f>
        <v>0</v>
      </c>
      <c r="D338" s="535"/>
      <c r="E338" s="533">
        <f>D338*11</f>
        <v>0</v>
      </c>
      <c r="F338" s="533"/>
      <c r="G338" s="534">
        <f>SUM('1:3'!G338)</f>
        <v>0</v>
      </c>
      <c r="H338" s="535"/>
      <c r="I338" s="529">
        <f>G338*11</f>
        <v>0</v>
      </c>
      <c r="J338" s="529"/>
      <c r="K338" s="529">
        <f>E338-I338</f>
        <v>0</v>
      </c>
      <c r="L338" s="529"/>
      <c r="M338" s="531" t="str">
        <f>IF(ISERROR(K338/E338),"",K338/E338)</f>
        <v/>
      </c>
      <c r="N338" s="531"/>
      <c r="O338" s="529"/>
      <c r="P338" s="499" t="s">
        <v>86</v>
      </c>
      <c r="Q338" s="499"/>
      <c r="R338" s="522">
        <f>SUM(O257:U257)</f>
        <v>0</v>
      </c>
      <c r="S338" s="522"/>
      <c r="T338" s="530" t="str">
        <f>IF(ISERROR(R338/R344),"",R338/R344)</f>
        <v/>
      </c>
      <c r="U338" s="530"/>
      <c r="V338" s="499" t="s">
        <v>42</v>
      </c>
      <c r="W338" s="499"/>
      <c r="X338" s="510">
        <f>SUM(P199,P257,P292,P308,P319,P334)</f>
        <v>0</v>
      </c>
      <c r="Y338" s="509"/>
      <c r="Z338" s="530" t="str">
        <f>IF(ISERROR(X338/X344),"",X338/X344)</f>
        <v/>
      </c>
      <c r="AA338" s="530"/>
      <c r="AB338" s="12"/>
      <c r="AC338" s="22"/>
      <c r="AD338" s="22"/>
      <c r="AE338" s="3"/>
      <c r="AF338" s="3"/>
      <c r="AG338" s="3"/>
      <c r="AH338" s="306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21"/>
      <c r="AV338" s="21"/>
      <c r="AW338" s="21"/>
      <c r="AX338" s="21"/>
      <c r="AY338" s="21"/>
      <c r="AZ338" s="21"/>
      <c r="BA338" s="21"/>
    </row>
    <row r="339" spans="1:53">
      <c r="A339" s="430"/>
      <c r="B339" s="297" t="s">
        <v>122</v>
      </c>
      <c r="C339" s="534">
        <f>SUM('1:3'!C339)</f>
        <v>0</v>
      </c>
      <c r="D339" s="535"/>
      <c r="E339" s="533">
        <f>D339*11</f>
        <v>0</v>
      </c>
      <c r="F339" s="533"/>
      <c r="G339" s="534">
        <f>SUM('1:3'!G339)</f>
        <v>3</v>
      </c>
      <c r="H339" s="535"/>
      <c r="I339" s="529">
        <f>G339*8</f>
        <v>24</v>
      </c>
      <c r="J339" s="529"/>
      <c r="K339" s="529">
        <f>E339-I339</f>
        <v>-24</v>
      </c>
      <c r="L339" s="529"/>
      <c r="M339" s="531" t="str">
        <f>IF(ISERROR(K339/E339),"",K339/E339)</f>
        <v/>
      </c>
      <c r="N339" s="531"/>
      <c r="O339" s="529"/>
      <c r="P339" s="499" t="s">
        <v>92</v>
      </c>
      <c r="Q339" s="499"/>
      <c r="R339" s="522">
        <f>SUM(O292:U292)</f>
        <v>0</v>
      </c>
      <c r="S339" s="522"/>
      <c r="T339" s="530" t="str">
        <f>IF(ISERROR(R339/R344),"",R339/R344)</f>
        <v/>
      </c>
      <c r="U339" s="530"/>
      <c r="V339" s="499" t="s">
        <v>43</v>
      </c>
      <c r="W339" s="499"/>
      <c r="X339" s="510">
        <f>SUM(P200,P258,P293,P309,P320,P335)</f>
        <v>0</v>
      </c>
      <c r="Y339" s="509"/>
      <c r="Z339" s="530" t="str">
        <f>IF(ISERROR(X339/X344),"",X339/X344)</f>
        <v/>
      </c>
      <c r="AA339" s="530"/>
      <c r="AB339" s="12"/>
      <c r="AC339" s="22"/>
      <c r="AD339" s="22"/>
      <c r="AE339" s="3"/>
      <c r="AF339" s="3"/>
      <c r="AG339" s="306"/>
      <c r="AH339" s="306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21"/>
      <c r="AV339" s="21"/>
      <c r="AW339" s="21"/>
      <c r="AX339" s="21"/>
      <c r="AY339" s="21"/>
      <c r="AZ339" s="21"/>
      <c r="BA339" s="21"/>
    </row>
    <row r="340" spans="1:53">
      <c r="A340" s="430"/>
      <c r="B340" s="297" t="s">
        <v>47</v>
      </c>
      <c r="C340" s="534">
        <f>SUM('1:3'!C340)</f>
        <v>3</v>
      </c>
      <c r="D340" s="535"/>
      <c r="E340" s="533">
        <f>D340*11</f>
        <v>0</v>
      </c>
      <c r="F340" s="533"/>
      <c r="G340" s="534">
        <f>SUM('1:3'!G340)</f>
        <v>3</v>
      </c>
      <c r="H340" s="535"/>
      <c r="I340" s="529">
        <f>G340*11</f>
        <v>33</v>
      </c>
      <c r="J340" s="529"/>
      <c r="K340" s="529">
        <f>E340-I340</f>
        <v>-33</v>
      </c>
      <c r="L340" s="529"/>
      <c r="M340" s="531" t="str">
        <f>IF(ISERROR(K340/E340),"",K340/E340)</f>
        <v/>
      </c>
      <c r="N340" s="531"/>
      <c r="O340" s="529"/>
      <c r="P340" s="499" t="s">
        <v>99</v>
      </c>
      <c r="Q340" s="499"/>
      <c r="R340" s="522">
        <f>SUM(O308:U308)</f>
        <v>0</v>
      </c>
      <c r="S340" s="522"/>
      <c r="T340" s="530" t="str">
        <f>IF(ISERROR(R340/R344),"",R340/R344)</f>
        <v/>
      </c>
      <c r="U340" s="530"/>
      <c r="V340" s="499" t="s">
        <v>44</v>
      </c>
      <c r="W340" s="499"/>
      <c r="X340" s="510">
        <f>SUM(P202,P259,P294,P310,P321,P336)</f>
        <v>0</v>
      </c>
      <c r="Y340" s="509"/>
      <c r="Z340" s="530" t="str">
        <f>IF(ISERROR(X340/X344),"",X340/X344)</f>
        <v/>
      </c>
      <c r="AA340" s="530"/>
      <c r="AB340" s="12"/>
      <c r="AC340" s="22"/>
      <c r="AD340" s="22"/>
      <c r="AE340" s="3"/>
      <c r="AF340" s="3"/>
      <c r="AG340" s="306"/>
      <c r="AH340" s="306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21"/>
      <c r="AV340" s="21"/>
      <c r="AW340" s="21"/>
      <c r="AX340" s="21"/>
      <c r="AY340" s="21"/>
      <c r="AZ340" s="21"/>
      <c r="BA340" s="21"/>
    </row>
    <row r="341" spans="1:53">
      <c r="A341" s="431"/>
      <c r="B341" s="297" t="s">
        <v>123</v>
      </c>
      <c r="C341" s="532">
        <f>SUM(C337:D340)</f>
        <v>6</v>
      </c>
      <c r="D341" s="529"/>
      <c r="E341" s="533">
        <f>SUM(F337:F340)</f>
        <v>0</v>
      </c>
      <c r="F341" s="529"/>
      <c r="G341" s="532">
        <f>SUM(G337:H340)</f>
        <v>9</v>
      </c>
      <c r="H341" s="529"/>
      <c r="I341" s="529">
        <f>SUM(I337:J340)</f>
        <v>90</v>
      </c>
      <c r="J341" s="529"/>
      <c r="K341" s="529">
        <f>SUM(K337:L340)</f>
        <v>-90</v>
      </c>
      <c r="L341" s="529"/>
      <c r="M341" s="531" t="str">
        <f>IF(ISERROR(K341/E341),"",K341/E341)</f>
        <v/>
      </c>
      <c r="N341" s="531"/>
      <c r="O341" s="529"/>
      <c r="P341" s="499" t="s">
        <v>102</v>
      </c>
      <c r="Q341" s="499"/>
      <c r="R341" s="522">
        <f>SUM(O319:U319)</f>
        <v>0</v>
      </c>
      <c r="S341" s="522"/>
      <c r="T341" s="530" t="str">
        <f>IF(ISERROR(R341/R344),"",R341/R344)</f>
        <v/>
      </c>
      <c r="U341" s="530"/>
      <c r="V341" s="499" t="s">
        <v>45</v>
      </c>
      <c r="W341" s="499"/>
      <c r="X341" s="510">
        <f>SUM(P203,P260,P295,P311,P322,P337)</f>
        <v>0</v>
      </c>
      <c r="Y341" s="509"/>
      <c r="Z341" s="530" t="str">
        <f>IF(ISERROR(X341/X344),"",X341/X344)</f>
        <v/>
      </c>
      <c r="AA341" s="530"/>
      <c r="AB341" s="12"/>
      <c r="AC341" s="22"/>
      <c r="AD341" s="22"/>
      <c r="AE341" s="3"/>
      <c r="AF341" s="3"/>
      <c r="AG341" s="306"/>
      <c r="AH341" s="306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303"/>
      <c r="AV341" s="303"/>
      <c r="AW341" s="303"/>
      <c r="AX341" s="303"/>
      <c r="AY341" s="303"/>
      <c r="AZ341" s="303"/>
      <c r="BA341" s="303"/>
    </row>
    <row r="342" spans="1:53" ht="17.25">
      <c r="A342" s="269" t="s">
        <v>498</v>
      </c>
      <c r="B342" s="297">
        <f>G335</f>
        <v>3151</v>
      </c>
      <c r="C342" s="522" t="s">
        <v>155</v>
      </c>
      <c r="D342" s="522"/>
      <c r="E342" s="499">
        <f>H335</f>
        <v>15920.73</v>
      </c>
      <c r="F342" s="499"/>
      <c r="G342" s="499" t="s">
        <v>34</v>
      </c>
      <c r="H342" s="499"/>
      <c r="I342" s="528">
        <f>L335</f>
        <v>18.87374072118385</v>
      </c>
      <c r="J342" s="528"/>
      <c r="K342" s="529" t="s">
        <v>32</v>
      </c>
      <c r="L342" s="529"/>
      <c r="M342" s="528">
        <f>J335</f>
        <v>23.871212121212121</v>
      </c>
      <c r="N342" s="528"/>
      <c r="O342" s="529"/>
      <c r="P342" s="499" t="s">
        <v>106</v>
      </c>
      <c r="Q342" s="499"/>
      <c r="R342" s="522">
        <f>SUM(O334:U334)</f>
        <v>0</v>
      </c>
      <c r="S342" s="522"/>
      <c r="T342" s="530" t="str">
        <f>IF(ISERROR(R342/R344),"",R342/R344)</f>
        <v/>
      </c>
      <c r="U342" s="530"/>
      <c r="V342" s="499" t="s">
        <v>46</v>
      </c>
      <c r="W342" s="499"/>
      <c r="X342" s="510">
        <f>SUM(P204,P261,P296,P312,P323,P338)</f>
        <v>0</v>
      </c>
      <c r="Y342" s="509"/>
      <c r="Z342" s="530" t="str">
        <f>IF(ISERROR(X342/X344),"",X342/X344)</f>
        <v/>
      </c>
      <c r="AA342" s="530"/>
      <c r="AB342" s="12"/>
      <c r="AC342" s="22"/>
      <c r="AD342" s="22"/>
      <c r="AE342" s="3"/>
      <c r="AF342" s="3"/>
      <c r="AG342" s="306"/>
      <c r="AH342" s="306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303"/>
      <c r="AV342" s="303"/>
      <c r="AW342" s="303"/>
      <c r="AX342" s="303"/>
      <c r="AY342" s="303"/>
      <c r="AZ342" s="303"/>
      <c r="BA342" s="303"/>
    </row>
    <row r="343" spans="1:53" ht="15.75" customHeight="1">
      <c r="A343" s="270" t="s">
        <v>499</v>
      </c>
      <c r="B343" s="297">
        <f>I335+C341</f>
        <v>138</v>
      </c>
      <c r="C343" s="499" t="s">
        <v>114</v>
      </c>
      <c r="D343" s="499"/>
      <c r="E343" s="519">
        <f>K335+I341</f>
        <v>256.95153581628489</v>
      </c>
      <c r="F343" s="519"/>
      <c r="G343" s="499" t="s">
        <v>150</v>
      </c>
      <c r="H343" s="499"/>
      <c r="I343" s="528">
        <f>B343-E343</f>
        <v>-118.95153581628489</v>
      </c>
      <c r="J343" s="528"/>
      <c r="K343" s="529" t="s">
        <v>151</v>
      </c>
      <c r="L343" s="529"/>
      <c r="M343" s="531">
        <f>IF(ISERROR(I343/B343),"",I343/B343)</f>
        <v>-0.86196765084264415</v>
      </c>
      <c r="N343" s="531"/>
      <c r="O343" s="529"/>
      <c r="P343" s="499" t="s">
        <v>107</v>
      </c>
      <c r="Q343" s="499"/>
      <c r="R343" s="522"/>
      <c r="S343" s="522"/>
      <c r="T343" s="530" t="str">
        <f>IF(ISERROR(R343/R344),"",R343/R344)</f>
        <v/>
      </c>
      <c r="U343" s="530"/>
      <c r="V343" s="499" t="s">
        <v>47</v>
      </c>
      <c r="W343" s="499"/>
      <c r="X343" s="510">
        <f>SUM(P205,P262,P297,P313,P324,P339)</f>
        <v>0</v>
      </c>
      <c r="Y343" s="509"/>
      <c r="Z343" s="530" t="str">
        <f>IF(ISERROR(X343/X344),"",X343/X344)</f>
        <v/>
      </c>
      <c r="AA343" s="530"/>
      <c r="AB343" s="12"/>
      <c r="AC343" s="22"/>
      <c r="AD343" s="22"/>
      <c r="AE343" s="3"/>
      <c r="AF343" s="3"/>
      <c r="AG343" s="306"/>
      <c r="AH343" s="306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303"/>
      <c r="AV343" s="303"/>
      <c r="AW343" s="303"/>
      <c r="AX343" s="303"/>
      <c r="AY343" s="303"/>
      <c r="AZ343" s="303"/>
      <c r="BA343" s="303"/>
    </row>
    <row r="344" spans="1:53" ht="15.75" customHeight="1">
      <c r="A344" s="270" t="s">
        <v>501</v>
      </c>
      <c r="B344" s="297">
        <f>N335</f>
        <v>0</v>
      </c>
      <c r="C344" s="499" t="s">
        <v>149</v>
      </c>
      <c r="D344" s="499"/>
      <c r="E344" s="530">
        <f>IF(ISERROR(B344/B343),"",B344/B343)</f>
        <v>0</v>
      </c>
      <c r="F344" s="530"/>
      <c r="G344" s="499" t="s">
        <v>158</v>
      </c>
      <c r="H344" s="499"/>
      <c r="I344" s="529">
        <f>V335</f>
        <v>0</v>
      </c>
      <c r="J344" s="529"/>
      <c r="K344" s="529" t="s">
        <v>156</v>
      </c>
      <c r="L344" s="529"/>
      <c r="M344" s="531">
        <f t="array" ref="M344">IF(ISERROR(I344/B342),"",I344/B342)</f>
        <v>0</v>
      </c>
      <c r="N344" s="531"/>
      <c r="O344" s="529"/>
      <c r="P344" s="499" t="s">
        <v>123</v>
      </c>
      <c r="Q344" s="499"/>
      <c r="R344" s="522">
        <f>SUM(R337:S343)</f>
        <v>0</v>
      </c>
      <c r="S344" s="522"/>
      <c r="T344" s="530">
        <f>SUM(T337:U343)</f>
        <v>0</v>
      </c>
      <c r="U344" s="530"/>
      <c r="V344" s="499" t="s">
        <v>123</v>
      </c>
      <c r="W344" s="499"/>
      <c r="X344" s="522">
        <f>SUM(X337:Y343)</f>
        <v>0</v>
      </c>
      <c r="Y344" s="522"/>
      <c r="Z344" s="530">
        <f>SUM(Z337:AA343)</f>
        <v>0</v>
      </c>
      <c r="AA344" s="530"/>
      <c r="AB344" s="12"/>
      <c r="AC344" s="22"/>
      <c r="AD344" s="22"/>
      <c r="AE344" s="3"/>
      <c r="AF344" s="3"/>
      <c r="AG344" s="306"/>
      <c r="AH344" s="306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303"/>
      <c r="AV344" s="303"/>
      <c r="AW344" s="303"/>
      <c r="AX344" s="303"/>
      <c r="AY344" s="303"/>
      <c r="AZ344" s="303"/>
      <c r="BA344" s="303"/>
    </row>
    <row r="345" spans="1:53" ht="15.75" customHeight="1">
      <c r="A345" s="561" t="s">
        <v>129</v>
      </c>
      <c r="B345" s="561"/>
      <c r="C345" s="561"/>
      <c r="D345" s="561"/>
      <c r="E345" s="561"/>
      <c r="F345" s="561"/>
      <c r="G345" s="561"/>
      <c r="H345" s="561"/>
      <c r="I345" s="561"/>
      <c r="J345" s="561"/>
      <c r="K345" s="561"/>
      <c r="L345" s="561"/>
      <c r="M345" s="561"/>
      <c r="N345" s="561"/>
      <c r="O345" s="561"/>
      <c r="P345" s="561"/>
      <c r="Q345" s="561"/>
      <c r="R345" s="561"/>
      <c r="S345" s="561"/>
      <c r="T345" s="561"/>
      <c r="U345" s="561"/>
      <c r="V345" s="561"/>
      <c r="W345" s="561"/>
      <c r="X345" s="561"/>
      <c r="Y345" s="561"/>
      <c r="Z345" s="561"/>
      <c r="AA345" s="561"/>
      <c r="AB345" s="561"/>
      <c r="AC345" s="561"/>
      <c r="AD345" s="561"/>
      <c r="AE345" s="561"/>
      <c r="AF345" s="561"/>
      <c r="AG345" s="561"/>
      <c r="AH345" s="561"/>
      <c r="AI345" s="561"/>
      <c r="AJ345" s="561"/>
      <c r="AK345" s="561"/>
      <c r="AL345" s="561"/>
      <c r="AM345" s="561"/>
      <c r="AN345" s="561"/>
      <c r="AO345" s="561"/>
      <c r="AP345" s="561"/>
      <c r="AQ345" s="561"/>
      <c r="AR345" s="561"/>
      <c r="AS345" s="561"/>
      <c r="AT345" s="561"/>
      <c r="AU345" s="561"/>
      <c r="AV345" s="561"/>
      <c r="AW345" s="561"/>
      <c r="AX345" s="561"/>
      <c r="AY345" s="561"/>
      <c r="AZ345" s="561"/>
      <c r="BA345" s="561"/>
    </row>
    <row r="346" spans="1:53">
      <c r="A346" s="450" t="s">
        <v>496</v>
      </c>
      <c r="B346" s="550" t="s">
        <v>25</v>
      </c>
      <c r="C346" s="550" t="s">
        <v>26</v>
      </c>
      <c r="D346" s="550" t="s">
        <v>27</v>
      </c>
      <c r="E346" s="562" t="s">
        <v>28</v>
      </c>
      <c r="F346" s="565" t="s">
        <v>29</v>
      </c>
      <c r="G346" s="529" t="s">
        <v>30</v>
      </c>
      <c r="H346" s="529"/>
      <c r="I346" s="550" t="s">
        <v>31</v>
      </c>
      <c r="J346" s="553" t="s">
        <v>32</v>
      </c>
      <c r="K346" s="556" t="s">
        <v>33</v>
      </c>
      <c r="L346" s="550" t="s">
        <v>34</v>
      </c>
      <c r="M346" s="559" t="s">
        <v>35</v>
      </c>
      <c r="N346" s="547" t="s">
        <v>36</v>
      </c>
      <c r="O346" s="529" t="s">
        <v>37</v>
      </c>
      <c r="P346" s="529"/>
      <c r="Q346" s="529"/>
      <c r="R346" s="529"/>
      <c r="S346" s="529"/>
      <c r="T346" s="529"/>
      <c r="U346" s="529"/>
      <c r="V346" s="548" t="s">
        <v>38</v>
      </c>
      <c r="W346" s="547" t="s">
        <v>39</v>
      </c>
      <c r="X346" s="529" t="s">
        <v>40</v>
      </c>
      <c r="Y346" s="529"/>
      <c r="Z346" s="529"/>
      <c r="AA346" s="529"/>
      <c r="AB346" s="21"/>
      <c r="AC346" s="21"/>
      <c r="AD346" s="21"/>
      <c r="AE346" s="21"/>
      <c r="AF346" s="21"/>
      <c r="AG346" s="21"/>
      <c r="AH346" s="21"/>
      <c r="AI346" s="549"/>
      <c r="AJ346" s="545"/>
      <c r="AK346" s="545"/>
      <c r="AL346" s="545"/>
      <c r="AM346" s="545"/>
      <c r="AN346" s="545"/>
      <c r="AO346" s="545"/>
      <c r="AP346" s="545"/>
      <c r="AQ346" s="545"/>
      <c r="AR346" s="545"/>
      <c r="AS346" s="545"/>
      <c r="AT346" s="545"/>
      <c r="AU346" s="545"/>
      <c r="AV346" s="545"/>
      <c r="AW346" s="545"/>
      <c r="AX346" s="545"/>
      <c r="AY346" s="545"/>
      <c r="AZ346" s="545"/>
      <c r="BA346" s="545"/>
    </row>
    <row r="347" spans="1:53">
      <c r="A347" s="451"/>
      <c r="B347" s="551"/>
      <c r="C347" s="551"/>
      <c r="D347" s="551"/>
      <c r="E347" s="563"/>
      <c r="F347" s="566"/>
      <c r="G347" s="529"/>
      <c r="H347" s="529"/>
      <c r="I347" s="551"/>
      <c r="J347" s="554"/>
      <c r="K347" s="557"/>
      <c r="L347" s="551"/>
      <c r="M347" s="560"/>
      <c r="N347" s="547"/>
      <c r="O347" s="529" t="s">
        <v>41</v>
      </c>
      <c r="P347" s="529" t="s">
        <v>42</v>
      </c>
      <c r="Q347" s="529" t="s">
        <v>43</v>
      </c>
      <c r="R347" s="546" t="s">
        <v>44</v>
      </c>
      <c r="S347" s="499" t="s">
        <v>45</v>
      </c>
      <c r="T347" s="529" t="s">
        <v>46</v>
      </c>
      <c r="U347" s="529" t="s">
        <v>47</v>
      </c>
      <c r="V347" s="548"/>
      <c r="W347" s="547"/>
      <c r="X347" s="529" t="s">
        <v>13</v>
      </c>
      <c r="Y347" s="529" t="s">
        <v>48</v>
      </c>
      <c r="Z347" s="529" t="s">
        <v>49</v>
      </c>
      <c r="AA347" s="529" t="s">
        <v>47</v>
      </c>
      <c r="AB347" s="21"/>
      <c r="AC347" s="21"/>
      <c r="AD347" s="21"/>
      <c r="AE347" s="21"/>
      <c r="AF347" s="21"/>
      <c r="AG347" s="21"/>
      <c r="AH347" s="21"/>
      <c r="AI347" s="549"/>
      <c r="AJ347" s="545"/>
      <c r="AK347" s="545"/>
      <c r="AL347" s="545"/>
      <c r="AM347" s="545"/>
      <c r="AN347" s="545"/>
      <c r="AO347" s="545"/>
      <c r="AP347" s="545"/>
      <c r="AQ347" s="545"/>
      <c r="AR347" s="545"/>
      <c r="AS347" s="568"/>
      <c r="AT347" s="568"/>
      <c r="AU347" s="568"/>
      <c r="AV347" s="568"/>
      <c r="AW347" s="568"/>
      <c r="AX347" s="568"/>
      <c r="AY347" s="568"/>
      <c r="AZ347" s="568"/>
      <c r="BA347" s="568"/>
    </row>
    <row r="348" spans="1:53" ht="15.75" customHeight="1">
      <c r="A348" s="452"/>
      <c r="B348" s="552"/>
      <c r="C348" s="552"/>
      <c r="D348" s="552"/>
      <c r="E348" s="564"/>
      <c r="F348" s="567"/>
      <c r="G348" s="295" t="s">
        <v>50</v>
      </c>
      <c r="H348" s="295" t="s">
        <v>51</v>
      </c>
      <c r="I348" s="552"/>
      <c r="J348" s="555"/>
      <c r="K348" s="558"/>
      <c r="L348" s="552"/>
      <c r="M348" s="560"/>
      <c r="N348" s="547"/>
      <c r="O348" s="529"/>
      <c r="P348" s="529"/>
      <c r="Q348" s="529"/>
      <c r="R348" s="546"/>
      <c r="S348" s="499"/>
      <c r="T348" s="529"/>
      <c r="U348" s="529"/>
      <c r="V348" s="548"/>
      <c r="W348" s="547"/>
      <c r="X348" s="529"/>
      <c r="Y348" s="529"/>
      <c r="Z348" s="529"/>
      <c r="AA348" s="529"/>
      <c r="AB348" s="21"/>
      <c r="AC348" s="21"/>
      <c r="AD348" s="21"/>
      <c r="AE348" s="21"/>
      <c r="AF348" s="21"/>
      <c r="AG348" s="21"/>
      <c r="AH348" s="21"/>
      <c r="AI348" s="549"/>
      <c r="AJ348" s="545"/>
      <c r="AK348" s="545"/>
      <c r="AL348" s="303"/>
      <c r="AM348" s="303"/>
      <c r="AN348" s="303"/>
      <c r="AO348" s="303"/>
      <c r="AP348" s="303"/>
      <c r="AQ348" s="303"/>
      <c r="AR348" s="303"/>
      <c r="AS348" s="21"/>
      <c r="AT348" s="21"/>
      <c r="AU348" s="21"/>
      <c r="AV348" s="304"/>
      <c r="AW348" s="303"/>
      <c r="AX348" s="303"/>
      <c r="AY348" s="303"/>
      <c r="AZ348" s="303"/>
      <c r="BA348" s="303"/>
    </row>
    <row r="349" spans="1:53">
      <c r="A349" s="275">
        <v>30100030</v>
      </c>
      <c r="B349" s="82" t="s">
        <v>52</v>
      </c>
      <c r="C349" s="81" t="s">
        <v>53</v>
      </c>
      <c r="D349" s="80">
        <v>5.03</v>
      </c>
      <c r="E349" s="80"/>
      <c r="F349" s="83"/>
      <c r="G349" s="93">
        <f>SUM('1:3'!G349)</f>
        <v>0</v>
      </c>
      <c r="H349" s="95">
        <f t="shared" ref="H349:H369" si="63">D349*G349</f>
        <v>0</v>
      </c>
      <c r="I349" s="93">
        <f>SUM('1:3'!I349)</f>
        <v>0</v>
      </c>
      <c r="J349" s="31" t="str">
        <f t="array" ref="J349">IF(ISERROR(G349/I349),"",G349/I349)</f>
        <v/>
      </c>
      <c r="K349" s="96">
        <f t="array" ref="K349">IF(ISERROR(G349/L349),"",G349/L349)</f>
        <v>0</v>
      </c>
      <c r="L349" s="84">
        <v>16</v>
      </c>
      <c r="M349" s="97">
        <f t="shared" ref="M349:M358" si="64">IF(ISERROR(I349-K349),"",I349-K349)</f>
        <v>0</v>
      </c>
      <c r="N349" s="84">
        <f>SUM(O349:U349)</f>
        <v>0</v>
      </c>
      <c r="O349" s="93">
        <f>SUM('1:3'!O349)</f>
        <v>0</v>
      </c>
      <c r="P349" s="93">
        <f>SUM('1:3'!P349)</f>
        <v>0</v>
      </c>
      <c r="Q349" s="93">
        <f>SUM('1:3'!Q349)</f>
        <v>0</v>
      </c>
      <c r="R349" s="93">
        <f>SUM('1:3'!R349)</f>
        <v>0</v>
      </c>
      <c r="S349" s="93">
        <f>SUM('1:3'!S349)</f>
        <v>0</v>
      </c>
      <c r="T349" s="93">
        <f>SUM('1:3'!T349)</f>
        <v>0</v>
      </c>
      <c r="U349" s="93">
        <f>SUM('1:3'!U349)</f>
        <v>0</v>
      </c>
      <c r="V349" s="202">
        <f t="shared" ref="V349:V358" si="65">SUM(X349:AA349)</f>
        <v>0</v>
      </c>
      <c r="W349" s="33" t="str">
        <f t="shared" ref="W349:W358" si="66">IF(ISERROR(V349/G349),"",V349/G349)</f>
        <v/>
      </c>
      <c r="X349" s="93">
        <f>SUM('1:3'!X349)</f>
        <v>0</v>
      </c>
      <c r="Y349" s="93">
        <f>SUM('1:3'!Y349)</f>
        <v>0</v>
      </c>
      <c r="Z349" s="93">
        <f>SUM('1:3'!Z349)</f>
        <v>0</v>
      </c>
      <c r="AA349" s="93">
        <f>SUM('1:3'!AA349)</f>
        <v>0</v>
      </c>
      <c r="AB349" s="73"/>
      <c r="AC349" s="54"/>
      <c r="AD349" s="306"/>
      <c r="AE349" s="54"/>
      <c r="AF349" s="54"/>
      <c r="AG349" s="54"/>
      <c r="AH349" s="54"/>
      <c r="AI349" s="57"/>
      <c r="AJ349" s="57"/>
      <c r="AK349" s="57"/>
      <c r="AL349" s="305"/>
      <c r="AM349" s="54"/>
      <c r="AN349" s="305"/>
      <c r="AO349" s="305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</row>
    <row r="350" spans="1:53">
      <c r="A350" s="260"/>
      <c r="B350" s="62" t="s">
        <v>54</v>
      </c>
      <c r="C350" s="16" t="s">
        <v>53</v>
      </c>
      <c r="D350" s="17">
        <v>5.03</v>
      </c>
      <c r="E350" s="17"/>
      <c r="F350" s="6"/>
      <c r="G350" s="93">
        <f>SUM('1:3'!G350)</f>
        <v>0</v>
      </c>
      <c r="H350" s="95">
        <f t="shared" si="63"/>
        <v>0</v>
      </c>
      <c r="I350" s="93">
        <f>SUM('1:3'!I350)</f>
        <v>0</v>
      </c>
      <c r="J350" s="31" t="str">
        <f t="array" ref="J350">IF(ISERROR(G350/I350),"",G350/I350)</f>
        <v/>
      </c>
      <c r="K350" s="35">
        <f>IF(ISERROR(G350/L350),"",G350/L350)</f>
        <v>0</v>
      </c>
      <c r="L350" s="87">
        <v>19</v>
      </c>
      <c r="M350" s="36">
        <f t="shared" si="64"/>
        <v>0</v>
      </c>
      <c r="N350" s="31">
        <f t="shared" ref="N350:N358" si="67">SUM(O350:U350)</f>
        <v>0</v>
      </c>
      <c r="O350" s="93">
        <f>SUM('1:3'!O350)</f>
        <v>0</v>
      </c>
      <c r="P350" s="93">
        <f>SUM('1:3'!P350)</f>
        <v>0</v>
      </c>
      <c r="Q350" s="93">
        <f>SUM('1:3'!Q350)</f>
        <v>0</v>
      </c>
      <c r="R350" s="93">
        <f>SUM('1:3'!R350)</f>
        <v>0</v>
      </c>
      <c r="S350" s="93">
        <f>SUM('1:3'!S350)</f>
        <v>0</v>
      </c>
      <c r="T350" s="93">
        <f>SUM('1:3'!T350)</f>
        <v>0</v>
      </c>
      <c r="U350" s="93">
        <f>SUM('1:3'!U350)</f>
        <v>0</v>
      </c>
      <c r="V350" s="202">
        <f t="shared" si="65"/>
        <v>0</v>
      </c>
      <c r="W350" s="33" t="str">
        <f t="shared" si="66"/>
        <v/>
      </c>
      <c r="X350" s="93">
        <f>SUM('1:3'!X350)</f>
        <v>0</v>
      </c>
      <c r="Y350" s="93">
        <f>SUM('1:3'!Y350)</f>
        <v>0</v>
      </c>
      <c r="Z350" s="93">
        <f>SUM('1:3'!Z350)</f>
        <v>0</v>
      </c>
      <c r="AA350" s="93">
        <f>SUM('1:3'!AA350)</f>
        <v>0</v>
      </c>
      <c r="AB350" s="73"/>
      <c r="AC350" s="54"/>
      <c r="AD350" s="306"/>
      <c r="AE350" s="54"/>
      <c r="AF350" s="54"/>
      <c r="AG350" s="54"/>
      <c r="AH350" s="54"/>
      <c r="AI350" s="57"/>
      <c r="AJ350" s="57"/>
      <c r="AK350" s="57"/>
      <c r="AL350" s="54"/>
      <c r="AM350" s="54"/>
      <c r="AN350" s="305"/>
      <c r="AO350" s="54"/>
      <c r="AP350" s="305"/>
      <c r="AQ350" s="54"/>
      <c r="AR350" s="54"/>
      <c r="AS350" s="305"/>
      <c r="AT350" s="305"/>
      <c r="AU350" s="305"/>
      <c r="AV350" s="305"/>
      <c r="AW350" s="55"/>
      <c r="AX350" s="54"/>
      <c r="AY350" s="54"/>
      <c r="AZ350" s="54"/>
      <c r="BA350" s="54"/>
    </row>
    <row r="351" spans="1:53">
      <c r="A351" s="261"/>
      <c r="B351" s="62" t="s">
        <v>54</v>
      </c>
      <c r="C351" s="16" t="s">
        <v>55</v>
      </c>
      <c r="D351" s="17">
        <v>5.03</v>
      </c>
      <c r="E351" s="17"/>
      <c r="F351" s="6"/>
      <c r="G351" s="93">
        <f>SUM('1:3'!G351)</f>
        <v>0</v>
      </c>
      <c r="H351" s="95">
        <f t="shared" si="63"/>
        <v>0</v>
      </c>
      <c r="I351" s="93">
        <f>SUM('1:3'!I351)</f>
        <v>0</v>
      </c>
      <c r="J351" s="31" t="str">
        <f t="array" ref="J351">IF(ISERROR(G351/I351),"",G351/I351)</f>
        <v/>
      </c>
      <c r="K351" s="35">
        <f>IF(ISERROR(G351/L351),"",G351/L351)</f>
        <v>0</v>
      </c>
      <c r="L351" s="87">
        <v>19</v>
      </c>
      <c r="M351" s="36">
        <f t="shared" si="64"/>
        <v>0</v>
      </c>
      <c r="N351" s="31">
        <f t="shared" si="67"/>
        <v>0</v>
      </c>
      <c r="O351" s="93">
        <f>SUM('1:3'!O351)</f>
        <v>0</v>
      </c>
      <c r="P351" s="93">
        <f>SUM('1:3'!P351)</f>
        <v>0</v>
      </c>
      <c r="Q351" s="93">
        <f>SUM('1:3'!Q351)</f>
        <v>0</v>
      </c>
      <c r="R351" s="93">
        <f>SUM('1:3'!R351)</f>
        <v>0</v>
      </c>
      <c r="S351" s="93">
        <f>SUM('1:3'!S351)</f>
        <v>0</v>
      </c>
      <c r="T351" s="93">
        <f>SUM('1:3'!T351)</f>
        <v>0</v>
      </c>
      <c r="U351" s="93">
        <f>SUM('1:3'!U351)</f>
        <v>0</v>
      </c>
      <c r="V351" s="202">
        <f t="shared" si="65"/>
        <v>0</v>
      </c>
      <c r="W351" s="33" t="str">
        <f t="shared" si="66"/>
        <v/>
      </c>
      <c r="X351" s="93">
        <f>SUM('1:3'!X351)</f>
        <v>0</v>
      </c>
      <c r="Y351" s="93">
        <f>SUM('1:3'!Y351)</f>
        <v>0</v>
      </c>
      <c r="Z351" s="93">
        <f>SUM('1:3'!Z351)</f>
        <v>0</v>
      </c>
      <c r="AA351" s="93">
        <f>SUM('1:3'!AA351)</f>
        <v>0</v>
      </c>
      <c r="AB351" s="73"/>
      <c r="AC351" s="54"/>
      <c r="AD351" s="306"/>
      <c r="AE351" s="54"/>
      <c r="AF351" s="54"/>
      <c r="AG351" s="54"/>
      <c r="AH351" s="54"/>
      <c r="AI351" s="57"/>
      <c r="AJ351" s="57"/>
      <c r="AK351" s="57"/>
      <c r="AL351" s="54"/>
      <c r="AM351" s="54"/>
      <c r="AN351" s="54"/>
      <c r="AO351" s="305"/>
      <c r="AP351" s="54"/>
      <c r="AQ351" s="54"/>
      <c r="AR351" s="54"/>
      <c r="AS351" s="56"/>
      <c r="AT351" s="56"/>
      <c r="AU351" s="56"/>
      <c r="AV351" s="54"/>
      <c r="AW351" s="54"/>
      <c r="AX351" s="54"/>
      <c r="AY351" s="54"/>
      <c r="AZ351" s="54"/>
      <c r="BA351" s="54"/>
    </row>
    <row r="352" spans="1:53">
      <c r="A352" s="275">
        <v>30100048</v>
      </c>
      <c r="B352" s="62" t="s">
        <v>56</v>
      </c>
      <c r="C352" s="16" t="s">
        <v>53</v>
      </c>
      <c r="D352" s="17">
        <v>5.03</v>
      </c>
      <c r="E352" s="17"/>
      <c r="F352" s="6"/>
      <c r="G352" s="93">
        <f>SUM('1:3'!G352)</f>
        <v>0</v>
      </c>
      <c r="H352" s="95">
        <f t="shared" si="63"/>
        <v>0</v>
      </c>
      <c r="I352" s="93">
        <f>SUM('1:3'!I352)</f>
        <v>0</v>
      </c>
      <c r="J352" s="31" t="str">
        <f t="array" ref="J352">IF(ISERROR(G352/I352),"",G352/I352)</f>
        <v/>
      </c>
      <c r="K352" s="35">
        <f t="array" ref="K352">IF(ISERROR(G352/L352),"",G352/L352)</f>
        <v>0</v>
      </c>
      <c r="L352" s="87">
        <v>19</v>
      </c>
      <c r="M352" s="36">
        <f t="shared" si="64"/>
        <v>0</v>
      </c>
      <c r="N352" s="31">
        <f t="shared" si="67"/>
        <v>0</v>
      </c>
      <c r="O352" s="93">
        <f>SUM('1:3'!O352)</f>
        <v>0</v>
      </c>
      <c r="P352" s="93">
        <f>SUM('1:3'!P352)</f>
        <v>0</v>
      </c>
      <c r="Q352" s="93">
        <f>SUM('1:3'!Q352)</f>
        <v>0</v>
      </c>
      <c r="R352" s="93">
        <f>SUM('1:3'!R352)</f>
        <v>0</v>
      </c>
      <c r="S352" s="93">
        <f>SUM('1:3'!S352)</f>
        <v>0</v>
      </c>
      <c r="T352" s="93">
        <f>SUM('1:3'!T352)</f>
        <v>0</v>
      </c>
      <c r="U352" s="93">
        <f>SUM('1:3'!U352)</f>
        <v>0</v>
      </c>
      <c r="V352" s="202">
        <f t="shared" si="65"/>
        <v>0</v>
      </c>
      <c r="W352" s="33" t="str">
        <f t="shared" si="66"/>
        <v/>
      </c>
      <c r="X352" s="93">
        <f>SUM('1:3'!X352)</f>
        <v>0</v>
      </c>
      <c r="Y352" s="93">
        <f>SUM('1:3'!Y352)</f>
        <v>0</v>
      </c>
      <c r="Z352" s="93">
        <f>SUM('1:3'!Z352)</f>
        <v>0</v>
      </c>
      <c r="AA352" s="93">
        <f>SUM('1:3'!AA352)</f>
        <v>0</v>
      </c>
      <c r="AB352" s="73"/>
      <c r="AC352" s="54"/>
      <c r="AD352" s="306"/>
      <c r="AE352" s="54"/>
      <c r="AF352" s="54"/>
      <c r="AG352" s="54"/>
      <c r="AH352" s="54"/>
      <c r="AI352" s="57"/>
      <c r="AJ352" s="57"/>
      <c r="AK352" s="57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5"/>
      <c r="AW352" s="55"/>
      <c r="AX352" s="55"/>
      <c r="AY352" s="54"/>
      <c r="AZ352" s="54"/>
      <c r="BA352" s="54"/>
    </row>
    <row r="353" spans="1:53">
      <c r="A353" s="275">
        <v>30100047</v>
      </c>
      <c r="B353" s="62" t="s">
        <v>56</v>
      </c>
      <c r="C353" s="16" t="s">
        <v>57</v>
      </c>
      <c r="D353" s="17">
        <v>5.03</v>
      </c>
      <c r="E353" s="17"/>
      <c r="F353" s="6"/>
      <c r="G353" s="93">
        <f>SUM('1:3'!G353)</f>
        <v>0</v>
      </c>
      <c r="H353" s="95">
        <f t="shared" si="63"/>
        <v>0</v>
      </c>
      <c r="I353" s="93">
        <f>SUM('1:3'!I353)</f>
        <v>0</v>
      </c>
      <c r="J353" s="31" t="str">
        <f t="array" ref="J353">IF(ISERROR(G353/I353),"",G353/I353)</f>
        <v/>
      </c>
      <c r="K353" s="35">
        <f t="array" ref="K353">IF(ISERROR(G353/L353),"",G353/L353)</f>
        <v>0</v>
      </c>
      <c r="L353" s="87">
        <v>20</v>
      </c>
      <c r="M353" s="36">
        <f t="shared" si="64"/>
        <v>0</v>
      </c>
      <c r="N353" s="31">
        <f t="shared" si="67"/>
        <v>0</v>
      </c>
      <c r="O353" s="93">
        <f>SUM('1:3'!O353)</f>
        <v>0</v>
      </c>
      <c r="P353" s="93">
        <f>SUM('1:3'!P353)</f>
        <v>0</v>
      </c>
      <c r="Q353" s="93">
        <f>SUM('1:3'!Q353)</f>
        <v>0</v>
      </c>
      <c r="R353" s="93">
        <f>SUM('1:3'!R353)</f>
        <v>0</v>
      </c>
      <c r="S353" s="93">
        <f>SUM('1:3'!S353)</f>
        <v>0</v>
      </c>
      <c r="T353" s="93">
        <f>SUM('1:3'!T353)</f>
        <v>0</v>
      </c>
      <c r="U353" s="93">
        <f>SUM('1:3'!U353)</f>
        <v>0</v>
      </c>
      <c r="V353" s="202">
        <f t="shared" si="65"/>
        <v>0</v>
      </c>
      <c r="W353" s="33" t="str">
        <f t="shared" si="66"/>
        <v/>
      </c>
      <c r="X353" s="93">
        <f>SUM('1:3'!X353)</f>
        <v>0</v>
      </c>
      <c r="Y353" s="93">
        <f>SUM('1:3'!Y353)</f>
        <v>0</v>
      </c>
      <c r="Z353" s="93">
        <f>SUM('1:3'!Z353)</f>
        <v>0</v>
      </c>
      <c r="AA353" s="93">
        <f>SUM('1:3'!AA353)</f>
        <v>0</v>
      </c>
      <c r="AB353" s="73"/>
      <c r="AC353" s="54"/>
      <c r="AD353" s="306"/>
      <c r="AE353" s="54"/>
      <c r="AF353" s="54"/>
      <c r="AG353" s="54"/>
      <c r="AH353" s="54"/>
      <c r="AI353" s="57"/>
      <c r="AJ353" s="57"/>
      <c r="AK353" s="57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</row>
    <row r="354" spans="1:53">
      <c r="A354" s="275">
        <v>30100052</v>
      </c>
      <c r="B354" s="62" t="s">
        <v>58</v>
      </c>
      <c r="C354" s="16" t="s">
        <v>53</v>
      </c>
      <c r="D354" s="17">
        <v>5.04</v>
      </c>
      <c r="E354" s="17"/>
      <c r="F354" s="6"/>
      <c r="G354" s="93">
        <f>SUM('1:3'!G354)</f>
        <v>0</v>
      </c>
      <c r="H354" s="95">
        <f t="shared" si="63"/>
        <v>0</v>
      </c>
      <c r="I354" s="93">
        <f>SUM('1:3'!I354)</f>
        <v>0</v>
      </c>
      <c r="J354" s="31" t="str">
        <f t="array" ref="J354">IF(ISERROR(G354/I354),"",G354/I354)</f>
        <v/>
      </c>
      <c r="K354" s="35">
        <f t="array" ref="K354">IF(ISERROR(G354/L354),"",G354/L354)</f>
        <v>0</v>
      </c>
      <c r="L354" s="87">
        <v>19</v>
      </c>
      <c r="M354" s="36">
        <f t="shared" si="64"/>
        <v>0</v>
      </c>
      <c r="N354" s="31">
        <f t="shared" si="67"/>
        <v>0</v>
      </c>
      <c r="O354" s="93">
        <f>SUM('1:3'!O354)</f>
        <v>0</v>
      </c>
      <c r="P354" s="93">
        <f>SUM('1:3'!P354)</f>
        <v>0</v>
      </c>
      <c r="Q354" s="93">
        <f>SUM('1:3'!Q354)</f>
        <v>0</v>
      </c>
      <c r="R354" s="93">
        <f>SUM('1:3'!R354)</f>
        <v>0</v>
      </c>
      <c r="S354" s="93">
        <f>SUM('1:3'!S354)</f>
        <v>0</v>
      </c>
      <c r="T354" s="93">
        <f>SUM('1:3'!T354)</f>
        <v>0</v>
      </c>
      <c r="U354" s="93">
        <f>SUM('1:3'!U354)</f>
        <v>0</v>
      </c>
      <c r="V354" s="202">
        <f t="shared" si="65"/>
        <v>0</v>
      </c>
      <c r="W354" s="33" t="str">
        <f t="shared" si="66"/>
        <v/>
      </c>
      <c r="X354" s="93">
        <f>SUM('1:3'!X354)</f>
        <v>0</v>
      </c>
      <c r="Y354" s="93">
        <f>SUM('1:3'!Y354)</f>
        <v>0</v>
      </c>
      <c r="Z354" s="93">
        <f>SUM('1:3'!Z354)</f>
        <v>0</v>
      </c>
      <c r="AA354" s="93">
        <f>SUM('1:3'!AA354)</f>
        <v>0</v>
      </c>
      <c r="AB354" s="73"/>
      <c r="AC354" s="54"/>
      <c r="AD354" s="306"/>
      <c r="AE354" s="54"/>
      <c r="AF354" s="54"/>
      <c r="AG354" s="54"/>
      <c r="AH354" s="54"/>
      <c r="AI354" s="57"/>
      <c r="AJ354" s="57"/>
      <c r="AK354" s="57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</row>
    <row r="355" spans="1:53">
      <c r="A355" s="292">
        <v>30100059</v>
      </c>
      <c r="B355" s="62" t="s">
        <v>59</v>
      </c>
      <c r="C355" s="16" t="s">
        <v>60</v>
      </c>
      <c r="D355" s="17">
        <v>5.03</v>
      </c>
      <c r="E355" s="17"/>
      <c r="F355" s="6"/>
      <c r="G355" s="93">
        <f>SUM('1:3'!G355)</f>
        <v>0</v>
      </c>
      <c r="H355" s="95">
        <f t="shared" si="63"/>
        <v>0</v>
      </c>
      <c r="I355" s="93">
        <f>SUM('1:3'!I355)</f>
        <v>0</v>
      </c>
      <c r="J355" s="31" t="str">
        <f t="array" ref="J355">IF(ISERROR(G355/I355),"",G355/I355)</f>
        <v/>
      </c>
      <c r="K355" s="35">
        <f t="array" ref="K355">IF(ISERROR(G355/L355),"",G355/L355)</f>
        <v>0</v>
      </c>
      <c r="L355" s="87">
        <v>3</v>
      </c>
      <c r="M355" s="36">
        <f t="shared" si="64"/>
        <v>0</v>
      </c>
      <c r="N355" s="31">
        <f t="shared" si="67"/>
        <v>0</v>
      </c>
      <c r="O355" s="93">
        <f>SUM('1:3'!O355)</f>
        <v>0</v>
      </c>
      <c r="P355" s="93">
        <f>SUM('1:3'!P355)</f>
        <v>0</v>
      </c>
      <c r="Q355" s="93">
        <f>SUM('1:3'!Q355)</f>
        <v>0</v>
      </c>
      <c r="R355" s="93">
        <f>SUM('1:3'!R355)</f>
        <v>0</v>
      </c>
      <c r="S355" s="93">
        <f>SUM('1:3'!S355)</f>
        <v>0</v>
      </c>
      <c r="T355" s="93">
        <f>SUM('1:3'!T355)</f>
        <v>0</v>
      </c>
      <c r="U355" s="93">
        <f>SUM('1:3'!U355)</f>
        <v>0</v>
      </c>
      <c r="V355" s="202">
        <f t="shared" si="65"/>
        <v>0</v>
      </c>
      <c r="W355" s="33" t="str">
        <f t="shared" si="66"/>
        <v/>
      </c>
      <c r="X355" s="93">
        <f>SUM('1:3'!X355)</f>
        <v>0</v>
      </c>
      <c r="Y355" s="93">
        <f>SUM('1:3'!Y355)</f>
        <v>0</v>
      </c>
      <c r="Z355" s="93">
        <f>SUM('1:3'!Z355)</f>
        <v>0</v>
      </c>
      <c r="AA355" s="93">
        <f>SUM('1:3'!AA355)</f>
        <v>0</v>
      </c>
      <c r="AB355" s="73"/>
      <c r="AC355" s="54"/>
      <c r="AD355" s="306"/>
      <c r="AE355" s="54"/>
      <c r="AF355" s="54"/>
      <c r="AG355" s="54"/>
      <c r="AH355" s="54"/>
      <c r="AI355" s="57"/>
      <c r="AJ355" s="57"/>
      <c r="AK355" s="57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</row>
    <row r="356" spans="1:53">
      <c r="A356" s="262">
        <v>30100060</v>
      </c>
      <c r="B356" s="62" t="s">
        <v>59</v>
      </c>
      <c r="C356" s="16" t="s">
        <v>61</v>
      </c>
      <c r="D356" s="17">
        <v>5.03</v>
      </c>
      <c r="E356" s="17"/>
      <c r="F356" s="6"/>
      <c r="G356" s="93">
        <f>SUM('1:3'!G356)</f>
        <v>0</v>
      </c>
      <c r="H356" s="95">
        <f t="shared" si="63"/>
        <v>0</v>
      </c>
      <c r="I356" s="93">
        <f>SUM('1:3'!I356)</f>
        <v>0</v>
      </c>
      <c r="J356" s="31" t="str">
        <f t="array" ref="J356">IF(ISERROR(G356/I356),"",G356/I356)</f>
        <v/>
      </c>
      <c r="K356" s="35">
        <f t="array" ref="K356">IF(ISERROR(G356/L356),"",G356/L356)</f>
        <v>0</v>
      </c>
      <c r="L356" s="87">
        <v>3</v>
      </c>
      <c r="M356" s="36">
        <f t="shared" si="64"/>
        <v>0</v>
      </c>
      <c r="N356" s="31">
        <f t="shared" si="67"/>
        <v>0</v>
      </c>
      <c r="O356" s="93">
        <f>SUM('1:3'!O356)</f>
        <v>0</v>
      </c>
      <c r="P356" s="93">
        <f>SUM('1:3'!P356)</f>
        <v>0</v>
      </c>
      <c r="Q356" s="93">
        <f>SUM('1:3'!Q356)</f>
        <v>0</v>
      </c>
      <c r="R356" s="93">
        <f>SUM('1:3'!R356)</f>
        <v>0</v>
      </c>
      <c r="S356" s="93">
        <f>SUM('1:3'!S356)</f>
        <v>0</v>
      </c>
      <c r="T356" s="93">
        <f>SUM('1:3'!T356)</f>
        <v>0</v>
      </c>
      <c r="U356" s="93">
        <f>SUM('1:3'!U356)</f>
        <v>0</v>
      </c>
      <c r="V356" s="202">
        <f t="shared" si="65"/>
        <v>0</v>
      </c>
      <c r="W356" s="33" t="str">
        <f t="shared" si="66"/>
        <v/>
      </c>
      <c r="X356" s="93">
        <f>SUM('1:3'!X356)</f>
        <v>0</v>
      </c>
      <c r="Y356" s="93">
        <f>SUM('1:3'!Y356)</f>
        <v>0</v>
      </c>
      <c r="Z356" s="93">
        <f>SUM('1:3'!Z356)</f>
        <v>0</v>
      </c>
      <c r="AA356" s="93">
        <f>SUM('1:3'!AA356)</f>
        <v>0</v>
      </c>
      <c r="AB356" s="73"/>
      <c r="AC356" s="54"/>
      <c r="AD356" s="306"/>
      <c r="AE356" s="54"/>
      <c r="AF356" s="54"/>
      <c r="AG356" s="54"/>
      <c r="AH356" s="54"/>
      <c r="AI356" s="57"/>
      <c r="AJ356" s="57"/>
      <c r="AK356" s="57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</row>
    <row r="357" spans="1:53">
      <c r="A357" s="260">
        <v>30200006</v>
      </c>
      <c r="B357" s="62" t="s">
        <v>62</v>
      </c>
      <c r="C357" s="16" t="s">
        <v>63</v>
      </c>
      <c r="D357" s="17">
        <v>5.04</v>
      </c>
      <c r="E357" s="17"/>
      <c r="F357" s="79"/>
      <c r="G357" s="93">
        <f>SUM('1:3'!G357)</f>
        <v>0</v>
      </c>
      <c r="H357" s="95">
        <f t="shared" si="63"/>
        <v>0</v>
      </c>
      <c r="I357" s="93">
        <f>SUM('1:3'!I357)</f>
        <v>0</v>
      </c>
      <c r="J357" s="31" t="str">
        <f t="array" ref="J357">IF(ISERROR(G357/I357),"",G357/I357)</f>
        <v/>
      </c>
      <c r="K357" s="35">
        <f t="array" ref="K357">IF(ISERROR(G357/L357),"",G357/L357)</f>
        <v>0</v>
      </c>
      <c r="L357" s="87">
        <v>17</v>
      </c>
      <c r="M357" s="36">
        <f t="shared" si="64"/>
        <v>0</v>
      </c>
      <c r="N357" s="31">
        <f t="shared" si="67"/>
        <v>0</v>
      </c>
      <c r="O357" s="93">
        <f>SUM('1:3'!O357)</f>
        <v>0</v>
      </c>
      <c r="P357" s="93">
        <f>SUM('1:3'!P357)</f>
        <v>0</v>
      </c>
      <c r="Q357" s="93">
        <f>SUM('1:3'!Q357)</f>
        <v>0</v>
      </c>
      <c r="R357" s="93">
        <f>SUM('1:3'!R357)</f>
        <v>0</v>
      </c>
      <c r="S357" s="93">
        <f>SUM('1:3'!S357)</f>
        <v>0</v>
      </c>
      <c r="T357" s="93">
        <f>SUM('1:3'!T357)</f>
        <v>0</v>
      </c>
      <c r="U357" s="93">
        <f>SUM('1:3'!U357)</f>
        <v>0</v>
      </c>
      <c r="V357" s="202">
        <f t="shared" si="65"/>
        <v>0</v>
      </c>
      <c r="W357" s="33" t="str">
        <f t="shared" si="66"/>
        <v/>
      </c>
      <c r="X357" s="93">
        <f>SUM('1:3'!X357)</f>
        <v>0</v>
      </c>
      <c r="Y357" s="93">
        <f>SUM('1:3'!Y357)</f>
        <v>0</v>
      </c>
      <c r="Z357" s="93">
        <f>SUM('1:3'!Z357)</f>
        <v>0</v>
      </c>
      <c r="AA357" s="93">
        <f>SUM('1:3'!AA357)</f>
        <v>0</v>
      </c>
      <c r="AB357" s="73"/>
      <c r="AC357" s="54"/>
      <c r="AD357" s="306"/>
      <c r="AE357" s="54"/>
      <c r="AF357" s="54"/>
      <c r="AG357" s="54"/>
      <c r="AH357" s="54"/>
      <c r="AI357" s="57"/>
      <c r="AJ357" s="57"/>
      <c r="AK357" s="57"/>
      <c r="AL357" s="305"/>
      <c r="AM357" s="54"/>
      <c r="AN357" s="54"/>
      <c r="AO357" s="54"/>
      <c r="AP357" s="305"/>
      <c r="AQ357" s="305"/>
      <c r="AR357" s="305"/>
      <c r="AS357" s="54"/>
      <c r="AT357" s="54"/>
      <c r="AU357" s="54"/>
      <c r="AV357" s="54"/>
      <c r="AW357" s="54"/>
      <c r="AX357" s="54"/>
      <c r="AY357" s="54"/>
      <c r="AZ357" s="54"/>
      <c r="BA357" s="54"/>
    </row>
    <row r="358" spans="1:53">
      <c r="A358" s="260">
        <v>30200005</v>
      </c>
      <c r="B358" s="62" t="s">
        <v>62</v>
      </c>
      <c r="C358" s="16" t="s">
        <v>64</v>
      </c>
      <c r="D358" s="17">
        <v>5.04</v>
      </c>
      <c r="E358" s="17"/>
      <c r="F358" s="79"/>
      <c r="G358" s="93">
        <f>SUM('1:3'!G358)</f>
        <v>0</v>
      </c>
      <c r="H358" s="95">
        <f t="shared" si="63"/>
        <v>0</v>
      </c>
      <c r="I358" s="93">
        <f>SUM('1:3'!I358)</f>
        <v>0</v>
      </c>
      <c r="J358" s="31" t="str">
        <f t="array" ref="J358">IF(ISERROR(G358/I358),"",G358/I358)</f>
        <v/>
      </c>
      <c r="K358" s="35">
        <f t="array" ref="K358">IF(ISERROR(G358/L358),"",G358/L358)</f>
        <v>0</v>
      </c>
      <c r="L358" s="87">
        <v>17</v>
      </c>
      <c r="M358" s="36">
        <f t="shared" si="64"/>
        <v>0</v>
      </c>
      <c r="N358" s="31">
        <f t="shared" si="67"/>
        <v>0</v>
      </c>
      <c r="O358" s="93">
        <f>SUM('1:3'!O358)</f>
        <v>0</v>
      </c>
      <c r="P358" s="93">
        <f>SUM('1:3'!P358)</f>
        <v>0</v>
      </c>
      <c r="Q358" s="93">
        <f>SUM('1:3'!Q358)</f>
        <v>0</v>
      </c>
      <c r="R358" s="93">
        <f>SUM('1:3'!R358)</f>
        <v>0</v>
      </c>
      <c r="S358" s="93">
        <f>SUM('1:3'!S358)</f>
        <v>0</v>
      </c>
      <c r="T358" s="93">
        <f>SUM('1:3'!T358)</f>
        <v>0</v>
      </c>
      <c r="U358" s="93">
        <f>SUM('1:3'!U358)</f>
        <v>0</v>
      </c>
      <c r="V358" s="202">
        <f t="shared" si="65"/>
        <v>0</v>
      </c>
      <c r="W358" s="33" t="str">
        <f t="shared" si="66"/>
        <v/>
      </c>
      <c r="X358" s="93">
        <f>SUM('1:3'!X358)</f>
        <v>0</v>
      </c>
      <c r="Y358" s="93">
        <f>SUM('1:3'!Y358)</f>
        <v>0</v>
      </c>
      <c r="Z358" s="93">
        <f>SUM('1:3'!Z358)</f>
        <v>0</v>
      </c>
      <c r="AA358" s="93">
        <f>SUM('1:3'!AA358)</f>
        <v>0</v>
      </c>
      <c r="AB358" s="73"/>
      <c r="AC358" s="54"/>
      <c r="AD358" s="306"/>
      <c r="AE358" s="54"/>
      <c r="AF358" s="54"/>
      <c r="AG358" s="54"/>
      <c r="AH358" s="54"/>
      <c r="AI358" s="57"/>
      <c r="AJ358" s="57"/>
      <c r="AK358" s="57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</row>
    <row r="359" spans="1:53">
      <c r="A359" s="262">
        <v>30100063</v>
      </c>
      <c r="B359" s="62" t="s">
        <v>171</v>
      </c>
      <c r="C359" s="16" t="s">
        <v>172</v>
      </c>
      <c r="D359" s="17"/>
      <c r="E359" s="17"/>
      <c r="F359" s="79"/>
      <c r="G359" s="93">
        <f>SUM('1:3'!G359)</f>
        <v>0</v>
      </c>
      <c r="H359" s="95">
        <f t="shared" si="63"/>
        <v>0</v>
      </c>
      <c r="I359" s="93"/>
      <c r="J359" s="31"/>
      <c r="K359" s="35"/>
      <c r="L359" s="87"/>
      <c r="M359" s="36"/>
      <c r="N359" s="31"/>
      <c r="O359" s="93"/>
      <c r="P359" s="93"/>
      <c r="Q359" s="93"/>
      <c r="R359" s="93"/>
      <c r="S359" s="93"/>
      <c r="T359" s="93"/>
      <c r="U359" s="93"/>
      <c r="V359" s="202"/>
      <c r="W359" s="33"/>
      <c r="X359" s="93"/>
      <c r="Y359" s="93"/>
      <c r="Z359" s="93"/>
      <c r="AA359" s="93"/>
      <c r="AB359" s="73"/>
      <c r="AC359" s="54"/>
      <c r="AD359" s="306"/>
      <c r="AE359" s="54"/>
      <c r="AF359" s="54"/>
      <c r="AG359" s="54"/>
      <c r="AH359" s="54"/>
      <c r="AI359" s="57"/>
      <c r="AJ359" s="57"/>
      <c r="AK359" s="57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</row>
    <row r="360" spans="1:53">
      <c r="A360" s="262">
        <v>30100061</v>
      </c>
      <c r="B360" s="62" t="s">
        <v>171</v>
      </c>
      <c r="C360" s="16" t="s">
        <v>173</v>
      </c>
      <c r="D360" s="17"/>
      <c r="E360" s="17"/>
      <c r="F360" s="79"/>
      <c r="G360" s="93">
        <f>SUM('1:3'!G360)</f>
        <v>0</v>
      </c>
      <c r="H360" s="95">
        <f t="shared" si="63"/>
        <v>0</v>
      </c>
      <c r="I360" s="93"/>
      <c r="J360" s="31"/>
      <c r="K360" s="35"/>
      <c r="L360" s="87"/>
      <c r="M360" s="36"/>
      <c r="N360" s="31"/>
      <c r="O360" s="93"/>
      <c r="P360" s="93"/>
      <c r="Q360" s="93"/>
      <c r="R360" s="93"/>
      <c r="S360" s="93"/>
      <c r="T360" s="93"/>
      <c r="U360" s="93"/>
      <c r="V360" s="202"/>
      <c r="W360" s="33"/>
      <c r="X360" s="93"/>
      <c r="Y360" s="93"/>
      <c r="Z360" s="93"/>
      <c r="AA360" s="93"/>
      <c r="AB360" s="73"/>
      <c r="AC360" s="54"/>
      <c r="AD360" s="306"/>
      <c r="AE360" s="54"/>
      <c r="AF360" s="54"/>
      <c r="AG360" s="54"/>
      <c r="AH360" s="54"/>
      <c r="AI360" s="57"/>
      <c r="AJ360" s="57"/>
      <c r="AK360" s="57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</row>
    <row r="361" spans="1:53">
      <c r="A361" s="260">
        <v>30200001</v>
      </c>
      <c r="B361" s="62" t="s">
        <v>67</v>
      </c>
      <c r="C361" s="16" t="s">
        <v>63</v>
      </c>
      <c r="D361" s="17">
        <v>5.0599999999999996</v>
      </c>
      <c r="E361" s="17"/>
      <c r="F361" s="6"/>
      <c r="G361" s="93">
        <f>SUM('1:3'!G361)</f>
        <v>0</v>
      </c>
      <c r="H361" s="95">
        <f t="shared" si="63"/>
        <v>0</v>
      </c>
      <c r="I361" s="93">
        <f>SUM('1:3'!I361)</f>
        <v>0</v>
      </c>
      <c r="J361" s="31" t="str">
        <f t="array" ref="J361">IF(ISERROR(G361/I361),"",G361/I361)</f>
        <v/>
      </c>
      <c r="K361" s="35">
        <f t="array" ref="K361">IF(ISERROR(G361/L361),"",G361/L361)</f>
        <v>0</v>
      </c>
      <c r="L361" s="87">
        <v>19</v>
      </c>
      <c r="M361" s="36">
        <f t="shared" ref="M361:M369" si="68">IF(ISERROR(I361-K361),"",I361-K361)</f>
        <v>0</v>
      </c>
      <c r="N361" s="31">
        <f>SUM(O361:U361)</f>
        <v>0</v>
      </c>
      <c r="O361" s="93">
        <f>SUM('1:3'!O361)</f>
        <v>0</v>
      </c>
      <c r="P361" s="93">
        <f>SUM('1:3'!P361)</f>
        <v>0</v>
      </c>
      <c r="Q361" s="93">
        <f>SUM('1:3'!Q361)</f>
        <v>0</v>
      </c>
      <c r="R361" s="93">
        <f>SUM('1:3'!R361)</f>
        <v>0</v>
      </c>
      <c r="S361" s="93">
        <f>SUM('1:3'!S361)</f>
        <v>0</v>
      </c>
      <c r="T361" s="93">
        <f>SUM('1:3'!T361)</f>
        <v>0</v>
      </c>
      <c r="U361" s="93">
        <f>SUM('1:3'!U361)</f>
        <v>0</v>
      </c>
      <c r="V361" s="202">
        <f>SUM(X361:AA361)</f>
        <v>0</v>
      </c>
      <c r="W361" s="33" t="str">
        <f>IF(ISERROR(V361/G361),"",V361/G361)</f>
        <v/>
      </c>
      <c r="X361" s="93">
        <f>SUM('1:3'!X361)</f>
        <v>0</v>
      </c>
      <c r="Y361" s="93">
        <f>SUM('1:3'!Y361)</f>
        <v>0</v>
      </c>
      <c r="Z361" s="93">
        <f>SUM('1:3'!Z361)</f>
        <v>0</v>
      </c>
      <c r="AA361" s="93">
        <f>SUM('1:3'!AA361)</f>
        <v>0</v>
      </c>
      <c r="AB361" s="73"/>
      <c r="AC361" s="54"/>
      <c r="AD361" s="306"/>
      <c r="AE361" s="54"/>
      <c r="AF361" s="54"/>
      <c r="AG361" s="54"/>
      <c r="AH361" s="54"/>
      <c r="AI361" s="57"/>
      <c r="AJ361" s="57"/>
      <c r="AK361" s="57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</row>
    <row r="362" spans="1:53">
      <c r="A362" s="260">
        <v>30200002</v>
      </c>
      <c r="B362" s="62" t="s">
        <v>68</v>
      </c>
      <c r="C362" s="16" t="s">
        <v>63</v>
      </c>
      <c r="D362" s="17">
        <v>5.09</v>
      </c>
      <c r="E362" s="17"/>
      <c r="F362" s="6"/>
      <c r="G362" s="93">
        <f>SUM('1:3'!G362)</f>
        <v>0</v>
      </c>
      <c r="H362" s="95">
        <f t="shared" si="63"/>
        <v>0</v>
      </c>
      <c r="I362" s="93">
        <f>SUM('1:3'!I362)</f>
        <v>0</v>
      </c>
      <c r="J362" s="31" t="str">
        <f t="array" ref="J362">IF(ISERROR(G362/I362),"",G362/I362)</f>
        <v/>
      </c>
      <c r="K362" s="35">
        <f t="array" ref="K362">IF(ISERROR(G362/L362),"",G362/L362)</f>
        <v>0</v>
      </c>
      <c r="L362" s="87">
        <v>23</v>
      </c>
      <c r="M362" s="36">
        <f t="shared" si="68"/>
        <v>0</v>
      </c>
      <c r="N362" s="31">
        <f>SUM(O362:U362)</f>
        <v>0</v>
      </c>
      <c r="O362" s="93">
        <f>SUM('1:3'!O362)</f>
        <v>0</v>
      </c>
      <c r="P362" s="93">
        <f>SUM('1:3'!P362)</f>
        <v>0</v>
      </c>
      <c r="Q362" s="93">
        <f>SUM('1:3'!Q362)</f>
        <v>0</v>
      </c>
      <c r="R362" s="93">
        <f>SUM('1:3'!R362)</f>
        <v>0</v>
      </c>
      <c r="S362" s="93">
        <f>SUM('1:3'!S362)</f>
        <v>0</v>
      </c>
      <c r="T362" s="93">
        <f>SUM('1:3'!T362)</f>
        <v>0</v>
      </c>
      <c r="U362" s="93">
        <f>SUM('1:3'!U362)</f>
        <v>0</v>
      </c>
      <c r="V362" s="202">
        <f>SUM(X362:AA362)</f>
        <v>0</v>
      </c>
      <c r="W362" s="33" t="str">
        <f>IF(ISERROR(V362/G362),"",V362/G362)</f>
        <v/>
      </c>
      <c r="X362" s="93">
        <f>SUM('1:3'!X362)</f>
        <v>0</v>
      </c>
      <c r="Y362" s="93">
        <f>SUM('1:3'!Y362)</f>
        <v>0</v>
      </c>
      <c r="Z362" s="93">
        <f>SUM('1:3'!Z362)</f>
        <v>0</v>
      </c>
      <c r="AA362" s="93">
        <f>SUM('1:3'!AA362)</f>
        <v>0</v>
      </c>
      <c r="AB362" s="73"/>
      <c r="AC362" s="54"/>
      <c r="AD362" s="306"/>
      <c r="AE362" s="54"/>
      <c r="AF362" s="54"/>
      <c r="AG362" s="54"/>
      <c r="AH362" s="54"/>
      <c r="AI362" s="57"/>
      <c r="AJ362" s="57"/>
      <c r="AK362" s="57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</row>
    <row r="363" spans="1:53">
      <c r="A363" s="260">
        <v>30200003</v>
      </c>
      <c r="B363" s="62" t="s">
        <v>68</v>
      </c>
      <c r="C363" s="16" t="s">
        <v>64</v>
      </c>
      <c r="D363" s="17">
        <v>5.09</v>
      </c>
      <c r="E363" s="17"/>
      <c r="F363" s="6"/>
      <c r="G363" s="93">
        <f>SUM('1:3'!G363)</f>
        <v>0</v>
      </c>
      <c r="H363" s="95">
        <f t="shared" si="63"/>
        <v>0</v>
      </c>
      <c r="I363" s="93">
        <f>SUM('1:3'!I363)</f>
        <v>0</v>
      </c>
      <c r="J363" s="31" t="str">
        <f t="array" ref="J363">IF(ISERROR(G363/I363),"",G363/I363)</f>
        <v/>
      </c>
      <c r="K363" s="35">
        <f t="array" ref="K363">IF(ISERROR(G363/L363),"",G363/L363)</f>
        <v>0</v>
      </c>
      <c r="L363" s="87">
        <v>23</v>
      </c>
      <c r="M363" s="36">
        <f t="shared" si="68"/>
        <v>0</v>
      </c>
      <c r="N363" s="31">
        <f>SUM(O363:U363)</f>
        <v>0</v>
      </c>
      <c r="O363" s="93">
        <f>SUM('1:3'!O363)</f>
        <v>0</v>
      </c>
      <c r="P363" s="93">
        <f>SUM('1:3'!P363)</f>
        <v>0</v>
      </c>
      <c r="Q363" s="93">
        <f>SUM('1:3'!Q363)</f>
        <v>0</v>
      </c>
      <c r="R363" s="93">
        <f>SUM('1:3'!R363)</f>
        <v>0</v>
      </c>
      <c r="S363" s="93">
        <f>SUM('1:3'!S363)</f>
        <v>0</v>
      </c>
      <c r="T363" s="93">
        <f>SUM('1:3'!T363)</f>
        <v>0</v>
      </c>
      <c r="U363" s="93">
        <f>SUM('1:3'!U363)</f>
        <v>0</v>
      </c>
      <c r="V363" s="202">
        <f>SUM(X363:AA363)</f>
        <v>0</v>
      </c>
      <c r="W363" s="33" t="str">
        <f>IF(ISERROR(V363/G363),"",V363/G363)</f>
        <v/>
      </c>
      <c r="X363" s="93">
        <f>SUM('1:3'!X363)</f>
        <v>0</v>
      </c>
      <c r="Y363" s="93">
        <f>SUM('1:3'!Y363)</f>
        <v>0</v>
      </c>
      <c r="Z363" s="93">
        <f>SUM('1:3'!Z363)</f>
        <v>0</v>
      </c>
      <c r="AA363" s="93">
        <f>SUM('1:3'!AA363)</f>
        <v>0</v>
      </c>
      <c r="AB363" s="73"/>
      <c r="AC363" s="54"/>
      <c r="AD363" s="306"/>
      <c r="AE363" s="54"/>
      <c r="AF363" s="54"/>
      <c r="AG363" s="54"/>
      <c r="AH363" s="54"/>
      <c r="AI363" s="57"/>
      <c r="AJ363" s="57"/>
      <c r="AK363" s="57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</row>
    <row r="364" spans="1:53">
      <c r="A364" s="260">
        <v>30100003</v>
      </c>
      <c r="B364" s="139" t="s">
        <v>198</v>
      </c>
      <c r="C364" s="293" t="s">
        <v>190</v>
      </c>
      <c r="D364" s="107">
        <v>4.8</v>
      </c>
      <c r="E364" s="17"/>
      <c r="F364" s="6"/>
      <c r="G364" s="93">
        <f>SUM('1:3'!G364)</f>
        <v>0</v>
      </c>
      <c r="H364" s="95">
        <f t="shared" si="63"/>
        <v>0</v>
      </c>
      <c r="I364" s="93">
        <f>SUM('1:3'!I364)</f>
        <v>0</v>
      </c>
      <c r="J364" s="31" t="str">
        <f t="array" ref="J364">IF(ISERROR(G364/I364),"",G364/I364)</f>
        <v/>
      </c>
      <c r="K364" s="35">
        <f t="array" ref="K364">IF(ISERROR(G364/L364),"",G364/L364)</f>
        <v>0</v>
      </c>
      <c r="L364" s="87">
        <v>4</v>
      </c>
      <c r="M364" s="36">
        <f t="shared" si="68"/>
        <v>0</v>
      </c>
      <c r="N364" s="31">
        <f>SUM(O364:U364)</f>
        <v>0</v>
      </c>
      <c r="O364" s="93">
        <f>SUM('1:3'!O364)</f>
        <v>0</v>
      </c>
      <c r="P364" s="93">
        <f>SUM('1:3'!P364)</f>
        <v>0</v>
      </c>
      <c r="Q364" s="93">
        <f>SUM('1:3'!Q364)</f>
        <v>0</v>
      </c>
      <c r="R364" s="93">
        <f>SUM('1:3'!R364)</f>
        <v>0</v>
      </c>
      <c r="S364" s="93">
        <f>SUM('1:3'!S364)</f>
        <v>0</v>
      </c>
      <c r="T364" s="93">
        <f>SUM('1:3'!T364)</f>
        <v>0</v>
      </c>
      <c r="U364" s="93">
        <f>SUM('1:3'!U364)</f>
        <v>0</v>
      </c>
      <c r="V364" s="202">
        <f>SUM(X364:AA364)</f>
        <v>0</v>
      </c>
      <c r="W364" s="33" t="str">
        <f>IF(ISERROR(V364/G364),"",V364/G364)</f>
        <v/>
      </c>
      <c r="X364" s="93">
        <f>SUM('1:3'!X364)</f>
        <v>0</v>
      </c>
      <c r="Y364" s="93">
        <f>SUM('1:3'!Y364)</f>
        <v>0</v>
      </c>
      <c r="Z364" s="93">
        <f>SUM('1:3'!Z364)</f>
        <v>0</v>
      </c>
      <c r="AA364" s="93">
        <f>SUM('1:3'!AA364)</f>
        <v>0</v>
      </c>
      <c r="AB364" s="73"/>
      <c r="AC364" s="54"/>
      <c r="AD364" s="306"/>
      <c r="AE364" s="54"/>
      <c r="AF364" s="54"/>
      <c r="AG364" s="54"/>
      <c r="AH364" s="54"/>
      <c r="AI364" s="57"/>
      <c r="AJ364" s="57"/>
      <c r="AK364" s="57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</row>
    <row r="365" spans="1:53">
      <c r="A365" s="260">
        <v>30100004</v>
      </c>
      <c r="B365" s="139" t="s">
        <v>198</v>
      </c>
      <c r="C365" s="293" t="s">
        <v>187</v>
      </c>
      <c r="D365" s="107">
        <v>4.8</v>
      </c>
      <c r="E365" s="17"/>
      <c r="F365" s="6"/>
      <c r="G365" s="93">
        <f>SUM('1:3'!G365)</f>
        <v>0</v>
      </c>
      <c r="H365" s="95">
        <f t="shared" si="63"/>
        <v>0</v>
      </c>
      <c r="I365" s="93">
        <f>SUM('1:3'!I365)</f>
        <v>0</v>
      </c>
      <c r="J365" s="31"/>
      <c r="K365" s="35">
        <f t="array" ref="K365">IF(ISERROR(G365/L365),"",G365/L365)</f>
        <v>0</v>
      </c>
      <c r="L365" s="87">
        <v>4</v>
      </c>
      <c r="M365" s="36">
        <f t="shared" si="68"/>
        <v>0</v>
      </c>
      <c r="N365" s="31"/>
      <c r="O365" s="93">
        <f>SUM('1:3'!O365)</f>
        <v>0</v>
      </c>
      <c r="P365" s="93">
        <f>SUM('1:3'!P365)</f>
        <v>0</v>
      </c>
      <c r="Q365" s="93">
        <f>SUM('1:3'!Q365)</f>
        <v>0</v>
      </c>
      <c r="R365" s="93">
        <f>SUM('1:3'!R365)</f>
        <v>0</v>
      </c>
      <c r="S365" s="93">
        <f>SUM('1:3'!S365)</f>
        <v>0</v>
      </c>
      <c r="T365" s="93">
        <f>SUM('1:3'!T365)</f>
        <v>0</v>
      </c>
      <c r="U365" s="93">
        <f>SUM('1:3'!U365)</f>
        <v>0</v>
      </c>
      <c r="V365" s="202"/>
      <c r="W365" s="33"/>
      <c r="X365" s="93">
        <f>SUM('1:3'!X365)</f>
        <v>0</v>
      </c>
      <c r="Y365" s="93">
        <f>SUM('1:3'!Y365)</f>
        <v>0</v>
      </c>
      <c r="Z365" s="93">
        <f>SUM('1:3'!Z365)</f>
        <v>0</v>
      </c>
      <c r="AA365" s="93">
        <f>SUM('1:3'!AA365)</f>
        <v>0</v>
      </c>
      <c r="AB365" s="73"/>
      <c r="AC365" s="54"/>
      <c r="AD365" s="306"/>
      <c r="AE365" s="54"/>
      <c r="AF365" s="54"/>
      <c r="AG365" s="54"/>
      <c r="AH365" s="54"/>
      <c r="AI365" s="57"/>
      <c r="AJ365" s="57"/>
      <c r="AK365" s="57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</row>
    <row r="366" spans="1:53">
      <c r="A366" s="260">
        <v>30100006</v>
      </c>
      <c r="B366" s="139" t="s">
        <v>198</v>
      </c>
      <c r="C366" s="293" t="s">
        <v>179</v>
      </c>
      <c r="D366" s="107">
        <v>4.8</v>
      </c>
      <c r="E366" s="17"/>
      <c r="F366" s="6"/>
      <c r="G366" s="93">
        <f>SUM('1:3'!G366)</f>
        <v>0</v>
      </c>
      <c r="H366" s="95">
        <f t="shared" si="63"/>
        <v>0</v>
      </c>
      <c r="I366" s="93">
        <f>SUM('1:3'!I366)</f>
        <v>0</v>
      </c>
      <c r="J366" s="31"/>
      <c r="K366" s="35">
        <f t="array" ref="K366">IF(ISERROR(G366/L366),"",G366/L366)</f>
        <v>0</v>
      </c>
      <c r="L366" s="87">
        <v>4</v>
      </c>
      <c r="M366" s="36">
        <f t="shared" si="68"/>
        <v>0</v>
      </c>
      <c r="N366" s="31"/>
      <c r="O366" s="93">
        <f>SUM('1:3'!O366)</f>
        <v>0</v>
      </c>
      <c r="P366" s="93">
        <f>SUM('1:3'!P366)</f>
        <v>0</v>
      </c>
      <c r="Q366" s="93">
        <f>SUM('1:3'!Q366)</f>
        <v>0</v>
      </c>
      <c r="R366" s="93">
        <f>SUM('1:3'!R366)</f>
        <v>0</v>
      </c>
      <c r="S366" s="93">
        <f>SUM('1:3'!S366)</f>
        <v>0</v>
      </c>
      <c r="T366" s="93">
        <f>SUM('1:3'!T366)</f>
        <v>0</v>
      </c>
      <c r="U366" s="93">
        <f>SUM('1:3'!U366)</f>
        <v>0</v>
      </c>
      <c r="V366" s="202"/>
      <c r="W366" s="33"/>
      <c r="X366" s="93">
        <f>SUM('1:3'!X366)</f>
        <v>0</v>
      </c>
      <c r="Y366" s="93">
        <f>SUM('1:3'!Y366)</f>
        <v>0</v>
      </c>
      <c r="Z366" s="93">
        <f>SUM('1:3'!Z366)</f>
        <v>0</v>
      </c>
      <c r="AA366" s="93">
        <f>SUM('1:3'!AA366)</f>
        <v>0</v>
      </c>
      <c r="AB366" s="73"/>
      <c r="AC366" s="54"/>
      <c r="AD366" s="306"/>
      <c r="AE366" s="54"/>
      <c r="AF366" s="54"/>
      <c r="AG366" s="54"/>
      <c r="AH366" s="54"/>
      <c r="AI366" s="57"/>
      <c r="AJ366" s="57"/>
      <c r="AK366" s="57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</row>
    <row r="367" spans="1:53">
      <c r="A367" s="260">
        <v>30100005</v>
      </c>
      <c r="B367" s="139" t="s">
        <v>198</v>
      </c>
      <c r="C367" s="293" t="s">
        <v>199</v>
      </c>
      <c r="D367" s="107">
        <v>4.8</v>
      </c>
      <c r="E367" s="17"/>
      <c r="F367" s="6"/>
      <c r="G367" s="93">
        <f>SUM('1:3'!G367)</f>
        <v>0</v>
      </c>
      <c r="H367" s="95">
        <f t="shared" si="63"/>
        <v>0</v>
      </c>
      <c r="I367" s="93">
        <f>SUM('1:3'!I367)</f>
        <v>0</v>
      </c>
      <c r="J367" s="31"/>
      <c r="K367" s="35">
        <f t="array" ref="K367">IF(ISERROR(G367/L367),"",G367/L367)</f>
        <v>0</v>
      </c>
      <c r="L367" s="87">
        <v>4</v>
      </c>
      <c r="M367" s="36">
        <f t="shared" si="68"/>
        <v>0</v>
      </c>
      <c r="N367" s="31"/>
      <c r="O367" s="93">
        <f>SUM('1:3'!O367)</f>
        <v>0</v>
      </c>
      <c r="P367" s="93">
        <f>SUM('1:3'!P367)</f>
        <v>0</v>
      </c>
      <c r="Q367" s="93">
        <f>SUM('1:3'!Q367)</f>
        <v>0</v>
      </c>
      <c r="R367" s="93">
        <f>SUM('1:3'!R367)</f>
        <v>0</v>
      </c>
      <c r="S367" s="93">
        <f>SUM('1:3'!S367)</f>
        <v>0</v>
      </c>
      <c r="T367" s="93">
        <f>SUM('1:3'!T367)</f>
        <v>0</v>
      </c>
      <c r="U367" s="93">
        <f>SUM('1:3'!U367)</f>
        <v>0</v>
      </c>
      <c r="V367" s="202"/>
      <c r="W367" s="33"/>
      <c r="X367" s="93">
        <f>SUM('1:3'!X367)</f>
        <v>0</v>
      </c>
      <c r="Y367" s="93">
        <f>SUM('1:3'!Y367)</f>
        <v>0</v>
      </c>
      <c r="Z367" s="93">
        <f>SUM('1:3'!Z367)</f>
        <v>0</v>
      </c>
      <c r="AA367" s="93">
        <f>SUM('1:3'!AA367)</f>
        <v>0</v>
      </c>
      <c r="AB367" s="73"/>
      <c r="AC367" s="54"/>
      <c r="AD367" s="306"/>
      <c r="AE367" s="54"/>
      <c r="AF367" s="54"/>
      <c r="AG367" s="54"/>
      <c r="AH367" s="54"/>
      <c r="AI367" s="57"/>
      <c r="AJ367" s="57"/>
      <c r="AK367" s="57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</row>
    <row r="368" spans="1:53">
      <c r="A368" s="260">
        <v>30100009</v>
      </c>
      <c r="B368" s="139" t="s">
        <v>200</v>
      </c>
      <c r="C368" s="125" t="s">
        <v>190</v>
      </c>
      <c r="D368" s="107">
        <v>4.99</v>
      </c>
      <c r="E368" s="17"/>
      <c r="F368" s="6"/>
      <c r="G368" s="93">
        <f>SUM('1:3'!G368)</f>
        <v>0</v>
      </c>
      <c r="H368" s="95">
        <f t="shared" si="63"/>
        <v>0</v>
      </c>
      <c r="I368" s="93">
        <f>SUM('1:3'!I368)</f>
        <v>0</v>
      </c>
      <c r="J368" s="31"/>
      <c r="K368" s="35">
        <f t="array" ref="K368">IF(ISERROR(G368/L368),"",G368/L368)</f>
        <v>0</v>
      </c>
      <c r="L368" s="87">
        <v>23.5</v>
      </c>
      <c r="M368" s="36">
        <f t="shared" si="68"/>
        <v>0</v>
      </c>
      <c r="N368" s="31"/>
      <c r="O368" s="93">
        <f>SUM('1:3'!O368)</f>
        <v>0</v>
      </c>
      <c r="P368" s="93">
        <f>SUM('1:3'!P368)</f>
        <v>0</v>
      </c>
      <c r="Q368" s="93">
        <f>SUM('1:3'!Q368)</f>
        <v>0</v>
      </c>
      <c r="R368" s="93">
        <f>SUM('1:3'!R368)</f>
        <v>0</v>
      </c>
      <c r="S368" s="93">
        <f>SUM('1:3'!S368)</f>
        <v>0</v>
      </c>
      <c r="T368" s="93">
        <f>SUM('1:3'!T368)</f>
        <v>0</v>
      </c>
      <c r="U368" s="93">
        <f>SUM('1:3'!U368)</f>
        <v>0</v>
      </c>
      <c r="V368" s="202"/>
      <c r="W368" s="33"/>
      <c r="X368" s="93">
        <f>SUM('1:3'!X368)</f>
        <v>0</v>
      </c>
      <c r="Y368" s="93">
        <f>SUM('1:3'!Y368)</f>
        <v>0</v>
      </c>
      <c r="Z368" s="93">
        <f>SUM('1:3'!Z368)</f>
        <v>0</v>
      </c>
      <c r="AA368" s="93">
        <f>SUM('1:3'!AA368)</f>
        <v>0</v>
      </c>
      <c r="AB368" s="73"/>
      <c r="AC368" s="54"/>
      <c r="AD368" s="306"/>
      <c r="AE368" s="54"/>
      <c r="AF368" s="54"/>
      <c r="AG368" s="54"/>
      <c r="AH368" s="54"/>
      <c r="AI368" s="57"/>
      <c r="AJ368" s="57"/>
      <c r="AK368" s="57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</row>
    <row r="369" spans="1:53">
      <c r="A369" s="259">
        <v>30200004</v>
      </c>
      <c r="B369" s="139" t="s">
        <v>200</v>
      </c>
      <c r="C369" s="125" t="s">
        <v>189</v>
      </c>
      <c r="D369" s="107">
        <v>4.99</v>
      </c>
      <c r="E369" s="17"/>
      <c r="F369" s="13"/>
      <c r="G369" s="93">
        <f>SUM('1:3'!G369)</f>
        <v>0</v>
      </c>
      <c r="H369" s="95">
        <f t="shared" si="63"/>
        <v>0</v>
      </c>
      <c r="I369" s="93">
        <f>SUM('1:3'!I369)</f>
        <v>0</v>
      </c>
      <c r="J369" s="31" t="str">
        <f t="array" ref="J369">IF(ISERROR(G369/I369),"",G369/I369)</f>
        <v/>
      </c>
      <c r="K369" s="35">
        <f t="array" ref="K369">IF(ISERROR(G369/L369),"",G369/L369)</f>
        <v>0</v>
      </c>
      <c r="L369" s="87">
        <v>23.5</v>
      </c>
      <c r="M369" s="36">
        <f t="shared" si="68"/>
        <v>0</v>
      </c>
      <c r="N369" s="31">
        <f>SUM(O369:U369)</f>
        <v>0</v>
      </c>
      <c r="O369" s="93">
        <f>SUM('1:3'!O369)</f>
        <v>0</v>
      </c>
      <c r="P369" s="93">
        <f>SUM('1:3'!P369)</f>
        <v>0</v>
      </c>
      <c r="Q369" s="93">
        <f>SUM('1:3'!Q369)</f>
        <v>0</v>
      </c>
      <c r="R369" s="93">
        <f>SUM('1:3'!R369)</f>
        <v>0</v>
      </c>
      <c r="S369" s="93">
        <f>SUM('1:3'!S369)</f>
        <v>0</v>
      </c>
      <c r="T369" s="93">
        <f>SUM('1:3'!T369)</f>
        <v>0</v>
      </c>
      <c r="U369" s="93">
        <f>SUM('1:3'!U369)</f>
        <v>0</v>
      </c>
      <c r="V369" s="202">
        <f>SUM(X369:AA369)</f>
        <v>0</v>
      </c>
      <c r="W369" s="33" t="str">
        <f>IF(ISERROR(V369/G369),"",V369/G369)</f>
        <v/>
      </c>
      <c r="X369" s="93">
        <f>SUM('1:3'!X369)</f>
        <v>0</v>
      </c>
      <c r="Y369" s="93">
        <f>SUM('1:3'!Y369)</f>
        <v>0</v>
      </c>
      <c r="Z369" s="93">
        <f>SUM('1:3'!Z369)</f>
        <v>0</v>
      </c>
      <c r="AA369" s="93">
        <f>SUM('1:3'!AA369)</f>
        <v>0</v>
      </c>
      <c r="AB369" s="73"/>
      <c r="AC369" s="54"/>
      <c r="AD369" s="306"/>
      <c r="AE369" s="54"/>
      <c r="AF369" s="54"/>
      <c r="AG369" s="54"/>
      <c r="AH369" s="54"/>
      <c r="AI369" s="57"/>
      <c r="AJ369" s="57"/>
      <c r="AK369" s="57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</row>
    <row r="370" spans="1:53">
      <c r="A370" s="542" t="s">
        <v>70</v>
      </c>
      <c r="B370" s="543"/>
      <c r="C370" s="31" t="s">
        <v>71</v>
      </c>
      <c r="D370" s="30"/>
      <c r="E370" s="30"/>
      <c r="F370" s="30"/>
      <c r="G370" s="94">
        <f>SUM(G349:G369)</f>
        <v>0</v>
      </c>
      <c r="H370" s="30">
        <f>SUM(H349:H369)</f>
        <v>0</v>
      </c>
      <c r="I370" s="30">
        <f>SUM(I349:I369)</f>
        <v>0</v>
      </c>
      <c r="J370" s="31" t="str">
        <f t="array" ref="J370">IF(ISERROR(G370/I370),"",G370/I370)</f>
        <v/>
      </c>
      <c r="K370" s="30">
        <f>SUM(K349:K369)</f>
        <v>0</v>
      </c>
      <c r="L370" s="98"/>
      <c r="M370" s="89">
        <f t="shared" ref="M370:AA370" si="69">SUM(M349:M369)</f>
        <v>0</v>
      </c>
      <c r="N370" s="30">
        <f t="shared" si="69"/>
        <v>0</v>
      </c>
      <c r="O370" s="34">
        <f t="shared" si="69"/>
        <v>0</v>
      </c>
      <c r="P370" s="34">
        <f t="shared" si="69"/>
        <v>0</v>
      </c>
      <c r="Q370" s="34">
        <f t="shared" si="69"/>
        <v>0</v>
      </c>
      <c r="R370" s="34">
        <f t="shared" si="69"/>
        <v>0</v>
      </c>
      <c r="S370" s="34">
        <f t="shared" si="69"/>
        <v>0</v>
      </c>
      <c r="T370" s="34">
        <f t="shared" si="69"/>
        <v>0</v>
      </c>
      <c r="U370" s="34">
        <f t="shared" si="69"/>
        <v>0</v>
      </c>
      <c r="V370" s="202">
        <f t="shared" si="69"/>
        <v>0</v>
      </c>
      <c r="W370" s="33">
        <f t="shared" si="69"/>
        <v>0</v>
      </c>
      <c r="X370" s="92">
        <f t="shared" si="69"/>
        <v>0</v>
      </c>
      <c r="Y370" s="92">
        <f t="shared" si="69"/>
        <v>0</v>
      </c>
      <c r="Z370" s="92">
        <f t="shared" si="69"/>
        <v>0</v>
      </c>
      <c r="AA370" s="92">
        <f t="shared" si="69"/>
        <v>0</v>
      </c>
      <c r="AB370" s="70"/>
      <c r="AC370" s="70"/>
      <c r="AD370" s="58"/>
      <c r="AE370" s="70"/>
      <c r="AF370" s="70"/>
      <c r="AG370" s="70"/>
      <c r="AH370" s="70"/>
      <c r="AI370" s="58"/>
      <c r="AJ370" s="58"/>
      <c r="AK370" s="58"/>
      <c r="AL370" s="58"/>
      <c r="AM370" s="58"/>
      <c r="AN370" s="58"/>
      <c r="AO370" s="58"/>
      <c r="AP370" s="58"/>
      <c r="AQ370" s="58"/>
      <c r="AR370" s="58"/>
      <c r="AS370" s="58"/>
      <c r="AT370" s="58"/>
      <c r="AU370" s="58"/>
      <c r="AV370" s="58"/>
      <c r="AW370" s="58"/>
      <c r="AX370" s="58"/>
      <c r="AY370" s="58"/>
      <c r="AZ370" s="58"/>
      <c r="BA370" s="58"/>
    </row>
    <row r="371" spans="1:53">
      <c r="A371" s="260">
        <v>30100012</v>
      </c>
      <c r="B371" s="61" t="s">
        <v>76</v>
      </c>
      <c r="C371" s="16" t="s">
        <v>73</v>
      </c>
      <c r="D371" s="17">
        <v>5.03</v>
      </c>
      <c r="E371" s="17"/>
      <c r="F371" s="6"/>
      <c r="G371" s="93">
        <f>SUM('1:3'!G371)</f>
        <v>0</v>
      </c>
      <c r="H371" s="299">
        <f t="shared" ref="H371:H427" si="70">D371*G371</f>
        <v>0</v>
      </c>
      <c r="I371" s="93">
        <f>SUM('1:3'!I371)</f>
        <v>0</v>
      </c>
      <c r="J371" s="31" t="str">
        <f t="array" ref="J371">IF(ISERROR(G371/I371),"",G371/I371)</f>
        <v/>
      </c>
      <c r="K371" s="35">
        <f t="array" ref="K371">IF(ISERROR(G371/L371),"",G371/L371)</f>
        <v>0</v>
      </c>
      <c r="L371" s="87">
        <v>52</v>
      </c>
      <c r="M371" s="36">
        <f>IF(ISERROR(I371-K371),"",I371-K371)</f>
        <v>0</v>
      </c>
      <c r="N371" s="31">
        <f>SUM(O371:U371)</f>
        <v>0</v>
      </c>
      <c r="O371" s="93">
        <f>SUM('1:3'!O371)</f>
        <v>0</v>
      </c>
      <c r="P371" s="93">
        <f>SUM('1:3'!P371)</f>
        <v>0</v>
      </c>
      <c r="Q371" s="93">
        <f>SUM('1:3'!Q371)</f>
        <v>0</v>
      </c>
      <c r="R371" s="93">
        <f>SUM('1:3'!R371)</f>
        <v>0</v>
      </c>
      <c r="S371" s="93">
        <f>SUM('1:3'!S371)</f>
        <v>0</v>
      </c>
      <c r="T371" s="93">
        <f>SUM('1:3'!T371)</f>
        <v>0</v>
      </c>
      <c r="U371" s="93">
        <f>SUM('1:3'!U371)</f>
        <v>0</v>
      </c>
      <c r="V371" s="202">
        <f>SUM(X371:AA371)</f>
        <v>0</v>
      </c>
      <c r="W371" s="33" t="str">
        <f>IF(ISERROR(V371/G371),"",V371/G371)</f>
        <v/>
      </c>
      <c r="X371" s="93">
        <f>SUM('1:3'!X371)</f>
        <v>0</v>
      </c>
      <c r="Y371" s="93">
        <f>SUM('1:3'!Y371)</f>
        <v>0</v>
      </c>
      <c r="Z371" s="93">
        <f>SUM('1:3'!Z371)</f>
        <v>0</v>
      </c>
      <c r="AA371" s="93">
        <f>SUM('1:3'!AA371)</f>
        <v>0</v>
      </c>
      <c r="AB371" s="25"/>
      <c r="AC371" s="54"/>
      <c r="AD371" s="306"/>
      <c r="AE371" s="54"/>
      <c r="AF371" s="54"/>
      <c r="AG371" s="54"/>
      <c r="AH371" s="54"/>
      <c r="AI371" s="57"/>
      <c r="AJ371" s="57"/>
      <c r="AK371" s="57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</row>
    <row r="372" spans="1:53">
      <c r="A372" s="260">
        <v>30100011</v>
      </c>
      <c r="B372" s="186" t="s">
        <v>425</v>
      </c>
      <c r="C372" s="183" t="s">
        <v>427</v>
      </c>
      <c r="D372" s="17">
        <v>5.03</v>
      </c>
      <c r="E372" s="17"/>
      <c r="F372" s="6"/>
      <c r="G372" s="93">
        <f>SUM('1:3'!G372)</f>
        <v>0</v>
      </c>
      <c r="H372" s="299">
        <f t="shared" si="70"/>
        <v>0</v>
      </c>
      <c r="I372" s="93"/>
      <c r="J372" s="31"/>
      <c r="K372" s="35">
        <f t="array" ref="K372">IF(ISERROR(G372/L372),"",G372/L372)</f>
        <v>0</v>
      </c>
      <c r="L372" s="87">
        <v>52</v>
      </c>
      <c r="M372" s="36"/>
      <c r="N372" s="31"/>
      <c r="O372" s="93"/>
      <c r="P372" s="93"/>
      <c r="Q372" s="93"/>
      <c r="R372" s="93"/>
      <c r="S372" s="93"/>
      <c r="T372" s="93"/>
      <c r="U372" s="93"/>
      <c r="V372" s="202"/>
      <c r="W372" s="33"/>
      <c r="X372" s="93"/>
      <c r="Y372" s="93"/>
      <c r="Z372" s="93"/>
      <c r="AA372" s="93"/>
      <c r="AB372" s="25"/>
      <c r="AC372" s="54"/>
      <c r="AD372" s="306"/>
      <c r="AE372" s="54"/>
      <c r="AF372" s="54"/>
      <c r="AG372" s="54"/>
      <c r="AH372" s="54"/>
      <c r="AI372" s="57"/>
      <c r="AJ372" s="57"/>
      <c r="AK372" s="57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</row>
    <row r="373" spans="1:53">
      <c r="A373" s="260">
        <v>30100010</v>
      </c>
      <c r="B373" s="61" t="s">
        <v>76</v>
      </c>
      <c r="C373" s="16" t="s">
        <v>60</v>
      </c>
      <c r="D373" s="17">
        <v>5.03</v>
      </c>
      <c r="E373" s="17"/>
      <c r="F373" s="6"/>
      <c r="G373" s="93">
        <f>SUM('1:3'!G373)</f>
        <v>0</v>
      </c>
      <c r="H373" s="299">
        <f t="shared" si="70"/>
        <v>0</v>
      </c>
      <c r="I373" s="93">
        <f>SUM('1:3'!I373)</f>
        <v>0</v>
      </c>
      <c r="J373" s="31" t="str">
        <f t="array" ref="J373">IF(ISERROR(G373/I373),"",G373/I373)</f>
        <v/>
      </c>
      <c r="K373" s="35">
        <f t="array" ref="K373">IF(ISERROR(G373/L373),"",G373/L373)</f>
        <v>0</v>
      </c>
      <c r="L373" s="87">
        <v>52</v>
      </c>
      <c r="M373" s="36">
        <f t="shared" ref="M373:M408" si="71">IF(ISERROR(I373-K373),"",I373-K373)</f>
        <v>0</v>
      </c>
      <c r="N373" s="31">
        <f>SUM(O373:U373)</f>
        <v>0</v>
      </c>
      <c r="O373" s="93">
        <f>SUM('1:3'!O373)</f>
        <v>0</v>
      </c>
      <c r="P373" s="93">
        <f>SUM('1:3'!P373)</f>
        <v>0</v>
      </c>
      <c r="Q373" s="93">
        <f>SUM('1:3'!Q373)</f>
        <v>0</v>
      </c>
      <c r="R373" s="93">
        <f>SUM('1:3'!R373)</f>
        <v>0</v>
      </c>
      <c r="S373" s="93">
        <f>SUM('1:3'!S373)</f>
        <v>0</v>
      </c>
      <c r="T373" s="93">
        <f>SUM('1:3'!T373)</f>
        <v>0</v>
      </c>
      <c r="U373" s="93">
        <f>SUM('1:3'!U373)</f>
        <v>0</v>
      </c>
      <c r="V373" s="202">
        <f>SUM(X373:AA373)</f>
        <v>0</v>
      </c>
      <c r="W373" s="33" t="str">
        <f>IF(ISERROR(V373/G373),"",V373/G373)</f>
        <v/>
      </c>
      <c r="X373" s="93">
        <f>SUM('1:3'!X373)</f>
        <v>0</v>
      </c>
      <c r="Y373" s="93">
        <f>SUM('1:3'!Y373)</f>
        <v>0</v>
      </c>
      <c r="Z373" s="93">
        <f>SUM('1:3'!Z373)</f>
        <v>0</v>
      </c>
      <c r="AA373" s="93">
        <f>SUM('1:3'!AA373)</f>
        <v>0</v>
      </c>
      <c r="AB373" s="25"/>
      <c r="AC373" s="54"/>
      <c r="AD373" s="306"/>
      <c r="AE373" s="54"/>
      <c r="AF373" s="54"/>
      <c r="AG373" s="54"/>
      <c r="AH373" s="54"/>
      <c r="AI373" s="57"/>
      <c r="AJ373" s="57"/>
      <c r="AK373" s="57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</row>
    <row r="374" spans="1:53" ht="17.25" customHeight="1">
      <c r="A374" s="260">
        <v>30100014</v>
      </c>
      <c r="B374" s="61" t="s">
        <v>76</v>
      </c>
      <c r="C374" s="16" t="s">
        <v>72</v>
      </c>
      <c r="D374" s="17">
        <v>5.03</v>
      </c>
      <c r="E374" s="17"/>
      <c r="F374" s="6"/>
      <c r="G374" s="93">
        <f>SUM('1:3'!G374)</f>
        <v>0</v>
      </c>
      <c r="H374" s="299">
        <f t="shared" si="70"/>
        <v>0</v>
      </c>
      <c r="I374" s="93">
        <f>SUM('1:3'!I374)</f>
        <v>0</v>
      </c>
      <c r="J374" s="31" t="str">
        <f t="array" ref="J374">IF(ISERROR(G374/I374),"",G374/I374)</f>
        <v/>
      </c>
      <c r="K374" s="35">
        <f t="array" ref="K374">IF(ISERROR(G374/L374),"",G374/L374)</f>
        <v>0</v>
      </c>
      <c r="L374" s="87">
        <v>52</v>
      </c>
      <c r="M374" s="36">
        <f t="shared" si="71"/>
        <v>0</v>
      </c>
      <c r="N374" s="31">
        <f>SUM(O374:U374)</f>
        <v>0</v>
      </c>
      <c r="O374" s="93">
        <f>SUM('1:3'!O374)</f>
        <v>0</v>
      </c>
      <c r="P374" s="93">
        <f>SUM('1:3'!P374)</f>
        <v>0</v>
      </c>
      <c r="Q374" s="93">
        <f>SUM('1:3'!Q374)</f>
        <v>0</v>
      </c>
      <c r="R374" s="93">
        <f>SUM('1:3'!R374)</f>
        <v>0</v>
      </c>
      <c r="S374" s="93">
        <f>SUM('1:3'!S374)</f>
        <v>0</v>
      </c>
      <c r="T374" s="93">
        <f>SUM('1:3'!T374)</f>
        <v>0</v>
      </c>
      <c r="U374" s="93">
        <f>SUM('1:3'!U374)</f>
        <v>0</v>
      </c>
      <c r="V374" s="202">
        <f>SUM(X374:AA374)</f>
        <v>0</v>
      </c>
      <c r="W374" s="33" t="str">
        <f>IF(ISERROR(V374/G374),"",V374/G374)</f>
        <v/>
      </c>
      <c r="X374" s="93">
        <f>SUM('1:3'!X374)</f>
        <v>0</v>
      </c>
      <c r="Y374" s="93">
        <f>SUM('1:3'!Y374)</f>
        <v>0</v>
      </c>
      <c r="Z374" s="93">
        <f>SUM('1:3'!Z374)</f>
        <v>0</v>
      </c>
      <c r="AA374" s="93">
        <f>SUM('1:3'!AA374)</f>
        <v>0</v>
      </c>
      <c r="AB374" s="25"/>
      <c r="AC374" s="54"/>
      <c r="AD374" s="306"/>
      <c r="AE374" s="54"/>
      <c r="AF374" s="54"/>
      <c r="AG374" s="54"/>
      <c r="AH374" s="54"/>
      <c r="AI374" s="57"/>
      <c r="AJ374" s="57"/>
      <c r="AK374" s="57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</row>
    <row r="375" spans="1:53">
      <c r="A375" s="260">
        <v>30100013</v>
      </c>
      <c r="B375" s="61" t="s">
        <v>76</v>
      </c>
      <c r="C375" s="16" t="s">
        <v>77</v>
      </c>
      <c r="D375" s="17">
        <v>5.03</v>
      </c>
      <c r="E375" s="17"/>
      <c r="F375" s="6"/>
      <c r="G375" s="93">
        <f>SUM('1:3'!G375)</f>
        <v>0</v>
      </c>
      <c r="H375" s="299">
        <f t="shared" si="70"/>
        <v>0</v>
      </c>
      <c r="I375" s="93">
        <f>SUM('1:3'!I375)</f>
        <v>0</v>
      </c>
      <c r="J375" s="31" t="str">
        <f t="array" ref="J375">IF(ISERROR(G375/I375),"",G375/I375)</f>
        <v/>
      </c>
      <c r="K375" s="35">
        <f t="array" ref="K375">IF(ISERROR(G375/L375),"",G375/L375)</f>
        <v>0</v>
      </c>
      <c r="L375" s="87">
        <v>52</v>
      </c>
      <c r="M375" s="36">
        <f t="shared" si="71"/>
        <v>0</v>
      </c>
      <c r="N375" s="31">
        <f>SUM(O375:U375)</f>
        <v>0</v>
      </c>
      <c r="O375" s="93">
        <f>SUM('1:3'!O375)</f>
        <v>0</v>
      </c>
      <c r="P375" s="93">
        <f>SUM('1:3'!P375)</f>
        <v>0</v>
      </c>
      <c r="Q375" s="93">
        <f>SUM('1:3'!Q375)</f>
        <v>0</v>
      </c>
      <c r="R375" s="93">
        <f>SUM('1:3'!R375)</f>
        <v>0</v>
      </c>
      <c r="S375" s="93">
        <f>SUM('1:3'!S375)</f>
        <v>0</v>
      </c>
      <c r="T375" s="93">
        <f>SUM('1:3'!T375)</f>
        <v>0</v>
      </c>
      <c r="U375" s="93">
        <f>SUM('1:3'!U375)</f>
        <v>0</v>
      </c>
      <c r="V375" s="202">
        <f>SUM(X375:AA375)</f>
        <v>0</v>
      </c>
      <c r="W375" s="33" t="str">
        <f>IF(ISERROR(V375/G375),"",V375/G375)</f>
        <v/>
      </c>
      <c r="X375" s="93">
        <f>SUM('1:3'!X375)</f>
        <v>0</v>
      </c>
      <c r="Y375" s="93">
        <f>SUM('1:3'!Y375)</f>
        <v>0</v>
      </c>
      <c r="Z375" s="93">
        <f>SUM('1:3'!Z375)</f>
        <v>0</v>
      </c>
      <c r="AA375" s="93">
        <f>SUM('1:3'!AA375)</f>
        <v>0</v>
      </c>
      <c r="AB375" s="25"/>
      <c r="AC375" s="54"/>
      <c r="AD375" s="306"/>
      <c r="AE375" s="54"/>
      <c r="AF375" s="54"/>
      <c r="AG375" s="54"/>
      <c r="AH375" s="54"/>
      <c r="AI375" s="57"/>
      <c r="AJ375" s="57"/>
      <c r="AK375" s="57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</row>
    <row r="376" spans="1:53">
      <c r="A376" s="260">
        <v>30100016</v>
      </c>
      <c r="B376" s="294" t="s">
        <v>414</v>
      </c>
      <c r="C376" s="183" t="s">
        <v>415</v>
      </c>
      <c r="D376" s="17"/>
      <c r="E376" s="17"/>
      <c r="F376" s="6"/>
      <c r="G376" s="93">
        <f>SUM('1:3'!G376)</f>
        <v>0</v>
      </c>
      <c r="H376" s="299">
        <f t="shared" si="70"/>
        <v>0</v>
      </c>
      <c r="I376" s="93">
        <f>SUM('1:3'!I376)</f>
        <v>0</v>
      </c>
      <c r="J376" s="31"/>
      <c r="K376" s="35">
        <f t="array" ref="K376">IF(ISERROR(G376/L376),"",G376/L376)</f>
        <v>0</v>
      </c>
      <c r="L376" s="87">
        <v>52</v>
      </c>
      <c r="M376" s="36">
        <f t="shared" si="71"/>
        <v>0</v>
      </c>
      <c r="N376" s="31"/>
      <c r="O376" s="93"/>
      <c r="P376" s="93"/>
      <c r="Q376" s="93"/>
      <c r="R376" s="93"/>
      <c r="S376" s="93"/>
      <c r="T376" s="93"/>
      <c r="U376" s="93"/>
      <c r="V376" s="202"/>
      <c r="W376" s="33"/>
      <c r="X376" s="93"/>
      <c r="Y376" s="93"/>
      <c r="Z376" s="93"/>
      <c r="AA376" s="93"/>
      <c r="AB376" s="25"/>
      <c r="AC376" s="54"/>
      <c r="AD376" s="306"/>
      <c r="AE376" s="54"/>
      <c r="AF376" s="54"/>
      <c r="AG376" s="54"/>
      <c r="AH376" s="54"/>
      <c r="AI376" s="57"/>
      <c r="AJ376" s="57"/>
      <c r="AK376" s="57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</row>
    <row r="377" spans="1:53">
      <c r="A377" s="260">
        <v>30100017</v>
      </c>
      <c r="B377" s="294" t="s">
        <v>414</v>
      </c>
      <c r="C377" s="183" t="s">
        <v>416</v>
      </c>
      <c r="D377" s="17"/>
      <c r="E377" s="17"/>
      <c r="F377" s="6"/>
      <c r="G377" s="93">
        <f>SUM('1:3'!G377)</f>
        <v>0</v>
      </c>
      <c r="H377" s="299">
        <f t="shared" si="70"/>
        <v>0</v>
      </c>
      <c r="I377" s="93">
        <f>SUM('1:3'!I377)</f>
        <v>0</v>
      </c>
      <c r="J377" s="31"/>
      <c r="K377" s="35">
        <f t="array" ref="K377">IF(ISERROR(G377/L377),"",G377/L377)</f>
        <v>0</v>
      </c>
      <c r="L377" s="87">
        <v>52</v>
      </c>
      <c r="M377" s="36">
        <f t="shared" si="71"/>
        <v>0</v>
      </c>
      <c r="N377" s="31"/>
      <c r="O377" s="93"/>
      <c r="P377" s="93"/>
      <c r="Q377" s="93"/>
      <c r="R377" s="93"/>
      <c r="S377" s="93"/>
      <c r="T377" s="93"/>
      <c r="U377" s="93"/>
      <c r="V377" s="202"/>
      <c r="W377" s="33"/>
      <c r="X377" s="93"/>
      <c r="Y377" s="93"/>
      <c r="Z377" s="93"/>
      <c r="AA377" s="93"/>
      <c r="AB377" s="25"/>
      <c r="AC377" s="54"/>
      <c r="AD377" s="306"/>
      <c r="AE377" s="54"/>
      <c r="AF377" s="54"/>
      <c r="AG377" s="54"/>
      <c r="AH377" s="54"/>
      <c r="AI377" s="57"/>
      <c r="AJ377" s="57"/>
      <c r="AK377" s="57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</row>
    <row r="378" spans="1:53">
      <c r="A378" s="260">
        <v>30100015</v>
      </c>
      <c r="B378" s="294" t="s">
        <v>414</v>
      </c>
      <c r="C378" s="183" t="s">
        <v>417</v>
      </c>
      <c r="D378" s="17"/>
      <c r="E378" s="17"/>
      <c r="F378" s="6"/>
      <c r="G378" s="93">
        <f>SUM('1:3'!G378)</f>
        <v>0</v>
      </c>
      <c r="H378" s="299">
        <f t="shared" si="70"/>
        <v>0</v>
      </c>
      <c r="I378" s="93">
        <f>SUM('1:3'!I378)</f>
        <v>0</v>
      </c>
      <c r="J378" s="31"/>
      <c r="K378" s="35">
        <f t="array" ref="K378">IF(ISERROR(G378/L378),"",G378/L378)</f>
        <v>0</v>
      </c>
      <c r="L378" s="87">
        <v>52</v>
      </c>
      <c r="M378" s="36">
        <f t="shared" si="71"/>
        <v>0</v>
      </c>
      <c r="N378" s="31"/>
      <c r="O378" s="93"/>
      <c r="P378" s="93"/>
      <c r="Q378" s="93"/>
      <c r="R378" s="93"/>
      <c r="S378" s="93"/>
      <c r="T378" s="93"/>
      <c r="U378" s="93"/>
      <c r="V378" s="202"/>
      <c r="W378" s="33"/>
      <c r="X378" s="93"/>
      <c r="Y378" s="93"/>
      <c r="Z378" s="93"/>
      <c r="AA378" s="93"/>
      <c r="AB378" s="25"/>
      <c r="AC378" s="54"/>
      <c r="AD378" s="306"/>
      <c r="AE378" s="54"/>
      <c r="AF378" s="54"/>
      <c r="AG378" s="54"/>
      <c r="AH378" s="54"/>
      <c r="AI378" s="57"/>
      <c r="AJ378" s="57"/>
      <c r="AK378" s="57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</row>
    <row r="379" spans="1:53">
      <c r="A379" s="260">
        <v>30100027</v>
      </c>
      <c r="B379" s="61" t="s">
        <v>78</v>
      </c>
      <c r="C379" s="16" t="s">
        <v>53</v>
      </c>
      <c r="D379" s="17">
        <v>5.08</v>
      </c>
      <c r="E379" s="17"/>
      <c r="F379" s="6"/>
      <c r="G379" s="93">
        <f>SUM('1:3'!G379)</f>
        <v>0</v>
      </c>
      <c r="H379" s="299">
        <f t="shared" si="70"/>
        <v>0</v>
      </c>
      <c r="I379" s="93">
        <f>SUM('1:3'!I379)</f>
        <v>0</v>
      </c>
      <c r="J379" s="31" t="str">
        <f t="array" ref="J379">IF(ISERROR(G379/I379),"",G379/I379)</f>
        <v/>
      </c>
      <c r="K379" s="35">
        <f t="array" ref="K379">IF(ISERROR(G379/L379),"",G379/L379)</f>
        <v>0</v>
      </c>
      <c r="L379" s="87">
        <v>21</v>
      </c>
      <c r="M379" s="36">
        <f t="shared" si="71"/>
        <v>0</v>
      </c>
      <c r="N379" s="31">
        <f t="shared" ref="N379:N394" si="72">SUM(O379:U379)</f>
        <v>0</v>
      </c>
      <c r="O379" s="93">
        <f>SUM('1:3'!O379)</f>
        <v>0</v>
      </c>
      <c r="P379" s="93">
        <f>SUM('1:3'!P379)</f>
        <v>0</v>
      </c>
      <c r="Q379" s="93">
        <f>SUM('1:3'!Q379)</f>
        <v>0</v>
      </c>
      <c r="R379" s="93">
        <f>SUM('1:3'!R379)</f>
        <v>0</v>
      </c>
      <c r="S379" s="93">
        <f>SUM('1:3'!S379)</f>
        <v>0</v>
      </c>
      <c r="T379" s="93">
        <f>SUM('1:3'!T379)</f>
        <v>0</v>
      </c>
      <c r="U379" s="93">
        <f>SUM('1:3'!U379)</f>
        <v>0</v>
      </c>
      <c r="V379" s="202">
        <f t="shared" ref="V379:V390" si="73">SUM(X379:AA379)</f>
        <v>0</v>
      </c>
      <c r="W379" s="33" t="str">
        <f t="shared" ref="W379:W390" si="74">IF(ISERROR(V379/G379),"",V379/G379)</f>
        <v/>
      </c>
      <c r="X379" s="93">
        <f>SUM('1:3'!X379)</f>
        <v>0</v>
      </c>
      <c r="Y379" s="93">
        <f>SUM('1:3'!Y379)</f>
        <v>0</v>
      </c>
      <c r="Z379" s="93">
        <f>SUM('1:3'!Z379)</f>
        <v>0</v>
      </c>
      <c r="AA379" s="93">
        <f>SUM('1:3'!AA379)</f>
        <v>0</v>
      </c>
      <c r="AB379" s="25"/>
      <c r="AC379" s="54"/>
      <c r="AD379" s="306"/>
      <c r="AE379" s="54"/>
      <c r="AF379" s="54"/>
      <c r="AG379" s="54"/>
      <c r="AH379" s="54"/>
      <c r="AI379" s="57"/>
      <c r="AJ379" s="57"/>
      <c r="AK379" s="57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</row>
    <row r="380" spans="1:53">
      <c r="A380" s="260">
        <v>30100023</v>
      </c>
      <c r="B380" s="61" t="s">
        <v>78</v>
      </c>
      <c r="C380" s="16" t="s">
        <v>74</v>
      </c>
      <c r="D380" s="17">
        <v>5.08</v>
      </c>
      <c r="E380" s="17"/>
      <c r="F380" s="6"/>
      <c r="G380" s="93">
        <f>SUM('1:3'!G380)</f>
        <v>0</v>
      </c>
      <c r="H380" s="299">
        <f t="shared" si="70"/>
        <v>0</v>
      </c>
      <c r="I380" s="93">
        <f>SUM('1:3'!I380)</f>
        <v>0</v>
      </c>
      <c r="J380" s="31" t="str">
        <f t="array" ref="J380">IF(ISERROR(G380/I380),"",G380/I380)</f>
        <v/>
      </c>
      <c r="K380" s="35">
        <f t="array" ref="K380">IF(ISERROR(G380/L380),"",G380/L380)</f>
        <v>0</v>
      </c>
      <c r="L380" s="87">
        <v>21</v>
      </c>
      <c r="M380" s="36">
        <f t="shared" si="71"/>
        <v>0</v>
      </c>
      <c r="N380" s="31">
        <f t="shared" si="72"/>
        <v>0</v>
      </c>
      <c r="O380" s="93">
        <f>SUM('1:3'!O380)</f>
        <v>0</v>
      </c>
      <c r="P380" s="93">
        <f>SUM('1:3'!P380)</f>
        <v>0</v>
      </c>
      <c r="Q380" s="93">
        <f>SUM('1:3'!Q380)</f>
        <v>0</v>
      </c>
      <c r="R380" s="93">
        <f>SUM('1:3'!R380)</f>
        <v>0</v>
      </c>
      <c r="S380" s="93">
        <f>SUM('1:3'!S380)</f>
        <v>0</v>
      </c>
      <c r="T380" s="93">
        <f>SUM('1:3'!T380)</f>
        <v>0</v>
      </c>
      <c r="U380" s="93">
        <f>SUM('1:3'!U380)</f>
        <v>0</v>
      </c>
      <c r="V380" s="202">
        <f t="shared" si="73"/>
        <v>0</v>
      </c>
      <c r="W380" s="33" t="str">
        <f t="shared" si="74"/>
        <v/>
      </c>
      <c r="X380" s="93">
        <f>SUM('1:3'!X380)</f>
        <v>0</v>
      </c>
      <c r="Y380" s="93">
        <f>SUM('1:3'!Y380)</f>
        <v>0</v>
      </c>
      <c r="Z380" s="93">
        <f>SUM('1:3'!Z380)</f>
        <v>0</v>
      </c>
      <c r="AA380" s="93">
        <f>SUM('1:3'!AA380)</f>
        <v>0</v>
      </c>
      <c r="AB380" s="25"/>
      <c r="AC380" s="54"/>
      <c r="AD380" s="306"/>
      <c r="AE380" s="54"/>
      <c r="AF380" s="54"/>
      <c r="AG380" s="54"/>
      <c r="AH380" s="54"/>
      <c r="AI380" s="57"/>
      <c r="AJ380" s="57"/>
      <c r="AK380" s="57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</row>
    <row r="381" spans="1:53">
      <c r="A381" s="260">
        <v>30100024</v>
      </c>
      <c r="B381" s="61" t="s">
        <v>78</v>
      </c>
      <c r="C381" s="16" t="s">
        <v>75</v>
      </c>
      <c r="D381" s="17">
        <v>5.08</v>
      </c>
      <c r="E381" s="17"/>
      <c r="F381" s="6"/>
      <c r="G381" s="93">
        <f>SUM('1:3'!G381)</f>
        <v>0</v>
      </c>
      <c r="H381" s="299">
        <f t="shared" si="70"/>
        <v>0</v>
      </c>
      <c r="I381" s="93">
        <f>SUM('1:3'!I381)</f>
        <v>0</v>
      </c>
      <c r="J381" s="31" t="str">
        <f t="array" ref="J381">IF(ISERROR(G381/I381),"",G381/I381)</f>
        <v/>
      </c>
      <c r="K381" s="35">
        <f t="array" ref="K381">IF(ISERROR(G381/L381),"",G381/L381)</f>
        <v>0</v>
      </c>
      <c r="L381" s="87">
        <v>21</v>
      </c>
      <c r="M381" s="36">
        <f t="shared" si="71"/>
        <v>0</v>
      </c>
      <c r="N381" s="31">
        <f t="shared" si="72"/>
        <v>0</v>
      </c>
      <c r="O381" s="93">
        <f>SUM('1:3'!O381)</f>
        <v>0</v>
      </c>
      <c r="P381" s="93">
        <f>SUM('1:3'!P381)</f>
        <v>0</v>
      </c>
      <c r="Q381" s="93">
        <f>SUM('1:3'!Q381)</f>
        <v>0</v>
      </c>
      <c r="R381" s="93">
        <f>SUM('1:3'!R381)</f>
        <v>0</v>
      </c>
      <c r="S381" s="93">
        <f>SUM('1:3'!S381)</f>
        <v>0</v>
      </c>
      <c r="T381" s="93">
        <f>SUM('1:3'!T381)</f>
        <v>0</v>
      </c>
      <c r="U381" s="93">
        <f>SUM('1:3'!U381)</f>
        <v>0</v>
      </c>
      <c r="V381" s="202">
        <f t="shared" si="73"/>
        <v>0</v>
      </c>
      <c r="W381" s="33" t="str">
        <f t="shared" si="74"/>
        <v/>
      </c>
      <c r="X381" s="93">
        <f>SUM('1:3'!X381)</f>
        <v>0</v>
      </c>
      <c r="Y381" s="93">
        <f>SUM('1:3'!Y381)</f>
        <v>0</v>
      </c>
      <c r="Z381" s="93">
        <f>SUM('1:3'!Z381)</f>
        <v>0</v>
      </c>
      <c r="AA381" s="93">
        <f>SUM('1:3'!AA381)</f>
        <v>0</v>
      </c>
      <c r="AB381" s="25"/>
      <c r="AC381" s="54"/>
      <c r="AD381" s="306"/>
      <c r="AE381" s="54"/>
      <c r="AF381" s="54"/>
      <c r="AG381" s="54"/>
      <c r="AH381" s="54"/>
      <c r="AI381" s="57"/>
      <c r="AJ381" s="57"/>
      <c r="AK381" s="57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</row>
    <row r="382" spans="1:53">
      <c r="A382" s="260">
        <v>30100022</v>
      </c>
      <c r="B382" s="61" t="s">
        <v>78</v>
      </c>
      <c r="C382" s="16" t="s">
        <v>60</v>
      </c>
      <c r="D382" s="17">
        <v>5.08</v>
      </c>
      <c r="E382" s="17"/>
      <c r="F382" s="6"/>
      <c r="G382" s="93">
        <f>SUM('1:3'!G382)</f>
        <v>0</v>
      </c>
      <c r="H382" s="299">
        <f t="shared" si="70"/>
        <v>0</v>
      </c>
      <c r="I382" s="93">
        <f>SUM('1:3'!I382)</f>
        <v>0</v>
      </c>
      <c r="J382" s="31" t="str">
        <f t="array" ref="J382">IF(ISERROR(G382/I382),"",G382/I382)</f>
        <v/>
      </c>
      <c r="K382" s="35">
        <f t="array" ref="K382">IF(ISERROR(G382/L382),"",G382/L382)</f>
        <v>0</v>
      </c>
      <c r="L382" s="87">
        <v>21</v>
      </c>
      <c r="M382" s="36">
        <f t="shared" si="71"/>
        <v>0</v>
      </c>
      <c r="N382" s="31">
        <f t="shared" si="72"/>
        <v>0</v>
      </c>
      <c r="O382" s="93">
        <f>SUM('1:3'!O382)</f>
        <v>0</v>
      </c>
      <c r="P382" s="93">
        <f>SUM('1:3'!P382)</f>
        <v>0</v>
      </c>
      <c r="Q382" s="93">
        <f>SUM('1:3'!Q382)</f>
        <v>0</v>
      </c>
      <c r="R382" s="93">
        <f>SUM('1:3'!R382)</f>
        <v>0</v>
      </c>
      <c r="S382" s="93">
        <f>SUM('1:3'!S382)</f>
        <v>0</v>
      </c>
      <c r="T382" s="93">
        <f>SUM('1:3'!T382)</f>
        <v>0</v>
      </c>
      <c r="U382" s="93">
        <f>SUM('1:3'!U382)</f>
        <v>0</v>
      </c>
      <c r="V382" s="202">
        <f t="shared" si="73"/>
        <v>0</v>
      </c>
      <c r="W382" s="33" t="str">
        <f t="shared" si="74"/>
        <v/>
      </c>
      <c r="X382" s="93">
        <f>SUM('1:3'!X382)</f>
        <v>0</v>
      </c>
      <c r="Y382" s="93">
        <f>SUM('1:3'!Y382)</f>
        <v>0</v>
      </c>
      <c r="Z382" s="93">
        <f>SUM('1:3'!Z382)</f>
        <v>0</v>
      </c>
      <c r="AA382" s="93">
        <f>SUM('1:3'!AA382)</f>
        <v>0</v>
      </c>
      <c r="AB382" s="25"/>
      <c r="AC382" s="54"/>
      <c r="AD382" s="306"/>
      <c r="AE382" s="54"/>
      <c r="AF382" s="54"/>
      <c r="AG382" s="54"/>
      <c r="AH382" s="54"/>
      <c r="AI382" s="57"/>
      <c r="AJ382" s="57"/>
      <c r="AK382" s="57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</row>
    <row r="383" spans="1:53">
      <c r="A383" s="260">
        <v>30100029</v>
      </c>
      <c r="B383" s="61" t="s">
        <v>78</v>
      </c>
      <c r="C383" s="16" t="s">
        <v>72</v>
      </c>
      <c r="D383" s="17">
        <v>5.08</v>
      </c>
      <c r="E383" s="17"/>
      <c r="F383" s="6"/>
      <c r="G383" s="93">
        <f>SUM('1:3'!G383)</f>
        <v>0</v>
      </c>
      <c r="H383" s="299">
        <f t="shared" si="70"/>
        <v>0</v>
      </c>
      <c r="I383" s="93">
        <f>SUM('1:3'!I383)</f>
        <v>0</v>
      </c>
      <c r="J383" s="31" t="str">
        <f t="array" ref="J383">IF(ISERROR(G383/I383),"",G383/I383)</f>
        <v/>
      </c>
      <c r="K383" s="35">
        <f t="array" ref="K383">IF(ISERROR(G383/L383),"",G383/L383)</f>
        <v>0</v>
      </c>
      <c r="L383" s="87">
        <v>21</v>
      </c>
      <c r="M383" s="36">
        <f t="shared" si="71"/>
        <v>0</v>
      </c>
      <c r="N383" s="31">
        <f t="shared" si="72"/>
        <v>0</v>
      </c>
      <c r="O383" s="93">
        <f>SUM('1:3'!O383)</f>
        <v>0</v>
      </c>
      <c r="P383" s="93">
        <f>SUM('1:3'!P383)</f>
        <v>0</v>
      </c>
      <c r="Q383" s="93">
        <f>SUM('1:3'!Q383)</f>
        <v>0</v>
      </c>
      <c r="R383" s="93">
        <f>SUM('1:3'!R383)</f>
        <v>0</v>
      </c>
      <c r="S383" s="93">
        <f>SUM('1:3'!S383)</f>
        <v>0</v>
      </c>
      <c r="T383" s="93">
        <f>SUM('1:3'!T383)</f>
        <v>0</v>
      </c>
      <c r="U383" s="93">
        <f>SUM('1:3'!U383)</f>
        <v>0</v>
      </c>
      <c r="V383" s="202">
        <f t="shared" si="73"/>
        <v>0</v>
      </c>
      <c r="W383" s="33" t="str">
        <f t="shared" si="74"/>
        <v/>
      </c>
      <c r="X383" s="93">
        <f>SUM('1:3'!X383)</f>
        <v>0</v>
      </c>
      <c r="Y383" s="93">
        <f>SUM('1:3'!Y383)</f>
        <v>0</v>
      </c>
      <c r="Z383" s="93">
        <f>SUM('1:3'!Z383)</f>
        <v>0</v>
      </c>
      <c r="AA383" s="93">
        <f>SUM('1:3'!AA383)</f>
        <v>0</v>
      </c>
      <c r="AB383" s="25"/>
      <c r="AC383" s="54"/>
      <c r="AD383" s="306"/>
      <c r="AE383" s="54"/>
      <c r="AF383" s="54"/>
      <c r="AG383" s="54"/>
      <c r="AH383" s="54"/>
      <c r="AI383" s="57"/>
      <c r="AJ383" s="57"/>
      <c r="AK383" s="57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</row>
    <row r="384" spans="1:53">
      <c r="A384" s="260">
        <v>30100026</v>
      </c>
      <c r="B384" s="61" t="s">
        <v>78</v>
      </c>
      <c r="C384" s="16" t="s">
        <v>73</v>
      </c>
      <c r="D384" s="17">
        <v>5.08</v>
      </c>
      <c r="E384" s="17"/>
      <c r="F384" s="6"/>
      <c r="G384" s="93">
        <f>SUM('1:3'!G384)</f>
        <v>0</v>
      </c>
      <c r="H384" s="299">
        <f t="shared" si="70"/>
        <v>0</v>
      </c>
      <c r="I384" s="93">
        <f>SUM('1:3'!I384)</f>
        <v>0</v>
      </c>
      <c r="J384" s="31" t="str">
        <f t="array" ref="J384">IF(ISERROR(G384/I384),"",G384/I384)</f>
        <v/>
      </c>
      <c r="K384" s="35">
        <f t="array" ref="K384">IF(ISERROR(G384/L384),"",G384/L384)</f>
        <v>0</v>
      </c>
      <c r="L384" s="87">
        <v>21</v>
      </c>
      <c r="M384" s="36">
        <f t="shared" si="71"/>
        <v>0</v>
      </c>
      <c r="N384" s="31">
        <f t="shared" si="72"/>
        <v>0</v>
      </c>
      <c r="O384" s="93">
        <f>SUM('1:3'!O384)</f>
        <v>0</v>
      </c>
      <c r="P384" s="93">
        <f>SUM('1:3'!P384)</f>
        <v>0</v>
      </c>
      <c r="Q384" s="93">
        <f>SUM('1:3'!Q384)</f>
        <v>0</v>
      </c>
      <c r="R384" s="93">
        <f>SUM('1:3'!R384)</f>
        <v>0</v>
      </c>
      <c r="S384" s="93">
        <f>SUM('1:3'!S384)</f>
        <v>0</v>
      </c>
      <c r="T384" s="93">
        <f>SUM('1:3'!T384)</f>
        <v>0</v>
      </c>
      <c r="U384" s="93">
        <f>SUM('1:3'!U384)</f>
        <v>0</v>
      </c>
      <c r="V384" s="202">
        <f t="shared" si="73"/>
        <v>0</v>
      </c>
      <c r="W384" s="33" t="str">
        <f t="shared" si="74"/>
        <v/>
      </c>
      <c r="X384" s="93">
        <f>SUM('1:3'!X384)</f>
        <v>0</v>
      </c>
      <c r="Y384" s="93">
        <f>SUM('1:3'!Y384)</f>
        <v>0</v>
      </c>
      <c r="Z384" s="93">
        <f>SUM('1:3'!Z384)</f>
        <v>0</v>
      </c>
      <c r="AA384" s="93">
        <f>SUM('1:3'!AA384)</f>
        <v>0</v>
      </c>
      <c r="AB384" s="73"/>
      <c r="AC384" s="54"/>
      <c r="AD384" s="306"/>
      <c r="AE384" s="54"/>
      <c r="AF384" s="54"/>
      <c r="AG384" s="54"/>
      <c r="AH384" s="54"/>
      <c r="AI384" s="57"/>
      <c r="AJ384" s="57"/>
      <c r="AK384" s="57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</row>
    <row r="385" spans="1:53">
      <c r="A385" s="260">
        <v>30100025</v>
      </c>
      <c r="B385" s="61" t="s">
        <v>78</v>
      </c>
      <c r="C385" s="16" t="s">
        <v>61</v>
      </c>
      <c r="D385" s="17">
        <v>5.08</v>
      </c>
      <c r="E385" s="17"/>
      <c r="F385" s="6"/>
      <c r="G385" s="93">
        <f>SUM('1:3'!G385)</f>
        <v>0</v>
      </c>
      <c r="H385" s="299">
        <f t="shared" si="70"/>
        <v>0</v>
      </c>
      <c r="I385" s="93">
        <f>SUM('1:3'!I385)</f>
        <v>0</v>
      </c>
      <c r="J385" s="31" t="str">
        <f t="array" ref="J385">IF(ISERROR(G385/I385),"",G385/I385)</f>
        <v/>
      </c>
      <c r="K385" s="35">
        <f t="array" ref="K385">IF(ISERROR(G385/L385),"",G385/L385)</f>
        <v>0</v>
      </c>
      <c r="L385" s="87">
        <v>21</v>
      </c>
      <c r="M385" s="36">
        <f t="shared" si="71"/>
        <v>0</v>
      </c>
      <c r="N385" s="31">
        <f t="shared" si="72"/>
        <v>0</v>
      </c>
      <c r="O385" s="93">
        <f>SUM('1:3'!O385)</f>
        <v>0</v>
      </c>
      <c r="P385" s="93">
        <f>SUM('1:3'!P385)</f>
        <v>0</v>
      </c>
      <c r="Q385" s="93">
        <f>SUM('1:3'!Q385)</f>
        <v>0</v>
      </c>
      <c r="R385" s="93">
        <f>SUM('1:3'!R385)</f>
        <v>0</v>
      </c>
      <c r="S385" s="93">
        <f>SUM('1:3'!S385)</f>
        <v>0</v>
      </c>
      <c r="T385" s="93">
        <f>SUM('1:3'!T385)</f>
        <v>0</v>
      </c>
      <c r="U385" s="93">
        <f>SUM('1:3'!U385)</f>
        <v>0</v>
      </c>
      <c r="V385" s="202">
        <f t="shared" si="73"/>
        <v>0</v>
      </c>
      <c r="W385" s="33" t="str">
        <f t="shared" si="74"/>
        <v/>
      </c>
      <c r="X385" s="93">
        <f>SUM('1:3'!X385)</f>
        <v>0</v>
      </c>
      <c r="Y385" s="93">
        <f>SUM('1:3'!Y385)</f>
        <v>0</v>
      </c>
      <c r="Z385" s="93">
        <f>SUM('1:3'!Z385)</f>
        <v>0</v>
      </c>
      <c r="AA385" s="93">
        <f>SUM('1:3'!AA385)</f>
        <v>0</v>
      </c>
      <c r="AB385" s="25"/>
      <c r="AC385" s="54"/>
      <c r="AD385" s="306"/>
      <c r="AE385" s="54"/>
      <c r="AF385" s="54"/>
      <c r="AG385" s="54"/>
      <c r="AH385" s="54"/>
      <c r="AI385" s="57"/>
      <c r="AJ385" s="57"/>
      <c r="AK385" s="57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</row>
    <row r="386" spans="1:53">
      <c r="A386" s="260">
        <v>30100028</v>
      </c>
      <c r="B386" s="61" t="s">
        <v>78</v>
      </c>
      <c r="C386" s="16" t="s">
        <v>77</v>
      </c>
      <c r="D386" s="17">
        <v>5.08</v>
      </c>
      <c r="E386" s="17"/>
      <c r="F386" s="6"/>
      <c r="G386" s="93">
        <f>SUM('1:3'!G386)</f>
        <v>0</v>
      </c>
      <c r="H386" s="299">
        <f t="shared" si="70"/>
        <v>0</v>
      </c>
      <c r="I386" s="93">
        <f>SUM('1:3'!I386)</f>
        <v>0</v>
      </c>
      <c r="J386" s="31" t="str">
        <f t="array" ref="J386">IF(ISERROR(G386/I386),"",G386/I386)</f>
        <v/>
      </c>
      <c r="K386" s="35">
        <f t="array" ref="K386">IF(ISERROR(G386/L386),"",G386/L386)</f>
        <v>0</v>
      </c>
      <c r="L386" s="87">
        <v>21</v>
      </c>
      <c r="M386" s="36">
        <f t="shared" si="71"/>
        <v>0</v>
      </c>
      <c r="N386" s="31">
        <f t="shared" si="72"/>
        <v>0</v>
      </c>
      <c r="O386" s="93">
        <f>SUM('1:3'!O386)</f>
        <v>0</v>
      </c>
      <c r="P386" s="93">
        <f>SUM('1:3'!P386)</f>
        <v>0</v>
      </c>
      <c r="Q386" s="93">
        <f>SUM('1:3'!Q386)</f>
        <v>0</v>
      </c>
      <c r="R386" s="93">
        <f>SUM('1:3'!R386)</f>
        <v>0</v>
      </c>
      <c r="S386" s="93">
        <f>SUM('1:3'!S386)</f>
        <v>0</v>
      </c>
      <c r="T386" s="93">
        <f>SUM('1:3'!T386)</f>
        <v>0</v>
      </c>
      <c r="U386" s="93">
        <f>SUM('1:3'!U386)</f>
        <v>0</v>
      </c>
      <c r="V386" s="202">
        <f t="shared" si="73"/>
        <v>0</v>
      </c>
      <c r="W386" s="33" t="str">
        <f t="shared" si="74"/>
        <v/>
      </c>
      <c r="X386" s="93">
        <f>SUM('1:3'!X386)</f>
        <v>0</v>
      </c>
      <c r="Y386" s="93">
        <f>SUM('1:3'!Y386)</f>
        <v>0</v>
      </c>
      <c r="Z386" s="93">
        <f>SUM('1:3'!Z386)</f>
        <v>0</v>
      </c>
      <c r="AA386" s="93">
        <f>SUM('1:3'!AA386)</f>
        <v>0</v>
      </c>
      <c r="AB386" s="73"/>
      <c r="AC386" s="54"/>
      <c r="AD386" s="306"/>
      <c r="AE386" s="54"/>
      <c r="AF386" s="54"/>
      <c r="AG386" s="54"/>
      <c r="AH386" s="54"/>
      <c r="AI386" s="57"/>
      <c r="AJ386" s="57"/>
      <c r="AK386" s="57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</row>
    <row r="387" spans="1:53">
      <c r="A387" s="260">
        <v>30100032</v>
      </c>
      <c r="B387" s="61" t="s">
        <v>79</v>
      </c>
      <c r="C387" s="16" t="s">
        <v>65</v>
      </c>
      <c r="D387" s="17">
        <v>5.03</v>
      </c>
      <c r="E387" s="17"/>
      <c r="F387" s="6"/>
      <c r="G387" s="93">
        <f>SUM('1:3'!G387)</f>
        <v>0</v>
      </c>
      <c r="H387" s="299">
        <f t="shared" si="70"/>
        <v>0</v>
      </c>
      <c r="I387" s="93">
        <f>SUM('1:3'!I387)</f>
        <v>0</v>
      </c>
      <c r="J387" s="31" t="str">
        <f t="array" ref="J387">IF(ISERROR(G387/I387),"",G387/I387)</f>
        <v/>
      </c>
      <c r="K387" s="35">
        <f t="array" ref="K387">IF(ISERROR(G387/L387),"",G387/L387)</f>
        <v>0</v>
      </c>
      <c r="L387" s="87">
        <v>56</v>
      </c>
      <c r="M387" s="36">
        <f t="shared" si="71"/>
        <v>0</v>
      </c>
      <c r="N387" s="31">
        <f t="shared" si="72"/>
        <v>0</v>
      </c>
      <c r="O387" s="93">
        <f>SUM('1:3'!O387)</f>
        <v>0</v>
      </c>
      <c r="P387" s="93">
        <f>SUM('1:3'!P387)</f>
        <v>0</v>
      </c>
      <c r="Q387" s="93">
        <f>SUM('1:3'!Q387)</f>
        <v>0</v>
      </c>
      <c r="R387" s="93">
        <f>SUM('1:3'!R387)</f>
        <v>0</v>
      </c>
      <c r="S387" s="93">
        <f>SUM('1:3'!S387)</f>
        <v>0</v>
      </c>
      <c r="T387" s="93">
        <f>SUM('1:3'!T387)</f>
        <v>0</v>
      </c>
      <c r="U387" s="93">
        <f>SUM('1:3'!U387)</f>
        <v>0</v>
      </c>
      <c r="V387" s="202">
        <f t="shared" si="73"/>
        <v>0</v>
      </c>
      <c r="W387" s="33" t="str">
        <f t="shared" si="74"/>
        <v/>
      </c>
      <c r="X387" s="93">
        <f>SUM('1:3'!X387)</f>
        <v>0</v>
      </c>
      <c r="Y387" s="93">
        <f>SUM('1:3'!Y387)</f>
        <v>0</v>
      </c>
      <c r="Z387" s="93">
        <f>SUM('1:3'!Z387)</f>
        <v>0</v>
      </c>
      <c r="AA387" s="93">
        <f>SUM('1:3'!AA387)</f>
        <v>0</v>
      </c>
      <c r="AB387" s="25"/>
      <c r="AC387" s="54"/>
      <c r="AD387" s="306"/>
      <c r="AE387" s="54"/>
      <c r="AF387" s="54"/>
      <c r="AG387" s="54"/>
      <c r="AH387" s="54"/>
      <c r="AI387" s="57"/>
      <c r="AJ387" s="57"/>
      <c r="AK387" s="57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</row>
    <row r="388" spans="1:53">
      <c r="A388" s="260">
        <v>30100033</v>
      </c>
      <c r="B388" s="61" t="s">
        <v>79</v>
      </c>
      <c r="C388" s="16" t="s">
        <v>53</v>
      </c>
      <c r="D388" s="17">
        <v>5.03</v>
      </c>
      <c r="E388" s="17"/>
      <c r="F388" s="6"/>
      <c r="G388" s="93">
        <f>SUM('1:3'!G388)</f>
        <v>0</v>
      </c>
      <c r="H388" s="299">
        <f t="shared" si="70"/>
        <v>0</v>
      </c>
      <c r="I388" s="93">
        <f>SUM('1:3'!I388)</f>
        <v>0</v>
      </c>
      <c r="J388" s="31" t="str">
        <f t="array" ref="J388">IF(ISERROR(G388/I388),"",G388/I388)</f>
        <v/>
      </c>
      <c r="K388" s="35">
        <f t="array" ref="K388">IF(ISERROR(G388/L388),"",G388/L388)</f>
        <v>0</v>
      </c>
      <c r="L388" s="87">
        <v>56</v>
      </c>
      <c r="M388" s="36">
        <f t="shared" si="71"/>
        <v>0</v>
      </c>
      <c r="N388" s="31">
        <f t="shared" si="72"/>
        <v>0</v>
      </c>
      <c r="O388" s="93">
        <f>SUM('1:3'!O388)</f>
        <v>0</v>
      </c>
      <c r="P388" s="93">
        <f>SUM('1:3'!P388)</f>
        <v>0</v>
      </c>
      <c r="Q388" s="93">
        <f>SUM('1:3'!Q388)</f>
        <v>0</v>
      </c>
      <c r="R388" s="93">
        <f>SUM('1:3'!R388)</f>
        <v>0</v>
      </c>
      <c r="S388" s="93">
        <f>SUM('1:3'!S388)</f>
        <v>0</v>
      </c>
      <c r="T388" s="93">
        <f>SUM('1:3'!T388)</f>
        <v>0</v>
      </c>
      <c r="U388" s="93">
        <f>SUM('1:3'!U388)</f>
        <v>0</v>
      </c>
      <c r="V388" s="202">
        <f t="shared" si="73"/>
        <v>0</v>
      </c>
      <c r="W388" s="33" t="str">
        <f t="shared" si="74"/>
        <v/>
      </c>
      <c r="X388" s="93">
        <f>SUM('1:3'!X388)</f>
        <v>0</v>
      </c>
      <c r="Y388" s="93">
        <f>SUM('1:3'!Y388)</f>
        <v>0</v>
      </c>
      <c r="Z388" s="93">
        <f>SUM('1:3'!Z388)</f>
        <v>0</v>
      </c>
      <c r="AA388" s="93">
        <f>SUM('1:3'!AA388)</f>
        <v>0</v>
      </c>
      <c r="AB388" s="25"/>
      <c r="AC388" s="54"/>
      <c r="AD388" s="306"/>
      <c r="AE388" s="54"/>
      <c r="AF388" s="54"/>
      <c r="AG388" s="54"/>
      <c r="AH388" s="54"/>
      <c r="AI388" s="57"/>
      <c r="AJ388" s="57"/>
      <c r="AK388" s="57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</row>
    <row r="389" spans="1:53">
      <c r="A389" s="260">
        <v>30100062</v>
      </c>
      <c r="B389" s="61" t="s">
        <v>79</v>
      </c>
      <c r="C389" s="16" t="s">
        <v>66</v>
      </c>
      <c r="D389" s="17">
        <v>5.03</v>
      </c>
      <c r="E389" s="17"/>
      <c r="F389" s="6"/>
      <c r="G389" s="93">
        <f>SUM('1:3'!G389)</f>
        <v>0</v>
      </c>
      <c r="H389" s="299">
        <f t="shared" si="70"/>
        <v>0</v>
      </c>
      <c r="I389" s="93">
        <f>SUM('1:3'!I389)</f>
        <v>0</v>
      </c>
      <c r="J389" s="31" t="str">
        <f t="array" ref="J389">IF(ISERROR(G389/I389),"",G389/I389)</f>
        <v/>
      </c>
      <c r="K389" s="35">
        <f t="array" ref="K389">IF(ISERROR(G389/L389),"",G389/L389)</f>
        <v>0</v>
      </c>
      <c r="L389" s="87">
        <v>56</v>
      </c>
      <c r="M389" s="36">
        <f t="shared" si="71"/>
        <v>0</v>
      </c>
      <c r="N389" s="31">
        <f t="shared" si="72"/>
        <v>0</v>
      </c>
      <c r="O389" s="93">
        <f>SUM('1:3'!O389)</f>
        <v>0</v>
      </c>
      <c r="P389" s="93">
        <f>SUM('1:3'!P389)</f>
        <v>0</v>
      </c>
      <c r="Q389" s="93">
        <f>SUM('1:3'!Q389)</f>
        <v>0</v>
      </c>
      <c r="R389" s="93">
        <f>SUM('1:3'!R389)</f>
        <v>0</v>
      </c>
      <c r="S389" s="93">
        <f>SUM('1:3'!S389)</f>
        <v>0</v>
      </c>
      <c r="T389" s="93">
        <f>SUM('1:3'!T389)</f>
        <v>0</v>
      </c>
      <c r="U389" s="93">
        <f>SUM('1:3'!U389)</f>
        <v>0</v>
      </c>
      <c r="V389" s="202">
        <f t="shared" si="73"/>
        <v>0</v>
      </c>
      <c r="W389" s="33" t="str">
        <f t="shared" si="74"/>
        <v/>
      </c>
      <c r="X389" s="93">
        <f>SUM('1:3'!X389)</f>
        <v>0</v>
      </c>
      <c r="Y389" s="93">
        <f>SUM('1:3'!Y389)</f>
        <v>0</v>
      </c>
      <c r="Z389" s="93">
        <f>SUM('1:3'!Z389)</f>
        <v>0</v>
      </c>
      <c r="AA389" s="93">
        <f>SUM('1:3'!AA389)</f>
        <v>0</v>
      </c>
      <c r="AB389" s="25"/>
      <c r="AC389" s="54"/>
      <c r="AD389" s="306"/>
      <c r="AE389" s="54"/>
      <c r="AF389" s="54"/>
      <c r="AG389" s="54"/>
      <c r="AH389" s="54"/>
      <c r="AI389" s="57"/>
      <c r="AJ389" s="57"/>
      <c r="AK389" s="57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</row>
    <row r="390" spans="1:53">
      <c r="A390" s="260">
        <v>30100031</v>
      </c>
      <c r="B390" s="61" t="s">
        <v>79</v>
      </c>
      <c r="C390" s="16" t="s">
        <v>74</v>
      </c>
      <c r="D390" s="17">
        <v>5.03</v>
      </c>
      <c r="E390" s="17"/>
      <c r="F390" s="6"/>
      <c r="G390" s="93">
        <f>SUM('1:3'!G390)</f>
        <v>0</v>
      </c>
      <c r="H390" s="299">
        <f t="shared" si="70"/>
        <v>0</v>
      </c>
      <c r="I390" s="93">
        <f>SUM('1:3'!I390)</f>
        <v>0</v>
      </c>
      <c r="J390" s="31" t="str">
        <f t="array" ref="J390">IF(ISERROR(G390/I390),"",G390/I390)</f>
        <v/>
      </c>
      <c r="K390" s="35">
        <f t="array" ref="K390">IF(ISERROR(G390/L390),"",G390/L390)</f>
        <v>0</v>
      </c>
      <c r="L390" s="87">
        <v>56</v>
      </c>
      <c r="M390" s="36">
        <f t="shared" si="71"/>
        <v>0</v>
      </c>
      <c r="N390" s="31">
        <f t="shared" si="72"/>
        <v>0</v>
      </c>
      <c r="O390" s="93">
        <f>SUM('1:3'!O390)</f>
        <v>0</v>
      </c>
      <c r="P390" s="93">
        <f>SUM('1:3'!P390)</f>
        <v>0</v>
      </c>
      <c r="Q390" s="93">
        <f>SUM('1:3'!Q390)</f>
        <v>0</v>
      </c>
      <c r="R390" s="93">
        <f>SUM('1:3'!R390)</f>
        <v>0</v>
      </c>
      <c r="S390" s="93">
        <f>SUM('1:3'!S390)</f>
        <v>0</v>
      </c>
      <c r="T390" s="93">
        <f>SUM('1:3'!T390)</f>
        <v>0</v>
      </c>
      <c r="U390" s="93">
        <f>SUM('1:3'!U390)</f>
        <v>0</v>
      </c>
      <c r="V390" s="202">
        <f t="shared" si="73"/>
        <v>0</v>
      </c>
      <c r="W390" s="33" t="str">
        <f t="shared" si="74"/>
        <v/>
      </c>
      <c r="X390" s="93">
        <f>SUM('1:3'!X390)</f>
        <v>0</v>
      </c>
      <c r="Y390" s="93">
        <f>SUM('1:3'!Y390)</f>
        <v>0</v>
      </c>
      <c r="Z390" s="93">
        <f>SUM('1:3'!Z390)</f>
        <v>0</v>
      </c>
      <c r="AA390" s="93">
        <f>SUM('1:3'!AA390)</f>
        <v>0</v>
      </c>
      <c r="AB390" s="25"/>
      <c r="AC390" s="54"/>
      <c r="AD390" s="306"/>
      <c r="AE390" s="54"/>
      <c r="AF390" s="54"/>
      <c r="AG390" s="54"/>
      <c r="AH390" s="54"/>
      <c r="AI390" s="57"/>
      <c r="AJ390" s="57"/>
      <c r="AK390" s="57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</row>
    <row r="391" spans="1:53">
      <c r="A391" s="260">
        <v>30100019</v>
      </c>
      <c r="B391" s="61" t="s">
        <v>385</v>
      </c>
      <c r="C391" s="16" t="s">
        <v>386</v>
      </c>
      <c r="D391" s="17">
        <v>5.03</v>
      </c>
      <c r="E391" s="17"/>
      <c r="F391" s="6"/>
      <c r="G391" s="93">
        <f>SUM('1:3'!G391)</f>
        <v>0</v>
      </c>
      <c r="H391" s="299">
        <f t="shared" si="70"/>
        <v>0</v>
      </c>
      <c r="I391" s="93">
        <f>SUM('1:3'!I391)</f>
        <v>0</v>
      </c>
      <c r="J391" s="31"/>
      <c r="K391" s="35">
        <f t="array" ref="K391">IF(ISERROR(G391/L391),"",G391/L391)</f>
        <v>0</v>
      </c>
      <c r="L391" s="87">
        <v>54</v>
      </c>
      <c r="M391" s="36">
        <f t="shared" si="71"/>
        <v>0</v>
      </c>
      <c r="N391" s="31">
        <f t="shared" si="72"/>
        <v>0</v>
      </c>
      <c r="O391" s="93">
        <f>SUM('1:3'!O391)</f>
        <v>0</v>
      </c>
      <c r="P391" s="93">
        <f>SUM('1:3'!P391)</f>
        <v>0</v>
      </c>
      <c r="Q391" s="93">
        <f>SUM('1:3'!Q391)</f>
        <v>0</v>
      </c>
      <c r="R391" s="93">
        <f>SUM('1:3'!R391)</f>
        <v>0</v>
      </c>
      <c r="S391" s="93">
        <f>SUM('1:3'!S391)</f>
        <v>0</v>
      </c>
      <c r="T391" s="93">
        <f>SUM('1:3'!T391)</f>
        <v>0</v>
      </c>
      <c r="U391" s="93">
        <f>SUM('1:3'!U391)</f>
        <v>0</v>
      </c>
      <c r="V391" s="202"/>
      <c r="W391" s="33"/>
      <c r="X391" s="93">
        <f>SUM('1:3'!X391)</f>
        <v>0</v>
      </c>
      <c r="Y391" s="93">
        <f>SUM('1:3'!Y391)</f>
        <v>0</v>
      </c>
      <c r="Z391" s="93">
        <f>SUM('1:3'!Z391)</f>
        <v>0</v>
      </c>
      <c r="AA391" s="93">
        <f>SUM('1:3'!AA391)</f>
        <v>0</v>
      </c>
      <c r="AB391" s="25"/>
      <c r="AC391" s="54"/>
      <c r="AD391" s="306"/>
      <c r="AE391" s="54"/>
      <c r="AF391" s="54"/>
      <c r="AG391" s="54"/>
      <c r="AH391" s="54"/>
      <c r="AI391" s="57"/>
      <c r="AJ391" s="57"/>
      <c r="AK391" s="57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</row>
    <row r="392" spans="1:53">
      <c r="A392" s="260">
        <v>30100020</v>
      </c>
      <c r="B392" s="61" t="s">
        <v>385</v>
      </c>
      <c r="C392" s="16" t="s">
        <v>387</v>
      </c>
      <c r="D392" s="17">
        <v>5.03</v>
      </c>
      <c r="E392" s="17"/>
      <c r="F392" s="6"/>
      <c r="G392" s="93">
        <f>SUM('1:3'!G392)</f>
        <v>0</v>
      </c>
      <c r="H392" s="299">
        <f t="shared" si="70"/>
        <v>0</v>
      </c>
      <c r="I392" s="93">
        <f>SUM('1:3'!I392)</f>
        <v>0</v>
      </c>
      <c r="J392" s="31"/>
      <c r="K392" s="35">
        <f t="array" ref="K392">IF(ISERROR(G392/L392),"",G392/L392)</f>
        <v>0</v>
      </c>
      <c r="L392" s="87">
        <v>54</v>
      </c>
      <c r="M392" s="36">
        <f t="shared" si="71"/>
        <v>0</v>
      </c>
      <c r="N392" s="31">
        <f t="shared" si="72"/>
        <v>0</v>
      </c>
      <c r="O392" s="93">
        <f>SUM('1:3'!O392)</f>
        <v>0</v>
      </c>
      <c r="P392" s="93">
        <f>SUM('1:3'!P392)</f>
        <v>0</v>
      </c>
      <c r="Q392" s="93">
        <f>SUM('1:3'!Q392)</f>
        <v>0</v>
      </c>
      <c r="R392" s="93">
        <f>SUM('1:3'!R392)</f>
        <v>0</v>
      </c>
      <c r="S392" s="93">
        <f>SUM('1:3'!S392)</f>
        <v>0</v>
      </c>
      <c r="T392" s="93">
        <f>SUM('1:3'!T392)</f>
        <v>0</v>
      </c>
      <c r="U392" s="93">
        <f>SUM('1:3'!U392)</f>
        <v>0</v>
      </c>
      <c r="V392" s="202"/>
      <c r="W392" s="33"/>
      <c r="X392" s="93">
        <f>SUM('1:3'!X392)</f>
        <v>0</v>
      </c>
      <c r="Y392" s="93">
        <f>SUM('1:3'!Y392)</f>
        <v>0</v>
      </c>
      <c r="Z392" s="93">
        <f>SUM('1:3'!Z392)</f>
        <v>0</v>
      </c>
      <c r="AA392" s="93">
        <f>SUM('1:3'!AA392)</f>
        <v>0</v>
      </c>
      <c r="AB392" s="25"/>
      <c r="AC392" s="54"/>
      <c r="AD392" s="306"/>
      <c r="AE392" s="54"/>
      <c r="AF392" s="54"/>
      <c r="AG392" s="54"/>
      <c r="AH392" s="54"/>
      <c r="AI392" s="57"/>
      <c r="AJ392" s="57"/>
      <c r="AK392" s="57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</row>
    <row r="393" spans="1:53">
      <c r="A393" s="260">
        <v>30100021</v>
      </c>
      <c r="B393" s="186" t="s">
        <v>388</v>
      </c>
      <c r="C393" s="16" t="s">
        <v>390</v>
      </c>
      <c r="D393" s="17">
        <v>5.03</v>
      </c>
      <c r="E393" s="17"/>
      <c r="F393" s="6"/>
      <c r="G393" s="93">
        <f>SUM('1:3'!G393)</f>
        <v>0</v>
      </c>
      <c r="H393" s="299">
        <f t="shared" si="70"/>
        <v>0</v>
      </c>
      <c r="I393" s="93">
        <f>SUM('1:3'!I393)</f>
        <v>0</v>
      </c>
      <c r="J393" s="31"/>
      <c r="K393" s="35">
        <f t="array" ref="K393">IF(ISERROR(G393/L393),"",G393/L393)</f>
        <v>0</v>
      </c>
      <c r="L393" s="87">
        <v>54</v>
      </c>
      <c r="M393" s="36">
        <f t="shared" si="71"/>
        <v>0</v>
      </c>
      <c r="N393" s="31">
        <f t="shared" si="72"/>
        <v>0</v>
      </c>
      <c r="O393" s="93">
        <f>SUM('1:3'!O393)</f>
        <v>0</v>
      </c>
      <c r="P393" s="93">
        <f>SUM('1:3'!P393)</f>
        <v>0</v>
      </c>
      <c r="Q393" s="93">
        <f>SUM('1:3'!Q393)</f>
        <v>0</v>
      </c>
      <c r="R393" s="93">
        <f>SUM('1:3'!R393)</f>
        <v>0</v>
      </c>
      <c r="S393" s="93">
        <f>SUM('1:3'!S393)</f>
        <v>0</v>
      </c>
      <c r="T393" s="93">
        <f>SUM('1:3'!T393)</f>
        <v>0</v>
      </c>
      <c r="U393" s="93">
        <f>SUM('1:3'!U393)</f>
        <v>0</v>
      </c>
      <c r="V393" s="202"/>
      <c r="W393" s="33"/>
      <c r="X393" s="93">
        <f>SUM('1:3'!X393)</f>
        <v>0</v>
      </c>
      <c r="Y393" s="93">
        <f>SUM('1:3'!Y393)</f>
        <v>0</v>
      </c>
      <c r="Z393" s="93">
        <f>SUM('1:3'!Z393)</f>
        <v>0</v>
      </c>
      <c r="AA393" s="93">
        <f>SUM('1:3'!AA393)</f>
        <v>0</v>
      </c>
      <c r="AB393" s="25"/>
      <c r="AC393" s="54"/>
      <c r="AD393" s="306"/>
      <c r="AE393" s="54"/>
      <c r="AF393" s="54"/>
      <c r="AG393" s="54"/>
      <c r="AH393" s="54"/>
      <c r="AI393" s="57"/>
      <c r="AJ393" s="57"/>
      <c r="AK393" s="57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</row>
    <row r="394" spans="1:53">
      <c r="A394" s="260">
        <v>30100018</v>
      </c>
      <c r="B394" s="186" t="s">
        <v>388</v>
      </c>
      <c r="C394" s="16" t="s">
        <v>392</v>
      </c>
      <c r="D394" s="17">
        <v>5.03</v>
      </c>
      <c r="E394" s="17"/>
      <c r="F394" s="6"/>
      <c r="G394" s="93">
        <f>SUM('1:3'!G394)</f>
        <v>0</v>
      </c>
      <c r="H394" s="299">
        <f t="shared" si="70"/>
        <v>0</v>
      </c>
      <c r="I394" s="93">
        <f>SUM('1:3'!I394)</f>
        <v>0</v>
      </c>
      <c r="J394" s="31"/>
      <c r="K394" s="35">
        <f t="array" ref="K394">IF(ISERROR(G394/L394),"",G394/L394)</f>
        <v>0</v>
      </c>
      <c r="L394" s="87">
        <v>54</v>
      </c>
      <c r="M394" s="36">
        <f t="shared" si="71"/>
        <v>0</v>
      </c>
      <c r="N394" s="31">
        <f t="shared" si="72"/>
        <v>0</v>
      </c>
      <c r="O394" s="93">
        <f>SUM('1:3'!O394)</f>
        <v>0</v>
      </c>
      <c r="P394" s="93">
        <f>SUM('1:3'!P394)</f>
        <v>0</v>
      </c>
      <c r="Q394" s="93">
        <f>SUM('1:3'!Q394)</f>
        <v>0</v>
      </c>
      <c r="R394" s="93">
        <f>SUM('1:3'!R394)</f>
        <v>0</v>
      </c>
      <c r="S394" s="93">
        <f>SUM('1:3'!S394)</f>
        <v>0</v>
      </c>
      <c r="T394" s="93">
        <f>SUM('1:3'!T394)</f>
        <v>0</v>
      </c>
      <c r="U394" s="93">
        <f>SUM('1:3'!U394)</f>
        <v>0</v>
      </c>
      <c r="V394" s="202"/>
      <c r="W394" s="33"/>
      <c r="X394" s="93">
        <f>SUM('1:3'!X394)</f>
        <v>0</v>
      </c>
      <c r="Y394" s="93">
        <f>SUM('1:3'!Y394)</f>
        <v>0</v>
      </c>
      <c r="Z394" s="93">
        <f>SUM('1:3'!Z394)</f>
        <v>0</v>
      </c>
      <c r="AA394" s="93">
        <f>SUM('1:3'!AA394)</f>
        <v>0</v>
      </c>
      <c r="AB394" s="25"/>
      <c r="AC394" s="54"/>
      <c r="AD394" s="306"/>
      <c r="AE394" s="54"/>
      <c r="AF394" s="54"/>
      <c r="AG394" s="54"/>
      <c r="AH394" s="54"/>
      <c r="AI394" s="57"/>
      <c r="AJ394" s="57"/>
      <c r="AK394" s="57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</row>
    <row r="395" spans="1:53">
      <c r="A395" s="263">
        <v>30700007</v>
      </c>
      <c r="B395" s="186" t="s">
        <v>424</v>
      </c>
      <c r="C395" s="183" t="s">
        <v>364</v>
      </c>
      <c r="D395" s="17">
        <v>5.03</v>
      </c>
      <c r="E395" s="17"/>
      <c r="F395" s="6"/>
      <c r="G395" s="93">
        <f>SUM('1:3'!G395)</f>
        <v>0</v>
      </c>
      <c r="H395" s="299">
        <f t="shared" si="70"/>
        <v>0</v>
      </c>
      <c r="I395" s="93">
        <f>SUM('1:3'!I395)</f>
        <v>0</v>
      </c>
      <c r="J395" s="31"/>
      <c r="K395" s="35">
        <f t="array" ref="K395">IF(ISERROR(G395/L395),"",G395/L395)</f>
        <v>0</v>
      </c>
      <c r="L395" s="87">
        <v>4</v>
      </c>
      <c r="M395" s="36">
        <f t="shared" si="71"/>
        <v>0</v>
      </c>
      <c r="N395" s="31"/>
      <c r="O395" s="93">
        <f>SUM('1:3'!O395)</f>
        <v>0</v>
      </c>
      <c r="P395" s="93">
        <f>SUM('1:3'!P395)</f>
        <v>0</v>
      </c>
      <c r="Q395" s="93">
        <f>SUM('1:3'!Q395)</f>
        <v>0</v>
      </c>
      <c r="R395" s="93">
        <f>SUM('1:3'!R395)</f>
        <v>0</v>
      </c>
      <c r="S395" s="93">
        <f>SUM('1:3'!S395)</f>
        <v>0</v>
      </c>
      <c r="T395" s="93">
        <f>SUM('1:3'!T395)</f>
        <v>0</v>
      </c>
      <c r="U395" s="93">
        <f>SUM('1:3'!U395)</f>
        <v>0</v>
      </c>
      <c r="V395" s="202"/>
      <c r="W395" s="33"/>
      <c r="X395" s="93">
        <f>SUM('1:3'!X395)</f>
        <v>0</v>
      </c>
      <c r="Y395" s="93">
        <f>SUM('1:3'!Y395)</f>
        <v>0</v>
      </c>
      <c r="Z395" s="93">
        <f>SUM('1:3'!Z395)</f>
        <v>0</v>
      </c>
      <c r="AA395" s="93">
        <f>SUM('1:3'!AA395)</f>
        <v>0</v>
      </c>
      <c r="AB395" s="25"/>
      <c r="AC395" s="54"/>
      <c r="AD395" s="306"/>
      <c r="AE395" s="54"/>
      <c r="AF395" s="54"/>
      <c r="AG395" s="54"/>
      <c r="AH395" s="54"/>
      <c r="AI395" s="57"/>
      <c r="AJ395" s="57"/>
      <c r="AK395" s="57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</row>
    <row r="396" spans="1:53">
      <c r="A396" s="263">
        <v>30700006</v>
      </c>
      <c r="B396" s="186" t="s">
        <v>424</v>
      </c>
      <c r="C396" s="183" t="s">
        <v>365</v>
      </c>
      <c r="D396" s="17">
        <v>5.03</v>
      </c>
      <c r="E396" s="17"/>
      <c r="F396" s="6"/>
      <c r="G396" s="93">
        <f>SUM('1:3'!G396)</f>
        <v>0</v>
      </c>
      <c r="H396" s="299">
        <f t="shared" si="70"/>
        <v>0</v>
      </c>
      <c r="I396" s="93">
        <f>SUM('1:3'!I396)</f>
        <v>0</v>
      </c>
      <c r="J396" s="31"/>
      <c r="K396" s="35">
        <f t="array" ref="K396">IF(ISERROR(G396/L396),"",G396/L396)</f>
        <v>0</v>
      </c>
      <c r="L396" s="87">
        <v>4</v>
      </c>
      <c r="M396" s="36">
        <f t="shared" si="71"/>
        <v>0</v>
      </c>
      <c r="N396" s="31"/>
      <c r="O396" s="93">
        <f>SUM('1:3'!O396)</f>
        <v>0</v>
      </c>
      <c r="P396" s="93">
        <f>SUM('1:3'!P396)</f>
        <v>0</v>
      </c>
      <c r="Q396" s="93">
        <f>SUM('1:3'!Q396)</f>
        <v>0</v>
      </c>
      <c r="R396" s="93">
        <f>SUM('1:3'!R396)</f>
        <v>0</v>
      </c>
      <c r="S396" s="93">
        <f>SUM('1:3'!S396)</f>
        <v>0</v>
      </c>
      <c r="T396" s="93">
        <f>SUM('1:3'!T396)</f>
        <v>0</v>
      </c>
      <c r="U396" s="93">
        <f>SUM('1:3'!U396)</f>
        <v>0</v>
      </c>
      <c r="V396" s="202"/>
      <c r="W396" s="33"/>
      <c r="X396" s="93">
        <f>SUM('1:3'!X396)</f>
        <v>0</v>
      </c>
      <c r="Y396" s="93">
        <f>SUM('1:3'!Y396)</f>
        <v>0</v>
      </c>
      <c r="Z396" s="93">
        <f>SUM('1:3'!Z396)</f>
        <v>0</v>
      </c>
      <c r="AA396" s="93">
        <f>SUM('1:3'!AA396)</f>
        <v>0</v>
      </c>
      <c r="AB396" s="25"/>
      <c r="AC396" s="54"/>
      <c r="AD396" s="306"/>
      <c r="AE396" s="54"/>
      <c r="AF396" s="54"/>
      <c r="AG396" s="54"/>
      <c r="AH396" s="54"/>
      <c r="AI396" s="57"/>
      <c r="AJ396" s="57"/>
      <c r="AK396" s="57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</row>
    <row r="397" spans="1:53">
      <c r="A397" s="263">
        <v>30700008</v>
      </c>
      <c r="B397" s="186" t="s">
        <v>424</v>
      </c>
      <c r="C397" s="183" t="s">
        <v>366</v>
      </c>
      <c r="D397" s="17">
        <v>5.03</v>
      </c>
      <c r="E397" s="17"/>
      <c r="F397" s="6"/>
      <c r="G397" s="93">
        <f>SUM('1:3'!G397)</f>
        <v>0</v>
      </c>
      <c r="H397" s="299">
        <f t="shared" si="70"/>
        <v>0</v>
      </c>
      <c r="I397" s="93">
        <f>SUM('1:3'!I397)</f>
        <v>0</v>
      </c>
      <c r="J397" s="31"/>
      <c r="K397" s="35">
        <f t="array" ref="K397">IF(ISERROR(G397/L397),"",G397/L397)</f>
        <v>0</v>
      </c>
      <c r="L397" s="87">
        <v>4</v>
      </c>
      <c r="M397" s="36">
        <f t="shared" si="71"/>
        <v>0</v>
      </c>
      <c r="N397" s="31"/>
      <c r="O397" s="93">
        <f>SUM('1:3'!O397)</f>
        <v>0</v>
      </c>
      <c r="P397" s="93">
        <f>SUM('1:3'!P397)</f>
        <v>0</v>
      </c>
      <c r="Q397" s="93">
        <f>SUM('1:3'!Q397)</f>
        <v>0</v>
      </c>
      <c r="R397" s="93">
        <f>SUM('1:3'!R397)</f>
        <v>0</v>
      </c>
      <c r="S397" s="93">
        <f>SUM('1:3'!S397)</f>
        <v>0</v>
      </c>
      <c r="T397" s="93">
        <f>SUM('1:3'!T397)</f>
        <v>0</v>
      </c>
      <c r="U397" s="93">
        <f>SUM('1:3'!U397)</f>
        <v>0</v>
      </c>
      <c r="V397" s="202"/>
      <c r="W397" s="33"/>
      <c r="X397" s="93">
        <f>SUM('1:3'!X397)</f>
        <v>0</v>
      </c>
      <c r="Y397" s="93">
        <f>SUM('1:3'!Y397)</f>
        <v>0</v>
      </c>
      <c r="Z397" s="93">
        <f>SUM('1:3'!Z397)</f>
        <v>0</v>
      </c>
      <c r="AA397" s="93">
        <f>SUM('1:3'!AA397)</f>
        <v>0</v>
      </c>
      <c r="AB397" s="25"/>
      <c r="AC397" s="54"/>
      <c r="AD397" s="306"/>
      <c r="AE397" s="54"/>
      <c r="AF397" s="54"/>
      <c r="AG397" s="54"/>
      <c r="AH397" s="54"/>
      <c r="AI397" s="57"/>
      <c r="AJ397" s="57"/>
      <c r="AK397" s="57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</row>
    <row r="398" spans="1:53">
      <c r="A398" s="263">
        <v>30700009</v>
      </c>
      <c r="B398" s="186" t="s">
        <v>424</v>
      </c>
      <c r="C398" s="183" t="s">
        <v>367</v>
      </c>
      <c r="D398" s="17">
        <v>5.03</v>
      </c>
      <c r="E398" s="17"/>
      <c r="F398" s="6"/>
      <c r="G398" s="93">
        <f>SUM('1:3'!G398)</f>
        <v>0</v>
      </c>
      <c r="H398" s="299">
        <f t="shared" si="70"/>
        <v>0</v>
      </c>
      <c r="I398" s="93">
        <f>SUM('1:3'!I398)</f>
        <v>0</v>
      </c>
      <c r="J398" s="31"/>
      <c r="K398" s="35">
        <f t="array" ref="K398">IF(ISERROR(G398/L398),"",G398/L398)</f>
        <v>0</v>
      </c>
      <c r="L398" s="87">
        <v>4</v>
      </c>
      <c r="M398" s="36">
        <f t="shared" si="71"/>
        <v>0</v>
      </c>
      <c r="N398" s="31"/>
      <c r="O398" s="93">
        <f>SUM('1:3'!O398)</f>
        <v>0</v>
      </c>
      <c r="P398" s="93">
        <f>SUM('1:3'!P398)</f>
        <v>0</v>
      </c>
      <c r="Q398" s="93">
        <f>SUM('1:3'!Q398)</f>
        <v>0</v>
      </c>
      <c r="R398" s="93">
        <f>SUM('1:3'!R398)</f>
        <v>0</v>
      </c>
      <c r="S398" s="93">
        <f>SUM('1:3'!S398)</f>
        <v>0</v>
      </c>
      <c r="T398" s="93">
        <f>SUM('1:3'!T398)</f>
        <v>0</v>
      </c>
      <c r="U398" s="93">
        <f>SUM('1:3'!U398)</f>
        <v>0</v>
      </c>
      <c r="V398" s="202"/>
      <c r="W398" s="33"/>
      <c r="X398" s="93">
        <f>SUM('1:3'!X398)</f>
        <v>0</v>
      </c>
      <c r="Y398" s="93">
        <f>SUM('1:3'!Y398)</f>
        <v>0</v>
      </c>
      <c r="Z398" s="93">
        <f>SUM('1:3'!Z398)</f>
        <v>0</v>
      </c>
      <c r="AA398" s="93">
        <f>SUM('1:3'!AA398)</f>
        <v>0</v>
      </c>
      <c r="AB398" s="25"/>
      <c r="AC398" s="54"/>
      <c r="AD398" s="306"/>
      <c r="AE398" s="54"/>
      <c r="AF398" s="54"/>
      <c r="AG398" s="54"/>
      <c r="AH398" s="54"/>
      <c r="AI398" s="57"/>
      <c r="AJ398" s="57"/>
      <c r="AK398" s="57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</row>
    <row r="399" spans="1:53">
      <c r="A399" s="260">
        <v>30100036</v>
      </c>
      <c r="B399" s="62" t="s">
        <v>80</v>
      </c>
      <c r="C399" s="16" t="s">
        <v>61</v>
      </c>
      <c r="D399" s="17">
        <v>5.03</v>
      </c>
      <c r="E399" s="17"/>
      <c r="F399" s="6"/>
      <c r="G399" s="93">
        <f>SUM('1:3'!G399)</f>
        <v>0</v>
      </c>
      <c r="H399" s="299">
        <f t="shared" si="70"/>
        <v>0</v>
      </c>
      <c r="I399" s="93">
        <f>SUM('1:3'!I399)</f>
        <v>0</v>
      </c>
      <c r="J399" s="31" t="str">
        <f t="array" ref="J399">IF(ISERROR(G399/I399),"",G399/I399)</f>
        <v/>
      </c>
      <c r="K399" s="35">
        <f t="array" ref="K399">IF(ISERROR(G399/L399),"",G399/L399)</f>
        <v>0</v>
      </c>
      <c r="L399" s="87">
        <v>40</v>
      </c>
      <c r="M399" s="36">
        <f t="shared" si="71"/>
        <v>0</v>
      </c>
      <c r="N399" s="31">
        <f t="shared" ref="N399:N408" si="75">SUM(O399:U399)</f>
        <v>0</v>
      </c>
      <c r="O399" s="93">
        <f>SUM('1:3'!O399)</f>
        <v>0</v>
      </c>
      <c r="P399" s="93">
        <f>SUM('1:3'!P399)</f>
        <v>0</v>
      </c>
      <c r="Q399" s="93">
        <f>SUM('1:3'!Q399)</f>
        <v>0</v>
      </c>
      <c r="R399" s="93">
        <f>SUM('1:3'!R399)</f>
        <v>0</v>
      </c>
      <c r="S399" s="93">
        <f>SUM('1:3'!S399)</f>
        <v>0</v>
      </c>
      <c r="T399" s="93">
        <f>SUM('1:3'!T399)</f>
        <v>0</v>
      </c>
      <c r="U399" s="93">
        <f>SUM('1:3'!U399)</f>
        <v>0</v>
      </c>
      <c r="V399" s="202">
        <f t="shared" ref="V399:V408" si="76">SUM(X399:AA399)</f>
        <v>0</v>
      </c>
      <c r="W399" s="33" t="str">
        <f t="shared" ref="W399:W408" si="77">IF(ISERROR(V399/G399),"",V399/G399)</f>
        <v/>
      </c>
      <c r="X399" s="93">
        <f>SUM('1:3'!X399)</f>
        <v>0</v>
      </c>
      <c r="Y399" s="93">
        <f>SUM('1:3'!Y399)</f>
        <v>0</v>
      </c>
      <c r="Z399" s="93">
        <f>SUM('1:3'!Z399)</f>
        <v>0</v>
      </c>
      <c r="AA399" s="93">
        <f>SUM('1:3'!AA399)</f>
        <v>0</v>
      </c>
      <c r="AB399" s="73"/>
      <c r="AC399" s="54"/>
      <c r="AD399" s="306"/>
      <c r="AE399" s="54"/>
      <c r="AF399" s="54"/>
      <c r="AG399" s="54"/>
      <c r="AH399" s="54"/>
      <c r="AI399" s="57"/>
      <c r="AJ399" s="57"/>
      <c r="AK399" s="57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</row>
    <row r="400" spans="1:53">
      <c r="A400" s="260">
        <v>30100034</v>
      </c>
      <c r="B400" s="62" t="s">
        <v>80</v>
      </c>
      <c r="C400" s="16" t="s">
        <v>60</v>
      </c>
      <c r="D400" s="17">
        <v>5.03</v>
      </c>
      <c r="E400" s="17"/>
      <c r="F400" s="6"/>
      <c r="G400" s="93">
        <f>SUM('1:3'!G400)</f>
        <v>0</v>
      </c>
      <c r="H400" s="299">
        <f t="shared" si="70"/>
        <v>0</v>
      </c>
      <c r="I400" s="93">
        <f>SUM('1:3'!I400)</f>
        <v>0</v>
      </c>
      <c r="J400" s="31" t="str">
        <f t="array" ref="J400">IF(ISERROR(G400/I400),"",G400/I400)</f>
        <v/>
      </c>
      <c r="K400" s="35">
        <f t="array" ref="K400">IF(ISERROR(G400/L400),"",G400/L400)</f>
        <v>0</v>
      </c>
      <c r="L400" s="87">
        <v>40</v>
      </c>
      <c r="M400" s="36">
        <f t="shared" si="71"/>
        <v>0</v>
      </c>
      <c r="N400" s="31">
        <f t="shared" si="75"/>
        <v>0</v>
      </c>
      <c r="O400" s="93">
        <f>SUM('1:3'!O400)</f>
        <v>0</v>
      </c>
      <c r="P400" s="93">
        <f>SUM('1:3'!P400)</f>
        <v>0</v>
      </c>
      <c r="Q400" s="93">
        <f>SUM('1:3'!Q400)</f>
        <v>0</v>
      </c>
      <c r="R400" s="93">
        <f>SUM('1:3'!R400)</f>
        <v>0</v>
      </c>
      <c r="S400" s="93">
        <f>SUM('1:3'!S400)</f>
        <v>0</v>
      </c>
      <c r="T400" s="93">
        <f>SUM('1:3'!T400)</f>
        <v>0</v>
      </c>
      <c r="U400" s="93">
        <f>SUM('1:3'!U400)</f>
        <v>0</v>
      </c>
      <c r="V400" s="202">
        <f t="shared" si="76"/>
        <v>0</v>
      </c>
      <c r="W400" s="33" t="str">
        <f t="shared" si="77"/>
        <v/>
      </c>
      <c r="X400" s="93">
        <f>SUM('1:3'!X400)</f>
        <v>0</v>
      </c>
      <c r="Y400" s="93">
        <f>SUM('1:3'!Y400)</f>
        <v>0</v>
      </c>
      <c r="Z400" s="93">
        <f>SUM('1:3'!Z400)</f>
        <v>0</v>
      </c>
      <c r="AA400" s="93">
        <f>SUM('1:3'!AA400)</f>
        <v>0</v>
      </c>
      <c r="AB400" s="73"/>
      <c r="AC400" s="54"/>
      <c r="AD400" s="306"/>
      <c r="AE400" s="54"/>
      <c r="AF400" s="54"/>
      <c r="AG400" s="54"/>
      <c r="AH400" s="54"/>
      <c r="AI400" s="57"/>
      <c r="AJ400" s="57"/>
      <c r="AK400" s="57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</row>
    <row r="401" spans="1:53">
      <c r="A401" s="260">
        <v>30100035</v>
      </c>
      <c r="B401" s="62" t="s">
        <v>80</v>
      </c>
      <c r="C401" s="16" t="s">
        <v>65</v>
      </c>
      <c r="D401" s="17">
        <v>5.03</v>
      </c>
      <c r="E401" s="17"/>
      <c r="F401" s="6"/>
      <c r="G401" s="93">
        <f>SUM('1:3'!G401)</f>
        <v>0</v>
      </c>
      <c r="H401" s="299">
        <f t="shared" si="70"/>
        <v>0</v>
      </c>
      <c r="I401" s="93">
        <f>SUM('1:3'!I401)</f>
        <v>0</v>
      </c>
      <c r="J401" s="31" t="str">
        <f t="array" ref="J401">IF(ISERROR(G401/I401),"",G401/I401)</f>
        <v/>
      </c>
      <c r="K401" s="35">
        <f t="array" ref="K401">IF(ISERROR(G401/L401),"",G401/L401)</f>
        <v>0</v>
      </c>
      <c r="L401" s="87">
        <v>40</v>
      </c>
      <c r="M401" s="36">
        <f t="shared" si="71"/>
        <v>0</v>
      </c>
      <c r="N401" s="31">
        <f t="shared" si="75"/>
        <v>0</v>
      </c>
      <c r="O401" s="93">
        <f>SUM('1:3'!O401)</f>
        <v>0</v>
      </c>
      <c r="P401" s="93">
        <f>SUM('1:3'!P401)</f>
        <v>0</v>
      </c>
      <c r="Q401" s="93">
        <f>SUM('1:3'!Q401)</f>
        <v>0</v>
      </c>
      <c r="R401" s="93">
        <f>SUM('1:3'!R401)</f>
        <v>0</v>
      </c>
      <c r="S401" s="93">
        <f>SUM('1:3'!S401)</f>
        <v>0</v>
      </c>
      <c r="T401" s="93">
        <f>SUM('1:3'!T401)</f>
        <v>0</v>
      </c>
      <c r="U401" s="93">
        <f>SUM('1:3'!U401)</f>
        <v>0</v>
      </c>
      <c r="V401" s="202">
        <f t="shared" si="76"/>
        <v>0</v>
      </c>
      <c r="W401" s="33" t="str">
        <f t="shared" si="77"/>
        <v/>
      </c>
      <c r="X401" s="93">
        <f>SUM('1:3'!X401)</f>
        <v>0</v>
      </c>
      <c r="Y401" s="93">
        <f>SUM('1:3'!Y401)</f>
        <v>0</v>
      </c>
      <c r="Z401" s="93">
        <f>SUM('1:3'!Z401)</f>
        <v>0</v>
      </c>
      <c r="AA401" s="93">
        <f>SUM('1:3'!AA401)</f>
        <v>0</v>
      </c>
      <c r="AB401" s="73"/>
      <c r="AC401" s="54"/>
      <c r="AD401" s="306"/>
      <c r="AE401" s="54"/>
      <c r="AF401" s="54"/>
      <c r="AG401" s="54"/>
      <c r="AH401" s="54"/>
      <c r="AI401" s="57"/>
      <c r="AJ401" s="57"/>
      <c r="AK401" s="57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</row>
    <row r="402" spans="1:53">
      <c r="A402" s="260">
        <v>30100040</v>
      </c>
      <c r="B402" s="62" t="s">
        <v>81</v>
      </c>
      <c r="C402" s="16" t="s">
        <v>82</v>
      </c>
      <c r="D402" s="17">
        <v>5.03</v>
      </c>
      <c r="E402" s="17"/>
      <c r="F402" s="6"/>
      <c r="G402" s="93">
        <f>SUM('1:3'!G402)</f>
        <v>0</v>
      </c>
      <c r="H402" s="299">
        <f t="shared" si="70"/>
        <v>0</v>
      </c>
      <c r="I402" s="93">
        <f>SUM('1:3'!I402)</f>
        <v>0</v>
      </c>
      <c r="J402" s="31" t="str">
        <f t="array" ref="J402">IF(ISERROR(G402/I402),"",G402/I402)</f>
        <v/>
      </c>
      <c r="K402" s="35">
        <f t="array" ref="K402">IF(ISERROR(G402/L402),"",G402/L402)</f>
        <v>0</v>
      </c>
      <c r="L402" s="87">
        <v>50</v>
      </c>
      <c r="M402" s="36">
        <f t="shared" si="71"/>
        <v>0</v>
      </c>
      <c r="N402" s="31">
        <f t="shared" si="75"/>
        <v>0</v>
      </c>
      <c r="O402" s="93">
        <f>SUM('1:3'!O402)</f>
        <v>0</v>
      </c>
      <c r="P402" s="93">
        <f>SUM('1:3'!P402)</f>
        <v>0</v>
      </c>
      <c r="Q402" s="93">
        <f>SUM('1:3'!Q402)</f>
        <v>0</v>
      </c>
      <c r="R402" s="93">
        <f>SUM('1:3'!R402)</f>
        <v>0</v>
      </c>
      <c r="S402" s="93">
        <f>SUM('1:3'!S402)</f>
        <v>0</v>
      </c>
      <c r="T402" s="93">
        <f>SUM('1:3'!T402)</f>
        <v>0</v>
      </c>
      <c r="U402" s="93">
        <f>SUM('1:3'!U402)</f>
        <v>0</v>
      </c>
      <c r="V402" s="202">
        <f t="shared" si="76"/>
        <v>0</v>
      </c>
      <c r="W402" s="33" t="str">
        <f t="shared" si="77"/>
        <v/>
      </c>
      <c r="X402" s="93">
        <f>SUM('1:3'!X402)</f>
        <v>0</v>
      </c>
      <c r="Y402" s="93">
        <f>SUM('1:3'!Y402)</f>
        <v>0</v>
      </c>
      <c r="Z402" s="93">
        <f>SUM('1:3'!Z402)</f>
        <v>0</v>
      </c>
      <c r="AA402" s="93">
        <f>SUM('1:3'!AA402)</f>
        <v>0</v>
      </c>
      <c r="AB402" s="73"/>
      <c r="AC402" s="54"/>
      <c r="AD402" s="306"/>
      <c r="AE402" s="54"/>
      <c r="AF402" s="54"/>
      <c r="AG402" s="54"/>
      <c r="AH402" s="54"/>
      <c r="AI402" s="57"/>
      <c r="AJ402" s="57"/>
      <c r="AK402" s="57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</row>
    <row r="403" spans="1:53">
      <c r="A403" s="260">
        <v>30100039</v>
      </c>
      <c r="B403" s="62" t="s">
        <v>81</v>
      </c>
      <c r="C403" s="16" t="s">
        <v>60</v>
      </c>
      <c r="D403" s="17">
        <v>5.03</v>
      </c>
      <c r="E403" s="17"/>
      <c r="F403" s="6"/>
      <c r="G403" s="93">
        <f>SUM('1:3'!G403)</f>
        <v>0</v>
      </c>
      <c r="H403" s="299">
        <f t="shared" si="70"/>
        <v>0</v>
      </c>
      <c r="I403" s="93">
        <f>SUM('1:3'!I403)</f>
        <v>0</v>
      </c>
      <c r="J403" s="31" t="str">
        <f t="array" ref="J403">IF(ISERROR(G403/I403),"",G403/I403)</f>
        <v/>
      </c>
      <c r="K403" s="35">
        <f t="array" ref="K403">IF(ISERROR(G403/L403),"",G403/L403)</f>
        <v>0</v>
      </c>
      <c r="L403" s="87">
        <v>50</v>
      </c>
      <c r="M403" s="36">
        <f t="shared" si="71"/>
        <v>0</v>
      </c>
      <c r="N403" s="31">
        <f t="shared" si="75"/>
        <v>0</v>
      </c>
      <c r="O403" s="93">
        <f>SUM('1:3'!O403)</f>
        <v>0</v>
      </c>
      <c r="P403" s="93">
        <f>SUM('1:3'!P403)</f>
        <v>0</v>
      </c>
      <c r="Q403" s="93">
        <f>SUM('1:3'!Q403)</f>
        <v>0</v>
      </c>
      <c r="R403" s="93">
        <f>SUM('1:3'!R403)</f>
        <v>0</v>
      </c>
      <c r="S403" s="93">
        <f>SUM('1:3'!S403)</f>
        <v>0</v>
      </c>
      <c r="T403" s="93">
        <f>SUM('1:3'!T403)</f>
        <v>0</v>
      </c>
      <c r="U403" s="93">
        <f>SUM('1:3'!U403)</f>
        <v>0</v>
      </c>
      <c r="V403" s="202">
        <f t="shared" si="76"/>
        <v>0</v>
      </c>
      <c r="W403" s="33" t="str">
        <f t="shared" si="77"/>
        <v/>
      </c>
      <c r="X403" s="93">
        <f>SUM('1:3'!X403)</f>
        <v>0</v>
      </c>
      <c r="Y403" s="93">
        <f>SUM('1:3'!Y403)</f>
        <v>0</v>
      </c>
      <c r="Z403" s="93">
        <f>SUM('1:3'!Z403)</f>
        <v>0</v>
      </c>
      <c r="AA403" s="93">
        <f>SUM('1:3'!AA403)</f>
        <v>0</v>
      </c>
      <c r="AB403" s="73"/>
      <c r="AC403" s="54"/>
      <c r="AD403" s="306"/>
      <c r="AE403" s="54"/>
      <c r="AF403" s="54"/>
      <c r="AG403" s="54"/>
      <c r="AH403" s="54"/>
      <c r="AI403" s="57"/>
      <c r="AJ403" s="57"/>
      <c r="AK403" s="57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</row>
    <row r="404" spans="1:53">
      <c r="A404" s="260">
        <v>30100042</v>
      </c>
      <c r="B404" s="62" t="s">
        <v>81</v>
      </c>
      <c r="C404" s="16" t="s">
        <v>61</v>
      </c>
      <c r="D404" s="17">
        <v>5.03</v>
      </c>
      <c r="E404" s="17"/>
      <c r="F404" s="6"/>
      <c r="G404" s="93">
        <f>SUM('1:3'!G404)</f>
        <v>0</v>
      </c>
      <c r="H404" s="299">
        <f t="shared" si="70"/>
        <v>0</v>
      </c>
      <c r="I404" s="93">
        <f>SUM('1:3'!I404)</f>
        <v>0</v>
      </c>
      <c r="J404" s="31" t="str">
        <f t="array" ref="J404">IF(ISERROR(G404/I404),"",G404/I404)</f>
        <v/>
      </c>
      <c r="K404" s="35">
        <f t="array" ref="K404">IF(ISERROR(G404/L404),"",G404/L404)</f>
        <v>0</v>
      </c>
      <c r="L404" s="87">
        <v>50</v>
      </c>
      <c r="M404" s="36">
        <f t="shared" si="71"/>
        <v>0</v>
      </c>
      <c r="N404" s="31">
        <f t="shared" si="75"/>
        <v>0</v>
      </c>
      <c r="O404" s="93">
        <f>SUM('1:3'!O404)</f>
        <v>0</v>
      </c>
      <c r="P404" s="93">
        <f>SUM('1:3'!P404)</f>
        <v>0</v>
      </c>
      <c r="Q404" s="93">
        <f>SUM('1:3'!Q404)</f>
        <v>0</v>
      </c>
      <c r="R404" s="93">
        <f>SUM('1:3'!R404)</f>
        <v>0</v>
      </c>
      <c r="S404" s="93">
        <f>SUM('1:3'!S404)</f>
        <v>0</v>
      </c>
      <c r="T404" s="93">
        <f>SUM('1:3'!T404)</f>
        <v>0</v>
      </c>
      <c r="U404" s="93">
        <f>SUM('1:3'!U404)</f>
        <v>0</v>
      </c>
      <c r="V404" s="202">
        <f t="shared" si="76"/>
        <v>0</v>
      </c>
      <c r="W404" s="33" t="str">
        <f t="shared" si="77"/>
        <v/>
      </c>
      <c r="X404" s="93">
        <f>SUM('1:3'!X404)</f>
        <v>0</v>
      </c>
      <c r="Y404" s="93">
        <f>SUM('1:3'!Y404)</f>
        <v>0</v>
      </c>
      <c r="Z404" s="93">
        <f>SUM('1:3'!Z404)</f>
        <v>0</v>
      </c>
      <c r="AA404" s="93">
        <f>SUM('1:3'!AA404)</f>
        <v>0</v>
      </c>
      <c r="AB404" s="73"/>
      <c r="AC404" s="54"/>
      <c r="AD404" s="306"/>
      <c r="AE404" s="54"/>
      <c r="AF404" s="54"/>
      <c r="AG404" s="54"/>
      <c r="AH404" s="54"/>
      <c r="AI404" s="57"/>
      <c r="AJ404" s="57"/>
      <c r="AK404" s="57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</row>
    <row r="405" spans="1:53">
      <c r="A405" s="260">
        <v>30100041</v>
      </c>
      <c r="B405" s="62" t="s">
        <v>81</v>
      </c>
      <c r="C405" s="16" t="s">
        <v>65</v>
      </c>
      <c r="D405" s="17">
        <v>5.03</v>
      </c>
      <c r="E405" s="17"/>
      <c r="F405" s="6"/>
      <c r="G405" s="93">
        <f>SUM('1:3'!G405)</f>
        <v>0</v>
      </c>
      <c r="H405" s="299">
        <f t="shared" si="70"/>
        <v>0</v>
      </c>
      <c r="I405" s="93">
        <f>SUM('1:3'!I405)</f>
        <v>0</v>
      </c>
      <c r="J405" s="31" t="str">
        <f t="array" ref="J405">IF(ISERROR(G405/I405),"",G405/I405)</f>
        <v/>
      </c>
      <c r="K405" s="35">
        <f t="array" ref="K405">IF(ISERROR(G405/L405),"",G405/L405)</f>
        <v>0</v>
      </c>
      <c r="L405" s="87">
        <v>50</v>
      </c>
      <c r="M405" s="36">
        <f t="shared" si="71"/>
        <v>0</v>
      </c>
      <c r="N405" s="31">
        <f t="shared" si="75"/>
        <v>0</v>
      </c>
      <c r="O405" s="93">
        <f>SUM('1:3'!O405)</f>
        <v>0</v>
      </c>
      <c r="P405" s="93">
        <f>SUM('1:3'!P405)</f>
        <v>0</v>
      </c>
      <c r="Q405" s="93">
        <f>SUM('1:3'!Q405)</f>
        <v>0</v>
      </c>
      <c r="R405" s="93">
        <f>SUM('1:3'!R405)</f>
        <v>0</v>
      </c>
      <c r="S405" s="93">
        <f>SUM('1:3'!S405)</f>
        <v>0</v>
      </c>
      <c r="T405" s="93">
        <f>SUM('1:3'!T405)</f>
        <v>0</v>
      </c>
      <c r="U405" s="93">
        <f>SUM('1:3'!U405)</f>
        <v>0</v>
      </c>
      <c r="V405" s="202">
        <f t="shared" si="76"/>
        <v>0</v>
      </c>
      <c r="W405" s="33" t="str">
        <f t="shared" si="77"/>
        <v/>
      </c>
      <c r="X405" s="93">
        <f>SUM('1:3'!X405)</f>
        <v>0</v>
      </c>
      <c r="Y405" s="93">
        <f>SUM('1:3'!Y405)</f>
        <v>0</v>
      </c>
      <c r="Z405" s="93">
        <f>SUM('1:3'!Z405)</f>
        <v>0</v>
      </c>
      <c r="AA405" s="93">
        <f>SUM('1:3'!AA405)</f>
        <v>0</v>
      </c>
      <c r="AB405" s="73"/>
      <c r="AC405" s="54"/>
      <c r="AD405" s="306"/>
      <c r="AE405" s="54"/>
      <c r="AF405" s="54"/>
      <c r="AG405" s="54"/>
      <c r="AH405" s="54"/>
      <c r="AI405" s="57"/>
      <c r="AJ405" s="57"/>
      <c r="AK405" s="57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</row>
    <row r="406" spans="1:53">
      <c r="A406" s="260">
        <v>30100045</v>
      </c>
      <c r="B406" s="62" t="s">
        <v>83</v>
      </c>
      <c r="C406" s="16" t="s">
        <v>73</v>
      </c>
      <c r="D406" s="17">
        <v>5.03</v>
      </c>
      <c r="E406" s="17"/>
      <c r="F406" s="6"/>
      <c r="G406" s="93">
        <f>SUM('1:3'!G406)</f>
        <v>0</v>
      </c>
      <c r="H406" s="299">
        <f t="shared" si="70"/>
        <v>0</v>
      </c>
      <c r="I406" s="93">
        <f>SUM('1:3'!I406)</f>
        <v>0</v>
      </c>
      <c r="J406" s="31" t="str">
        <f t="array" ref="J406">IF(ISERROR(G406/I406),"",G406/I406)</f>
        <v/>
      </c>
      <c r="K406" s="35">
        <f t="array" ref="K406">IF(ISERROR(G406/L406),"",G406/L406)</f>
        <v>0</v>
      </c>
      <c r="L406" s="87">
        <v>50</v>
      </c>
      <c r="M406" s="36">
        <f t="shared" si="71"/>
        <v>0</v>
      </c>
      <c r="N406" s="31">
        <f t="shared" si="75"/>
        <v>0</v>
      </c>
      <c r="O406" s="93">
        <f>SUM('1:3'!O406)</f>
        <v>0</v>
      </c>
      <c r="P406" s="93">
        <f>SUM('1:3'!P406)</f>
        <v>0</v>
      </c>
      <c r="Q406" s="93">
        <f>SUM('1:3'!Q406)</f>
        <v>0</v>
      </c>
      <c r="R406" s="93">
        <f>SUM('1:3'!R406)</f>
        <v>0</v>
      </c>
      <c r="S406" s="93">
        <f>SUM('1:3'!S406)</f>
        <v>0</v>
      </c>
      <c r="T406" s="93">
        <f>SUM('1:3'!T406)</f>
        <v>0</v>
      </c>
      <c r="U406" s="93">
        <f>SUM('1:3'!U406)</f>
        <v>0</v>
      </c>
      <c r="V406" s="202">
        <f t="shared" si="76"/>
        <v>0</v>
      </c>
      <c r="W406" s="33" t="str">
        <f t="shared" si="77"/>
        <v/>
      </c>
      <c r="X406" s="93">
        <f>SUM('1:3'!X406)</f>
        <v>0</v>
      </c>
      <c r="Y406" s="93">
        <f>SUM('1:3'!Y406)</f>
        <v>0</v>
      </c>
      <c r="Z406" s="93">
        <f>SUM('1:3'!Z406)</f>
        <v>0</v>
      </c>
      <c r="AA406" s="93">
        <f>SUM('1:3'!AA406)</f>
        <v>0</v>
      </c>
      <c r="AB406" s="73"/>
      <c r="AC406" s="54"/>
      <c r="AD406" s="306"/>
      <c r="AE406" s="54"/>
      <c r="AF406" s="54"/>
      <c r="AG406" s="54"/>
      <c r="AH406" s="54"/>
      <c r="AI406" s="57"/>
      <c r="AJ406" s="57"/>
      <c r="AK406" s="57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</row>
    <row r="407" spans="1:53">
      <c r="A407" s="260">
        <v>30100044</v>
      </c>
      <c r="B407" s="62" t="s">
        <v>83</v>
      </c>
      <c r="C407" s="16" t="s">
        <v>61</v>
      </c>
      <c r="D407" s="17">
        <v>5.03</v>
      </c>
      <c r="E407" s="17"/>
      <c r="F407" s="6"/>
      <c r="G407" s="93">
        <f>SUM('1:3'!G407)</f>
        <v>0</v>
      </c>
      <c r="H407" s="299">
        <f t="shared" si="70"/>
        <v>0</v>
      </c>
      <c r="I407" s="93">
        <f>SUM('1:3'!I407)</f>
        <v>0</v>
      </c>
      <c r="J407" s="31" t="str">
        <f t="array" ref="J407">IF(ISERROR(G407/I407),"",G407/I407)</f>
        <v/>
      </c>
      <c r="K407" s="35">
        <f t="array" ref="K407">IF(ISERROR(G407/L407),"",G407/L407)</f>
        <v>0</v>
      </c>
      <c r="L407" s="87">
        <v>50</v>
      </c>
      <c r="M407" s="36">
        <f t="shared" si="71"/>
        <v>0</v>
      </c>
      <c r="N407" s="31">
        <f t="shared" si="75"/>
        <v>0</v>
      </c>
      <c r="O407" s="93">
        <f>SUM('1:3'!O407)</f>
        <v>0</v>
      </c>
      <c r="P407" s="93">
        <f>SUM('1:3'!P407)</f>
        <v>0</v>
      </c>
      <c r="Q407" s="93">
        <f>SUM('1:3'!Q407)</f>
        <v>0</v>
      </c>
      <c r="R407" s="93">
        <f>SUM('1:3'!R407)</f>
        <v>0</v>
      </c>
      <c r="S407" s="93">
        <f>SUM('1:3'!S407)</f>
        <v>0</v>
      </c>
      <c r="T407" s="93">
        <f>SUM('1:3'!T407)</f>
        <v>0</v>
      </c>
      <c r="U407" s="93">
        <f>SUM('1:3'!U407)</f>
        <v>0</v>
      </c>
      <c r="V407" s="202">
        <f t="shared" si="76"/>
        <v>0</v>
      </c>
      <c r="W407" s="33" t="str">
        <f t="shared" si="77"/>
        <v/>
      </c>
      <c r="X407" s="93">
        <f>SUM('1:3'!X407)</f>
        <v>0</v>
      </c>
      <c r="Y407" s="93">
        <f>SUM('1:3'!Y407)</f>
        <v>0</v>
      </c>
      <c r="Z407" s="93">
        <f>SUM('1:3'!Z407)</f>
        <v>0</v>
      </c>
      <c r="AA407" s="93">
        <f>SUM('1:3'!AA407)</f>
        <v>0</v>
      </c>
      <c r="AB407" s="73"/>
      <c r="AC407" s="54"/>
      <c r="AD407" s="306"/>
      <c r="AE407" s="54"/>
      <c r="AF407" s="54"/>
      <c r="AG407" s="54"/>
      <c r="AH407" s="54"/>
      <c r="AI407" s="57"/>
      <c r="AJ407" s="57"/>
      <c r="AK407" s="57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</row>
    <row r="408" spans="1:53">
      <c r="A408" s="260">
        <v>30100046</v>
      </c>
      <c r="B408" s="62" t="s">
        <v>83</v>
      </c>
      <c r="C408" s="16" t="s">
        <v>77</v>
      </c>
      <c r="D408" s="17">
        <v>5.03</v>
      </c>
      <c r="E408" s="17"/>
      <c r="F408" s="6"/>
      <c r="G408" s="93">
        <f>SUM('1:3'!G408)</f>
        <v>0</v>
      </c>
      <c r="H408" s="299">
        <f t="shared" si="70"/>
        <v>0</v>
      </c>
      <c r="I408" s="93">
        <f>SUM('1:3'!I408)</f>
        <v>0</v>
      </c>
      <c r="J408" s="31" t="str">
        <f t="array" ref="J408">IF(ISERROR(G408/I408),"",G408/I408)</f>
        <v/>
      </c>
      <c r="K408" s="35">
        <f t="array" ref="K408">IF(ISERROR(G408/L408),"",G408/L408)</f>
        <v>0</v>
      </c>
      <c r="L408" s="87">
        <v>50</v>
      </c>
      <c r="M408" s="36">
        <f t="shared" si="71"/>
        <v>0</v>
      </c>
      <c r="N408" s="31">
        <f t="shared" si="75"/>
        <v>0</v>
      </c>
      <c r="O408" s="93">
        <f>SUM('1:3'!O408)</f>
        <v>0</v>
      </c>
      <c r="P408" s="93">
        <f>SUM('1:3'!P408)</f>
        <v>0</v>
      </c>
      <c r="Q408" s="93">
        <f>SUM('1:3'!Q408)</f>
        <v>0</v>
      </c>
      <c r="R408" s="93">
        <f>SUM('1:3'!R408)</f>
        <v>0</v>
      </c>
      <c r="S408" s="93">
        <f>SUM('1:3'!S408)</f>
        <v>0</v>
      </c>
      <c r="T408" s="93">
        <f>SUM('1:3'!T408)</f>
        <v>0</v>
      </c>
      <c r="U408" s="93">
        <f>SUM('1:3'!U408)</f>
        <v>0</v>
      </c>
      <c r="V408" s="202">
        <f t="shared" si="76"/>
        <v>0</v>
      </c>
      <c r="W408" s="33" t="str">
        <f t="shared" si="77"/>
        <v/>
      </c>
      <c r="X408" s="93">
        <f>SUM('1:3'!X408)</f>
        <v>0</v>
      </c>
      <c r="Y408" s="93">
        <f>SUM('1:3'!Y408)</f>
        <v>0</v>
      </c>
      <c r="Z408" s="93">
        <f>SUM('1:3'!Z408)</f>
        <v>0</v>
      </c>
      <c r="AA408" s="93">
        <f>SUM('1:3'!AA408)</f>
        <v>0</v>
      </c>
      <c r="AB408" s="73"/>
      <c r="AC408" s="54"/>
      <c r="AD408" s="306"/>
      <c r="AE408" s="54"/>
      <c r="AF408" s="54"/>
      <c r="AG408" s="54"/>
      <c r="AH408" s="54"/>
      <c r="AI408" s="57"/>
      <c r="AJ408" s="57"/>
      <c r="AK408" s="57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</row>
    <row r="409" spans="1:53">
      <c r="A409" s="260">
        <v>30100043</v>
      </c>
      <c r="B409" s="188" t="s">
        <v>430</v>
      </c>
      <c r="C409" s="183" t="s">
        <v>427</v>
      </c>
      <c r="D409" s="17">
        <v>50.3</v>
      </c>
      <c r="E409" s="17"/>
      <c r="F409" s="6"/>
      <c r="G409" s="93">
        <f>SUM('1:3'!G409)</f>
        <v>0</v>
      </c>
      <c r="H409" s="299">
        <f t="shared" si="70"/>
        <v>0</v>
      </c>
      <c r="I409" s="93"/>
      <c r="J409" s="31"/>
      <c r="K409" s="35">
        <f t="array" ref="K409">IF(ISERROR(G409/L409),"",G409/L409)</f>
        <v>0</v>
      </c>
      <c r="L409" s="87">
        <v>50</v>
      </c>
      <c r="M409" s="36"/>
      <c r="N409" s="31"/>
      <c r="O409" s="93"/>
      <c r="P409" s="93"/>
      <c r="Q409" s="93"/>
      <c r="R409" s="93"/>
      <c r="S409" s="93"/>
      <c r="T409" s="93"/>
      <c r="U409" s="93"/>
      <c r="V409" s="202"/>
      <c r="W409" s="33"/>
      <c r="X409" s="93"/>
      <c r="Y409" s="93"/>
      <c r="Z409" s="93"/>
      <c r="AA409" s="93"/>
      <c r="AB409" s="73"/>
      <c r="AC409" s="54"/>
      <c r="AD409" s="306"/>
      <c r="AE409" s="54"/>
      <c r="AF409" s="54"/>
      <c r="AG409" s="54"/>
      <c r="AH409" s="54"/>
      <c r="AI409" s="57"/>
      <c r="AJ409" s="57"/>
      <c r="AK409" s="57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</row>
    <row r="410" spans="1:53">
      <c r="A410" s="260">
        <v>30100064</v>
      </c>
      <c r="B410" s="188" t="s">
        <v>401</v>
      </c>
      <c r="C410" s="183" t="s">
        <v>399</v>
      </c>
      <c r="D410" s="17">
        <v>5</v>
      </c>
      <c r="E410" s="17"/>
      <c r="F410" s="6"/>
      <c r="G410" s="93">
        <f>SUM('1:3'!G410)</f>
        <v>0</v>
      </c>
      <c r="H410" s="299">
        <f t="shared" si="70"/>
        <v>0</v>
      </c>
      <c r="I410" s="93">
        <f>SUM('1:3'!I410)</f>
        <v>0</v>
      </c>
      <c r="J410" s="31"/>
      <c r="K410" s="35"/>
      <c r="L410" s="87">
        <v>50</v>
      </c>
      <c r="M410" s="36"/>
      <c r="N410" s="31"/>
      <c r="O410" s="93">
        <f>SUM('1:3'!O410)</f>
        <v>0</v>
      </c>
      <c r="P410" s="93">
        <f>SUM('1:3'!P410)</f>
        <v>0</v>
      </c>
      <c r="Q410" s="93">
        <f>SUM('1:3'!Q410)</f>
        <v>0</v>
      </c>
      <c r="R410" s="93">
        <f>SUM('1:3'!R410)</f>
        <v>0</v>
      </c>
      <c r="S410" s="93">
        <f>SUM('1:3'!S410)</f>
        <v>0</v>
      </c>
      <c r="T410" s="93">
        <f>SUM('1:3'!T410)</f>
        <v>0</v>
      </c>
      <c r="U410" s="93">
        <f>SUM('1:3'!U410)</f>
        <v>0</v>
      </c>
      <c r="V410" s="202"/>
      <c r="W410" s="33"/>
      <c r="X410" s="93">
        <f>SUM('1:3'!X410)</f>
        <v>0</v>
      </c>
      <c r="Y410" s="93">
        <f>SUM('1:3'!Y410)</f>
        <v>0</v>
      </c>
      <c r="Z410" s="93">
        <f>SUM('1:3'!Z410)</f>
        <v>0</v>
      </c>
      <c r="AA410" s="93">
        <f>SUM('1:3'!AA410)</f>
        <v>0</v>
      </c>
      <c r="AB410" s="73"/>
      <c r="AC410" s="54"/>
      <c r="AD410" s="306"/>
      <c r="AE410" s="54"/>
      <c r="AF410" s="54"/>
      <c r="AG410" s="54"/>
      <c r="AH410" s="54"/>
      <c r="AI410" s="57"/>
      <c r="AJ410" s="57"/>
      <c r="AK410" s="57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</row>
    <row r="411" spans="1:53">
      <c r="A411" s="260">
        <v>30100049</v>
      </c>
      <c r="B411" s="62" t="s">
        <v>84</v>
      </c>
      <c r="C411" s="16" t="s">
        <v>64</v>
      </c>
      <c r="D411" s="17">
        <v>5.03</v>
      </c>
      <c r="E411" s="17"/>
      <c r="F411" s="6"/>
      <c r="G411" s="93">
        <f>SUM('1:3'!G411)</f>
        <v>0</v>
      </c>
      <c r="H411" s="299">
        <f t="shared" si="70"/>
        <v>0</v>
      </c>
      <c r="I411" s="93">
        <f>SUM('1:3'!I411)</f>
        <v>0</v>
      </c>
      <c r="J411" s="31" t="str">
        <f t="array" ref="J411">IF(ISERROR(G411/I411),"",G411/I411)</f>
        <v/>
      </c>
      <c r="K411" s="35">
        <f t="array" ref="K411">IF(ISERROR(G411/L411),"",G411/L411)</f>
        <v>0</v>
      </c>
      <c r="L411" s="87">
        <v>21.5</v>
      </c>
      <c r="M411" s="36">
        <f>IF(ISERROR(I411-K411),"",I411-K411)</f>
        <v>0</v>
      </c>
      <c r="N411" s="31">
        <f>SUM(O411:U411)</f>
        <v>0</v>
      </c>
      <c r="O411" s="93">
        <f>SUM('1:3'!O411)</f>
        <v>0</v>
      </c>
      <c r="P411" s="93">
        <f>SUM('1:3'!P411)</f>
        <v>0</v>
      </c>
      <c r="Q411" s="93">
        <f>SUM('1:3'!Q411)</f>
        <v>0</v>
      </c>
      <c r="R411" s="93">
        <f>SUM('1:3'!R411)</f>
        <v>0</v>
      </c>
      <c r="S411" s="93">
        <f>SUM('1:3'!S411)</f>
        <v>0</v>
      </c>
      <c r="T411" s="93">
        <f>SUM('1:3'!T411)</f>
        <v>0</v>
      </c>
      <c r="U411" s="93">
        <f>SUM('1:3'!U411)</f>
        <v>0</v>
      </c>
      <c r="V411" s="202">
        <f>SUM(X411:AA411)</f>
        <v>0</v>
      </c>
      <c r="W411" s="33" t="str">
        <f>IF(ISERROR(V411/G411),"",V411/G411)</f>
        <v/>
      </c>
      <c r="X411" s="93">
        <f>SUM('1:3'!X411)</f>
        <v>0</v>
      </c>
      <c r="Y411" s="93">
        <f>SUM('1:3'!Y411)</f>
        <v>0</v>
      </c>
      <c r="Z411" s="93">
        <f>SUM('1:3'!Z411)</f>
        <v>0</v>
      </c>
      <c r="AA411" s="93">
        <f>SUM('1:3'!AA411)</f>
        <v>0</v>
      </c>
      <c r="AB411" s="73"/>
      <c r="AC411" s="54"/>
      <c r="AD411" s="306"/>
      <c r="AE411" s="54"/>
      <c r="AF411" s="54"/>
      <c r="AG411" s="54"/>
      <c r="AH411" s="54"/>
      <c r="AI411" s="57"/>
      <c r="AJ411" s="57"/>
      <c r="AK411" s="57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</row>
    <row r="412" spans="1:53">
      <c r="A412" s="260">
        <v>30100050</v>
      </c>
      <c r="B412" s="62" t="s">
        <v>84</v>
      </c>
      <c r="C412" s="16" t="s">
        <v>65</v>
      </c>
      <c r="D412" s="17">
        <v>5.03</v>
      </c>
      <c r="E412" s="17"/>
      <c r="F412" s="6"/>
      <c r="G412" s="93">
        <f>SUM('1:3'!G412)</f>
        <v>0</v>
      </c>
      <c r="H412" s="299">
        <f t="shared" si="70"/>
        <v>0</v>
      </c>
      <c r="I412" s="93">
        <f>SUM('1:3'!I412)</f>
        <v>0</v>
      </c>
      <c r="J412" s="31" t="str">
        <f t="array" ref="J412">IF(ISERROR(G412/I412),"",G412/I412)</f>
        <v/>
      </c>
      <c r="K412" s="35">
        <f t="array" ref="K412">IF(ISERROR(G412/L412),"",G412/L412)</f>
        <v>0</v>
      </c>
      <c r="L412" s="87">
        <v>21.5</v>
      </c>
      <c r="M412" s="36">
        <f>IF(ISERROR(I412-K412),"",I412-K412)</f>
        <v>0</v>
      </c>
      <c r="N412" s="31">
        <f>SUM(O412:U412)</f>
        <v>0</v>
      </c>
      <c r="O412" s="93">
        <f>SUM('1:3'!O412)</f>
        <v>0</v>
      </c>
      <c r="P412" s="93">
        <f>SUM('1:3'!P412)</f>
        <v>0</v>
      </c>
      <c r="Q412" s="93">
        <f>SUM('1:3'!Q412)</f>
        <v>0</v>
      </c>
      <c r="R412" s="93">
        <f>SUM('1:3'!R412)</f>
        <v>0</v>
      </c>
      <c r="S412" s="93">
        <f>SUM('1:3'!S412)</f>
        <v>0</v>
      </c>
      <c r="T412" s="93">
        <f>SUM('1:3'!T412)</f>
        <v>0</v>
      </c>
      <c r="U412" s="93">
        <f>SUM('1:3'!U412)</f>
        <v>0</v>
      </c>
      <c r="V412" s="202">
        <f>SUM(X412:AA412)</f>
        <v>0</v>
      </c>
      <c r="W412" s="33" t="str">
        <f>IF(ISERROR(V412/G412),"",V412/G412)</f>
        <v/>
      </c>
      <c r="X412" s="93">
        <f>SUM('1:3'!X412)</f>
        <v>0</v>
      </c>
      <c r="Y412" s="93">
        <f>SUM('1:3'!Y412)</f>
        <v>0</v>
      </c>
      <c r="Z412" s="93">
        <f>SUM('1:3'!Z412)</f>
        <v>0</v>
      </c>
      <c r="AA412" s="93">
        <f>SUM('1:3'!AA412)</f>
        <v>0</v>
      </c>
      <c r="AB412" s="73"/>
      <c r="AC412" s="54"/>
      <c r="AD412" s="306"/>
      <c r="AE412" s="54"/>
      <c r="AF412" s="54"/>
      <c r="AG412" s="54"/>
      <c r="AH412" s="54"/>
      <c r="AI412" s="57"/>
      <c r="AJ412" s="57"/>
      <c r="AK412" s="57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</row>
    <row r="413" spans="1:53">
      <c r="A413" s="260"/>
      <c r="B413" s="188" t="s">
        <v>360</v>
      </c>
      <c r="C413" s="183" t="s">
        <v>361</v>
      </c>
      <c r="D413" s="17"/>
      <c r="E413" s="17"/>
      <c r="F413" s="6"/>
      <c r="G413" s="93">
        <f>SUM('1:3'!G413)</f>
        <v>0</v>
      </c>
      <c r="H413" s="299">
        <f t="shared" si="70"/>
        <v>0</v>
      </c>
      <c r="I413" s="93">
        <f>SUM('1:3'!I413)</f>
        <v>0</v>
      </c>
      <c r="J413" s="31"/>
      <c r="K413" s="35"/>
      <c r="L413" s="87"/>
      <c r="M413" s="36"/>
      <c r="N413" s="31"/>
      <c r="O413" s="93">
        <f>SUM('1:3'!O413)</f>
        <v>0</v>
      </c>
      <c r="P413" s="93">
        <f>SUM('1:3'!P413)</f>
        <v>0</v>
      </c>
      <c r="Q413" s="93">
        <f>SUM('1:3'!Q413)</f>
        <v>0</v>
      </c>
      <c r="R413" s="93">
        <f>SUM('1:3'!R413)</f>
        <v>0</v>
      </c>
      <c r="S413" s="93">
        <f>SUM('1:3'!S413)</f>
        <v>0</v>
      </c>
      <c r="T413" s="93">
        <f>SUM('1:3'!T413)</f>
        <v>0</v>
      </c>
      <c r="U413" s="93">
        <f>SUM('1:3'!U413)</f>
        <v>0</v>
      </c>
      <c r="V413" s="202"/>
      <c r="W413" s="33"/>
      <c r="X413" s="93">
        <f>SUM('1:3'!X413)</f>
        <v>0</v>
      </c>
      <c r="Y413" s="93">
        <f>SUM('1:3'!Y413)</f>
        <v>0</v>
      </c>
      <c r="Z413" s="93">
        <f>SUM('1:3'!Z413)</f>
        <v>0</v>
      </c>
      <c r="AA413" s="93">
        <f>SUM('1:3'!AA413)</f>
        <v>0</v>
      </c>
      <c r="AB413" s="73"/>
      <c r="AC413" s="54"/>
      <c r="AD413" s="306"/>
      <c r="AE413" s="54"/>
      <c r="AF413" s="54"/>
      <c r="AG413" s="54"/>
      <c r="AH413" s="54"/>
      <c r="AI413" s="57"/>
      <c r="AJ413" s="57"/>
      <c r="AK413" s="57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</row>
    <row r="414" spans="1:53">
      <c r="A414" s="260">
        <v>30100055</v>
      </c>
      <c r="B414" s="63" t="s">
        <v>85</v>
      </c>
      <c r="C414" s="16" t="s">
        <v>60</v>
      </c>
      <c r="D414" s="17">
        <v>5.0599999999999996</v>
      </c>
      <c r="E414" s="17"/>
      <c r="F414" s="6"/>
      <c r="G414" s="93">
        <f>SUM('1:3'!G414)</f>
        <v>0</v>
      </c>
      <c r="H414" s="299">
        <f t="shared" si="70"/>
        <v>0</v>
      </c>
      <c r="I414" s="93">
        <f>SUM('1:3'!I414)</f>
        <v>0</v>
      </c>
      <c r="J414" s="31" t="str">
        <f t="array" ref="J414">IF(ISERROR(G414/I414),"",G414/I414)</f>
        <v/>
      </c>
      <c r="K414" s="35" t="str">
        <f t="array" ref="K414">IF(ISERROR(G414/L414),"",G414/L414)</f>
        <v/>
      </c>
      <c r="L414" s="87"/>
      <c r="M414" s="36" t="str">
        <f t="shared" ref="M414:M427" si="78">IF(ISERROR(I414-K414),"",I414-K414)</f>
        <v/>
      </c>
      <c r="N414" s="31">
        <f>SUM(O414:U414)</f>
        <v>0</v>
      </c>
      <c r="O414" s="93">
        <f>SUM('1:3'!O414)</f>
        <v>0</v>
      </c>
      <c r="P414" s="93">
        <f>SUM('1:3'!P414)</f>
        <v>0</v>
      </c>
      <c r="Q414" s="93">
        <f>SUM('1:3'!Q414)</f>
        <v>0</v>
      </c>
      <c r="R414" s="93">
        <f>SUM('1:3'!R414)</f>
        <v>0</v>
      </c>
      <c r="S414" s="93">
        <f>SUM('1:3'!S414)</f>
        <v>0</v>
      </c>
      <c r="T414" s="93">
        <f>SUM('1:3'!T414)</f>
        <v>0</v>
      </c>
      <c r="U414" s="93">
        <f>SUM('1:3'!U414)</f>
        <v>0</v>
      </c>
      <c r="V414" s="202">
        <f>SUM(X414:AA414)</f>
        <v>0</v>
      </c>
      <c r="W414" s="33" t="str">
        <f>IF(ISERROR(V414/G414),"",V414/G414)</f>
        <v/>
      </c>
      <c r="X414" s="93">
        <f>SUM('1:3'!X414)</f>
        <v>0</v>
      </c>
      <c r="Y414" s="93">
        <f>SUM('1:3'!Y414)</f>
        <v>0</v>
      </c>
      <c r="Z414" s="93">
        <f>SUM('1:3'!Z414)</f>
        <v>0</v>
      </c>
      <c r="AA414" s="93">
        <f>SUM('1:3'!AA414)</f>
        <v>0</v>
      </c>
      <c r="AB414" s="73"/>
      <c r="AC414" s="54"/>
      <c r="AD414" s="306"/>
      <c r="AE414" s="54"/>
      <c r="AF414" s="54"/>
      <c r="AG414" s="54"/>
      <c r="AH414" s="54"/>
      <c r="AI414" s="57"/>
      <c r="AJ414" s="57"/>
      <c r="AK414" s="57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</row>
    <row r="415" spans="1:53">
      <c r="A415" s="260">
        <v>30100056</v>
      </c>
      <c r="B415" s="63" t="s">
        <v>85</v>
      </c>
      <c r="C415" s="16" t="s">
        <v>74</v>
      </c>
      <c r="D415" s="17">
        <v>5.0599999999999996</v>
      </c>
      <c r="E415" s="17"/>
      <c r="F415" s="6"/>
      <c r="G415" s="93">
        <f>SUM('1:3'!G415)</f>
        <v>0</v>
      </c>
      <c r="H415" s="299">
        <f t="shared" si="70"/>
        <v>0</v>
      </c>
      <c r="I415" s="93">
        <f>SUM('1:3'!I415)</f>
        <v>0</v>
      </c>
      <c r="J415" s="31" t="str">
        <f t="array" ref="J415">IF(ISERROR(G415/I415),"",G415/I415)</f>
        <v/>
      </c>
      <c r="K415" s="35" t="str">
        <f t="array" ref="K415">IF(ISERROR(G415/L415),"",G415/L415)</f>
        <v/>
      </c>
      <c r="L415" s="87"/>
      <c r="M415" s="36" t="str">
        <f t="shared" si="78"/>
        <v/>
      </c>
      <c r="N415" s="31">
        <f>SUM(O415:U415)</f>
        <v>0</v>
      </c>
      <c r="O415" s="93">
        <f>SUM('1:3'!O415)</f>
        <v>0</v>
      </c>
      <c r="P415" s="93">
        <f>SUM('1:3'!P415)</f>
        <v>0</v>
      </c>
      <c r="Q415" s="93">
        <f>SUM('1:3'!Q415)</f>
        <v>0</v>
      </c>
      <c r="R415" s="93">
        <f>SUM('1:3'!R415)</f>
        <v>0</v>
      </c>
      <c r="S415" s="93">
        <f>SUM('1:3'!S415)</f>
        <v>0</v>
      </c>
      <c r="T415" s="93">
        <f>SUM('1:3'!T415)</f>
        <v>0</v>
      </c>
      <c r="U415" s="93">
        <f>SUM('1:3'!U415)</f>
        <v>0</v>
      </c>
      <c r="V415" s="202">
        <f>SUM(X415:AA415)</f>
        <v>0</v>
      </c>
      <c r="W415" s="33" t="str">
        <f>IF(ISERROR(V415/G415),"",V415/G415)</f>
        <v/>
      </c>
      <c r="X415" s="93">
        <f>SUM('1:3'!X415)</f>
        <v>0</v>
      </c>
      <c r="Y415" s="93">
        <f>SUM('1:3'!Y415)</f>
        <v>0</v>
      </c>
      <c r="Z415" s="93">
        <f>SUM('1:3'!Z415)</f>
        <v>0</v>
      </c>
      <c r="AA415" s="93">
        <f>SUM('1:3'!AA415)</f>
        <v>0</v>
      </c>
      <c r="AB415" s="73"/>
      <c r="AC415" s="54"/>
      <c r="AD415" s="306"/>
      <c r="AE415" s="54"/>
      <c r="AF415" s="54"/>
      <c r="AG415" s="54"/>
      <c r="AH415" s="54"/>
      <c r="AI415" s="57"/>
      <c r="AJ415" s="57"/>
      <c r="AK415" s="57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</row>
    <row r="416" spans="1:53">
      <c r="A416" s="260">
        <v>30100057</v>
      </c>
      <c r="B416" s="63" t="s">
        <v>85</v>
      </c>
      <c r="C416" s="16" t="s">
        <v>65</v>
      </c>
      <c r="D416" s="17">
        <v>5.0599999999999996</v>
      </c>
      <c r="E416" s="17"/>
      <c r="F416" s="6"/>
      <c r="G416" s="93">
        <f>SUM('1:3'!G416)</f>
        <v>0</v>
      </c>
      <c r="H416" s="299">
        <f t="shared" si="70"/>
        <v>0</v>
      </c>
      <c r="I416" s="93">
        <f>SUM('1:3'!I416)</f>
        <v>0</v>
      </c>
      <c r="J416" s="31" t="str">
        <f t="array" ref="J416">IF(ISERROR(G416/I416),"",G416/I416)</f>
        <v/>
      </c>
      <c r="K416" s="35" t="str">
        <f t="array" ref="K416">IF(ISERROR(G416/L416),"",G416/L416)</f>
        <v/>
      </c>
      <c r="L416" s="87"/>
      <c r="M416" s="36" t="str">
        <f t="shared" si="78"/>
        <v/>
      </c>
      <c r="N416" s="31">
        <f>SUM(O416:U416)</f>
        <v>0</v>
      </c>
      <c r="O416" s="93">
        <f>SUM('1:3'!O416)</f>
        <v>0</v>
      </c>
      <c r="P416" s="93">
        <f>SUM('1:3'!P416)</f>
        <v>0</v>
      </c>
      <c r="Q416" s="93">
        <f>SUM('1:3'!Q416)</f>
        <v>0</v>
      </c>
      <c r="R416" s="93">
        <f>SUM('1:3'!R416)</f>
        <v>0</v>
      </c>
      <c r="S416" s="93">
        <f>SUM('1:3'!S416)</f>
        <v>0</v>
      </c>
      <c r="T416" s="93">
        <f>SUM('1:3'!T416)</f>
        <v>0</v>
      </c>
      <c r="U416" s="93">
        <f>SUM('1:3'!U416)</f>
        <v>0</v>
      </c>
      <c r="V416" s="202">
        <f>SUM(X416:AA416)</f>
        <v>0</v>
      </c>
      <c r="W416" s="33" t="str">
        <f>IF(ISERROR(V416/G416),"",V416/G416)</f>
        <v/>
      </c>
      <c r="X416" s="93">
        <f>SUM('1:3'!X416)</f>
        <v>0</v>
      </c>
      <c r="Y416" s="93">
        <f>SUM('1:3'!Y416)</f>
        <v>0</v>
      </c>
      <c r="Z416" s="93">
        <f>SUM('1:3'!Z416)</f>
        <v>0</v>
      </c>
      <c r="AA416" s="93">
        <f>SUM('1:3'!AA416)</f>
        <v>0</v>
      </c>
      <c r="AB416" s="73"/>
      <c r="AC416" s="54"/>
      <c r="AD416" s="306"/>
      <c r="AE416" s="54"/>
      <c r="AF416" s="54"/>
      <c r="AG416" s="54"/>
      <c r="AH416" s="54"/>
      <c r="AI416" s="57"/>
      <c r="AJ416" s="57"/>
      <c r="AK416" s="57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</row>
    <row r="417" spans="1:53">
      <c r="A417" s="260">
        <v>30100058</v>
      </c>
      <c r="B417" s="63" t="s">
        <v>85</v>
      </c>
      <c r="C417" s="16" t="s">
        <v>61</v>
      </c>
      <c r="D417" s="17">
        <v>5.0599999999999996</v>
      </c>
      <c r="E417" s="17"/>
      <c r="F417" s="6"/>
      <c r="G417" s="93">
        <f>SUM('1:3'!G417)</f>
        <v>0</v>
      </c>
      <c r="H417" s="299">
        <f t="shared" si="70"/>
        <v>0</v>
      </c>
      <c r="I417" s="93">
        <f>SUM('1:3'!I417)</f>
        <v>0</v>
      </c>
      <c r="J417" s="31" t="str">
        <f t="array" ref="J417">IF(ISERROR(G417/I417),"",G417/I417)</f>
        <v/>
      </c>
      <c r="K417" s="35" t="str">
        <f t="array" ref="K417">IF(ISERROR(G417/L417),"",G417/L417)</f>
        <v/>
      </c>
      <c r="L417" s="87"/>
      <c r="M417" s="36" t="str">
        <f t="shared" si="78"/>
        <v/>
      </c>
      <c r="N417" s="31">
        <f>SUM(O417:U417)</f>
        <v>0</v>
      </c>
      <c r="O417" s="93">
        <f>SUM('1:3'!O417)</f>
        <v>0</v>
      </c>
      <c r="P417" s="93">
        <f>SUM('1:3'!P417)</f>
        <v>0</v>
      </c>
      <c r="Q417" s="93">
        <f>SUM('1:3'!Q417)</f>
        <v>0</v>
      </c>
      <c r="R417" s="93">
        <f>SUM('1:3'!R417)</f>
        <v>0</v>
      </c>
      <c r="S417" s="93">
        <f>SUM('1:3'!S417)</f>
        <v>0</v>
      </c>
      <c r="T417" s="93">
        <f>SUM('1:3'!T417)</f>
        <v>0</v>
      </c>
      <c r="U417" s="93">
        <f>SUM('1:3'!U417)</f>
        <v>0</v>
      </c>
      <c r="V417" s="202">
        <f>SUM(X417:AA417)</f>
        <v>0</v>
      </c>
      <c r="W417" s="33" t="str">
        <f>IF(ISERROR(V417/G417),"",V417/G417)</f>
        <v/>
      </c>
      <c r="X417" s="93">
        <f>SUM('1:3'!X417)</f>
        <v>0</v>
      </c>
      <c r="Y417" s="93">
        <f>SUM('1:3'!Y417)</f>
        <v>0</v>
      </c>
      <c r="Z417" s="93">
        <f>SUM('1:3'!Z417)</f>
        <v>0</v>
      </c>
      <c r="AA417" s="93">
        <f>SUM('1:3'!AA417)</f>
        <v>0</v>
      </c>
      <c r="AB417" s="73"/>
      <c r="AC417" s="54"/>
      <c r="AD417" s="306"/>
      <c r="AE417" s="54"/>
      <c r="AF417" s="54"/>
      <c r="AG417" s="54"/>
      <c r="AH417" s="54"/>
      <c r="AI417" s="57"/>
      <c r="AJ417" s="57"/>
      <c r="AK417" s="57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</row>
    <row r="418" spans="1:53" ht="15" customHeight="1">
      <c r="A418" s="262">
        <v>30600013</v>
      </c>
      <c r="B418" s="193" t="s">
        <v>368</v>
      </c>
      <c r="C418" s="183" t="s">
        <v>374</v>
      </c>
      <c r="D418" s="17"/>
      <c r="E418" s="17"/>
      <c r="F418" s="6"/>
      <c r="G418" s="93">
        <f>SUM('1:3'!G418)</f>
        <v>0</v>
      </c>
      <c r="H418" s="299">
        <f t="shared" si="70"/>
        <v>0</v>
      </c>
      <c r="I418" s="93">
        <f>SUM('1:3'!I418)</f>
        <v>0</v>
      </c>
      <c r="J418" s="31"/>
      <c r="K418" s="35">
        <f t="array" ref="K418">IF(ISERROR(G418/L418),"",G418/L418)</f>
        <v>0</v>
      </c>
      <c r="L418" s="87">
        <v>24</v>
      </c>
      <c r="M418" s="36">
        <f t="shared" si="78"/>
        <v>0</v>
      </c>
      <c r="N418" s="31"/>
      <c r="O418" s="93">
        <f>SUM('1:3'!O418)</f>
        <v>0</v>
      </c>
      <c r="P418" s="93">
        <f>SUM('1:3'!P418)</f>
        <v>0</v>
      </c>
      <c r="Q418" s="93">
        <f>SUM('1:3'!Q418)</f>
        <v>0</v>
      </c>
      <c r="R418" s="93">
        <f>SUM('1:3'!R418)</f>
        <v>0</v>
      </c>
      <c r="S418" s="93">
        <f>SUM('1:3'!S418)</f>
        <v>0</v>
      </c>
      <c r="T418" s="93">
        <f>SUM('1:3'!T418)</f>
        <v>0</v>
      </c>
      <c r="U418" s="93">
        <f>SUM('1:3'!U418)</f>
        <v>0</v>
      </c>
      <c r="V418" s="202"/>
      <c r="W418" s="33"/>
      <c r="X418" s="93">
        <f>SUM('1:3'!X418)</f>
        <v>0</v>
      </c>
      <c r="Y418" s="93">
        <f>SUM('1:3'!Y418)</f>
        <v>0</v>
      </c>
      <c r="Z418" s="93">
        <f>SUM('1:3'!Z418)</f>
        <v>0</v>
      </c>
      <c r="AA418" s="93">
        <f>SUM('1:3'!AA418)</f>
        <v>0</v>
      </c>
      <c r="AB418" s="73"/>
      <c r="AC418" s="54"/>
      <c r="AD418" s="306"/>
      <c r="AE418" s="54"/>
      <c r="AF418" s="54"/>
      <c r="AG418" s="54"/>
      <c r="AH418" s="54"/>
      <c r="AI418" s="57"/>
      <c r="AJ418" s="57"/>
      <c r="AK418" s="57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</row>
    <row r="419" spans="1:53" ht="15" customHeight="1">
      <c r="A419" s="262">
        <v>30600014</v>
      </c>
      <c r="B419" s="193" t="s">
        <v>368</v>
      </c>
      <c r="C419" s="183" t="s">
        <v>369</v>
      </c>
      <c r="D419" s="17"/>
      <c r="E419" s="17"/>
      <c r="F419" s="6"/>
      <c r="G419" s="93">
        <f>SUM('1:3'!G419)</f>
        <v>0</v>
      </c>
      <c r="H419" s="299">
        <f t="shared" si="70"/>
        <v>0</v>
      </c>
      <c r="I419" s="93">
        <f>SUM('1:3'!I419)</f>
        <v>0</v>
      </c>
      <c r="J419" s="31"/>
      <c r="K419" s="35">
        <f t="array" ref="K419">IF(ISERROR(G419/L419),"",G419/L419)</f>
        <v>0</v>
      </c>
      <c r="L419" s="87">
        <v>24</v>
      </c>
      <c r="M419" s="36">
        <f t="shared" si="78"/>
        <v>0</v>
      </c>
      <c r="N419" s="31"/>
      <c r="O419" s="93">
        <f>SUM('1:3'!O419)</f>
        <v>0</v>
      </c>
      <c r="P419" s="93">
        <f>SUM('1:3'!P419)</f>
        <v>0</v>
      </c>
      <c r="Q419" s="93">
        <f>SUM('1:3'!Q419)</f>
        <v>0</v>
      </c>
      <c r="R419" s="93">
        <f>SUM('1:3'!R419)</f>
        <v>0</v>
      </c>
      <c r="S419" s="93">
        <f>SUM('1:3'!S419)</f>
        <v>0</v>
      </c>
      <c r="T419" s="93">
        <f>SUM('1:3'!T419)</f>
        <v>0</v>
      </c>
      <c r="U419" s="93">
        <f>SUM('1:3'!U419)</f>
        <v>0</v>
      </c>
      <c r="V419" s="202"/>
      <c r="W419" s="33"/>
      <c r="X419" s="93">
        <f>SUM('1:3'!X419)</f>
        <v>0</v>
      </c>
      <c r="Y419" s="93">
        <f>SUM('1:3'!Y419)</f>
        <v>0</v>
      </c>
      <c r="Z419" s="93">
        <f>SUM('1:3'!Z419)</f>
        <v>0</v>
      </c>
      <c r="AA419" s="93">
        <f>SUM('1:3'!AA419)</f>
        <v>0</v>
      </c>
      <c r="AB419" s="73"/>
      <c r="AC419" s="54"/>
      <c r="AD419" s="306"/>
      <c r="AE419" s="54"/>
      <c r="AF419" s="54"/>
      <c r="AG419" s="54"/>
      <c r="AH419" s="54"/>
      <c r="AI419" s="57"/>
      <c r="AJ419" s="57"/>
      <c r="AK419" s="57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</row>
    <row r="420" spans="1:53" ht="15" customHeight="1">
      <c r="A420" s="262">
        <v>30600012</v>
      </c>
      <c r="B420" s="193" t="s">
        <v>368</v>
      </c>
      <c r="C420" s="183" t="s">
        <v>370</v>
      </c>
      <c r="D420" s="17"/>
      <c r="E420" s="17"/>
      <c r="F420" s="6"/>
      <c r="G420" s="93">
        <f>SUM('1:3'!G420)</f>
        <v>0</v>
      </c>
      <c r="H420" s="299">
        <f t="shared" si="70"/>
        <v>0</v>
      </c>
      <c r="I420" s="93">
        <f>SUM('1:3'!I420)</f>
        <v>0</v>
      </c>
      <c r="J420" s="31"/>
      <c r="K420" s="35">
        <f t="array" ref="K420">IF(ISERROR(G420/L420),"",G420/L420)</f>
        <v>0</v>
      </c>
      <c r="L420" s="87">
        <v>24</v>
      </c>
      <c r="M420" s="36">
        <f t="shared" si="78"/>
        <v>0</v>
      </c>
      <c r="N420" s="31"/>
      <c r="O420" s="93">
        <f>SUM('1:3'!O420)</f>
        <v>0</v>
      </c>
      <c r="P420" s="93">
        <f>SUM('1:3'!P420)</f>
        <v>0</v>
      </c>
      <c r="Q420" s="93">
        <f>SUM('1:3'!Q420)</f>
        <v>0</v>
      </c>
      <c r="R420" s="93">
        <f>SUM('1:3'!R420)</f>
        <v>0</v>
      </c>
      <c r="S420" s="93">
        <f>SUM('1:3'!S420)</f>
        <v>0</v>
      </c>
      <c r="T420" s="93">
        <f>SUM('1:3'!T420)</f>
        <v>0</v>
      </c>
      <c r="U420" s="93">
        <f>SUM('1:3'!U420)</f>
        <v>0</v>
      </c>
      <c r="V420" s="202"/>
      <c r="W420" s="33"/>
      <c r="X420" s="93">
        <f>SUM('1:3'!X420)</f>
        <v>0</v>
      </c>
      <c r="Y420" s="93">
        <f>SUM('1:3'!Y420)</f>
        <v>0</v>
      </c>
      <c r="Z420" s="93">
        <f>SUM('1:3'!Z420)</f>
        <v>0</v>
      </c>
      <c r="AA420" s="93">
        <f>SUM('1:3'!AA420)</f>
        <v>0</v>
      </c>
      <c r="AB420" s="73"/>
      <c r="AC420" s="54"/>
      <c r="AD420" s="306"/>
      <c r="AE420" s="54"/>
      <c r="AF420" s="54"/>
      <c r="AG420" s="54"/>
      <c r="AH420" s="54"/>
      <c r="AI420" s="57"/>
      <c r="AJ420" s="57"/>
      <c r="AK420" s="57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</row>
    <row r="421" spans="1:53" ht="15" customHeight="1">
      <c r="A421" s="262">
        <v>30600011</v>
      </c>
      <c r="B421" s="193" t="s">
        <v>368</v>
      </c>
      <c r="C421" s="183" t="s">
        <v>371</v>
      </c>
      <c r="D421" s="17"/>
      <c r="E421" s="17"/>
      <c r="F421" s="6"/>
      <c r="G421" s="93">
        <f>SUM('1:3'!G421)</f>
        <v>0</v>
      </c>
      <c r="H421" s="299">
        <f t="shared" si="70"/>
        <v>0</v>
      </c>
      <c r="I421" s="93">
        <f>SUM('1:3'!I421)</f>
        <v>0</v>
      </c>
      <c r="J421" s="31"/>
      <c r="K421" s="35">
        <f t="array" ref="K421">IF(ISERROR(G421/L421),"",G421/L421)</f>
        <v>0</v>
      </c>
      <c r="L421" s="87">
        <v>24</v>
      </c>
      <c r="M421" s="36">
        <f t="shared" si="78"/>
        <v>0</v>
      </c>
      <c r="N421" s="31"/>
      <c r="O421" s="93">
        <f>SUM('1:3'!O421)</f>
        <v>0</v>
      </c>
      <c r="P421" s="93">
        <f>SUM('1:3'!P421)</f>
        <v>0</v>
      </c>
      <c r="Q421" s="93">
        <f>SUM('1:3'!Q421)</f>
        <v>0</v>
      </c>
      <c r="R421" s="93">
        <f>SUM('1:3'!R421)</f>
        <v>0</v>
      </c>
      <c r="S421" s="93">
        <f>SUM('1:3'!S421)</f>
        <v>0</v>
      </c>
      <c r="T421" s="93">
        <f>SUM('1:3'!T421)</f>
        <v>0</v>
      </c>
      <c r="U421" s="93">
        <f>SUM('1:3'!U421)</f>
        <v>0</v>
      </c>
      <c r="V421" s="202"/>
      <c r="W421" s="33"/>
      <c r="X421" s="93">
        <f>SUM('1:3'!X421)</f>
        <v>0</v>
      </c>
      <c r="Y421" s="93">
        <f>SUM('1:3'!Y421)</f>
        <v>0</v>
      </c>
      <c r="Z421" s="93">
        <f>SUM('1:3'!Z421)</f>
        <v>0</v>
      </c>
      <c r="AA421" s="93">
        <f>SUM('1:3'!AA421)</f>
        <v>0</v>
      </c>
      <c r="AB421" s="73"/>
      <c r="AC421" s="54"/>
      <c r="AD421" s="306"/>
      <c r="AE421" s="54"/>
      <c r="AF421" s="54"/>
      <c r="AG421" s="54"/>
      <c r="AH421" s="54"/>
      <c r="AI421" s="57"/>
      <c r="AJ421" s="57"/>
      <c r="AK421" s="57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</row>
    <row r="422" spans="1:53" ht="15" customHeight="1">
      <c r="A422" s="262">
        <v>30300002</v>
      </c>
      <c r="B422" s="193" t="s">
        <v>407</v>
      </c>
      <c r="C422" s="183" t="s">
        <v>408</v>
      </c>
      <c r="D422" s="17"/>
      <c r="E422" s="17"/>
      <c r="F422" s="6"/>
      <c r="G422" s="93">
        <f>SUM('1:3'!G422)</f>
        <v>0</v>
      </c>
      <c r="H422" s="299">
        <f t="shared" si="70"/>
        <v>0</v>
      </c>
      <c r="I422" s="93">
        <f>SUM('1:3'!I422)</f>
        <v>0</v>
      </c>
      <c r="J422" s="31"/>
      <c r="K422" s="35">
        <f t="array" ref="K422">IF(ISERROR(G422/L422),"",G422/L422)</f>
        <v>0</v>
      </c>
      <c r="L422" s="87">
        <v>4</v>
      </c>
      <c r="M422" s="36">
        <f t="shared" si="78"/>
        <v>0</v>
      </c>
      <c r="N422" s="31"/>
      <c r="O422" s="93"/>
      <c r="P422" s="93"/>
      <c r="Q422" s="93"/>
      <c r="R422" s="93"/>
      <c r="S422" s="93"/>
      <c r="T422" s="93"/>
      <c r="U422" s="93"/>
      <c r="V422" s="202"/>
      <c r="W422" s="33"/>
      <c r="X422" s="93"/>
      <c r="Y422" s="93"/>
      <c r="Z422" s="93"/>
      <c r="AA422" s="93"/>
      <c r="AB422" s="73"/>
      <c r="AC422" s="54"/>
      <c r="AD422" s="306"/>
      <c r="AE422" s="54"/>
      <c r="AF422" s="54"/>
      <c r="AG422" s="54"/>
      <c r="AH422" s="54"/>
      <c r="AI422" s="57"/>
      <c r="AJ422" s="57"/>
      <c r="AK422" s="57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</row>
    <row r="423" spans="1:53" ht="15" customHeight="1">
      <c r="A423" s="262">
        <v>30300001</v>
      </c>
      <c r="B423" s="193" t="s">
        <v>407</v>
      </c>
      <c r="C423" s="183" t="s">
        <v>409</v>
      </c>
      <c r="D423" s="17"/>
      <c r="E423" s="17"/>
      <c r="F423" s="6"/>
      <c r="G423" s="93">
        <f>SUM('1:3'!G423)</f>
        <v>0</v>
      </c>
      <c r="H423" s="299">
        <f t="shared" si="70"/>
        <v>0</v>
      </c>
      <c r="I423" s="93">
        <f>SUM('1:3'!I423)</f>
        <v>0</v>
      </c>
      <c r="J423" s="31"/>
      <c r="K423" s="35">
        <f t="array" ref="K423">IF(ISERROR(G423/L423),"",G423/L423)</f>
        <v>0</v>
      </c>
      <c r="L423" s="87">
        <v>4</v>
      </c>
      <c r="M423" s="36">
        <f t="shared" si="78"/>
        <v>0</v>
      </c>
      <c r="N423" s="31"/>
      <c r="O423" s="93"/>
      <c r="P423" s="93"/>
      <c r="Q423" s="93"/>
      <c r="R423" s="93"/>
      <c r="S423" s="93"/>
      <c r="T423" s="93"/>
      <c r="U423" s="93"/>
      <c r="V423" s="202"/>
      <c r="W423" s="33"/>
      <c r="X423" s="93"/>
      <c r="Y423" s="93"/>
      <c r="Z423" s="93"/>
      <c r="AA423" s="93"/>
      <c r="AB423" s="73"/>
      <c r="AC423" s="54"/>
      <c r="AD423" s="306"/>
      <c r="AE423" s="54"/>
      <c r="AF423" s="54"/>
      <c r="AG423" s="54"/>
      <c r="AH423" s="54"/>
      <c r="AI423" s="57"/>
      <c r="AJ423" s="57"/>
      <c r="AK423" s="57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</row>
    <row r="424" spans="1:53" ht="15" customHeight="1">
      <c r="A424" s="262">
        <v>30300003</v>
      </c>
      <c r="B424" s="193" t="s">
        <v>407</v>
      </c>
      <c r="C424" s="183" t="s">
        <v>411</v>
      </c>
      <c r="D424" s="17"/>
      <c r="E424" s="17"/>
      <c r="F424" s="6"/>
      <c r="G424" s="93">
        <f>SUM('1:3'!G424)</f>
        <v>0</v>
      </c>
      <c r="H424" s="299">
        <f t="shared" si="70"/>
        <v>0</v>
      </c>
      <c r="I424" s="93">
        <f>SUM('1:3'!I424)</f>
        <v>0</v>
      </c>
      <c r="J424" s="31"/>
      <c r="K424" s="35">
        <f t="array" ref="K424">IF(ISERROR(G424/L424),"",G424/L424)</f>
        <v>0</v>
      </c>
      <c r="L424" s="87">
        <v>4</v>
      </c>
      <c r="M424" s="36">
        <f t="shared" si="78"/>
        <v>0</v>
      </c>
      <c r="N424" s="31"/>
      <c r="O424" s="93"/>
      <c r="P424" s="93"/>
      <c r="Q424" s="93"/>
      <c r="R424" s="93"/>
      <c r="S424" s="93"/>
      <c r="T424" s="93"/>
      <c r="U424" s="93"/>
      <c r="V424" s="202"/>
      <c r="W424" s="33"/>
      <c r="X424" s="93"/>
      <c r="Y424" s="93"/>
      <c r="Z424" s="93"/>
      <c r="AA424" s="93"/>
      <c r="AB424" s="73"/>
      <c r="AC424" s="54"/>
      <c r="AD424" s="306"/>
      <c r="AE424" s="54"/>
      <c r="AF424" s="54"/>
      <c r="AG424" s="54"/>
      <c r="AH424" s="54"/>
      <c r="AI424" s="57"/>
      <c r="AJ424" s="57"/>
      <c r="AK424" s="57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</row>
    <row r="425" spans="1:53" ht="15" customHeight="1">
      <c r="A425" s="262">
        <v>30300005</v>
      </c>
      <c r="B425" s="63" t="s">
        <v>362</v>
      </c>
      <c r="C425" s="16" t="s">
        <v>349</v>
      </c>
      <c r="D425" s="17"/>
      <c r="E425" s="17"/>
      <c r="F425" s="6"/>
      <c r="G425" s="93">
        <f>SUM('1:3'!G425)</f>
        <v>0</v>
      </c>
      <c r="H425" s="299">
        <f t="shared" si="70"/>
        <v>0</v>
      </c>
      <c r="I425" s="93">
        <f>SUM('1:3'!I425)</f>
        <v>0</v>
      </c>
      <c r="J425" s="31"/>
      <c r="K425" s="35">
        <f t="array" ref="K425">IF(ISERROR(G425/L425),"",G425/L425)</f>
        <v>0</v>
      </c>
      <c r="L425" s="87">
        <v>4</v>
      </c>
      <c r="M425" s="36">
        <f t="shared" si="78"/>
        <v>0</v>
      </c>
      <c r="N425" s="31"/>
      <c r="O425" s="93">
        <f>SUM('1:3'!O425)</f>
        <v>0</v>
      </c>
      <c r="P425" s="93">
        <f>SUM('1:3'!P425)</f>
        <v>0</v>
      </c>
      <c r="Q425" s="93">
        <f>SUM('1:3'!Q425)</f>
        <v>0</v>
      </c>
      <c r="R425" s="93">
        <f>SUM('1:3'!R425)</f>
        <v>0</v>
      </c>
      <c r="S425" s="93">
        <f>SUM('1:3'!S425)</f>
        <v>0</v>
      </c>
      <c r="T425" s="93">
        <f>SUM('1:3'!T425)</f>
        <v>0</v>
      </c>
      <c r="U425" s="93">
        <f>SUM('1:3'!U425)</f>
        <v>0</v>
      </c>
      <c r="V425" s="202"/>
      <c r="W425" s="33"/>
      <c r="X425" s="93">
        <f>SUM('1:3'!X425)</f>
        <v>0</v>
      </c>
      <c r="Y425" s="93">
        <f>SUM('1:3'!Y425)</f>
        <v>0</v>
      </c>
      <c r="Z425" s="93">
        <f>SUM('1:3'!Z425)</f>
        <v>0</v>
      </c>
      <c r="AA425" s="93">
        <f>SUM('1:3'!AA425)</f>
        <v>0</v>
      </c>
      <c r="AB425" s="73"/>
      <c r="AC425" s="54"/>
      <c r="AD425" s="306"/>
      <c r="AE425" s="54"/>
      <c r="AF425" s="54"/>
      <c r="AG425" s="54"/>
      <c r="AH425" s="54"/>
      <c r="AI425" s="57"/>
      <c r="AJ425" s="57"/>
      <c r="AK425" s="57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</row>
    <row r="426" spans="1:53" ht="15" customHeight="1">
      <c r="A426" s="262">
        <v>30300004</v>
      </c>
      <c r="B426" s="63" t="s">
        <v>362</v>
      </c>
      <c r="C426" s="16" t="s">
        <v>350</v>
      </c>
      <c r="D426" s="17"/>
      <c r="E426" s="17"/>
      <c r="F426" s="6"/>
      <c r="G426" s="93">
        <f>SUM('1:3'!G426)</f>
        <v>0</v>
      </c>
      <c r="H426" s="299">
        <f t="shared" si="70"/>
        <v>0</v>
      </c>
      <c r="I426" s="93">
        <f>SUM('1:3'!I426)</f>
        <v>0</v>
      </c>
      <c r="J426" s="31"/>
      <c r="K426" s="35">
        <f t="array" ref="K426">IF(ISERROR(G426/L426),"",G426/L426)</f>
        <v>0</v>
      </c>
      <c r="L426" s="87">
        <v>4</v>
      </c>
      <c r="M426" s="36">
        <f t="shared" si="78"/>
        <v>0</v>
      </c>
      <c r="N426" s="31"/>
      <c r="O426" s="93">
        <f>SUM('1:3'!O426)</f>
        <v>0</v>
      </c>
      <c r="P426" s="93">
        <f>SUM('1:3'!P426)</f>
        <v>0</v>
      </c>
      <c r="Q426" s="93">
        <f>SUM('1:3'!Q426)</f>
        <v>0</v>
      </c>
      <c r="R426" s="93">
        <f>SUM('1:3'!R426)</f>
        <v>0</v>
      </c>
      <c r="S426" s="93">
        <f>SUM('1:3'!S426)</f>
        <v>0</v>
      </c>
      <c r="T426" s="93">
        <f>SUM('1:3'!T426)</f>
        <v>0</v>
      </c>
      <c r="U426" s="93">
        <f>SUM('1:3'!U426)</f>
        <v>0</v>
      </c>
      <c r="V426" s="202"/>
      <c r="W426" s="33"/>
      <c r="X426" s="93">
        <f>SUM('1:3'!X426)</f>
        <v>0</v>
      </c>
      <c r="Y426" s="93">
        <f>SUM('1:3'!Y426)</f>
        <v>0</v>
      </c>
      <c r="Z426" s="93">
        <f>SUM('1:3'!Z426)</f>
        <v>0</v>
      </c>
      <c r="AA426" s="93">
        <f>SUM('1:3'!AA426)</f>
        <v>0</v>
      </c>
      <c r="AB426" s="73"/>
      <c r="AC426" s="54"/>
      <c r="AD426" s="306"/>
      <c r="AE426" s="54"/>
      <c r="AF426" s="54"/>
      <c r="AG426" s="54"/>
      <c r="AH426" s="54"/>
      <c r="AI426" s="57"/>
      <c r="AJ426" s="57"/>
      <c r="AK426" s="57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</row>
    <row r="427" spans="1:53" ht="15" customHeight="1">
      <c r="A427" s="262">
        <v>30300006</v>
      </c>
      <c r="B427" s="63" t="s">
        <v>362</v>
      </c>
      <c r="C427" s="16" t="s">
        <v>356</v>
      </c>
      <c r="D427" s="17"/>
      <c r="E427" s="17"/>
      <c r="F427" s="6"/>
      <c r="G427" s="93">
        <f>SUM('1:3'!G427)</f>
        <v>0</v>
      </c>
      <c r="H427" s="299">
        <f t="shared" si="70"/>
        <v>0</v>
      </c>
      <c r="I427" s="93">
        <f>SUM('1:3'!I427)</f>
        <v>0</v>
      </c>
      <c r="J427" s="31"/>
      <c r="K427" s="35">
        <f t="array" ref="K427">IF(ISERROR(G427/L427),"",G427/L427)</f>
        <v>0</v>
      </c>
      <c r="L427" s="87">
        <v>4</v>
      </c>
      <c r="M427" s="36">
        <f t="shared" si="78"/>
        <v>0</v>
      </c>
      <c r="N427" s="31"/>
      <c r="O427" s="93">
        <f>SUM('1:3'!O427)</f>
        <v>0</v>
      </c>
      <c r="P427" s="93">
        <f>SUM('1:3'!P427)</f>
        <v>0</v>
      </c>
      <c r="Q427" s="93">
        <f>SUM('1:3'!Q427)</f>
        <v>0</v>
      </c>
      <c r="R427" s="93">
        <f>SUM('1:3'!R427)</f>
        <v>0</v>
      </c>
      <c r="S427" s="93">
        <f>SUM('1:3'!S427)</f>
        <v>0</v>
      </c>
      <c r="T427" s="93">
        <f>SUM('1:3'!T427)</f>
        <v>0</v>
      </c>
      <c r="U427" s="93">
        <f>SUM('1:3'!U427)</f>
        <v>0</v>
      </c>
      <c r="V427" s="202"/>
      <c r="W427" s="33"/>
      <c r="X427" s="93">
        <f>SUM('1:3'!X427)</f>
        <v>0</v>
      </c>
      <c r="Y427" s="93">
        <f>SUM('1:3'!Y427)</f>
        <v>0</v>
      </c>
      <c r="Z427" s="93">
        <f>SUM('1:3'!Z427)</f>
        <v>0</v>
      </c>
      <c r="AA427" s="93">
        <f>SUM('1:3'!AA427)</f>
        <v>0</v>
      </c>
      <c r="AB427" s="73"/>
      <c r="AC427" s="54"/>
      <c r="AD427" s="306"/>
      <c r="AE427" s="54"/>
      <c r="AF427" s="54"/>
      <c r="AG427" s="54"/>
      <c r="AH427" s="54"/>
      <c r="AI427" s="57"/>
      <c r="AJ427" s="57"/>
      <c r="AK427" s="57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</row>
    <row r="428" spans="1:53">
      <c r="A428" s="544" t="s">
        <v>86</v>
      </c>
      <c r="B428" s="544"/>
      <c r="C428" s="302" t="s">
        <v>71</v>
      </c>
      <c r="D428" s="20"/>
      <c r="E428" s="20"/>
      <c r="F428" s="32"/>
      <c r="G428" s="94">
        <f>SUM(G371:G427)</f>
        <v>0</v>
      </c>
      <c r="H428" s="30">
        <f>SUM(H371:H427)</f>
        <v>0</v>
      </c>
      <c r="I428" s="30">
        <f>SUM(I371:I427)</f>
        <v>0</v>
      </c>
      <c r="J428" s="31" t="str">
        <f t="array" ref="J428">IF(ISERROR(G428/I428),"",G428/I428)</f>
        <v/>
      </c>
      <c r="K428" s="30">
        <f>SUM(K371:K427)</f>
        <v>0</v>
      </c>
      <c r="L428" s="87"/>
      <c r="M428" s="89">
        <f t="shared" ref="M428:V428" si="79">SUM(M371:M427)</f>
        <v>0</v>
      </c>
      <c r="N428" s="30">
        <f t="shared" si="79"/>
        <v>0</v>
      </c>
      <c r="O428" s="91">
        <f t="shared" si="79"/>
        <v>0</v>
      </c>
      <c r="P428" s="91">
        <f t="shared" si="79"/>
        <v>0</v>
      </c>
      <c r="Q428" s="91">
        <f t="shared" si="79"/>
        <v>0</v>
      </c>
      <c r="R428" s="91">
        <f t="shared" si="79"/>
        <v>0</v>
      </c>
      <c r="S428" s="92">
        <f t="shared" si="79"/>
        <v>0</v>
      </c>
      <c r="T428" s="91">
        <f t="shared" si="79"/>
        <v>0</v>
      </c>
      <c r="U428" s="91">
        <f t="shared" si="79"/>
        <v>0</v>
      </c>
      <c r="V428" s="202">
        <f t="shared" si="79"/>
        <v>0</v>
      </c>
      <c r="W428" s="33" t="str">
        <f t="shared" ref="W428:W435" si="80">IF(ISERROR(V428/G428),"",V428/G428)</f>
        <v/>
      </c>
      <c r="X428" s="92">
        <f>SUM(X371:X427)</f>
        <v>0</v>
      </c>
      <c r="Y428" s="92">
        <f>SUM(Y371:Y427)</f>
        <v>0</v>
      </c>
      <c r="Z428" s="92">
        <f>SUM(Z371:Z427)</f>
        <v>0</v>
      </c>
      <c r="AA428" s="92">
        <f>SUM(AA371:AA427)</f>
        <v>0</v>
      </c>
      <c r="AB428" s="75"/>
      <c r="AC428" s="70"/>
      <c r="AD428" s="306"/>
      <c r="AE428" s="74"/>
      <c r="AF428" s="74"/>
      <c r="AG428" s="74"/>
      <c r="AH428" s="74"/>
      <c r="AI428" s="57"/>
      <c r="AJ428" s="57"/>
      <c r="AK428" s="57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</row>
    <row r="429" spans="1:53">
      <c r="A429" s="259">
        <v>30400012</v>
      </c>
      <c r="B429" s="61" t="s">
        <v>87</v>
      </c>
      <c r="C429" s="16" t="s">
        <v>53</v>
      </c>
      <c r="D429" s="17">
        <v>5.03</v>
      </c>
      <c r="E429" s="17"/>
      <c r="F429" s="6"/>
      <c r="G429" s="93">
        <f>SUM('1:3'!G429)</f>
        <v>0</v>
      </c>
      <c r="H429" s="299">
        <f>D429*G429</f>
        <v>0</v>
      </c>
      <c r="I429" s="93">
        <f>SUM('1:3'!I429)</f>
        <v>0</v>
      </c>
      <c r="J429" s="31" t="str">
        <f t="array" ref="J429">IF(ISERROR(G429/I429),"",G429/I429)</f>
        <v/>
      </c>
      <c r="K429" s="35">
        <f t="array" ref="K429">IF(ISERROR(G429/L429),"",G429/L429)</f>
        <v>0</v>
      </c>
      <c r="L429" s="87">
        <v>8.8000000000000007</v>
      </c>
      <c r="M429" s="36">
        <f t="shared" ref="M429:M436" si="81">IF(ISERROR(I429-K429),"",I429-K429)</f>
        <v>0</v>
      </c>
      <c r="N429" s="31">
        <f t="shared" ref="N429:N436" si="82">SUM(O429:U429)</f>
        <v>0</v>
      </c>
      <c r="O429" s="93">
        <f>SUM('1:3'!O429)</f>
        <v>0</v>
      </c>
      <c r="P429" s="93">
        <f>SUM('1:3'!P429)</f>
        <v>0</v>
      </c>
      <c r="Q429" s="93">
        <f>SUM('1:3'!Q429)</f>
        <v>0</v>
      </c>
      <c r="R429" s="93">
        <f>SUM('1:3'!R429)</f>
        <v>0</v>
      </c>
      <c r="S429" s="93">
        <f>SUM('1:3'!S429)</f>
        <v>0</v>
      </c>
      <c r="T429" s="93">
        <f>SUM('1:3'!T429)</f>
        <v>0</v>
      </c>
      <c r="U429" s="93">
        <f>SUM('1:3'!U429)</f>
        <v>0</v>
      </c>
      <c r="V429" s="202">
        <f t="shared" ref="V429:V435" si="83">SUM(X429:AA429)</f>
        <v>0</v>
      </c>
      <c r="W429" s="33" t="str">
        <f t="shared" si="80"/>
        <v/>
      </c>
      <c r="X429" s="93">
        <f>SUM('1:3'!X429)</f>
        <v>0</v>
      </c>
      <c r="Y429" s="93">
        <f>SUM('1:3'!Y429)</f>
        <v>0</v>
      </c>
      <c r="Z429" s="93">
        <f>SUM('1:3'!Z429)</f>
        <v>0</v>
      </c>
      <c r="AA429" s="93">
        <f>SUM('1:3'!AA429)</f>
        <v>0</v>
      </c>
      <c r="AB429" s="73"/>
      <c r="AC429" s="54"/>
      <c r="AD429" s="306"/>
      <c r="AE429" s="54"/>
      <c r="AF429" s="54"/>
      <c r="AG429" s="54"/>
      <c r="AH429" s="54"/>
      <c r="AI429" s="57"/>
      <c r="AJ429" s="57"/>
      <c r="AK429" s="57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</row>
    <row r="430" spans="1:53">
      <c r="A430" s="259">
        <v>30400010</v>
      </c>
      <c r="B430" s="61" t="s">
        <v>87</v>
      </c>
      <c r="C430" s="16" t="s">
        <v>60</v>
      </c>
      <c r="D430" s="17">
        <v>5.03</v>
      </c>
      <c r="E430" s="17"/>
      <c r="F430" s="6"/>
      <c r="G430" s="93">
        <f>SUM('1:3'!G430)</f>
        <v>0</v>
      </c>
      <c r="H430" s="299">
        <f t="shared" ref="H430:H462" si="84">D430*G430</f>
        <v>0</v>
      </c>
      <c r="I430" s="93">
        <f>SUM('1:3'!I430)</f>
        <v>0</v>
      </c>
      <c r="J430" s="31" t="str">
        <f t="array" ref="J430">IF(ISERROR(G430/I430),"",G430/I430)</f>
        <v/>
      </c>
      <c r="K430" s="35">
        <f t="array" ref="K430">IF(ISERROR(G430/L430),"",G430/L430)</f>
        <v>0</v>
      </c>
      <c r="L430" s="87">
        <v>8.8000000000000007</v>
      </c>
      <c r="M430" s="36">
        <f t="shared" si="81"/>
        <v>0</v>
      </c>
      <c r="N430" s="31">
        <f t="shared" si="82"/>
        <v>0</v>
      </c>
      <c r="O430" s="93">
        <f>SUM('1:3'!O430)</f>
        <v>0</v>
      </c>
      <c r="P430" s="93">
        <f>SUM('1:3'!P430)</f>
        <v>0</v>
      </c>
      <c r="Q430" s="93">
        <f>SUM('1:3'!Q430)</f>
        <v>0</v>
      </c>
      <c r="R430" s="93">
        <f>SUM('1:3'!R430)</f>
        <v>0</v>
      </c>
      <c r="S430" s="93">
        <f>SUM('1:3'!S430)</f>
        <v>0</v>
      </c>
      <c r="T430" s="93">
        <f>SUM('1:3'!T430)</f>
        <v>0</v>
      </c>
      <c r="U430" s="93">
        <f>SUM('1:3'!U430)</f>
        <v>0</v>
      </c>
      <c r="V430" s="202">
        <f t="shared" si="83"/>
        <v>0</v>
      </c>
      <c r="W430" s="33" t="str">
        <f t="shared" si="80"/>
        <v/>
      </c>
      <c r="X430" s="93">
        <f>SUM('1:3'!X430)</f>
        <v>0</v>
      </c>
      <c r="Y430" s="93">
        <f>SUM('1:3'!Y430)</f>
        <v>0</v>
      </c>
      <c r="Z430" s="93">
        <f>SUM('1:3'!Z430)</f>
        <v>0</v>
      </c>
      <c r="AA430" s="93">
        <f>SUM('1:3'!AA430)</f>
        <v>0</v>
      </c>
      <c r="AB430" s="73"/>
      <c r="AC430" s="54"/>
      <c r="AD430" s="306"/>
      <c r="AE430" s="54"/>
      <c r="AF430" s="54"/>
      <c r="AG430" s="54"/>
      <c r="AH430" s="54"/>
      <c r="AI430" s="57"/>
      <c r="AJ430" s="57"/>
      <c r="AK430" s="57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</row>
    <row r="431" spans="1:53">
      <c r="A431" s="259">
        <v>30400011</v>
      </c>
      <c r="B431" s="61" t="s">
        <v>87</v>
      </c>
      <c r="C431" s="16" t="s">
        <v>74</v>
      </c>
      <c r="D431" s="17">
        <v>5.03</v>
      </c>
      <c r="E431" s="17"/>
      <c r="F431" s="6"/>
      <c r="G431" s="93">
        <f>SUM('1:3'!G431)</f>
        <v>0</v>
      </c>
      <c r="H431" s="299">
        <f t="shared" si="84"/>
        <v>0</v>
      </c>
      <c r="I431" s="93">
        <f>SUM('1:3'!I431)</f>
        <v>0</v>
      </c>
      <c r="J431" s="31" t="str">
        <f t="array" ref="J431">IF(ISERROR(G431/I431),"",G431/I431)</f>
        <v/>
      </c>
      <c r="K431" s="35">
        <f t="array" ref="K431">IF(ISERROR(G431/L431),"",G431/L431)</f>
        <v>0</v>
      </c>
      <c r="L431" s="87">
        <v>8.8000000000000007</v>
      </c>
      <c r="M431" s="36">
        <f t="shared" si="81"/>
        <v>0</v>
      </c>
      <c r="N431" s="31">
        <f t="shared" si="82"/>
        <v>0</v>
      </c>
      <c r="O431" s="93">
        <f>SUM('1:3'!O431)</f>
        <v>0</v>
      </c>
      <c r="P431" s="93">
        <f>SUM('1:3'!P431)</f>
        <v>0</v>
      </c>
      <c r="Q431" s="93">
        <f>SUM('1:3'!Q431)</f>
        <v>0</v>
      </c>
      <c r="R431" s="93">
        <f>SUM('1:3'!R431)</f>
        <v>0</v>
      </c>
      <c r="S431" s="93">
        <f>SUM('1:3'!S431)</f>
        <v>0</v>
      </c>
      <c r="T431" s="93">
        <f>SUM('1:3'!T431)</f>
        <v>0</v>
      </c>
      <c r="U431" s="93">
        <f>SUM('1:3'!U431)</f>
        <v>0</v>
      </c>
      <c r="V431" s="202">
        <f t="shared" si="83"/>
        <v>0</v>
      </c>
      <c r="W431" s="33" t="str">
        <f t="shared" si="80"/>
        <v/>
      </c>
      <c r="X431" s="93">
        <f>SUM('1:3'!X431)</f>
        <v>0</v>
      </c>
      <c r="Y431" s="93">
        <f>SUM('1:3'!Y431)</f>
        <v>0</v>
      </c>
      <c r="Z431" s="93">
        <f>SUM('1:3'!Z431)</f>
        <v>0</v>
      </c>
      <c r="AA431" s="93">
        <f>SUM('1:3'!AA431)</f>
        <v>0</v>
      </c>
      <c r="AB431" s="73"/>
      <c r="AC431" s="54"/>
      <c r="AD431" s="306"/>
      <c r="AE431" s="54"/>
      <c r="AF431" s="54"/>
      <c r="AG431" s="54"/>
      <c r="AH431" s="54"/>
      <c r="AI431" s="57"/>
      <c r="AJ431" s="57"/>
      <c r="AK431" s="57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</row>
    <row r="432" spans="1:53">
      <c r="A432" s="259">
        <v>30400014</v>
      </c>
      <c r="B432" s="211" t="s">
        <v>507</v>
      </c>
      <c r="C432" s="16" t="s">
        <v>53</v>
      </c>
      <c r="D432" s="17">
        <v>5.03</v>
      </c>
      <c r="E432" s="17"/>
      <c r="F432" s="6"/>
      <c r="G432" s="93">
        <f>SUM('1:3'!G432)</f>
        <v>0</v>
      </c>
      <c r="H432" s="299">
        <f t="shared" si="84"/>
        <v>0</v>
      </c>
      <c r="I432" s="93">
        <f>SUM('1:3'!I432)</f>
        <v>0</v>
      </c>
      <c r="J432" s="31" t="str">
        <f t="array" ref="J432">IF(ISERROR(G432/I432),"",G432/I432)</f>
        <v/>
      </c>
      <c r="K432" s="35">
        <f t="array" ref="K432">IF(ISERROR(G432/L432),"",G432/L432)</f>
        <v>0</v>
      </c>
      <c r="L432" s="87">
        <v>9.3000000000000007</v>
      </c>
      <c r="M432" s="36">
        <f t="shared" si="81"/>
        <v>0</v>
      </c>
      <c r="N432" s="31">
        <f t="shared" si="82"/>
        <v>0</v>
      </c>
      <c r="O432" s="93">
        <f>SUM('1:3'!O432)</f>
        <v>0</v>
      </c>
      <c r="P432" s="93">
        <f>SUM('1:3'!P432)</f>
        <v>0</v>
      </c>
      <c r="Q432" s="93">
        <f>SUM('1:3'!Q432)</f>
        <v>0</v>
      </c>
      <c r="R432" s="93">
        <f>SUM('1:3'!R432)</f>
        <v>0</v>
      </c>
      <c r="S432" s="93">
        <f>SUM('1:3'!S432)</f>
        <v>0</v>
      </c>
      <c r="T432" s="93">
        <f>SUM('1:3'!T432)</f>
        <v>0</v>
      </c>
      <c r="U432" s="93">
        <f>SUM('1:3'!U432)</f>
        <v>0</v>
      </c>
      <c r="V432" s="202">
        <f t="shared" si="83"/>
        <v>0</v>
      </c>
      <c r="W432" s="33" t="str">
        <f t="shared" si="80"/>
        <v/>
      </c>
      <c r="X432" s="93">
        <f>SUM('1:3'!X432)</f>
        <v>0</v>
      </c>
      <c r="Y432" s="93">
        <f>SUM('1:3'!Y432)</f>
        <v>0</v>
      </c>
      <c r="Z432" s="93">
        <f>SUM('1:3'!Z432)</f>
        <v>0</v>
      </c>
      <c r="AA432" s="93">
        <f>SUM('1:3'!AA432)</f>
        <v>0</v>
      </c>
      <c r="AB432" s="73"/>
      <c r="AC432" s="54"/>
      <c r="AD432" s="306"/>
      <c r="AE432" s="54"/>
      <c r="AF432" s="54"/>
      <c r="AG432" s="54"/>
      <c r="AH432" s="54"/>
      <c r="AI432" s="57"/>
      <c r="AJ432" s="57"/>
      <c r="AK432" s="57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</row>
    <row r="433" spans="1:53">
      <c r="A433" s="259">
        <v>30400013</v>
      </c>
      <c r="B433" s="211" t="s">
        <v>468</v>
      </c>
      <c r="C433" s="16" t="s">
        <v>72</v>
      </c>
      <c r="D433" s="17">
        <v>5.03</v>
      </c>
      <c r="E433" s="17"/>
      <c r="F433" s="6"/>
      <c r="G433" s="93">
        <f>SUM('1:3'!G433)</f>
        <v>0</v>
      </c>
      <c r="H433" s="299">
        <f t="shared" si="84"/>
        <v>0</v>
      </c>
      <c r="I433" s="93">
        <f>SUM('1:3'!I433)</f>
        <v>0</v>
      </c>
      <c r="J433" s="31" t="str">
        <f t="array" ref="J433">IF(ISERROR(G433/I433),"",G433/I433)</f>
        <v/>
      </c>
      <c r="K433" s="35">
        <f t="array" ref="K433">IF(ISERROR(G433/L433),"",G433/L433)</f>
        <v>0</v>
      </c>
      <c r="L433" s="87">
        <v>9.3000000000000007</v>
      </c>
      <c r="M433" s="36">
        <f t="shared" si="81"/>
        <v>0</v>
      </c>
      <c r="N433" s="31">
        <f t="shared" si="82"/>
        <v>0</v>
      </c>
      <c r="O433" s="93">
        <f>SUM('1:3'!O433)</f>
        <v>0</v>
      </c>
      <c r="P433" s="93">
        <f>SUM('1:3'!P433)</f>
        <v>0</v>
      </c>
      <c r="Q433" s="93">
        <f>SUM('1:3'!Q433)</f>
        <v>0</v>
      </c>
      <c r="R433" s="93">
        <f>SUM('1:3'!R433)</f>
        <v>0</v>
      </c>
      <c r="S433" s="93">
        <f>SUM('1:3'!S433)</f>
        <v>0</v>
      </c>
      <c r="T433" s="93">
        <f>SUM('1:3'!T433)</f>
        <v>0</v>
      </c>
      <c r="U433" s="93">
        <f>SUM('1:3'!U433)</f>
        <v>0</v>
      </c>
      <c r="V433" s="202">
        <f t="shared" si="83"/>
        <v>0</v>
      </c>
      <c r="W433" s="33" t="str">
        <f t="shared" si="80"/>
        <v/>
      </c>
      <c r="X433" s="93">
        <f>SUM('1:3'!X433)</f>
        <v>0</v>
      </c>
      <c r="Y433" s="93">
        <f>SUM('1:3'!Y433)</f>
        <v>0</v>
      </c>
      <c r="Z433" s="93">
        <f>SUM('1:3'!Z433)</f>
        <v>0</v>
      </c>
      <c r="AA433" s="93">
        <f>SUM('1:3'!AA433)</f>
        <v>0</v>
      </c>
      <c r="AB433" s="73"/>
      <c r="AC433" s="54"/>
      <c r="AD433" s="306"/>
      <c r="AE433" s="54"/>
      <c r="AF433" s="54"/>
      <c r="AG433" s="54"/>
      <c r="AH433" s="54"/>
      <c r="AI433" s="57"/>
      <c r="AJ433" s="57"/>
      <c r="AK433" s="57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</row>
    <row r="434" spans="1:53">
      <c r="A434" s="259">
        <v>30400016</v>
      </c>
      <c r="B434" s="211" t="s">
        <v>507</v>
      </c>
      <c r="C434" s="16" t="s">
        <v>60</v>
      </c>
      <c r="D434" s="17">
        <v>5.03</v>
      </c>
      <c r="E434" s="17"/>
      <c r="F434" s="6"/>
      <c r="G434" s="93">
        <f>SUM('1:3'!G434)</f>
        <v>156</v>
      </c>
      <c r="H434" s="299">
        <f t="shared" si="84"/>
        <v>784.68000000000006</v>
      </c>
      <c r="I434" s="93">
        <f>SUM('1:3'!I434)</f>
        <v>17.5</v>
      </c>
      <c r="J434" s="31">
        <f t="array" ref="J434">IF(ISERROR(G434/I434),"",G434/I434)</f>
        <v>8.9142857142857146</v>
      </c>
      <c r="K434" s="35">
        <f t="array" ref="K434">IF(ISERROR(G434/L434),"",G434/L434)</f>
        <v>16.774193548387096</v>
      </c>
      <c r="L434" s="87">
        <v>9.3000000000000007</v>
      </c>
      <c r="M434" s="36">
        <f t="shared" si="81"/>
        <v>0.72580645161290391</v>
      </c>
      <c r="N434" s="31">
        <f t="shared" si="82"/>
        <v>0</v>
      </c>
      <c r="O434" s="93">
        <f>SUM('1:3'!O434)</f>
        <v>0</v>
      </c>
      <c r="P434" s="93">
        <f>SUM('1:3'!P434)</f>
        <v>0</v>
      </c>
      <c r="Q434" s="93">
        <f>SUM('1:3'!Q434)</f>
        <v>0</v>
      </c>
      <c r="R434" s="93">
        <f>SUM('1:3'!R434)</f>
        <v>0</v>
      </c>
      <c r="S434" s="93">
        <f>SUM('1:3'!S434)</f>
        <v>0</v>
      </c>
      <c r="T434" s="93">
        <f>SUM('1:3'!T434)</f>
        <v>0</v>
      </c>
      <c r="U434" s="93">
        <f>SUM('1:3'!U434)</f>
        <v>0</v>
      </c>
      <c r="V434" s="202">
        <f t="shared" si="83"/>
        <v>0</v>
      </c>
      <c r="W434" s="33">
        <f t="shared" si="80"/>
        <v>0</v>
      </c>
      <c r="X434" s="93">
        <f>SUM('1:3'!X434)</f>
        <v>0</v>
      </c>
      <c r="Y434" s="93">
        <f>SUM('1:3'!Y434)</f>
        <v>0</v>
      </c>
      <c r="Z434" s="93">
        <f>SUM('1:3'!Z434)</f>
        <v>0</v>
      </c>
      <c r="AA434" s="93">
        <f>SUM('1:3'!AA434)</f>
        <v>0</v>
      </c>
      <c r="AB434" s="73"/>
      <c r="AC434" s="54"/>
      <c r="AD434" s="306"/>
      <c r="AE434" s="54"/>
      <c r="AF434" s="54"/>
      <c r="AG434" s="54"/>
      <c r="AH434" s="54"/>
      <c r="AI434" s="57"/>
      <c r="AJ434" s="57"/>
      <c r="AK434" s="57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</row>
    <row r="435" spans="1:53">
      <c r="A435" s="259">
        <v>30400017</v>
      </c>
      <c r="B435" s="211" t="s">
        <v>507</v>
      </c>
      <c r="C435" s="16" t="s">
        <v>66</v>
      </c>
      <c r="D435" s="17">
        <v>5.03</v>
      </c>
      <c r="E435" s="17"/>
      <c r="F435" s="6"/>
      <c r="G435" s="93">
        <f>SUM('1:3'!G435)</f>
        <v>0</v>
      </c>
      <c r="H435" s="299">
        <f t="shared" si="84"/>
        <v>0</v>
      </c>
      <c r="I435" s="93">
        <f>SUM('1:3'!I435)</f>
        <v>0</v>
      </c>
      <c r="J435" s="31" t="str">
        <f t="array" ref="J435">IF(ISERROR(G435/I435),"",G435/I435)</f>
        <v/>
      </c>
      <c r="K435" s="35">
        <f t="array" ref="K435">IF(ISERROR(G435/L435),"",G435/L435)</f>
        <v>0</v>
      </c>
      <c r="L435" s="87">
        <v>9.3000000000000007</v>
      </c>
      <c r="M435" s="36">
        <f t="shared" si="81"/>
        <v>0</v>
      </c>
      <c r="N435" s="31">
        <f t="shared" si="82"/>
        <v>0</v>
      </c>
      <c r="O435" s="93">
        <f>SUM('1:3'!O435)</f>
        <v>0</v>
      </c>
      <c r="P435" s="93">
        <f>SUM('1:3'!P435)</f>
        <v>0</v>
      </c>
      <c r="Q435" s="93">
        <f>SUM('1:3'!Q435)</f>
        <v>0</v>
      </c>
      <c r="R435" s="93">
        <f>SUM('1:3'!R435)</f>
        <v>0</v>
      </c>
      <c r="S435" s="93">
        <f>SUM('1:3'!S435)</f>
        <v>0</v>
      </c>
      <c r="T435" s="93">
        <f>SUM('1:3'!T435)</f>
        <v>0</v>
      </c>
      <c r="U435" s="93">
        <f>SUM('1:3'!U435)</f>
        <v>0</v>
      </c>
      <c r="V435" s="202">
        <f t="shared" si="83"/>
        <v>0</v>
      </c>
      <c r="W435" s="33" t="str">
        <f t="shared" si="80"/>
        <v/>
      </c>
      <c r="X435" s="93">
        <f>SUM('1:3'!X435)</f>
        <v>0</v>
      </c>
      <c r="Y435" s="93">
        <f>SUM('1:3'!Y435)</f>
        <v>0</v>
      </c>
      <c r="Z435" s="93">
        <f>SUM('1:3'!Z435)</f>
        <v>0</v>
      </c>
      <c r="AA435" s="93">
        <f>SUM('1:3'!AA435)</f>
        <v>0</v>
      </c>
      <c r="AB435" s="73"/>
      <c r="AC435" s="54"/>
      <c r="AD435" s="306"/>
      <c r="AE435" s="54"/>
      <c r="AF435" s="54"/>
      <c r="AG435" s="54"/>
      <c r="AH435" s="54"/>
      <c r="AI435" s="57"/>
      <c r="AJ435" s="57"/>
      <c r="AK435" s="57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</row>
    <row r="436" spans="1:53">
      <c r="A436" s="259">
        <v>30400015</v>
      </c>
      <c r="B436" s="65" t="s">
        <v>506</v>
      </c>
      <c r="C436" s="16" t="s">
        <v>177</v>
      </c>
      <c r="D436" s="17">
        <v>5.03</v>
      </c>
      <c r="E436" s="17"/>
      <c r="F436" s="6"/>
      <c r="G436" s="93">
        <f>SUM('1:3'!G436)</f>
        <v>0</v>
      </c>
      <c r="H436" s="299">
        <f t="shared" si="84"/>
        <v>0</v>
      </c>
      <c r="I436" s="93">
        <f>SUM('1:3'!I436)</f>
        <v>0</v>
      </c>
      <c r="J436" s="31"/>
      <c r="K436" s="35">
        <f t="array" ref="K436">IF(ISERROR(G436/L436),"",G436/L436)</f>
        <v>0</v>
      </c>
      <c r="L436" s="87">
        <v>9.3000000000000007</v>
      </c>
      <c r="M436" s="36">
        <f t="shared" si="81"/>
        <v>0</v>
      </c>
      <c r="N436" s="31">
        <f t="shared" si="82"/>
        <v>0</v>
      </c>
      <c r="O436" s="93">
        <f>SUM('1:3'!O436)</f>
        <v>0</v>
      </c>
      <c r="P436" s="93">
        <f>SUM('1:3'!P436)</f>
        <v>0</v>
      </c>
      <c r="Q436" s="93">
        <f>SUM('1:3'!Q436)</f>
        <v>0</v>
      </c>
      <c r="R436" s="93">
        <f>SUM('1:3'!R436)</f>
        <v>0</v>
      </c>
      <c r="S436" s="93">
        <f>SUM('1:3'!S436)</f>
        <v>0</v>
      </c>
      <c r="T436" s="93">
        <f>SUM('1:3'!T436)</f>
        <v>0</v>
      </c>
      <c r="U436" s="93">
        <f>SUM('1:3'!U436)</f>
        <v>0</v>
      </c>
      <c r="V436" s="203"/>
      <c r="W436" s="33"/>
      <c r="X436" s="93">
        <f>SUM('1:3'!X436)</f>
        <v>0</v>
      </c>
      <c r="Y436" s="93">
        <f>SUM('1:3'!Y436)</f>
        <v>0</v>
      </c>
      <c r="Z436" s="93">
        <f>SUM('1:3'!Z436)</f>
        <v>0</v>
      </c>
      <c r="AA436" s="93">
        <f>SUM('1:3'!AA436)</f>
        <v>0</v>
      </c>
      <c r="AD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</row>
    <row r="437" spans="1:53">
      <c r="A437" s="264">
        <v>30600004</v>
      </c>
      <c r="B437" s="65" t="s">
        <v>162</v>
      </c>
      <c r="C437" s="16" t="s">
        <v>53</v>
      </c>
      <c r="D437" s="17">
        <v>5.03</v>
      </c>
      <c r="E437" s="17"/>
      <c r="F437" s="6"/>
      <c r="G437" s="93">
        <f>SUM('1:3'!G437)</f>
        <v>0</v>
      </c>
      <c r="H437" s="299">
        <f t="shared" si="84"/>
        <v>0</v>
      </c>
      <c r="I437" s="93">
        <f>SUM('1:3'!I437)</f>
        <v>0</v>
      </c>
      <c r="J437" s="31" t="str">
        <f t="array" ref="J437">IF(ISERROR(G437/I437),"",G437/I437)</f>
        <v/>
      </c>
      <c r="K437" s="35">
        <f t="array" ref="K437">IF(ISERROR(G437/L437),"",G437/L437)</f>
        <v>0</v>
      </c>
      <c r="L437" s="87">
        <v>8</v>
      </c>
      <c r="M437" s="36">
        <f>IF(ISERROR(I437-K437),"",I437-K437)</f>
        <v>0</v>
      </c>
      <c r="N437" s="31">
        <f>SUM(O437:U437)</f>
        <v>0</v>
      </c>
      <c r="O437" s="93">
        <f>SUM('1:3'!O437)</f>
        <v>0</v>
      </c>
      <c r="P437" s="93">
        <f>SUM('1:3'!P437)</f>
        <v>0</v>
      </c>
      <c r="Q437" s="93">
        <f>SUM('1:3'!Q437)</f>
        <v>0</v>
      </c>
      <c r="R437" s="93">
        <f>SUM('1:3'!R437)</f>
        <v>0</v>
      </c>
      <c r="S437" s="93">
        <f>SUM('1:3'!S437)</f>
        <v>0</v>
      </c>
      <c r="T437" s="93">
        <f>SUM('1:3'!T437)</f>
        <v>0</v>
      </c>
      <c r="U437" s="93">
        <f>SUM('1:3'!U437)</f>
        <v>0</v>
      </c>
      <c r="V437" s="203">
        <f>SUM(X437:AA437)</f>
        <v>0</v>
      </c>
      <c r="W437" s="33" t="str">
        <f>IF(ISERROR(V437/G437),"",V437/G437)</f>
        <v/>
      </c>
      <c r="X437" s="93">
        <f>SUM('1:3'!X437)</f>
        <v>0</v>
      </c>
      <c r="Y437" s="93">
        <f>SUM('1:3'!Y437)</f>
        <v>0</v>
      </c>
      <c r="Z437" s="93">
        <f>SUM('1:3'!Z437)</f>
        <v>0</v>
      </c>
      <c r="AA437" s="93">
        <f>SUM('1:3'!AA437)</f>
        <v>0</v>
      </c>
      <c r="AD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</row>
    <row r="438" spans="1:53">
      <c r="A438" s="264">
        <v>30600001</v>
      </c>
      <c r="B438" s="65" t="s">
        <v>162</v>
      </c>
      <c r="C438" s="16" t="s">
        <v>55</v>
      </c>
      <c r="D438" s="17">
        <v>5.03</v>
      </c>
      <c r="E438" s="17"/>
      <c r="F438" s="6"/>
      <c r="G438" s="93">
        <f>SUM('1:3'!G438)</f>
        <v>0</v>
      </c>
      <c r="H438" s="299">
        <f t="shared" si="84"/>
        <v>0</v>
      </c>
      <c r="I438" s="93">
        <f>SUM('1:3'!I438)</f>
        <v>0</v>
      </c>
      <c r="J438" s="31" t="str">
        <f t="array" ref="J438">IF(ISERROR(G438/I438),"",G438/I438)</f>
        <v/>
      </c>
      <c r="K438" s="35">
        <f t="array" ref="K438">IF(ISERROR(G438/L438),"",G438/L438)</f>
        <v>0</v>
      </c>
      <c r="L438" s="87">
        <v>8</v>
      </c>
      <c r="M438" s="36">
        <f>IF(ISERROR(I438-K438),"",I438-K438)</f>
        <v>0</v>
      </c>
      <c r="N438" s="31">
        <f>SUM(O438:U438)</f>
        <v>0</v>
      </c>
      <c r="O438" s="93">
        <f>SUM('1:3'!O438)</f>
        <v>0</v>
      </c>
      <c r="P438" s="93">
        <f>SUM('1:3'!P438)</f>
        <v>0</v>
      </c>
      <c r="Q438" s="93">
        <f>SUM('1:3'!Q438)</f>
        <v>0</v>
      </c>
      <c r="R438" s="93">
        <f>SUM('1:3'!R438)</f>
        <v>0</v>
      </c>
      <c r="S438" s="93">
        <f>SUM('1:3'!S438)</f>
        <v>0</v>
      </c>
      <c r="T438" s="93">
        <f>SUM('1:3'!T438)</f>
        <v>0</v>
      </c>
      <c r="U438" s="93">
        <f>SUM('1:3'!U438)</f>
        <v>0</v>
      </c>
      <c r="V438" s="203">
        <f>SUM(X438:AA438)</f>
        <v>0</v>
      </c>
      <c r="W438" s="33" t="str">
        <f>IF(ISERROR(V438/G438),"",V438/G438)</f>
        <v/>
      </c>
      <c r="X438" s="93">
        <f>SUM('1:3'!X438)</f>
        <v>0</v>
      </c>
      <c r="Y438" s="93">
        <f>SUM('1:3'!Y438)</f>
        <v>0</v>
      </c>
      <c r="Z438" s="93">
        <f>SUM('1:3'!Z438)</f>
        <v>0</v>
      </c>
      <c r="AA438" s="93">
        <f>SUM('1:3'!AA438)</f>
        <v>0</v>
      </c>
      <c r="AD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</row>
    <row r="439" spans="1:53">
      <c r="A439" s="264">
        <v>30600002</v>
      </c>
      <c r="B439" s="65" t="s">
        <v>162</v>
      </c>
      <c r="C439" s="16" t="s">
        <v>60</v>
      </c>
      <c r="D439" s="17">
        <v>5.03</v>
      </c>
      <c r="E439" s="17"/>
      <c r="F439" s="6"/>
      <c r="G439" s="93">
        <f>SUM('1:3'!G439)</f>
        <v>0</v>
      </c>
      <c r="H439" s="299">
        <f t="shared" si="84"/>
        <v>0</v>
      </c>
      <c r="I439" s="93">
        <f>SUM('1:3'!I439)</f>
        <v>0</v>
      </c>
      <c r="J439" s="31" t="str">
        <f t="array" ref="J439">IF(ISERROR(G439/I439),"",G439/I439)</f>
        <v/>
      </c>
      <c r="K439" s="35">
        <f t="array" ref="K439">IF(ISERROR(G439/L439),"",G439/L439)</f>
        <v>0</v>
      </c>
      <c r="L439" s="87">
        <v>8</v>
      </c>
      <c r="M439" s="36">
        <f>IF(ISERROR(I439-K439),"",I439-K439)</f>
        <v>0</v>
      </c>
      <c r="N439" s="31">
        <f>SUM(O439:U439)</f>
        <v>0</v>
      </c>
      <c r="O439" s="93">
        <f>SUM('1:3'!O439)</f>
        <v>0</v>
      </c>
      <c r="P439" s="93">
        <f>SUM('1:3'!P439)</f>
        <v>0</v>
      </c>
      <c r="Q439" s="93">
        <f>SUM('1:3'!Q439)</f>
        <v>0</v>
      </c>
      <c r="R439" s="93">
        <f>SUM('1:3'!R439)</f>
        <v>0</v>
      </c>
      <c r="S439" s="93">
        <f>SUM('1:3'!S439)</f>
        <v>0</v>
      </c>
      <c r="T439" s="93">
        <f>SUM('1:3'!T439)</f>
        <v>0</v>
      </c>
      <c r="U439" s="93">
        <f>SUM('1:3'!U439)</f>
        <v>0</v>
      </c>
      <c r="V439" s="203">
        <f>SUM(X439:AA439)</f>
        <v>0</v>
      </c>
      <c r="W439" s="33" t="str">
        <f>IF(ISERROR(V439/G439),"",V439/G439)</f>
        <v/>
      </c>
      <c r="X439" s="93">
        <f>SUM('1:3'!X439)</f>
        <v>0</v>
      </c>
      <c r="Y439" s="93">
        <f>SUM('1:3'!Y439)</f>
        <v>0</v>
      </c>
      <c r="Z439" s="93">
        <f>SUM('1:3'!Z439)</f>
        <v>0</v>
      </c>
      <c r="AA439" s="93">
        <f>SUM('1:3'!AA439)</f>
        <v>0</v>
      </c>
      <c r="AD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</row>
    <row r="440" spans="1:53">
      <c r="A440" s="264">
        <v>30600003</v>
      </c>
      <c r="B440" s="65" t="s">
        <v>162</v>
      </c>
      <c r="C440" s="191" t="s">
        <v>89</v>
      </c>
      <c r="D440" s="17">
        <v>5.03</v>
      </c>
      <c r="E440" s="17"/>
      <c r="F440" s="6"/>
      <c r="G440" s="93">
        <f>SUM('1:3'!G440)</f>
        <v>0</v>
      </c>
      <c r="H440" s="299">
        <f t="shared" si="84"/>
        <v>0</v>
      </c>
      <c r="I440" s="93">
        <f>SUM('1:3'!I440)</f>
        <v>0</v>
      </c>
      <c r="J440" s="31" t="str">
        <f t="array" ref="J440">IF(ISERROR(G440/I440),"",G440/I440)</f>
        <v/>
      </c>
      <c r="K440" s="35">
        <f t="array" ref="K440">IF(ISERROR(G440/L440),"",G440/L440)</f>
        <v>0</v>
      </c>
      <c r="L440" s="87">
        <v>8</v>
      </c>
      <c r="M440" s="36">
        <f>IF(ISERROR(I440-K440),"",I440-K440)</f>
        <v>0</v>
      </c>
      <c r="N440" s="31">
        <f>SUM(O440:U440)</f>
        <v>0</v>
      </c>
      <c r="O440" s="93">
        <f>SUM('1:3'!O440)</f>
        <v>0</v>
      </c>
      <c r="P440" s="93">
        <f>SUM('1:3'!P440)</f>
        <v>0</v>
      </c>
      <c r="Q440" s="93">
        <f>SUM('1:3'!Q440)</f>
        <v>0</v>
      </c>
      <c r="R440" s="93">
        <f>SUM('1:3'!R440)</f>
        <v>0</v>
      </c>
      <c r="S440" s="93">
        <f>SUM('1:3'!S440)</f>
        <v>0</v>
      </c>
      <c r="T440" s="93">
        <f>SUM('1:3'!T440)</f>
        <v>0</v>
      </c>
      <c r="U440" s="93">
        <f>SUM('1:3'!U440)</f>
        <v>0</v>
      </c>
      <c r="V440" s="203">
        <f>SUM(X440:AA440)</f>
        <v>0</v>
      </c>
      <c r="W440" s="33" t="str">
        <f>IF(ISERROR(V440/G440),"",V440/G440)</f>
        <v/>
      </c>
      <c r="X440" s="93">
        <f>SUM('1:3'!X440)</f>
        <v>0</v>
      </c>
      <c r="Y440" s="93">
        <f>SUM('1:3'!Y440)</f>
        <v>0</v>
      </c>
      <c r="Z440" s="93">
        <f>SUM('1:3'!Z440)</f>
        <v>0</v>
      </c>
      <c r="AA440" s="93">
        <f>SUM('1:3'!AA440)</f>
        <v>0</v>
      </c>
      <c r="AD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</row>
    <row r="441" spans="1:53">
      <c r="A441" s="264">
        <v>30400030</v>
      </c>
      <c r="B441" s="65" t="s">
        <v>88</v>
      </c>
      <c r="C441" s="16" t="s">
        <v>53</v>
      </c>
      <c r="D441" s="17">
        <v>5.03</v>
      </c>
      <c r="E441" s="17"/>
      <c r="F441" s="6"/>
      <c r="G441" s="93">
        <f>SUM('1:3'!G441)</f>
        <v>0</v>
      </c>
      <c r="H441" s="299">
        <f t="shared" si="84"/>
        <v>0</v>
      </c>
      <c r="I441" s="93">
        <f>SUM('1:3'!I441)</f>
        <v>0</v>
      </c>
      <c r="J441" s="31" t="str">
        <f t="array" ref="J441">IF(ISERROR(G441/I441),"",G441/I441)</f>
        <v/>
      </c>
      <c r="K441" s="35">
        <f t="array" ref="K441">IF(ISERROR(G441/L441),"",G441/L441)</f>
        <v>0</v>
      </c>
      <c r="L441" s="87">
        <v>10</v>
      </c>
      <c r="M441" s="36">
        <f t="shared" ref="M441:M462" si="85">IF(ISERROR(I441-K441),"",I441-K441)</f>
        <v>0</v>
      </c>
      <c r="N441" s="31">
        <f t="shared" ref="N441:N456" si="86">SUM(O441:U441)</f>
        <v>0</v>
      </c>
      <c r="O441" s="93">
        <f>SUM('1:3'!O441)</f>
        <v>0</v>
      </c>
      <c r="P441" s="93">
        <f>SUM('1:3'!P441)</f>
        <v>0</v>
      </c>
      <c r="Q441" s="93">
        <f>SUM('1:3'!Q441)</f>
        <v>0</v>
      </c>
      <c r="R441" s="93">
        <f>SUM('1:3'!R441)</f>
        <v>0</v>
      </c>
      <c r="S441" s="93">
        <f>SUM('1:3'!S441)</f>
        <v>0</v>
      </c>
      <c r="T441" s="93">
        <f>SUM('1:3'!T441)</f>
        <v>0</v>
      </c>
      <c r="U441" s="93">
        <f>SUM('1:3'!U441)</f>
        <v>0</v>
      </c>
      <c r="V441" s="202">
        <f t="shared" ref="V441:V448" si="87">SUM(X441:AA441)</f>
        <v>0</v>
      </c>
      <c r="W441" s="33" t="str">
        <f t="shared" ref="W441:W448" si="88">IF(ISERROR(V441/G441),"",V441/G441)</f>
        <v/>
      </c>
      <c r="X441" s="93">
        <f>SUM('1:3'!X441)</f>
        <v>0</v>
      </c>
      <c r="Y441" s="93">
        <f>SUM('1:3'!Y441)</f>
        <v>0</v>
      </c>
      <c r="Z441" s="93">
        <f>SUM('1:3'!Z441)</f>
        <v>0</v>
      </c>
      <c r="AA441" s="93">
        <f>SUM('1:3'!AA441)</f>
        <v>0</v>
      </c>
      <c r="AB441" s="73"/>
      <c r="AC441" s="54"/>
      <c r="AD441" s="306"/>
      <c r="AE441" s="54"/>
      <c r="AF441" s="54"/>
      <c r="AG441" s="54"/>
      <c r="AH441" s="54"/>
      <c r="AI441" s="57"/>
      <c r="AJ441" s="57"/>
      <c r="AK441" s="57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</row>
    <row r="442" spans="1:53">
      <c r="A442" s="264"/>
      <c r="B442" s="65" t="s">
        <v>88</v>
      </c>
      <c r="C442" s="16" t="s">
        <v>72</v>
      </c>
      <c r="D442" s="17">
        <v>5.03</v>
      </c>
      <c r="E442" s="17"/>
      <c r="F442" s="6"/>
      <c r="G442" s="93">
        <f>SUM('1:3'!G442)</f>
        <v>0</v>
      </c>
      <c r="H442" s="299">
        <f t="shared" si="84"/>
        <v>0</v>
      </c>
      <c r="I442" s="93">
        <f>SUM('1:3'!I442)</f>
        <v>0</v>
      </c>
      <c r="J442" s="31" t="str">
        <f t="array" ref="J442">IF(ISERROR(G442/I442),"",G442/I442)</f>
        <v/>
      </c>
      <c r="K442" s="35" t="str">
        <f t="array" ref="K442">IF(ISERROR(G442/L442),"",G442/L442)</f>
        <v/>
      </c>
      <c r="L442" s="87"/>
      <c r="M442" s="36" t="str">
        <f t="shared" si="85"/>
        <v/>
      </c>
      <c r="N442" s="31">
        <f t="shared" si="86"/>
        <v>0</v>
      </c>
      <c r="O442" s="93">
        <f>SUM('1:3'!O442)</f>
        <v>0</v>
      </c>
      <c r="P442" s="93">
        <f>SUM('1:3'!P442)</f>
        <v>0</v>
      </c>
      <c r="Q442" s="93">
        <f>SUM('1:3'!Q442)</f>
        <v>0</v>
      </c>
      <c r="R442" s="93">
        <f>SUM('1:3'!R442)</f>
        <v>0</v>
      </c>
      <c r="S442" s="93">
        <f>SUM('1:3'!S442)</f>
        <v>0</v>
      </c>
      <c r="T442" s="93">
        <f>SUM('1:3'!T442)</f>
        <v>0</v>
      </c>
      <c r="U442" s="93">
        <f>SUM('1:3'!U442)</f>
        <v>0</v>
      </c>
      <c r="V442" s="202">
        <f t="shared" si="87"/>
        <v>0</v>
      </c>
      <c r="W442" s="33" t="str">
        <f t="shared" si="88"/>
        <v/>
      </c>
      <c r="X442" s="93">
        <f>SUM('1:3'!X442)</f>
        <v>0</v>
      </c>
      <c r="Y442" s="93">
        <f>SUM('1:3'!Y442)</f>
        <v>0</v>
      </c>
      <c r="Z442" s="93">
        <f>SUM('1:3'!Z442)</f>
        <v>0</v>
      </c>
      <c r="AA442" s="93">
        <f>SUM('1:3'!AA442)</f>
        <v>0</v>
      </c>
      <c r="AB442" s="73"/>
      <c r="AC442" s="54"/>
      <c r="AD442" s="306"/>
      <c r="AE442" s="54"/>
      <c r="AF442" s="54"/>
      <c r="AG442" s="54"/>
      <c r="AH442" s="54"/>
      <c r="AI442" s="57"/>
      <c r="AJ442" s="57"/>
      <c r="AK442" s="57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</row>
    <row r="443" spans="1:53">
      <c r="A443" s="264"/>
      <c r="B443" s="65" t="s">
        <v>88</v>
      </c>
      <c r="C443" s="16" t="s">
        <v>60</v>
      </c>
      <c r="D443" s="17">
        <v>5.03</v>
      </c>
      <c r="E443" s="17"/>
      <c r="F443" s="6"/>
      <c r="G443" s="93">
        <f>SUM('1:3'!G443)</f>
        <v>0</v>
      </c>
      <c r="H443" s="299">
        <f t="shared" si="84"/>
        <v>0</v>
      </c>
      <c r="I443" s="93">
        <f>SUM('1:3'!I443)</f>
        <v>0</v>
      </c>
      <c r="J443" s="31" t="str">
        <f t="array" ref="J443">IF(ISERROR(G443/I443),"",G443/I443)</f>
        <v/>
      </c>
      <c r="K443" s="35" t="str">
        <f t="array" ref="K443">IF(ISERROR(G443/L443),"",G443/L443)</f>
        <v/>
      </c>
      <c r="L443" s="87"/>
      <c r="M443" s="36" t="str">
        <f t="shared" si="85"/>
        <v/>
      </c>
      <c r="N443" s="31">
        <f t="shared" si="86"/>
        <v>0</v>
      </c>
      <c r="O443" s="93">
        <f>SUM('1:3'!O443)</f>
        <v>0</v>
      </c>
      <c r="P443" s="93">
        <f>SUM('1:3'!P443)</f>
        <v>0</v>
      </c>
      <c r="Q443" s="93">
        <f>SUM('1:3'!Q443)</f>
        <v>0</v>
      </c>
      <c r="R443" s="93">
        <f>SUM('1:3'!R443)</f>
        <v>0</v>
      </c>
      <c r="S443" s="93">
        <f>SUM('1:3'!S443)</f>
        <v>0</v>
      </c>
      <c r="T443" s="93">
        <f>SUM('1:3'!T443)</f>
        <v>0</v>
      </c>
      <c r="U443" s="93">
        <f>SUM('1:3'!U443)</f>
        <v>0</v>
      </c>
      <c r="V443" s="202">
        <f t="shared" si="87"/>
        <v>0</v>
      </c>
      <c r="W443" s="33" t="str">
        <f t="shared" si="88"/>
        <v/>
      </c>
      <c r="X443" s="93">
        <f>SUM('1:3'!X443)</f>
        <v>0</v>
      </c>
      <c r="Y443" s="93">
        <f>SUM('1:3'!Y443)</f>
        <v>0</v>
      </c>
      <c r="Z443" s="93">
        <f>SUM('1:3'!Z443)</f>
        <v>0</v>
      </c>
      <c r="AA443" s="93">
        <f>SUM('1:3'!AA443)</f>
        <v>0</v>
      </c>
      <c r="AB443" s="73"/>
      <c r="AC443" s="54"/>
      <c r="AD443" s="306"/>
      <c r="AE443" s="54"/>
      <c r="AF443" s="54"/>
      <c r="AG443" s="54"/>
      <c r="AH443" s="54"/>
      <c r="AI443" s="57"/>
      <c r="AJ443" s="57"/>
      <c r="AK443" s="57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</row>
    <row r="444" spans="1:53">
      <c r="A444" s="264">
        <v>30401031</v>
      </c>
      <c r="B444" s="65" t="s">
        <v>88</v>
      </c>
      <c r="C444" s="16" t="s">
        <v>66</v>
      </c>
      <c r="D444" s="17">
        <v>5.03</v>
      </c>
      <c r="E444" s="17"/>
      <c r="F444" s="6"/>
      <c r="G444" s="93">
        <f>SUM('1:3'!G444)</f>
        <v>0</v>
      </c>
      <c r="H444" s="299">
        <f t="shared" si="84"/>
        <v>0</v>
      </c>
      <c r="I444" s="93">
        <f>SUM('1:3'!I444)</f>
        <v>0</v>
      </c>
      <c r="J444" s="31" t="str">
        <f t="array" ref="J444">IF(ISERROR(G444/I444),"",G444/I444)</f>
        <v/>
      </c>
      <c r="K444" s="35" t="str">
        <f t="array" ref="K444">IF(ISERROR(G444/L444),"",G444/L444)</f>
        <v/>
      </c>
      <c r="L444" s="87"/>
      <c r="M444" s="36" t="str">
        <f t="shared" si="85"/>
        <v/>
      </c>
      <c r="N444" s="31">
        <f t="shared" si="86"/>
        <v>0</v>
      </c>
      <c r="O444" s="93">
        <f>SUM('1:3'!O444)</f>
        <v>0</v>
      </c>
      <c r="P444" s="93">
        <f>SUM('1:3'!P444)</f>
        <v>0</v>
      </c>
      <c r="Q444" s="93">
        <f>SUM('1:3'!Q444)</f>
        <v>0</v>
      </c>
      <c r="R444" s="93">
        <f>SUM('1:3'!R444)</f>
        <v>0</v>
      </c>
      <c r="S444" s="93">
        <f>SUM('1:3'!S444)</f>
        <v>0</v>
      </c>
      <c r="T444" s="93">
        <f>SUM('1:3'!T444)</f>
        <v>0</v>
      </c>
      <c r="U444" s="93">
        <f>SUM('1:3'!U444)</f>
        <v>0</v>
      </c>
      <c r="V444" s="202">
        <f t="shared" si="87"/>
        <v>0</v>
      </c>
      <c r="W444" s="33" t="str">
        <f t="shared" si="88"/>
        <v/>
      </c>
      <c r="X444" s="93">
        <f>SUM('1:3'!X444)</f>
        <v>0</v>
      </c>
      <c r="Y444" s="93">
        <f>SUM('1:3'!Y444)</f>
        <v>0</v>
      </c>
      <c r="Z444" s="93">
        <f>SUM('1:3'!Z444)</f>
        <v>0</v>
      </c>
      <c r="AA444" s="93">
        <f>SUM('1:3'!AA444)</f>
        <v>0</v>
      </c>
      <c r="AB444" s="73"/>
      <c r="AC444" s="54"/>
      <c r="AD444" s="306"/>
      <c r="AE444" s="54"/>
      <c r="AF444" s="54"/>
      <c r="AG444" s="54"/>
      <c r="AH444" s="54"/>
      <c r="AI444" s="57"/>
      <c r="AJ444" s="57"/>
      <c r="AK444" s="57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</row>
    <row r="445" spans="1:53">
      <c r="A445" s="264">
        <v>30600005</v>
      </c>
      <c r="B445" s="61" t="s">
        <v>90</v>
      </c>
      <c r="C445" s="16" t="s">
        <v>55</v>
      </c>
      <c r="D445" s="17">
        <v>9.36</v>
      </c>
      <c r="E445" s="17"/>
      <c r="F445" s="6"/>
      <c r="G445" s="93">
        <f>SUM('1:3'!G445)</f>
        <v>0</v>
      </c>
      <c r="H445" s="299">
        <f t="shared" si="84"/>
        <v>0</v>
      </c>
      <c r="I445" s="93">
        <f>SUM('1:3'!I445)</f>
        <v>0</v>
      </c>
      <c r="J445" s="31" t="str">
        <f t="array" ref="J445">IF(ISERROR(G445/I445),"",G445/I445)</f>
        <v/>
      </c>
      <c r="K445" s="35">
        <f t="array" ref="K445">IF(ISERROR(G445/L445),"",G445/L445)</f>
        <v>0</v>
      </c>
      <c r="L445" s="87">
        <v>6</v>
      </c>
      <c r="M445" s="36">
        <f t="shared" si="85"/>
        <v>0</v>
      </c>
      <c r="N445" s="31">
        <f t="shared" si="86"/>
        <v>0</v>
      </c>
      <c r="O445" s="93">
        <f>SUM('1:3'!O445)</f>
        <v>0</v>
      </c>
      <c r="P445" s="93">
        <f>SUM('1:3'!P445)</f>
        <v>0</v>
      </c>
      <c r="Q445" s="93">
        <f>SUM('1:3'!Q445)</f>
        <v>0</v>
      </c>
      <c r="R445" s="93">
        <f>SUM('1:3'!R445)</f>
        <v>0</v>
      </c>
      <c r="S445" s="93">
        <f>SUM('1:3'!S445)</f>
        <v>0</v>
      </c>
      <c r="T445" s="93">
        <f>SUM('1:3'!T445)</f>
        <v>0</v>
      </c>
      <c r="U445" s="93">
        <f>SUM('1:3'!U445)</f>
        <v>0</v>
      </c>
      <c r="V445" s="202">
        <f t="shared" si="87"/>
        <v>0</v>
      </c>
      <c r="W445" s="33" t="str">
        <f t="shared" si="88"/>
        <v/>
      </c>
      <c r="X445" s="93">
        <f>SUM('1:3'!X445)</f>
        <v>0</v>
      </c>
      <c r="Y445" s="93">
        <f>SUM('1:3'!Y445)</f>
        <v>0</v>
      </c>
      <c r="Z445" s="93">
        <f>SUM('1:3'!Z445)</f>
        <v>0</v>
      </c>
      <c r="AA445" s="93">
        <f>SUM('1:3'!AA445)</f>
        <v>0</v>
      </c>
      <c r="AB445" s="73"/>
      <c r="AC445" s="54"/>
      <c r="AD445" s="306"/>
      <c r="AE445" s="54"/>
      <c r="AF445" s="54"/>
      <c r="AG445" s="54"/>
      <c r="AH445" s="54"/>
      <c r="AI445" s="57"/>
      <c r="AJ445" s="57"/>
      <c r="AK445" s="57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</row>
    <row r="446" spans="1:53">
      <c r="A446" s="264">
        <v>30600008</v>
      </c>
      <c r="B446" s="61" t="s">
        <v>90</v>
      </c>
      <c r="C446" s="16" t="s">
        <v>53</v>
      </c>
      <c r="D446" s="17">
        <v>9.36</v>
      </c>
      <c r="E446" s="17"/>
      <c r="F446" s="6"/>
      <c r="G446" s="93">
        <f>SUM('1:3'!G446)</f>
        <v>0</v>
      </c>
      <c r="H446" s="299">
        <f t="shared" si="84"/>
        <v>0</v>
      </c>
      <c r="I446" s="93">
        <f>SUM('1:3'!I446)</f>
        <v>0</v>
      </c>
      <c r="J446" s="31" t="str">
        <f t="array" ref="J446">IF(ISERROR(G446/I446),"",G446/I446)</f>
        <v/>
      </c>
      <c r="K446" s="35">
        <f t="array" ref="K446">IF(ISERROR(G446/L446),"",G446/L446)</f>
        <v>0</v>
      </c>
      <c r="L446" s="87">
        <v>6</v>
      </c>
      <c r="M446" s="36">
        <f t="shared" si="85"/>
        <v>0</v>
      </c>
      <c r="N446" s="31">
        <f t="shared" si="86"/>
        <v>0</v>
      </c>
      <c r="O446" s="93">
        <f>SUM('1:3'!O446)</f>
        <v>0</v>
      </c>
      <c r="P446" s="93">
        <f>SUM('1:3'!P446)</f>
        <v>0</v>
      </c>
      <c r="Q446" s="93">
        <f>SUM('1:3'!Q446)</f>
        <v>0</v>
      </c>
      <c r="R446" s="93">
        <f>SUM('1:3'!R446)</f>
        <v>0</v>
      </c>
      <c r="S446" s="93">
        <f>SUM('1:3'!S446)</f>
        <v>0</v>
      </c>
      <c r="T446" s="93">
        <f>SUM('1:3'!T446)</f>
        <v>0</v>
      </c>
      <c r="U446" s="93">
        <f>SUM('1:3'!U446)</f>
        <v>0</v>
      </c>
      <c r="V446" s="202">
        <f t="shared" si="87"/>
        <v>0</v>
      </c>
      <c r="W446" s="33" t="str">
        <f t="shared" si="88"/>
        <v/>
      </c>
      <c r="X446" s="93">
        <f>SUM('1:3'!X446)</f>
        <v>0</v>
      </c>
      <c r="Y446" s="93">
        <f>SUM('1:3'!Y446)</f>
        <v>0</v>
      </c>
      <c r="Z446" s="93">
        <f>SUM('1:3'!Z446)</f>
        <v>0</v>
      </c>
      <c r="AA446" s="93">
        <f>SUM('1:3'!AA446)</f>
        <v>0</v>
      </c>
      <c r="AB446" s="73"/>
      <c r="AC446" s="54"/>
      <c r="AD446" s="306"/>
      <c r="AE446" s="54"/>
      <c r="AF446" s="54"/>
      <c r="AG446" s="54"/>
      <c r="AH446" s="54"/>
      <c r="AI446" s="57"/>
      <c r="AJ446" s="57"/>
      <c r="AK446" s="57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</row>
    <row r="447" spans="1:53">
      <c r="A447" s="264">
        <v>30600007</v>
      </c>
      <c r="B447" s="61" t="s">
        <v>90</v>
      </c>
      <c r="C447" s="16" t="s">
        <v>89</v>
      </c>
      <c r="D447" s="17">
        <v>9.36</v>
      </c>
      <c r="E447" s="17"/>
      <c r="F447" s="6"/>
      <c r="G447" s="93">
        <f>SUM('1:3'!G447)</f>
        <v>0</v>
      </c>
      <c r="H447" s="299">
        <f t="shared" si="84"/>
        <v>0</v>
      </c>
      <c r="I447" s="93">
        <f>SUM('1:3'!I447)</f>
        <v>0</v>
      </c>
      <c r="J447" s="31" t="str">
        <f t="array" ref="J447">IF(ISERROR(G447/I447),"",G447/I447)</f>
        <v/>
      </c>
      <c r="K447" s="35">
        <f t="array" ref="K447">IF(ISERROR(G447/L447),"",G447/L447)</f>
        <v>0</v>
      </c>
      <c r="L447" s="87">
        <v>6</v>
      </c>
      <c r="M447" s="36">
        <f t="shared" si="85"/>
        <v>0</v>
      </c>
      <c r="N447" s="31">
        <f t="shared" si="86"/>
        <v>0</v>
      </c>
      <c r="O447" s="93">
        <f>SUM('1:3'!O447)</f>
        <v>0</v>
      </c>
      <c r="P447" s="93">
        <f>SUM('1:3'!P447)</f>
        <v>0</v>
      </c>
      <c r="Q447" s="93">
        <f>SUM('1:3'!Q447)</f>
        <v>0</v>
      </c>
      <c r="R447" s="93">
        <f>SUM('1:3'!R447)</f>
        <v>0</v>
      </c>
      <c r="S447" s="93">
        <f>SUM('1:3'!S447)</f>
        <v>0</v>
      </c>
      <c r="T447" s="93">
        <f>SUM('1:3'!T447)</f>
        <v>0</v>
      </c>
      <c r="U447" s="93">
        <f>SUM('1:3'!U447)</f>
        <v>0</v>
      </c>
      <c r="V447" s="202">
        <f t="shared" si="87"/>
        <v>0</v>
      </c>
      <c r="W447" s="33" t="str">
        <f t="shared" si="88"/>
        <v/>
      </c>
      <c r="X447" s="93">
        <f>SUM('1:3'!X447)</f>
        <v>0</v>
      </c>
      <c r="Y447" s="93">
        <f>SUM('1:3'!Y447)</f>
        <v>0</v>
      </c>
      <c r="Z447" s="93">
        <f>SUM('1:3'!Z447)</f>
        <v>0</v>
      </c>
      <c r="AA447" s="93">
        <f>SUM('1:3'!AA447)</f>
        <v>0</v>
      </c>
      <c r="AB447" s="73"/>
      <c r="AC447" s="54"/>
      <c r="AD447" s="306"/>
      <c r="AE447" s="54"/>
      <c r="AF447" s="54"/>
      <c r="AG447" s="54"/>
      <c r="AH447" s="54"/>
      <c r="AI447" s="57"/>
      <c r="AJ447" s="57"/>
      <c r="AK447" s="57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</row>
    <row r="448" spans="1:53">
      <c r="A448" s="264">
        <v>30600006</v>
      </c>
      <c r="B448" s="61" t="s">
        <v>90</v>
      </c>
      <c r="C448" s="16" t="s">
        <v>60</v>
      </c>
      <c r="D448" s="17">
        <v>9.36</v>
      </c>
      <c r="E448" s="17"/>
      <c r="F448" s="6"/>
      <c r="G448" s="93">
        <f>SUM('1:3'!G448)</f>
        <v>0</v>
      </c>
      <c r="H448" s="299">
        <f t="shared" si="84"/>
        <v>0</v>
      </c>
      <c r="I448" s="93">
        <f>SUM('1:3'!I448)</f>
        <v>0</v>
      </c>
      <c r="J448" s="31" t="str">
        <f t="array" ref="J448">IF(ISERROR(G448/I448),"",G448/I448)</f>
        <v/>
      </c>
      <c r="K448" s="35">
        <f t="array" ref="K448">IF(ISERROR(G448/L448),"",G448/L448)</f>
        <v>0</v>
      </c>
      <c r="L448" s="87">
        <v>6</v>
      </c>
      <c r="M448" s="36">
        <f t="shared" si="85"/>
        <v>0</v>
      </c>
      <c r="N448" s="31">
        <f t="shared" si="86"/>
        <v>0</v>
      </c>
      <c r="O448" s="93">
        <f>SUM('1:3'!O448)</f>
        <v>0</v>
      </c>
      <c r="P448" s="93">
        <f>SUM('1:3'!P448)</f>
        <v>0</v>
      </c>
      <c r="Q448" s="93">
        <f>SUM('1:3'!Q448)</f>
        <v>0</v>
      </c>
      <c r="R448" s="93">
        <f>SUM('1:3'!R448)</f>
        <v>0</v>
      </c>
      <c r="S448" s="93">
        <f>SUM('1:3'!S448)</f>
        <v>0</v>
      </c>
      <c r="T448" s="93">
        <f>SUM('1:3'!T448)</f>
        <v>0</v>
      </c>
      <c r="U448" s="93">
        <f>SUM('1:3'!U448)</f>
        <v>0</v>
      </c>
      <c r="V448" s="202">
        <f t="shared" si="87"/>
        <v>0</v>
      </c>
      <c r="W448" s="33" t="str">
        <f t="shared" si="88"/>
        <v/>
      </c>
      <c r="X448" s="93">
        <f>SUM('1:3'!X448)</f>
        <v>0</v>
      </c>
      <c r="Y448" s="93">
        <f>SUM('1:3'!Y448)</f>
        <v>0</v>
      </c>
      <c r="Z448" s="93">
        <f>SUM('1:3'!Z448)</f>
        <v>0</v>
      </c>
      <c r="AA448" s="93">
        <f>SUM('1:3'!AA448)</f>
        <v>0</v>
      </c>
      <c r="AB448" s="73"/>
      <c r="AC448" s="54"/>
      <c r="AD448" s="306"/>
      <c r="AE448" s="54"/>
      <c r="AF448" s="54"/>
      <c r="AG448" s="54"/>
      <c r="AH448" s="54"/>
      <c r="AI448" s="57"/>
      <c r="AJ448" s="57"/>
      <c r="AK448" s="57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</row>
    <row r="449" spans="1:53">
      <c r="A449" s="259">
        <v>30400026</v>
      </c>
      <c r="B449" s="186" t="s">
        <v>394</v>
      </c>
      <c r="C449" s="183" t="s">
        <v>396</v>
      </c>
      <c r="D449" s="17">
        <v>5</v>
      </c>
      <c r="E449" s="17"/>
      <c r="F449" s="6"/>
      <c r="G449" s="93">
        <f>SUM('1:3'!G449)</f>
        <v>0</v>
      </c>
      <c r="H449" s="299">
        <f t="shared" si="84"/>
        <v>0</v>
      </c>
      <c r="I449" s="93">
        <f>SUM('1:3'!I449)</f>
        <v>0</v>
      </c>
      <c r="J449" s="31"/>
      <c r="K449" s="35">
        <f t="array" ref="K449">IF(ISERROR(G449/L449),"",G449/L449)</f>
        <v>0</v>
      </c>
      <c r="L449" s="87">
        <v>5</v>
      </c>
      <c r="M449" s="36">
        <f t="shared" si="85"/>
        <v>0</v>
      </c>
      <c r="N449" s="31">
        <f t="shared" si="86"/>
        <v>0</v>
      </c>
      <c r="O449" s="93">
        <f>SUM('1:3'!O449)</f>
        <v>0</v>
      </c>
      <c r="P449" s="93">
        <f>SUM('1:3'!P449)</f>
        <v>0</v>
      </c>
      <c r="Q449" s="93">
        <f>SUM('1:3'!Q449)</f>
        <v>0</v>
      </c>
      <c r="R449" s="93">
        <f>SUM('1:3'!R449)</f>
        <v>0</v>
      </c>
      <c r="S449" s="93">
        <f>SUM('1:3'!S449)</f>
        <v>0</v>
      </c>
      <c r="T449" s="93">
        <f>SUM('1:3'!T449)</f>
        <v>0</v>
      </c>
      <c r="U449" s="93">
        <f>SUM('1:3'!U449)</f>
        <v>0</v>
      </c>
      <c r="V449" s="202"/>
      <c r="W449" s="33"/>
      <c r="X449" s="93">
        <f>SUM('1:3'!X449)</f>
        <v>0</v>
      </c>
      <c r="Y449" s="93">
        <f>SUM('1:3'!Y449)</f>
        <v>0</v>
      </c>
      <c r="Z449" s="93">
        <f>SUM('1:3'!Z449)</f>
        <v>0</v>
      </c>
      <c r="AA449" s="93">
        <f>SUM('1:3'!AA449)</f>
        <v>0</v>
      </c>
      <c r="AB449" s="73"/>
      <c r="AC449" s="54"/>
      <c r="AD449" s="306"/>
      <c r="AE449" s="54"/>
      <c r="AF449" s="54"/>
      <c r="AG449" s="54"/>
      <c r="AH449" s="54"/>
      <c r="AI449" s="57"/>
      <c r="AJ449" s="57"/>
      <c r="AK449" s="57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</row>
    <row r="450" spans="1:53">
      <c r="A450" s="259">
        <v>30400028</v>
      </c>
      <c r="B450" s="186" t="s">
        <v>393</v>
      </c>
      <c r="C450" s="183" t="s">
        <v>403</v>
      </c>
      <c r="D450" s="17">
        <v>5</v>
      </c>
      <c r="E450" s="17"/>
      <c r="F450" s="6"/>
      <c r="G450" s="93">
        <f>SUM('1:3'!G450)</f>
        <v>0</v>
      </c>
      <c r="H450" s="299">
        <f t="shared" si="84"/>
        <v>0</v>
      </c>
      <c r="I450" s="93">
        <f>SUM('1:3'!I450)</f>
        <v>0</v>
      </c>
      <c r="J450" s="31"/>
      <c r="K450" s="35">
        <f t="array" ref="K450">IF(ISERROR(G450/L450),"",G450/L450)</f>
        <v>0</v>
      </c>
      <c r="L450" s="87">
        <v>5</v>
      </c>
      <c r="M450" s="36">
        <f t="shared" si="85"/>
        <v>0</v>
      </c>
      <c r="N450" s="31">
        <f t="shared" si="86"/>
        <v>0</v>
      </c>
      <c r="O450" s="93">
        <f>SUM('1:3'!O450)</f>
        <v>0</v>
      </c>
      <c r="P450" s="93">
        <f>SUM('1:3'!P450)</f>
        <v>0</v>
      </c>
      <c r="Q450" s="93">
        <f>SUM('1:3'!Q450)</f>
        <v>0</v>
      </c>
      <c r="R450" s="93">
        <f>SUM('1:3'!R450)</f>
        <v>0</v>
      </c>
      <c r="S450" s="93">
        <f>SUM('1:3'!S450)</f>
        <v>0</v>
      </c>
      <c r="T450" s="93">
        <f>SUM('1:3'!T450)</f>
        <v>0</v>
      </c>
      <c r="U450" s="93">
        <f>SUM('1:3'!U450)</f>
        <v>0</v>
      </c>
      <c r="V450" s="202"/>
      <c r="W450" s="33"/>
      <c r="X450" s="93">
        <f>SUM('1:3'!X450)</f>
        <v>0</v>
      </c>
      <c r="Y450" s="93">
        <f>SUM('1:3'!Y450)</f>
        <v>0</v>
      </c>
      <c r="Z450" s="93">
        <f>SUM('1:3'!Z450)</f>
        <v>0</v>
      </c>
      <c r="AA450" s="93">
        <f>SUM('1:3'!AA450)</f>
        <v>0</v>
      </c>
      <c r="AB450" s="73"/>
      <c r="AC450" s="54"/>
      <c r="AD450" s="306"/>
      <c r="AE450" s="54"/>
      <c r="AF450" s="54"/>
      <c r="AG450" s="54"/>
      <c r="AH450" s="54"/>
      <c r="AI450" s="57"/>
      <c r="AJ450" s="57"/>
      <c r="AK450" s="57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</row>
    <row r="451" spans="1:53">
      <c r="A451" s="259">
        <v>30400027</v>
      </c>
      <c r="B451" s="186" t="s">
        <v>404</v>
      </c>
      <c r="C451" s="183" t="s">
        <v>406</v>
      </c>
      <c r="D451" s="17">
        <v>5</v>
      </c>
      <c r="E451" s="17"/>
      <c r="F451" s="6"/>
      <c r="G451" s="93">
        <f>SUM('1:3'!G451)</f>
        <v>0</v>
      </c>
      <c r="H451" s="299">
        <f t="shared" si="84"/>
        <v>0</v>
      </c>
      <c r="I451" s="93">
        <f>SUM('1:3'!I451)</f>
        <v>0</v>
      </c>
      <c r="J451" s="31"/>
      <c r="K451" s="35">
        <f t="array" ref="K451">IF(ISERROR(G451/L451),"",G451/L451)</f>
        <v>0</v>
      </c>
      <c r="L451" s="87">
        <v>5</v>
      </c>
      <c r="M451" s="36">
        <f t="shared" si="85"/>
        <v>0</v>
      </c>
      <c r="N451" s="31">
        <f t="shared" si="86"/>
        <v>0</v>
      </c>
      <c r="O451" s="93">
        <f>SUM('1:3'!O451)</f>
        <v>0</v>
      </c>
      <c r="P451" s="93">
        <f>SUM('1:3'!P451)</f>
        <v>0</v>
      </c>
      <c r="Q451" s="93">
        <f>SUM('1:3'!Q451)</f>
        <v>0</v>
      </c>
      <c r="R451" s="93">
        <f>SUM('1:3'!R451)</f>
        <v>0</v>
      </c>
      <c r="S451" s="93">
        <f>SUM('1:3'!S451)</f>
        <v>0</v>
      </c>
      <c r="T451" s="93">
        <f>SUM('1:3'!T451)</f>
        <v>0</v>
      </c>
      <c r="U451" s="93">
        <f>SUM('1:3'!U451)</f>
        <v>0</v>
      </c>
      <c r="V451" s="202"/>
      <c r="W451" s="33"/>
      <c r="X451" s="93">
        <f>SUM('1:3'!X451)</f>
        <v>0</v>
      </c>
      <c r="Y451" s="93">
        <f>SUM('1:3'!Y451)</f>
        <v>0</v>
      </c>
      <c r="Z451" s="93">
        <f>SUM('1:3'!Z451)</f>
        <v>0</v>
      </c>
      <c r="AA451" s="93">
        <f>SUM('1:3'!AA451)</f>
        <v>0</v>
      </c>
      <c r="AB451" s="73"/>
      <c r="AC451" s="54"/>
      <c r="AD451" s="306"/>
      <c r="AE451" s="54"/>
      <c r="AF451" s="54"/>
      <c r="AG451" s="54"/>
      <c r="AH451" s="54"/>
      <c r="AI451" s="57"/>
      <c r="AJ451" s="57"/>
      <c r="AK451" s="57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</row>
    <row r="452" spans="1:53">
      <c r="A452" s="259"/>
      <c r="B452" s="61" t="s">
        <v>352</v>
      </c>
      <c r="C452" s="183" t="s">
        <v>373</v>
      </c>
      <c r="D452" s="17">
        <v>5</v>
      </c>
      <c r="E452" s="17"/>
      <c r="F452" s="6"/>
      <c r="G452" s="93">
        <f>SUM('1:3'!G452)</f>
        <v>0</v>
      </c>
      <c r="H452" s="299">
        <f t="shared" si="84"/>
        <v>0</v>
      </c>
      <c r="I452" s="93">
        <f>SUM('1:3'!I452)</f>
        <v>0</v>
      </c>
      <c r="J452" s="31"/>
      <c r="K452" s="35">
        <f t="array" ref="K452">IF(ISERROR(G452/L452),"",G452/L452)</f>
        <v>0</v>
      </c>
      <c r="L452" s="87">
        <v>5</v>
      </c>
      <c r="M452" s="36">
        <f t="shared" si="85"/>
        <v>0</v>
      </c>
      <c r="N452" s="31">
        <f t="shared" si="86"/>
        <v>0</v>
      </c>
      <c r="O452" s="93">
        <f>SUM('1:3'!O452)</f>
        <v>0</v>
      </c>
      <c r="P452" s="93">
        <f>SUM('1:3'!P452)</f>
        <v>0</v>
      </c>
      <c r="Q452" s="93">
        <f>SUM('1:3'!Q452)</f>
        <v>0</v>
      </c>
      <c r="R452" s="93">
        <f>SUM('1:3'!R452)</f>
        <v>0</v>
      </c>
      <c r="S452" s="93">
        <f>SUM('1:3'!S452)</f>
        <v>0</v>
      </c>
      <c r="T452" s="93">
        <f>SUM('1:3'!T452)</f>
        <v>0</v>
      </c>
      <c r="U452" s="93">
        <f>SUM('1:3'!U452)</f>
        <v>0</v>
      </c>
      <c r="V452" s="202"/>
      <c r="W452" s="33"/>
      <c r="X452" s="93">
        <f>SUM('1:3'!X452)</f>
        <v>0</v>
      </c>
      <c r="Y452" s="93">
        <f>SUM('1:3'!Y452)</f>
        <v>0</v>
      </c>
      <c r="Z452" s="93">
        <f>SUM('1:3'!Z452)</f>
        <v>0</v>
      </c>
      <c r="AA452" s="93">
        <f>SUM('1:3'!AA452)</f>
        <v>0</v>
      </c>
      <c r="AB452" s="73"/>
      <c r="AC452" s="54"/>
      <c r="AD452" s="306"/>
      <c r="AE452" s="54"/>
      <c r="AF452" s="54"/>
      <c r="AG452" s="54"/>
      <c r="AH452" s="54"/>
      <c r="AI452" s="57"/>
      <c r="AJ452" s="57"/>
      <c r="AK452" s="57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</row>
    <row r="453" spans="1:53">
      <c r="A453" s="259">
        <v>30600009</v>
      </c>
      <c r="B453" s="61" t="s">
        <v>353</v>
      </c>
      <c r="C453" s="16" t="s">
        <v>354</v>
      </c>
      <c r="D453" s="17">
        <v>5</v>
      </c>
      <c r="E453" s="17"/>
      <c r="F453" s="6"/>
      <c r="G453" s="93">
        <f>SUM('1:3'!G453)</f>
        <v>0</v>
      </c>
      <c r="H453" s="299">
        <f t="shared" si="84"/>
        <v>0</v>
      </c>
      <c r="I453" s="93">
        <f>SUM('1:3'!I453)</f>
        <v>0</v>
      </c>
      <c r="J453" s="31"/>
      <c r="K453" s="35">
        <f t="array" ref="K453">IF(ISERROR(G453/L453),"",G453/L453)</f>
        <v>0</v>
      </c>
      <c r="L453" s="87">
        <v>5</v>
      </c>
      <c r="M453" s="36">
        <f t="shared" si="85"/>
        <v>0</v>
      </c>
      <c r="N453" s="31">
        <f t="shared" si="86"/>
        <v>0</v>
      </c>
      <c r="O453" s="93">
        <f>SUM('1:3'!O453)</f>
        <v>0</v>
      </c>
      <c r="P453" s="93">
        <f>SUM('1:3'!P453)</f>
        <v>0</v>
      </c>
      <c r="Q453" s="93">
        <f>SUM('1:3'!Q453)</f>
        <v>0</v>
      </c>
      <c r="R453" s="93">
        <f>SUM('1:3'!R453)</f>
        <v>0</v>
      </c>
      <c r="S453" s="93">
        <f>SUM('1:3'!S453)</f>
        <v>0</v>
      </c>
      <c r="T453" s="93">
        <f>SUM('1:3'!T453)</f>
        <v>0</v>
      </c>
      <c r="U453" s="93">
        <f>SUM('1:3'!U453)</f>
        <v>0</v>
      </c>
      <c r="V453" s="202"/>
      <c r="W453" s="33"/>
      <c r="X453" s="93">
        <f>SUM('1:3'!X453)</f>
        <v>0</v>
      </c>
      <c r="Y453" s="93">
        <f>SUM('1:3'!Y453)</f>
        <v>0</v>
      </c>
      <c r="Z453" s="93">
        <f>SUM('1:3'!Z453)</f>
        <v>0</v>
      </c>
      <c r="AA453" s="93">
        <f>SUM('1:3'!AA453)</f>
        <v>0</v>
      </c>
      <c r="AB453" s="73"/>
      <c r="AC453" s="54"/>
      <c r="AD453" s="306"/>
      <c r="AE453" s="54"/>
      <c r="AF453" s="54"/>
      <c r="AG453" s="54"/>
      <c r="AH453" s="54"/>
      <c r="AI453" s="57"/>
      <c r="AJ453" s="57"/>
      <c r="AK453" s="57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</row>
    <row r="454" spans="1:53">
      <c r="A454" s="259">
        <v>30600010</v>
      </c>
      <c r="B454" s="61" t="s">
        <v>353</v>
      </c>
      <c r="C454" s="16" t="s">
        <v>357</v>
      </c>
      <c r="D454" s="17">
        <v>5</v>
      </c>
      <c r="E454" s="17"/>
      <c r="F454" s="6"/>
      <c r="G454" s="93">
        <f>SUM('1:3'!G454)</f>
        <v>0</v>
      </c>
      <c r="H454" s="299">
        <f t="shared" si="84"/>
        <v>0</v>
      </c>
      <c r="I454" s="93">
        <f>SUM('1:3'!I454)</f>
        <v>0</v>
      </c>
      <c r="J454" s="31"/>
      <c r="K454" s="35">
        <f t="array" ref="K454">IF(ISERROR(G454/L454),"",G454/L454)</f>
        <v>0</v>
      </c>
      <c r="L454" s="87">
        <v>5</v>
      </c>
      <c r="M454" s="36">
        <f t="shared" si="85"/>
        <v>0</v>
      </c>
      <c r="N454" s="31">
        <f t="shared" si="86"/>
        <v>0</v>
      </c>
      <c r="O454" s="93">
        <f>SUM('1:3'!O454)</f>
        <v>0</v>
      </c>
      <c r="P454" s="93">
        <f>SUM('1:3'!P454)</f>
        <v>0</v>
      </c>
      <c r="Q454" s="93">
        <f>SUM('1:3'!Q454)</f>
        <v>0</v>
      </c>
      <c r="R454" s="93">
        <f>SUM('1:3'!R454)</f>
        <v>0</v>
      </c>
      <c r="S454" s="93">
        <f>SUM('1:3'!S454)</f>
        <v>0</v>
      </c>
      <c r="T454" s="93">
        <f>SUM('1:3'!T454)</f>
        <v>0</v>
      </c>
      <c r="U454" s="93">
        <f>SUM('1:3'!U454)</f>
        <v>0</v>
      </c>
      <c r="V454" s="202"/>
      <c r="W454" s="33"/>
      <c r="X454" s="93">
        <f>SUM('1:3'!X454)</f>
        <v>0</v>
      </c>
      <c r="Y454" s="93">
        <f>SUM('1:3'!Y454)</f>
        <v>0</v>
      </c>
      <c r="Z454" s="93">
        <f>SUM('1:3'!Z454)</f>
        <v>0</v>
      </c>
      <c r="AA454" s="93">
        <f>SUM('1:3'!AA454)</f>
        <v>0</v>
      </c>
      <c r="AB454" s="73"/>
      <c r="AC454" s="54"/>
      <c r="AD454" s="306"/>
      <c r="AE454" s="54"/>
      <c r="AF454" s="54"/>
      <c r="AG454" s="54"/>
      <c r="AH454" s="54"/>
      <c r="AI454" s="57"/>
      <c r="AJ454" s="57"/>
      <c r="AK454" s="57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</row>
    <row r="455" spans="1:53">
      <c r="A455" s="259">
        <v>30400001</v>
      </c>
      <c r="B455" s="65" t="s">
        <v>508</v>
      </c>
      <c r="C455" s="16" t="s">
        <v>61</v>
      </c>
      <c r="D455" s="17">
        <v>5.0599999999999996</v>
      </c>
      <c r="E455" s="17"/>
      <c r="F455" s="6"/>
      <c r="G455" s="93">
        <f>SUM('1:3'!G455)</f>
        <v>0</v>
      </c>
      <c r="H455" s="299">
        <f t="shared" si="84"/>
        <v>0</v>
      </c>
      <c r="I455" s="93">
        <f>SUM('1:3'!I455)</f>
        <v>0</v>
      </c>
      <c r="J455" s="31" t="str">
        <f t="array" ref="J455">IF(ISERROR(G455/I455),"",G455/I455)</f>
        <v/>
      </c>
      <c r="K455" s="35">
        <f t="array" ref="K455">IF(ISERROR(G455/L455),"",G455/L455)</f>
        <v>0</v>
      </c>
      <c r="L455" s="87">
        <v>15.5</v>
      </c>
      <c r="M455" s="36">
        <f t="shared" si="85"/>
        <v>0</v>
      </c>
      <c r="N455" s="31">
        <f t="shared" si="86"/>
        <v>0</v>
      </c>
      <c r="O455" s="93">
        <f>SUM('1:3'!O455)</f>
        <v>0</v>
      </c>
      <c r="P455" s="93">
        <f>SUM('1:3'!P455)</f>
        <v>0</v>
      </c>
      <c r="Q455" s="93">
        <f>SUM('1:3'!Q455)</f>
        <v>0</v>
      </c>
      <c r="R455" s="93">
        <f>SUM('1:3'!R455)</f>
        <v>0</v>
      </c>
      <c r="S455" s="93">
        <f>SUM('1:3'!S455)</f>
        <v>0</v>
      </c>
      <c r="T455" s="93">
        <f>SUM('1:3'!T455)</f>
        <v>0</v>
      </c>
      <c r="U455" s="93">
        <f>SUM('1:3'!U455)</f>
        <v>0</v>
      </c>
      <c r="V455" s="202">
        <f>SUM(X455:AA455)</f>
        <v>0</v>
      </c>
      <c r="W455" s="33" t="str">
        <f>IF(ISERROR(V455/G455),"",V455/G455)</f>
        <v/>
      </c>
      <c r="X455" s="93">
        <f>SUM('1:3'!X455)</f>
        <v>0</v>
      </c>
      <c r="Y455" s="93">
        <f>SUM('1:3'!Y455)</f>
        <v>0</v>
      </c>
      <c r="Z455" s="93">
        <f>SUM('1:3'!Z455)</f>
        <v>0</v>
      </c>
      <c r="AA455" s="93">
        <f>SUM('1:3'!AA455)</f>
        <v>0</v>
      </c>
      <c r="AB455" s="73"/>
      <c r="AC455" s="54"/>
      <c r="AD455" s="306"/>
      <c r="AE455" s="54"/>
      <c r="AF455" s="54"/>
      <c r="AG455" s="54"/>
      <c r="AH455" s="54"/>
      <c r="AI455" s="57"/>
      <c r="AJ455" s="57"/>
      <c r="AK455" s="57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</row>
    <row r="456" spans="1:53">
      <c r="A456" s="259">
        <v>30400002</v>
      </c>
      <c r="B456" s="65" t="s">
        <v>508</v>
      </c>
      <c r="C456" s="16" t="s">
        <v>72</v>
      </c>
      <c r="D456" s="17">
        <v>5.0599999999999996</v>
      </c>
      <c r="E456" s="17"/>
      <c r="F456" s="6"/>
      <c r="G456" s="93">
        <f>SUM('1:3'!G456)</f>
        <v>0</v>
      </c>
      <c r="H456" s="299">
        <f t="shared" si="84"/>
        <v>0</v>
      </c>
      <c r="I456" s="93">
        <f>SUM('1:3'!I456)</f>
        <v>0</v>
      </c>
      <c r="J456" s="31" t="str">
        <f t="array" ref="J456">IF(ISERROR(G456/I456),"",G456/I456)</f>
        <v/>
      </c>
      <c r="K456" s="35">
        <f t="array" ref="K456">IF(ISERROR(G456/L456),"",G456/L456)</f>
        <v>0</v>
      </c>
      <c r="L456" s="87">
        <v>15.5</v>
      </c>
      <c r="M456" s="36">
        <f t="shared" si="85"/>
        <v>0</v>
      </c>
      <c r="N456" s="31">
        <f t="shared" si="86"/>
        <v>0</v>
      </c>
      <c r="O456" s="93">
        <f>SUM('1:3'!O456)</f>
        <v>0</v>
      </c>
      <c r="P456" s="93">
        <f>SUM('1:3'!P456)</f>
        <v>0</v>
      </c>
      <c r="Q456" s="93">
        <f>SUM('1:3'!Q456)</f>
        <v>0</v>
      </c>
      <c r="R456" s="93">
        <f>SUM('1:3'!R456)</f>
        <v>0</v>
      </c>
      <c r="S456" s="93">
        <f>SUM('1:3'!S456)</f>
        <v>0</v>
      </c>
      <c r="T456" s="93">
        <f>SUM('1:3'!T456)</f>
        <v>0</v>
      </c>
      <c r="U456" s="93">
        <f>SUM('1:3'!U456)</f>
        <v>0</v>
      </c>
      <c r="V456" s="202">
        <f>SUM(X456:AA456)</f>
        <v>0</v>
      </c>
      <c r="W456" s="33" t="str">
        <f>IF(ISERROR(V456/G456),"",V456/G456)</f>
        <v/>
      </c>
      <c r="X456" s="93">
        <f>SUM('1:3'!X456)</f>
        <v>0</v>
      </c>
      <c r="Y456" s="93">
        <f>SUM('1:3'!Y456)</f>
        <v>0</v>
      </c>
      <c r="Z456" s="93">
        <f>SUM('1:3'!Z456)</f>
        <v>0</v>
      </c>
      <c r="AA456" s="93">
        <f>SUM('1:3'!AA456)</f>
        <v>0</v>
      </c>
      <c r="AB456" s="73"/>
      <c r="AC456" s="54"/>
      <c r="AD456" s="306"/>
      <c r="AE456" s="54"/>
      <c r="AF456" s="54"/>
      <c r="AG456" s="54"/>
      <c r="AH456" s="54"/>
      <c r="AI456" s="57"/>
      <c r="AJ456" s="57"/>
      <c r="AK456" s="57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</row>
    <row r="457" spans="1:53">
      <c r="A457" s="259">
        <v>30400004</v>
      </c>
      <c r="B457" s="211" t="s">
        <v>419</v>
      </c>
      <c r="C457" s="183" t="s">
        <v>420</v>
      </c>
      <c r="D457" s="17"/>
      <c r="E457" s="17"/>
      <c r="F457" s="6"/>
      <c r="G457" s="93">
        <f>SUM('1:3'!G457)</f>
        <v>0</v>
      </c>
      <c r="H457" s="299">
        <f t="shared" si="84"/>
        <v>0</v>
      </c>
      <c r="I457" s="93">
        <f>SUM('1:3'!I457)</f>
        <v>0</v>
      </c>
      <c r="J457" s="31"/>
      <c r="K457" s="35">
        <f t="array" ref="K457">IF(ISERROR(G457/L457),"",G457/L457)</f>
        <v>0</v>
      </c>
      <c r="L457" s="87">
        <v>24</v>
      </c>
      <c r="M457" s="36">
        <f t="shared" si="85"/>
        <v>0</v>
      </c>
      <c r="N457" s="31"/>
      <c r="O457" s="93"/>
      <c r="P457" s="93"/>
      <c r="Q457" s="93"/>
      <c r="R457" s="93"/>
      <c r="S457" s="93"/>
      <c r="T457" s="93"/>
      <c r="U457" s="93"/>
      <c r="V457" s="202"/>
      <c r="W457" s="33"/>
      <c r="X457" s="93"/>
      <c r="Y457" s="93"/>
      <c r="Z457" s="93"/>
      <c r="AA457" s="93"/>
      <c r="AB457" s="73"/>
      <c r="AC457" s="54"/>
      <c r="AD457" s="306"/>
      <c r="AE457" s="54"/>
      <c r="AF457" s="54"/>
      <c r="AG457" s="54"/>
      <c r="AH457" s="54"/>
      <c r="AI457" s="57"/>
      <c r="AJ457" s="57"/>
      <c r="AK457" s="57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</row>
    <row r="458" spans="1:53">
      <c r="A458" s="259">
        <v>30400003</v>
      </c>
      <c r="B458" s="211" t="s">
        <v>419</v>
      </c>
      <c r="C458" s="183" t="s">
        <v>421</v>
      </c>
      <c r="D458" s="17"/>
      <c r="E458" s="17"/>
      <c r="F458" s="6"/>
      <c r="G458" s="93">
        <f>SUM('1:3'!G458)</f>
        <v>0</v>
      </c>
      <c r="H458" s="299">
        <f t="shared" si="84"/>
        <v>0</v>
      </c>
      <c r="I458" s="93">
        <f>SUM('1:3'!I458)</f>
        <v>0</v>
      </c>
      <c r="J458" s="31"/>
      <c r="K458" s="35">
        <f t="array" ref="K458">IF(ISERROR(G458/L458),"",G458/L458)</f>
        <v>0</v>
      </c>
      <c r="L458" s="87">
        <v>24</v>
      </c>
      <c r="M458" s="36">
        <f t="shared" si="85"/>
        <v>0</v>
      </c>
      <c r="N458" s="31"/>
      <c r="O458" s="93"/>
      <c r="P458" s="93"/>
      <c r="Q458" s="93"/>
      <c r="R458" s="93"/>
      <c r="S458" s="93"/>
      <c r="T458" s="93"/>
      <c r="U458" s="93"/>
      <c r="V458" s="202"/>
      <c r="W458" s="33"/>
      <c r="X458" s="93"/>
      <c r="Y458" s="93"/>
      <c r="Z458" s="93"/>
      <c r="AA458" s="93"/>
      <c r="AB458" s="73"/>
      <c r="AC458" s="54"/>
      <c r="AD458" s="306"/>
      <c r="AE458" s="54"/>
      <c r="AF458" s="54"/>
      <c r="AG458" s="54"/>
      <c r="AH458" s="54"/>
      <c r="AI458" s="57"/>
      <c r="AJ458" s="57"/>
      <c r="AK458" s="57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</row>
    <row r="459" spans="1:53">
      <c r="A459" s="259">
        <v>30400005</v>
      </c>
      <c r="B459" s="211" t="s">
        <v>419</v>
      </c>
      <c r="C459" s="183" t="s">
        <v>422</v>
      </c>
      <c r="D459" s="17"/>
      <c r="E459" s="17"/>
      <c r="F459" s="6"/>
      <c r="G459" s="93">
        <f>SUM('1:3'!G459)</f>
        <v>0</v>
      </c>
      <c r="H459" s="299">
        <f t="shared" si="84"/>
        <v>0</v>
      </c>
      <c r="I459" s="93">
        <f>SUM('1:3'!I459)</f>
        <v>0</v>
      </c>
      <c r="J459" s="31"/>
      <c r="K459" s="35">
        <f t="array" ref="K459">IF(ISERROR(G459/L459),"",G459/L459)</f>
        <v>0</v>
      </c>
      <c r="L459" s="87">
        <v>24</v>
      </c>
      <c r="M459" s="36">
        <f t="shared" si="85"/>
        <v>0</v>
      </c>
      <c r="N459" s="31"/>
      <c r="O459" s="93"/>
      <c r="P459" s="93"/>
      <c r="Q459" s="93"/>
      <c r="R459" s="93"/>
      <c r="S459" s="93"/>
      <c r="T459" s="93"/>
      <c r="U459" s="93"/>
      <c r="V459" s="202"/>
      <c r="W459" s="33"/>
      <c r="X459" s="93"/>
      <c r="Y459" s="93"/>
      <c r="Z459" s="93"/>
      <c r="AA459" s="93"/>
      <c r="AB459" s="73"/>
      <c r="AC459" s="54"/>
      <c r="AD459" s="306"/>
      <c r="AE459" s="54"/>
      <c r="AF459" s="54"/>
      <c r="AG459" s="54"/>
      <c r="AH459" s="54"/>
      <c r="AI459" s="57"/>
      <c r="AJ459" s="57"/>
      <c r="AK459" s="57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</row>
    <row r="460" spans="1:53">
      <c r="A460" s="259">
        <v>30400007</v>
      </c>
      <c r="B460" s="65" t="s">
        <v>91</v>
      </c>
      <c r="C460" s="16" t="s">
        <v>74</v>
      </c>
      <c r="D460" s="17">
        <v>5.07</v>
      </c>
      <c r="E460" s="17"/>
      <c r="F460" s="6"/>
      <c r="G460" s="93">
        <f>SUM('1:3'!G460)</f>
        <v>0</v>
      </c>
      <c r="H460" s="299">
        <f t="shared" si="84"/>
        <v>0</v>
      </c>
      <c r="I460" s="93">
        <f>SUM('1:3'!I460)</f>
        <v>0</v>
      </c>
      <c r="J460" s="31" t="str">
        <f t="array" ref="J460">IF(ISERROR(G460/I460),"",G460/I460)</f>
        <v/>
      </c>
      <c r="K460" s="35">
        <f t="array" ref="K460">IF(ISERROR(G460/L460),"",G460/L460)</f>
        <v>0</v>
      </c>
      <c r="L460" s="87">
        <v>9</v>
      </c>
      <c r="M460" s="36">
        <f t="shared" si="85"/>
        <v>0</v>
      </c>
      <c r="N460" s="31">
        <f>SUM(O460:U460)</f>
        <v>0</v>
      </c>
      <c r="O460" s="93">
        <f>SUM('1:3'!O460)</f>
        <v>0</v>
      </c>
      <c r="P460" s="93">
        <f>SUM('1:3'!P460)</f>
        <v>0</v>
      </c>
      <c r="Q460" s="93">
        <f>SUM('1:3'!Q460)</f>
        <v>0</v>
      </c>
      <c r="R460" s="93">
        <f>SUM('1:3'!R460)</f>
        <v>0</v>
      </c>
      <c r="S460" s="93">
        <f>SUM('1:3'!S460)</f>
        <v>0</v>
      </c>
      <c r="T460" s="93">
        <f>SUM('1:3'!T460)</f>
        <v>0</v>
      </c>
      <c r="U460" s="93">
        <f>SUM('1:3'!U460)</f>
        <v>0</v>
      </c>
      <c r="V460" s="202">
        <f>SUM(X460:AA460)</f>
        <v>0</v>
      </c>
      <c r="W460" s="33" t="str">
        <f t="shared" ref="W460:W484" si="89">IF(ISERROR(V460/G460),"",V460/G460)</f>
        <v/>
      </c>
      <c r="X460" s="93">
        <f>SUM('1:3'!X460)</f>
        <v>0</v>
      </c>
      <c r="Y460" s="93">
        <f>SUM('1:3'!Y460)</f>
        <v>0</v>
      </c>
      <c r="Z460" s="93">
        <f>SUM('1:3'!Z460)</f>
        <v>0</v>
      </c>
      <c r="AA460" s="93">
        <f>SUM('1:3'!AA460)</f>
        <v>0</v>
      </c>
      <c r="AB460" s="73"/>
      <c r="AC460" s="54"/>
      <c r="AD460" s="306"/>
      <c r="AE460" s="54"/>
      <c r="AF460" s="54"/>
      <c r="AG460" s="54"/>
      <c r="AH460" s="54"/>
      <c r="AI460" s="57"/>
      <c r="AJ460" s="57"/>
      <c r="AK460" s="57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</row>
    <row r="461" spans="1:53">
      <c r="A461" s="259">
        <v>30400006</v>
      </c>
      <c r="B461" s="65" t="s">
        <v>91</v>
      </c>
      <c r="C461" s="16" t="s">
        <v>53</v>
      </c>
      <c r="D461" s="17">
        <v>5.07</v>
      </c>
      <c r="E461" s="17"/>
      <c r="F461" s="6"/>
      <c r="G461" s="93">
        <f>SUM('1:3'!G461)</f>
        <v>0</v>
      </c>
      <c r="H461" s="299">
        <f t="shared" si="84"/>
        <v>0</v>
      </c>
      <c r="I461" s="93">
        <f>SUM('1:3'!I461)</f>
        <v>0</v>
      </c>
      <c r="J461" s="31" t="str">
        <f t="array" ref="J461">IF(ISERROR(G461/I461),"",G461/I461)</f>
        <v/>
      </c>
      <c r="K461" s="35">
        <f t="array" ref="K461">IF(ISERROR(G461/L461),"",G461/L461)</f>
        <v>0</v>
      </c>
      <c r="L461" s="87">
        <v>9</v>
      </c>
      <c r="M461" s="36">
        <f t="shared" si="85"/>
        <v>0</v>
      </c>
      <c r="N461" s="31">
        <f>SUM(O461:U461)</f>
        <v>0</v>
      </c>
      <c r="O461" s="93">
        <f>SUM('1:3'!O461)</f>
        <v>0</v>
      </c>
      <c r="P461" s="93">
        <f>SUM('1:3'!P461)</f>
        <v>0</v>
      </c>
      <c r="Q461" s="93">
        <f>SUM('1:3'!Q461)</f>
        <v>0</v>
      </c>
      <c r="R461" s="93">
        <f>SUM('1:3'!R461)</f>
        <v>0</v>
      </c>
      <c r="S461" s="93">
        <f>SUM('1:3'!S461)</f>
        <v>0</v>
      </c>
      <c r="T461" s="93">
        <f>SUM('1:3'!T461)</f>
        <v>0</v>
      </c>
      <c r="U461" s="93">
        <f>SUM('1:3'!U461)</f>
        <v>0</v>
      </c>
      <c r="V461" s="202">
        <f>SUM(X461:AA461)</f>
        <v>0</v>
      </c>
      <c r="W461" s="33" t="str">
        <f t="shared" si="89"/>
        <v/>
      </c>
      <c r="X461" s="93">
        <f>SUM('1:3'!X461)</f>
        <v>0</v>
      </c>
      <c r="Y461" s="93">
        <f>SUM('1:3'!Y461)</f>
        <v>0</v>
      </c>
      <c r="Z461" s="93">
        <f>SUM('1:3'!Z461)</f>
        <v>0</v>
      </c>
      <c r="AA461" s="93">
        <f>SUM('1:3'!AA461)</f>
        <v>0</v>
      </c>
      <c r="AB461" s="73"/>
      <c r="AC461" s="54"/>
      <c r="AD461" s="306"/>
      <c r="AE461" s="54"/>
      <c r="AF461" s="54"/>
      <c r="AG461" s="54"/>
      <c r="AH461" s="54"/>
      <c r="AI461" s="57"/>
      <c r="AJ461" s="57"/>
      <c r="AK461" s="57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</row>
    <row r="462" spans="1:53">
      <c r="A462" s="259">
        <v>30400006</v>
      </c>
      <c r="B462" s="65" t="s">
        <v>91</v>
      </c>
      <c r="C462" s="16" t="s">
        <v>60</v>
      </c>
      <c r="D462" s="17">
        <v>5.0599999999999996</v>
      </c>
      <c r="E462" s="17"/>
      <c r="F462" s="53"/>
      <c r="G462" s="93">
        <f>SUM('1:3'!G462)</f>
        <v>0</v>
      </c>
      <c r="H462" s="299">
        <f t="shared" si="84"/>
        <v>0</v>
      </c>
      <c r="I462" s="93">
        <f>SUM('1:3'!I462)</f>
        <v>0</v>
      </c>
      <c r="J462" s="31" t="str">
        <f t="array" ref="J462">IF(ISERROR(G462/I462),"",G462/I462)</f>
        <v/>
      </c>
      <c r="K462" s="299">
        <f t="array" ref="K462">IF(ISERROR(G462/L462),"",G462/L462)</f>
        <v>0</v>
      </c>
      <c r="L462" s="87">
        <v>9</v>
      </c>
      <c r="M462" s="36">
        <f t="shared" si="85"/>
        <v>0</v>
      </c>
      <c r="N462" s="31">
        <f>SUM(O462:U462)</f>
        <v>0</v>
      </c>
      <c r="O462" s="93">
        <f>SUM('1:3'!O462)</f>
        <v>0</v>
      </c>
      <c r="P462" s="93">
        <f>SUM('1:3'!P462)</f>
        <v>0</v>
      </c>
      <c r="Q462" s="93">
        <f>SUM('1:3'!Q462)</f>
        <v>0</v>
      </c>
      <c r="R462" s="93">
        <f>SUM('1:3'!R462)</f>
        <v>0</v>
      </c>
      <c r="S462" s="93">
        <f>SUM('1:3'!S462)</f>
        <v>0</v>
      </c>
      <c r="T462" s="93">
        <f>SUM('1:3'!T462)</f>
        <v>0</v>
      </c>
      <c r="U462" s="93">
        <f>SUM('1:3'!U462)</f>
        <v>0</v>
      </c>
      <c r="V462" s="202">
        <f>SUM(X462:AA462)</f>
        <v>0</v>
      </c>
      <c r="W462" s="33" t="str">
        <f t="shared" si="89"/>
        <v/>
      </c>
      <c r="X462" s="93">
        <f>SUM('1:3'!X462)</f>
        <v>0</v>
      </c>
      <c r="Y462" s="93">
        <f>SUM('1:3'!Y462)</f>
        <v>0</v>
      </c>
      <c r="Z462" s="93">
        <f>SUM('1:3'!Z462)</f>
        <v>0</v>
      </c>
      <c r="AA462" s="93">
        <f>SUM('1:3'!AA462)</f>
        <v>0</v>
      </c>
      <c r="AB462" s="73"/>
      <c r="AC462" s="54"/>
      <c r="AD462" s="306"/>
      <c r="AE462" s="54"/>
      <c r="AF462" s="54"/>
      <c r="AG462" s="54"/>
      <c r="AH462" s="54"/>
      <c r="AI462" s="57"/>
      <c r="AJ462" s="57"/>
      <c r="AK462" s="57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</row>
    <row r="463" spans="1:53">
      <c r="A463" s="536" t="s">
        <v>92</v>
      </c>
      <c r="B463" s="537"/>
      <c r="C463" s="302" t="s">
        <v>71</v>
      </c>
      <c r="D463" s="20"/>
      <c r="E463" s="20"/>
      <c r="F463" s="32"/>
      <c r="G463" s="99">
        <f>SUM(G429:G462)</f>
        <v>156</v>
      </c>
      <c r="H463" s="30">
        <f>SUM(H429:H462)</f>
        <v>784.68000000000006</v>
      </c>
      <c r="I463" s="30">
        <f>SUM(I429:I462)</f>
        <v>17.5</v>
      </c>
      <c r="J463" s="31">
        <f t="array" ref="J463">IF(ISERROR(G463/I463),"",G463/I463)</f>
        <v>8.9142857142857146</v>
      </c>
      <c r="K463" s="30">
        <f>SUM(K429:K462)</f>
        <v>16.774193548387096</v>
      </c>
      <c r="L463" s="98"/>
      <c r="M463" s="89">
        <f t="shared" ref="M463:V463" si="90">SUM(M429:M462)</f>
        <v>0.72580645161290391</v>
      </c>
      <c r="N463" s="30">
        <f t="shared" si="90"/>
        <v>0</v>
      </c>
      <c r="O463" s="91">
        <f t="shared" si="90"/>
        <v>0</v>
      </c>
      <c r="P463" s="91">
        <f t="shared" si="90"/>
        <v>0</v>
      </c>
      <c r="Q463" s="91">
        <f t="shared" si="90"/>
        <v>0</v>
      </c>
      <c r="R463" s="91">
        <f t="shared" si="90"/>
        <v>0</v>
      </c>
      <c r="S463" s="92">
        <f t="shared" si="90"/>
        <v>0</v>
      </c>
      <c r="T463" s="91">
        <f t="shared" si="90"/>
        <v>0</v>
      </c>
      <c r="U463" s="91">
        <f t="shared" si="90"/>
        <v>0</v>
      </c>
      <c r="V463" s="202">
        <f t="shared" si="90"/>
        <v>0</v>
      </c>
      <c r="W463" s="33">
        <f t="shared" si="89"/>
        <v>0</v>
      </c>
      <c r="X463" s="92">
        <f>SUM(X429:X462)</f>
        <v>0</v>
      </c>
      <c r="Y463" s="92">
        <f>SUM(Y429:Y462)</f>
        <v>0</v>
      </c>
      <c r="Z463" s="92">
        <f>SUM(Z429:Z462)</f>
        <v>0</v>
      </c>
      <c r="AA463" s="92">
        <f>SUM(AA429:AA462)</f>
        <v>0</v>
      </c>
      <c r="AB463" s="75"/>
      <c r="AC463" s="70"/>
      <c r="AD463" s="306"/>
      <c r="AE463" s="74"/>
      <c r="AF463" s="74"/>
      <c r="AG463" s="74"/>
      <c r="AH463" s="74"/>
      <c r="AI463" s="57"/>
      <c r="AJ463" s="57"/>
      <c r="AK463" s="57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</row>
    <row r="464" spans="1:53">
      <c r="A464" s="259">
        <v>30100038</v>
      </c>
      <c r="B464" s="62" t="s">
        <v>93</v>
      </c>
      <c r="C464" s="16" t="s">
        <v>94</v>
      </c>
      <c r="D464" s="17">
        <v>5.03</v>
      </c>
      <c r="E464" s="17"/>
      <c r="F464" s="6"/>
      <c r="G464" s="93">
        <f>SUM('1:3'!G464)</f>
        <v>0</v>
      </c>
      <c r="H464" s="299">
        <f>D464*G464</f>
        <v>0</v>
      </c>
      <c r="I464" s="93">
        <f>SUM('1:3'!I464)</f>
        <v>0</v>
      </c>
      <c r="J464" s="31" t="str">
        <f t="array" ref="J464">IF(ISERROR(G464/I464),"",G464/I464)</f>
        <v/>
      </c>
      <c r="K464" s="35">
        <f t="array" ref="K464">IF(ISERROR(G464/L464),"",G464/L464)</f>
        <v>0</v>
      </c>
      <c r="L464" s="87">
        <v>25</v>
      </c>
      <c r="M464" s="36">
        <f t="shared" ref="M464:M478" si="91">IF(ISERROR(I464-K464),"",I464-K464)</f>
        <v>0</v>
      </c>
      <c r="N464" s="31">
        <f t="shared" ref="N464:N478" si="92">SUM(O464:U464)</f>
        <v>0</v>
      </c>
      <c r="O464" s="93">
        <f>SUM('1:3'!O464)</f>
        <v>0</v>
      </c>
      <c r="P464" s="93">
        <f>SUM('1:3'!P464)</f>
        <v>0</v>
      </c>
      <c r="Q464" s="93">
        <f>SUM('1:3'!Q464)</f>
        <v>0</v>
      </c>
      <c r="R464" s="93">
        <f>SUM('1:3'!R464)</f>
        <v>0</v>
      </c>
      <c r="S464" s="93">
        <f>SUM('1:3'!S464)</f>
        <v>0</v>
      </c>
      <c r="T464" s="93">
        <f>SUM('1:3'!T464)</f>
        <v>0</v>
      </c>
      <c r="U464" s="93">
        <f>SUM('1:3'!U464)</f>
        <v>0</v>
      </c>
      <c r="V464" s="202">
        <f t="shared" ref="V464:V478" si="93">SUM(X464:AA464)</f>
        <v>0</v>
      </c>
      <c r="W464" s="33" t="str">
        <f t="shared" si="89"/>
        <v/>
      </c>
      <c r="X464" s="93">
        <f>SUM('1:3'!X464)</f>
        <v>0</v>
      </c>
      <c r="Y464" s="93">
        <f>SUM('1:3'!Y464)</f>
        <v>0</v>
      </c>
      <c r="Z464" s="93">
        <f>SUM('1:3'!Z464)</f>
        <v>0</v>
      </c>
      <c r="AA464" s="93">
        <f>SUM('1:3'!AA464)</f>
        <v>0</v>
      </c>
      <c r="AB464" s="73"/>
      <c r="AC464" s="54"/>
      <c r="AD464" s="306"/>
      <c r="AE464" s="54"/>
      <c r="AF464" s="54"/>
      <c r="AG464" s="54"/>
      <c r="AH464" s="54"/>
      <c r="AI464" s="57"/>
      <c r="AJ464" s="57"/>
      <c r="AK464" s="57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</row>
    <row r="465" spans="1:53">
      <c r="A465" s="259">
        <v>30100037</v>
      </c>
      <c r="B465" s="62" t="s">
        <v>93</v>
      </c>
      <c r="C465" s="16" t="s">
        <v>74</v>
      </c>
      <c r="D465" s="17">
        <v>5.03</v>
      </c>
      <c r="E465" s="17"/>
      <c r="F465" s="6"/>
      <c r="G465" s="93">
        <f>SUM('1:3'!G465)</f>
        <v>0</v>
      </c>
      <c r="H465" s="299">
        <f t="shared" ref="H465:H478" si="94">D465*G465</f>
        <v>0</v>
      </c>
      <c r="I465" s="93">
        <f>SUM('1:3'!I465)</f>
        <v>0</v>
      </c>
      <c r="J465" s="31" t="str">
        <f t="array" ref="J465">IF(ISERROR(G465/I465),"",G465/I465)</f>
        <v/>
      </c>
      <c r="K465" s="35">
        <f t="array" ref="K465">IF(ISERROR(G465/L465),"",G465/L465)</f>
        <v>0</v>
      </c>
      <c r="L465" s="87">
        <v>25</v>
      </c>
      <c r="M465" s="36">
        <f t="shared" si="91"/>
        <v>0</v>
      </c>
      <c r="N465" s="31">
        <f t="shared" si="92"/>
        <v>0</v>
      </c>
      <c r="O465" s="93">
        <f>SUM('1:3'!O465)</f>
        <v>0</v>
      </c>
      <c r="P465" s="93">
        <f>SUM('1:3'!P465)</f>
        <v>0</v>
      </c>
      <c r="Q465" s="93">
        <f>SUM('1:3'!Q465)</f>
        <v>0</v>
      </c>
      <c r="R465" s="93">
        <f>SUM('1:3'!R465)</f>
        <v>0</v>
      </c>
      <c r="S465" s="93">
        <f>SUM('1:3'!S465)</f>
        <v>0</v>
      </c>
      <c r="T465" s="93">
        <f>SUM('1:3'!T465)</f>
        <v>0</v>
      </c>
      <c r="U465" s="93">
        <f>SUM('1:3'!U465)</f>
        <v>0</v>
      </c>
      <c r="V465" s="202">
        <f t="shared" si="93"/>
        <v>0</v>
      </c>
      <c r="W465" s="33" t="str">
        <f t="shared" si="89"/>
        <v/>
      </c>
      <c r="X465" s="93">
        <f>SUM('1:3'!X465)</f>
        <v>0</v>
      </c>
      <c r="Y465" s="93">
        <f>SUM('1:3'!Y465)</f>
        <v>0</v>
      </c>
      <c r="Z465" s="93">
        <f>SUM('1:3'!Z465)</f>
        <v>0</v>
      </c>
      <c r="AA465" s="93">
        <f>SUM('1:3'!AA465)</f>
        <v>0</v>
      </c>
      <c r="AB465" s="73"/>
      <c r="AC465" s="54"/>
      <c r="AD465" s="306"/>
      <c r="AE465" s="54"/>
      <c r="AF465" s="54"/>
      <c r="AG465" s="54"/>
      <c r="AH465" s="54"/>
      <c r="AI465" s="57"/>
      <c r="AJ465" s="57"/>
      <c r="AK465" s="57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</row>
    <row r="466" spans="1:53">
      <c r="A466" s="259">
        <v>30100051</v>
      </c>
      <c r="B466" s="62" t="s">
        <v>58</v>
      </c>
      <c r="C466" s="16" t="s">
        <v>65</v>
      </c>
      <c r="D466" s="17">
        <v>5.04</v>
      </c>
      <c r="E466" s="17"/>
      <c r="F466" s="6"/>
      <c r="G466" s="93">
        <f>SUM('1:3'!G466)</f>
        <v>0</v>
      </c>
      <c r="H466" s="299">
        <f t="shared" si="94"/>
        <v>0</v>
      </c>
      <c r="I466" s="93">
        <f>SUM('1:3'!I466)</f>
        <v>0</v>
      </c>
      <c r="J466" s="31" t="str">
        <f t="array" ref="J466">IF(ISERROR(G466/I466),"",G466/I466)</f>
        <v/>
      </c>
      <c r="K466" s="35">
        <f t="array" ref="K466">IF(ISERROR(G466/L466),"",G466/L466)</f>
        <v>0</v>
      </c>
      <c r="L466" s="87">
        <v>20</v>
      </c>
      <c r="M466" s="36">
        <f t="shared" si="91"/>
        <v>0</v>
      </c>
      <c r="N466" s="31">
        <f t="shared" si="92"/>
        <v>0</v>
      </c>
      <c r="O466" s="93">
        <f>SUM('1:3'!O466)</f>
        <v>0</v>
      </c>
      <c r="P466" s="93">
        <f>SUM('1:3'!P466)</f>
        <v>0</v>
      </c>
      <c r="Q466" s="93">
        <f>SUM('1:3'!Q466)</f>
        <v>0</v>
      </c>
      <c r="R466" s="93">
        <f>SUM('1:3'!R466)</f>
        <v>0</v>
      </c>
      <c r="S466" s="93">
        <f>SUM('1:3'!S466)</f>
        <v>0</v>
      </c>
      <c r="T466" s="93">
        <f>SUM('1:3'!T466)</f>
        <v>0</v>
      </c>
      <c r="U466" s="93">
        <f>SUM('1:3'!U466)</f>
        <v>0</v>
      </c>
      <c r="V466" s="202">
        <f t="shared" si="93"/>
        <v>0</v>
      </c>
      <c r="W466" s="33" t="str">
        <f t="shared" si="89"/>
        <v/>
      </c>
      <c r="X466" s="93">
        <f>SUM('1:3'!X466)</f>
        <v>0</v>
      </c>
      <c r="Y466" s="93">
        <f>SUM('1:3'!Y466)</f>
        <v>0</v>
      </c>
      <c r="Z466" s="93">
        <f>SUM('1:3'!Z466)</f>
        <v>0</v>
      </c>
      <c r="AA466" s="93">
        <f>SUM('1:3'!AA466)</f>
        <v>0</v>
      </c>
      <c r="AB466" s="73"/>
      <c r="AC466" s="54"/>
      <c r="AD466" s="306"/>
      <c r="AE466" s="54"/>
      <c r="AF466" s="54"/>
      <c r="AG466" s="54"/>
      <c r="AH466" s="54"/>
      <c r="AI466" s="57"/>
      <c r="AJ466" s="57"/>
      <c r="AK466" s="57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</row>
    <row r="467" spans="1:53">
      <c r="A467" s="259"/>
      <c r="B467" s="63" t="s">
        <v>95</v>
      </c>
      <c r="C467" s="16" t="s">
        <v>82</v>
      </c>
      <c r="D467" s="17">
        <v>5.03</v>
      </c>
      <c r="E467" s="17"/>
      <c r="F467" s="6"/>
      <c r="G467" s="93">
        <f>SUM('1:3'!G467)</f>
        <v>0</v>
      </c>
      <c r="H467" s="299">
        <f t="shared" si="94"/>
        <v>0</v>
      </c>
      <c r="I467" s="93">
        <f>SUM('1:3'!I467)</f>
        <v>0</v>
      </c>
      <c r="J467" s="31" t="str">
        <f t="array" ref="J467">IF(ISERROR(G467/I467),"",G467/I467)</f>
        <v/>
      </c>
      <c r="K467" s="35">
        <f t="array" ref="K467">IF(ISERROR(G467/L467),"",G467/L467)</f>
        <v>0</v>
      </c>
      <c r="L467" s="87">
        <v>4</v>
      </c>
      <c r="M467" s="36">
        <f t="shared" si="91"/>
        <v>0</v>
      </c>
      <c r="N467" s="31">
        <f t="shared" si="92"/>
        <v>0</v>
      </c>
      <c r="O467" s="93">
        <f>SUM('1:3'!O467)</f>
        <v>0</v>
      </c>
      <c r="P467" s="93">
        <f>SUM('1:3'!P467)</f>
        <v>0</v>
      </c>
      <c r="Q467" s="93">
        <f>SUM('1:3'!Q467)</f>
        <v>0</v>
      </c>
      <c r="R467" s="93">
        <f>SUM('1:3'!R467)</f>
        <v>0</v>
      </c>
      <c r="S467" s="93">
        <f>SUM('1:3'!S467)</f>
        <v>0</v>
      </c>
      <c r="T467" s="93">
        <f>SUM('1:3'!T467)</f>
        <v>0</v>
      </c>
      <c r="U467" s="93">
        <f>SUM('1:3'!U467)</f>
        <v>0</v>
      </c>
      <c r="V467" s="202">
        <f t="shared" si="93"/>
        <v>0</v>
      </c>
      <c r="W467" s="33" t="str">
        <f t="shared" si="89"/>
        <v/>
      </c>
      <c r="X467" s="93">
        <f>SUM('1:3'!X467)</f>
        <v>0</v>
      </c>
      <c r="Y467" s="93">
        <f>SUM('1:3'!Y467)</f>
        <v>0</v>
      </c>
      <c r="Z467" s="93">
        <f>SUM('1:3'!Z467)</f>
        <v>0</v>
      </c>
      <c r="AA467" s="93">
        <f>SUM('1:3'!AA467)</f>
        <v>0</v>
      </c>
      <c r="AB467" s="73"/>
      <c r="AC467" s="54"/>
      <c r="AD467" s="306"/>
      <c r="AE467" s="54"/>
      <c r="AF467" s="54"/>
      <c r="AG467" s="54"/>
      <c r="AH467" s="54"/>
      <c r="AI467" s="57"/>
      <c r="AJ467" s="57"/>
      <c r="AK467" s="57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</row>
    <row r="468" spans="1:53">
      <c r="A468" s="259">
        <v>30100054</v>
      </c>
      <c r="B468" s="63" t="s">
        <v>95</v>
      </c>
      <c r="C468" s="300" t="s">
        <v>72</v>
      </c>
      <c r="D468" s="17">
        <v>5.03</v>
      </c>
      <c r="E468" s="17"/>
      <c r="F468" s="6"/>
      <c r="G468" s="93">
        <f>SUM('1:3'!G468)</f>
        <v>0</v>
      </c>
      <c r="H468" s="299">
        <f t="shared" si="94"/>
        <v>0</v>
      </c>
      <c r="I468" s="93">
        <f>SUM('1:3'!I468)</f>
        <v>0</v>
      </c>
      <c r="J468" s="31" t="str">
        <f t="array" ref="J468">IF(ISERROR(G468/I468),"",G468/I468)</f>
        <v/>
      </c>
      <c r="K468" s="35">
        <f t="array" ref="K468">IF(ISERROR(G468/L468),"",G468/L468)</f>
        <v>0</v>
      </c>
      <c r="L468" s="87">
        <v>4</v>
      </c>
      <c r="M468" s="36">
        <f t="shared" si="91"/>
        <v>0</v>
      </c>
      <c r="N468" s="31">
        <f t="shared" si="92"/>
        <v>0</v>
      </c>
      <c r="O468" s="93">
        <f>SUM('1:3'!O468)</f>
        <v>0</v>
      </c>
      <c r="P468" s="93">
        <f>SUM('1:3'!P468)</f>
        <v>0</v>
      </c>
      <c r="Q468" s="93">
        <f>SUM('1:3'!Q468)</f>
        <v>0</v>
      </c>
      <c r="R468" s="93">
        <f>SUM('1:3'!R468)</f>
        <v>0</v>
      </c>
      <c r="S468" s="93">
        <f>SUM('1:3'!S468)</f>
        <v>0</v>
      </c>
      <c r="T468" s="93">
        <f>SUM('1:3'!T468)</f>
        <v>0</v>
      </c>
      <c r="U468" s="93">
        <f>SUM('1:3'!U468)</f>
        <v>0</v>
      </c>
      <c r="V468" s="202">
        <f t="shared" si="93"/>
        <v>0</v>
      </c>
      <c r="W468" s="33" t="str">
        <f t="shared" si="89"/>
        <v/>
      </c>
      <c r="X468" s="93">
        <f>SUM('1:3'!X468)</f>
        <v>0</v>
      </c>
      <c r="Y468" s="93">
        <f>SUM('1:3'!Y468)</f>
        <v>0</v>
      </c>
      <c r="Z468" s="93">
        <f>SUM('1:3'!Z468)</f>
        <v>0</v>
      </c>
      <c r="AA468" s="93">
        <f>SUM('1:3'!AA468)</f>
        <v>0</v>
      </c>
      <c r="AB468" s="73"/>
      <c r="AC468" s="54"/>
      <c r="AD468" s="306"/>
      <c r="AE468" s="54"/>
      <c r="AF468" s="54"/>
      <c r="AG468" s="54"/>
      <c r="AH468" s="54"/>
      <c r="AI468" s="57"/>
      <c r="AJ468" s="57"/>
      <c r="AK468" s="57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</row>
    <row r="469" spans="1:53">
      <c r="A469" s="259">
        <v>30100053</v>
      </c>
      <c r="B469" s="63" t="s">
        <v>95</v>
      </c>
      <c r="C469" s="16" t="s">
        <v>73</v>
      </c>
      <c r="D469" s="17">
        <v>5.03</v>
      </c>
      <c r="E469" s="17"/>
      <c r="F469" s="6"/>
      <c r="G469" s="93">
        <f>SUM('1:3'!G469)</f>
        <v>0</v>
      </c>
      <c r="H469" s="299">
        <f t="shared" si="94"/>
        <v>0</v>
      </c>
      <c r="I469" s="93">
        <f>SUM('1:3'!I469)</f>
        <v>0</v>
      </c>
      <c r="J469" s="31" t="str">
        <f t="array" ref="J469">IF(ISERROR(G469/I469),"",G469/I469)</f>
        <v/>
      </c>
      <c r="K469" s="35">
        <f t="array" ref="K469">IF(ISERROR(G469/L469),"",G469/L469)</f>
        <v>0</v>
      </c>
      <c r="L469" s="87">
        <v>4</v>
      </c>
      <c r="M469" s="36">
        <f t="shared" si="91"/>
        <v>0</v>
      </c>
      <c r="N469" s="31">
        <f t="shared" si="92"/>
        <v>0</v>
      </c>
      <c r="O469" s="93">
        <f>SUM('1:3'!O469)</f>
        <v>0</v>
      </c>
      <c r="P469" s="93">
        <f>SUM('1:3'!P469)</f>
        <v>0</v>
      </c>
      <c r="Q469" s="93">
        <f>SUM('1:3'!Q469)</f>
        <v>0</v>
      </c>
      <c r="R469" s="93">
        <f>SUM('1:3'!R469)</f>
        <v>0</v>
      </c>
      <c r="S469" s="93">
        <f>SUM('1:3'!S469)</f>
        <v>0</v>
      </c>
      <c r="T469" s="93">
        <f>SUM('1:3'!T469)</f>
        <v>0</v>
      </c>
      <c r="U469" s="93">
        <f>SUM('1:3'!U469)</f>
        <v>0</v>
      </c>
      <c r="V469" s="202">
        <f t="shared" si="93"/>
        <v>0</v>
      </c>
      <c r="W469" s="33" t="str">
        <f t="shared" si="89"/>
        <v/>
      </c>
      <c r="X469" s="93">
        <f>SUM('1:3'!X469)</f>
        <v>0</v>
      </c>
      <c r="Y469" s="93">
        <f>SUM('1:3'!Y469)</f>
        <v>0</v>
      </c>
      <c r="Z469" s="93">
        <f>SUM('1:3'!Z469)</f>
        <v>0</v>
      </c>
      <c r="AA469" s="93">
        <f>SUM('1:3'!AA469)</f>
        <v>0</v>
      </c>
      <c r="AB469" s="73"/>
      <c r="AC469" s="54"/>
      <c r="AD469" s="306"/>
      <c r="AE469" s="54"/>
      <c r="AF469" s="54"/>
      <c r="AG469" s="54"/>
      <c r="AH469" s="54"/>
      <c r="AI469" s="57"/>
      <c r="AJ469" s="57"/>
      <c r="AK469" s="57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</row>
    <row r="470" spans="1:53">
      <c r="A470" s="259"/>
      <c r="B470" s="63" t="s">
        <v>95</v>
      </c>
      <c r="C470" s="16" t="s">
        <v>60</v>
      </c>
      <c r="D470" s="17">
        <v>5.03</v>
      </c>
      <c r="E470" s="17"/>
      <c r="F470" s="6"/>
      <c r="G470" s="93">
        <f>SUM('1:3'!G470)</f>
        <v>0</v>
      </c>
      <c r="H470" s="299">
        <f t="shared" si="94"/>
        <v>0</v>
      </c>
      <c r="I470" s="93">
        <f>SUM('1:3'!I470)</f>
        <v>0</v>
      </c>
      <c r="J470" s="31" t="str">
        <f t="array" ref="J470">IF(ISERROR(G470/I470),"",G470/I470)</f>
        <v/>
      </c>
      <c r="K470" s="35">
        <f t="array" ref="K470">IF(ISERROR(G470/L470),"",G470/L470)</f>
        <v>0</v>
      </c>
      <c r="L470" s="87">
        <v>4</v>
      </c>
      <c r="M470" s="36">
        <f t="shared" si="91"/>
        <v>0</v>
      </c>
      <c r="N470" s="31">
        <f t="shared" si="92"/>
        <v>0</v>
      </c>
      <c r="O470" s="93">
        <f>SUM('1:3'!O470)</f>
        <v>0</v>
      </c>
      <c r="P470" s="93">
        <f>SUM('1:3'!P470)</f>
        <v>0</v>
      </c>
      <c r="Q470" s="93">
        <f>SUM('1:3'!Q470)</f>
        <v>0</v>
      </c>
      <c r="R470" s="93">
        <f>SUM('1:3'!R470)</f>
        <v>0</v>
      </c>
      <c r="S470" s="93">
        <f>SUM('1:3'!S470)</f>
        <v>0</v>
      </c>
      <c r="T470" s="93">
        <f>SUM('1:3'!T470)</f>
        <v>0</v>
      </c>
      <c r="U470" s="93">
        <f>SUM('1:3'!U470)</f>
        <v>0</v>
      </c>
      <c r="V470" s="202">
        <f t="shared" si="93"/>
        <v>0</v>
      </c>
      <c r="W470" s="33" t="str">
        <f t="shared" si="89"/>
        <v/>
      </c>
      <c r="X470" s="93">
        <f>SUM('1:3'!X470)</f>
        <v>0</v>
      </c>
      <c r="Y470" s="93">
        <f>SUM('1:3'!Y470)</f>
        <v>0</v>
      </c>
      <c r="Z470" s="93">
        <f>SUM('1:3'!Z470)</f>
        <v>0</v>
      </c>
      <c r="AA470" s="93">
        <f>SUM('1:3'!AA470)</f>
        <v>0</v>
      </c>
      <c r="AB470" s="73"/>
      <c r="AC470" s="54"/>
      <c r="AD470" s="306"/>
      <c r="AE470" s="54"/>
      <c r="AF470" s="54"/>
      <c r="AG470" s="54"/>
      <c r="AH470" s="54"/>
      <c r="AI470" s="57"/>
      <c r="AJ470" s="57"/>
      <c r="AK470" s="57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</row>
    <row r="471" spans="1:53">
      <c r="A471" s="259"/>
      <c r="B471" s="63" t="s">
        <v>95</v>
      </c>
      <c r="C471" s="300" t="s">
        <v>96</v>
      </c>
      <c r="D471" s="17">
        <v>5.03</v>
      </c>
      <c r="E471" s="17"/>
      <c r="F471" s="6"/>
      <c r="G471" s="93">
        <f>SUM('1:3'!G471)</f>
        <v>0</v>
      </c>
      <c r="H471" s="299">
        <f t="shared" si="94"/>
        <v>0</v>
      </c>
      <c r="I471" s="93">
        <f>SUM('1:3'!I471)</f>
        <v>0</v>
      </c>
      <c r="J471" s="31" t="str">
        <f t="array" ref="J471">IF(ISERROR(G471/I471),"",G471/I471)</f>
        <v/>
      </c>
      <c r="K471" s="35">
        <f t="array" ref="K471">IF(ISERROR(G471/L471),"",G471/L471)</f>
        <v>0</v>
      </c>
      <c r="L471" s="87">
        <v>4</v>
      </c>
      <c r="M471" s="36">
        <f t="shared" si="91"/>
        <v>0</v>
      </c>
      <c r="N471" s="31">
        <f t="shared" si="92"/>
        <v>0</v>
      </c>
      <c r="O471" s="93">
        <f>SUM('1:3'!O471)</f>
        <v>0</v>
      </c>
      <c r="P471" s="93">
        <f>SUM('1:3'!P471)</f>
        <v>0</v>
      </c>
      <c r="Q471" s="93">
        <f>SUM('1:3'!Q471)</f>
        <v>0</v>
      </c>
      <c r="R471" s="93">
        <f>SUM('1:3'!R471)</f>
        <v>0</v>
      </c>
      <c r="S471" s="93">
        <f>SUM('1:3'!S471)</f>
        <v>0</v>
      </c>
      <c r="T471" s="93">
        <f>SUM('1:3'!T471)</f>
        <v>0</v>
      </c>
      <c r="U471" s="93">
        <f>SUM('1:3'!U471)</f>
        <v>0</v>
      </c>
      <c r="V471" s="202">
        <f t="shared" si="93"/>
        <v>0</v>
      </c>
      <c r="W471" s="33" t="str">
        <f t="shared" si="89"/>
        <v/>
      </c>
      <c r="X471" s="93">
        <f>SUM('1:3'!X471)</f>
        <v>0</v>
      </c>
      <c r="Y471" s="93">
        <f>SUM('1:3'!Y471)</f>
        <v>0</v>
      </c>
      <c r="Z471" s="93">
        <f>SUM('1:3'!Z471)</f>
        <v>0</v>
      </c>
      <c r="AA471" s="93">
        <f>SUM('1:3'!AA471)</f>
        <v>0</v>
      </c>
      <c r="AB471" s="73"/>
      <c r="AC471" s="54"/>
      <c r="AD471" s="306"/>
      <c r="AE471" s="54"/>
      <c r="AF471" s="54"/>
      <c r="AG471" s="54"/>
      <c r="AH471" s="54"/>
      <c r="AI471" s="57"/>
      <c r="AJ471" s="57"/>
      <c r="AK471" s="57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</row>
    <row r="472" spans="1:53">
      <c r="A472" s="259">
        <v>30101067</v>
      </c>
      <c r="B472" s="63" t="s">
        <v>97</v>
      </c>
      <c r="C472" s="300" t="s">
        <v>82</v>
      </c>
      <c r="D472" s="17">
        <v>5.03</v>
      </c>
      <c r="E472" s="17"/>
      <c r="F472" s="6"/>
      <c r="G472" s="93">
        <f>SUM('1:3'!G472)</f>
        <v>0</v>
      </c>
      <c r="H472" s="299">
        <f t="shared" si="94"/>
        <v>0</v>
      </c>
      <c r="I472" s="93">
        <f>SUM('1:3'!I472)</f>
        <v>0</v>
      </c>
      <c r="J472" s="31" t="str">
        <f t="array" ref="J472">IF(ISERROR(G472/I472),"",G472/I472)</f>
        <v/>
      </c>
      <c r="K472" s="35" t="str">
        <f t="array" ref="K472">IF(ISERROR(G472/L472),"",G472/L472)</f>
        <v/>
      </c>
      <c r="L472" s="87"/>
      <c r="M472" s="36" t="str">
        <f t="shared" si="91"/>
        <v/>
      </c>
      <c r="N472" s="31">
        <f t="shared" si="92"/>
        <v>0</v>
      </c>
      <c r="O472" s="93">
        <f>SUM('1:3'!O472)</f>
        <v>0</v>
      </c>
      <c r="P472" s="93">
        <f>SUM('1:3'!P472)</f>
        <v>0</v>
      </c>
      <c r="Q472" s="93">
        <f>SUM('1:3'!Q472)</f>
        <v>0</v>
      </c>
      <c r="R472" s="93">
        <f>SUM('1:3'!R472)</f>
        <v>0</v>
      </c>
      <c r="S472" s="93">
        <f>SUM('1:3'!S472)</f>
        <v>0</v>
      </c>
      <c r="T472" s="93">
        <f>SUM('1:3'!T472)</f>
        <v>0</v>
      </c>
      <c r="U472" s="93">
        <f>SUM('1:3'!U472)</f>
        <v>0</v>
      </c>
      <c r="V472" s="202">
        <f t="shared" si="93"/>
        <v>0</v>
      </c>
      <c r="W472" s="33" t="str">
        <f t="shared" si="89"/>
        <v/>
      </c>
      <c r="X472" s="93">
        <f>SUM('1:3'!X472)</f>
        <v>0</v>
      </c>
      <c r="Y472" s="93">
        <f>SUM('1:3'!Y472)</f>
        <v>0</v>
      </c>
      <c r="Z472" s="93">
        <f>SUM('1:3'!Z472)</f>
        <v>0</v>
      </c>
      <c r="AA472" s="93">
        <f>SUM('1:3'!AA472)</f>
        <v>0</v>
      </c>
      <c r="AB472" s="73"/>
      <c r="AC472" s="54"/>
      <c r="AD472" s="306"/>
      <c r="AE472" s="54"/>
      <c r="AF472" s="54"/>
      <c r="AG472" s="54"/>
      <c r="AH472" s="54"/>
      <c r="AI472" s="57"/>
      <c r="AJ472" s="57"/>
      <c r="AK472" s="57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</row>
    <row r="473" spans="1:53">
      <c r="A473" s="259">
        <v>30101068</v>
      </c>
      <c r="B473" s="63" t="s">
        <v>97</v>
      </c>
      <c r="C473" s="300" t="s">
        <v>72</v>
      </c>
      <c r="D473" s="17">
        <v>5.03</v>
      </c>
      <c r="E473" s="17"/>
      <c r="F473" s="6"/>
      <c r="G473" s="93">
        <f>SUM('1:3'!G473)</f>
        <v>0</v>
      </c>
      <c r="H473" s="299">
        <f t="shared" si="94"/>
        <v>0</v>
      </c>
      <c r="I473" s="93">
        <f>SUM('1:3'!I473)</f>
        <v>0</v>
      </c>
      <c r="J473" s="31" t="str">
        <f t="array" ref="J473">IF(ISERROR(G473/I473),"",G473/I473)</f>
        <v/>
      </c>
      <c r="K473" s="35" t="str">
        <f t="array" ref="K473">IF(ISERROR(G473/L473),"",G473/L473)</f>
        <v/>
      </c>
      <c r="L473" s="87"/>
      <c r="M473" s="36" t="str">
        <f t="shared" si="91"/>
        <v/>
      </c>
      <c r="N473" s="31">
        <f t="shared" si="92"/>
        <v>0</v>
      </c>
      <c r="O473" s="93">
        <f>SUM('1:3'!O473)</f>
        <v>0</v>
      </c>
      <c r="P473" s="93">
        <f>SUM('1:3'!P473)</f>
        <v>0</v>
      </c>
      <c r="Q473" s="93">
        <f>SUM('1:3'!Q473)</f>
        <v>0</v>
      </c>
      <c r="R473" s="93">
        <f>SUM('1:3'!R473)</f>
        <v>0</v>
      </c>
      <c r="S473" s="93">
        <f>SUM('1:3'!S473)</f>
        <v>0</v>
      </c>
      <c r="T473" s="93">
        <f>SUM('1:3'!T473)</f>
        <v>0</v>
      </c>
      <c r="U473" s="93">
        <f>SUM('1:3'!U473)</f>
        <v>0</v>
      </c>
      <c r="V473" s="202">
        <f t="shared" si="93"/>
        <v>0</v>
      </c>
      <c r="W473" s="33" t="str">
        <f t="shared" si="89"/>
        <v/>
      </c>
      <c r="X473" s="93">
        <f>SUM('1:3'!X473)</f>
        <v>0</v>
      </c>
      <c r="Y473" s="93">
        <f>SUM('1:3'!Y473)</f>
        <v>0</v>
      </c>
      <c r="Z473" s="93">
        <f>SUM('1:3'!Z473)</f>
        <v>0</v>
      </c>
      <c r="AA473" s="93">
        <f>SUM('1:3'!AA473)</f>
        <v>0</v>
      </c>
      <c r="AB473" s="73"/>
      <c r="AC473" s="54"/>
      <c r="AD473" s="306"/>
      <c r="AE473" s="54"/>
      <c r="AF473" s="54"/>
      <c r="AG473" s="54"/>
      <c r="AH473" s="54"/>
      <c r="AI473" s="57"/>
      <c r="AJ473" s="57"/>
      <c r="AK473" s="57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</row>
    <row r="474" spans="1:53">
      <c r="A474" s="259">
        <v>30101069</v>
      </c>
      <c r="B474" s="63" t="s">
        <v>97</v>
      </c>
      <c r="C474" s="300" t="s">
        <v>60</v>
      </c>
      <c r="D474" s="17">
        <v>5.03</v>
      </c>
      <c r="E474" s="17"/>
      <c r="F474" s="6"/>
      <c r="G474" s="93">
        <f>SUM('1:3'!G474)</f>
        <v>0</v>
      </c>
      <c r="H474" s="299">
        <f t="shared" si="94"/>
        <v>0</v>
      </c>
      <c r="I474" s="93">
        <f>SUM('1:3'!I474)</f>
        <v>0</v>
      </c>
      <c r="J474" s="31" t="str">
        <f t="array" ref="J474">IF(ISERROR(G474/I474),"",G474/I474)</f>
        <v/>
      </c>
      <c r="K474" s="35" t="str">
        <f t="array" ref="K474">IF(ISERROR(G474/L474),"",G474/L474)</f>
        <v/>
      </c>
      <c r="L474" s="87"/>
      <c r="M474" s="36" t="str">
        <f t="shared" si="91"/>
        <v/>
      </c>
      <c r="N474" s="31">
        <f t="shared" si="92"/>
        <v>0</v>
      </c>
      <c r="O474" s="93">
        <f>SUM('1:3'!O474)</f>
        <v>0</v>
      </c>
      <c r="P474" s="93">
        <f>SUM('1:3'!P474)</f>
        <v>0</v>
      </c>
      <c r="Q474" s="93">
        <f>SUM('1:3'!Q474)</f>
        <v>0</v>
      </c>
      <c r="R474" s="93">
        <f>SUM('1:3'!R474)</f>
        <v>0</v>
      </c>
      <c r="S474" s="93">
        <f>SUM('1:3'!S474)</f>
        <v>0</v>
      </c>
      <c r="T474" s="93">
        <f>SUM('1:3'!T474)</f>
        <v>0</v>
      </c>
      <c r="U474" s="93">
        <f>SUM('1:3'!U474)</f>
        <v>0</v>
      </c>
      <c r="V474" s="202">
        <f t="shared" si="93"/>
        <v>0</v>
      </c>
      <c r="W474" s="33" t="str">
        <f t="shared" si="89"/>
        <v/>
      </c>
      <c r="X474" s="93">
        <f>SUM('1:3'!X474)</f>
        <v>0</v>
      </c>
      <c r="Y474" s="93">
        <f>SUM('1:3'!Y474)</f>
        <v>0</v>
      </c>
      <c r="Z474" s="93">
        <f>SUM('1:3'!Z474)</f>
        <v>0</v>
      </c>
      <c r="AA474" s="93">
        <f>SUM('1:3'!AA474)</f>
        <v>0</v>
      </c>
      <c r="AB474" s="73"/>
      <c r="AC474" s="54"/>
      <c r="AD474" s="306"/>
      <c r="AE474" s="54"/>
      <c r="AF474" s="54"/>
      <c r="AG474" s="54"/>
      <c r="AH474" s="54"/>
      <c r="AI474" s="57"/>
      <c r="AJ474" s="57"/>
      <c r="AK474" s="57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</row>
    <row r="475" spans="1:53">
      <c r="A475" s="259">
        <v>30101070</v>
      </c>
      <c r="B475" s="63" t="s">
        <v>97</v>
      </c>
      <c r="C475" s="300" t="s">
        <v>96</v>
      </c>
      <c r="D475" s="17">
        <v>5.03</v>
      </c>
      <c r="E475" s="17"/>
      <c r="F475" s="6"/>
      <c r="G475" s="93">
        <f>SUM('1:3'!G475)</f>
        <v>0</v>
      </c>
      <c r="H475" s="299">
        <f t="shared" si="94"/>
        <v>0</v>
      </c>
      <c r="I475" s="93">
        <f>SUM('1:3'!I475)</f>
        <v>0</v>
      </c>
      <c r="J475" s="31" t="str">
        <f t="array" ref="J475">IF(ISERROR(G475/I475),"",G475/I475)</f>
        <v/>
      </c>
      <c r="K475" s="35" t="str">
        <f t="array" ref="K475">IF(ISERROR(G475/L475),"",G475/L475)</f>
        <v/>
      </c>
      <c r="L475" s="87"/>
      <c r="M475" s="36" t="str">
        <f t="shared" si="91"/>
        <v/>
      </c>
      <c r="N475" s="31">
        <f t="shared" si="92"/>
        <v>0</v>
      </c>
      <c r="O475" s="93">
        <f>SUM('1:3'!O475)</f>
        <v>0</v>
      </c>
      <c r="P475" s="93">
        <f>SUM('1:3'!P475)</f>
        <v>0</v>
      </c>
      <c r="Q475" s="93">
        <f>SUM('1:3'!Q475)</f>
        <v>0</v>
      </c>
      <c r="R475" s="93">
        <f>SUM('1:3'!R475)</f>
        <v>0</v>
      </c>
      <c r="S475" s="93">
        <f>SUM('1:3'!S475)</f>
        <v>0</v>
      </c>
      <c r="T475" s="93">
        <f>SUM('1:3'!T475)</f>
        <v>0</v>
      </c>
      <c r="U475" s="93">
        <f>SUM('1:3'!U475)</f>
        <v>0</v>
      </c>
      <c r="V475" s="202">
        <f t="shared" si="93"/>
        <v>0</v>
      </c>
      <c r="W475" s="33" t="str">
        <f t="shared" si="89"/>
        <v/>
      </c>
      <c r="X475" s="93">
        <f>SUM('1:3'!X475)</f>
        <v>0</v>
      </c>
      <c r="Y475" s="93">
        <f>SUM('1:3'!Y475)</f>
        <v>0</v>
      </c>
      <c r="Z475" s="93">
        <f>SUM('1:3'!Z475)</f>
        <v>0</v>
      </c>
      <c r="AA475" s="93">
        <f>SUM('1:3'!AA475)</f>
        <v>0</v>
      </c>
      <c r="AB475" s="73"/>
      <c r="AC475" s="54"/>
      <c r="AD475" s="306"/>
      <c r="AE475" s="54"/>
      <c r="AF475" s="54"/>
      <c r="AG475" s="54"/>
      <c r="AH475" s="54"/>
      <c r="AI475" s="57"/>
      <c r="AJ475" s="57"/>
      <c r="AK475" s="57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</row>
    <row r="476" spans="1:53">
      <c r="A476" s="259">
        <v>30101071</v>
      </c>
      <c r="B476" s="63" t="s">
        <v>97</v>
      </c>
      <c r="C476" s="300" t="s">
        <v>73</v>
      </c>
      <c r="D476" s="17">
        <v>5.03</v>
      </c>
      <c r="E476" s="17"/>
      <c r="F476" s="6"/>
      <c r="G476" s="93">
        <f>SUM('1:3'!G476)</f>
        <v>0</v>
      </c>
      <c r="H476" s="299">
        <f t="shared" si="94"/>
        <v>0</v>
      </c>
      <c r="I476" s="93">
        <f>SUM('1:3'!I476)</f>
        <v>0</v>
      </c>
      <c r="J476" s="31" t="str">
        <f t="array" ref="J476">IF(ISERROR(G476/I476),"",G476/I476)</f>
        <v/>
      </c>
      <c r="K476" s="35" t="str">
        <f t="array" ref="K476">IF(ISERROR(G476/L476),"",G476/L476)</f>
        <v/>
      </c>
      <c r="L476" s="87"/>
      <c r="M476" s="36" t="str">
        <f t="shared" si="91"/>
        <v/>
      </c>
      <c r="N476" s="31">
        <f t="shared" si="92"/>
        <v>0</v>
      </c>
      <c r="O476" s="93">
        <f>SUM('1:3'!O476)</f>
        <v>0</v>
      </c>
      <c r="P476" s="93">
        <f>SUM('1:3'!P476)</f>
        <v>0</v>
      </c>
      <c r="Q476" s="93">
        <f>SUM('1:3'!Q476)</f>
        <v>0</v>
      </c>
      <c r="R476" s="93">
        <f>SUM('1:3'!R476)</f>
        <v>0</v>
      </c>
      <c r="S476" s="93">
        <f>SUM('1:3'!S476)</f>
        <v>0</v>
      </c>
      <c r="T476" s="93">
        <f>SUM('1:3'!T476)</f>
        <v>0</v>
      </c>
      <c r="U476" s="93">
        <f>SUM('1:3'!U476)</f>
        <v>0</v>
      </c>
      <c r="V476" s="202">
        <f t="shared" si="93"/>
        <v>0</v>
      </c>
      <c r="W476" s="33" t="str">
        <f t="shared" si="89"/>
        <v/>
      </c>
      <c r="X476" s="93">
        <f>SUM('1:3'!X476)</f>
        <v>0</v>
      </c>
      <c r="Y476" s="93">
        <f>SUM('1:3'!Y476)</f>
        <v>0</v>
      </c>
      <c r="Z476" s="93">
        <f>SUM('1:3'!Z476)</f>
        <v>0</v>
      </c>
      <c r="AA476" s="93">
        <f>SUM('1:3'!AA476)</f>
        <v>0</v>
      </c>
      <c r="AB476" s="73"/>
      <c r="AC476" s="54"/>
      <c r="AD476" s="306"/>
      <c r="AE476" s="54"/>
      <c r="AF476" s="54"/>
      <c r="AG476" s="54"/>
      <c r="AH476" s="54"/>
      <c r="AI476" s="57"/>
      <c r="AJ476" s="57"/>
      <c r="AK476" s="57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</row>
    <row r="477" spans="1:53">
      <c r="A477" s="260">
        <v>30100001</v>
      </c>
      <c r="B477" s="62" t="s">
        <v>98</v>
      </c>
      <c r="C477" s="16" t="s">
        <v>74</v>
      </c>
      <c r="D477" s="17">
        <v>5.0599999999999996</v>
      </c>
      <c r="E477" s="17"/>
      <c r="F477" s="6"/>
      <c r="G477" s="93">
        <f>SUM('1:3'!G477)</f>
        <v>0</v>
      </c>
      <c r="H477" s="299">
        <f t="shared" si="94"/>
        <v>0</v>
      </c>
      <c r="I477" s="93">
        <f>SUM('1:3'!I477)</f>
        <v>0</v>
      </c>
      <c r="J477" s="31" t="str">
        <f t="array" ref="J477">IF(ISERROR(G477/I477),"",G477/I477)</f>
        <v/>
      </c>
      <c r="K477" s="35">
        <f t="array" ref="K477">IF(ISERROR(G477/L477),"",G477/L477)</f>
        <v>0</v>
      </c>
      <c r="L477" s="87">
        <v>25</v>
      </c>
      <c r="M477" s="36">
        <f t="shared" si="91"/>
        <v>0</v>
      </c>
      <c r="N477" s="31">
        <f t="shared" si="92"/>
        <v>0</v>
      </c>
      <c r="O477" s="93">
        <f>SUM('1:3'!O477)</f>
        <v>0</v>
      </c>
      <c r="P477" s="93">
        <f>SUM('1:3'!P477)</f>
        <v>0</v>
      </c>
      <c r="Q477" s="93">
        <f>SUM('1:3'!Q477)</f>
        <v>0</v>
      </c>
      <c r="R477" s="93">
        <f>SUM('1:3'!R477)</f>
        <v>0</v>
      </c>
      <c r="S477" s="93">
        <f>SUM('1:3'!S477)</f>
        <v>0</v>
      </c>
      <c r="T477" s="93">
        <f>SUM('1:3'!T477)</f>
        <v>0</v>
      </c>
      <c r="U477" s="93">
        <f>SUM('1:3'!U477)</f>
        <v>0</v>
      </c>
      <c r="V477" s="202">
        <f t="shared" si="93"/>
        <v>0</v>
      </c>
      <c r="W477" s="33" t="str">
        <f t="shared" si="89"/>
        <v/>
      </c>
      <c r="X477" s="93">
        <f>SUM('1:3'!X477)</f>
        <v>0</v>
      </c>
      <c r="Y477" s="93">
        <f>SUM('1:3'!Y477)</f>
        <v>0</v>
      </c>
      <c r="Z477" s="93">
        <f>SUM('1:3'!Z477)</f>
        <v>0</v>
      </c>
      <c r="AA477" s="93">
        <f>SUM('1:3'!AA477)</f>
        <v>0</v>
      </c>
      <c r="AB477" s="73"/>
      <c r="AC477" s="54"/>
      <c r="AD477" s="306"/>
      <c r="AE477" s="54"/>
      <c r="AF477" s="54"/>
      <c r="AG477" s="54"/>
      <c r="AH477" s="54"/>
      <c r="AI477" s="57"/>
      <c r="AJ477" s="57"/>
      <c r="AK477" s="57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</row>
    <row r="478" spans="1:53">
      <c r="A478" s="260">
        <v>30100002</v>
      </c>
      <c r="B478" s="62" t="s">
        <v>98</v>
      </c>
      <c r="C478" s="16" t="s">
        <v>94</v>
      </c>
      <c r="D478" s="17">
        <v>5.0599999999999996</v>
      </c>
      <c r="E478" s="17"/>
      <c r="F478" s="6"/>
      <c r="G478" s="93">
        <f>SUM('1:3'!G478)</f>
        <v>0</v>
      </c>
      <c r="H478" s="299">
        <f t="shared" si="94"/>
        <v>0</v>
      </c>
      <c r="I478" s="93">
        <f>SUM('1:3'!I478)</f>
        <v>0</v>
      </c>
      <c r="J478" s="31" t="str">
        <f t="array" ref="J478">IF(ISERROR(G478/I478),"",G478/I478)</f>
        <v/>
      </c>
      <c r="K478" s="35">
        <f t="array" ref="K478">IF(ISERROR(G478/L478),"",G478/L478)</f>
        <v>0</v>
      </c>
      <c r="L478" s="87">
        <v>25</v>
      </c>
      <c r="M478" s="36">
        <f t="shared" si="91"/>
        <v>0</v>
      </c>
      <c r="N478" s="31">
        <f t="shared" si="92"/>
        <v>0</v>
      </c>
      <c r="O478" s="93">
        <f>SUM('1:3'!O478)</f>
        <v>0</v>
      </c>
      <c r="P478" s="93">
        <f>SUM('1:3'!P478)</f>
        <v>0</v>
      </c>
      <c r="Q478" s="93">
        <f>SUM('1:3'!Q478)</f>
        <v>0</v>
      </c>
      <c r="R478" s="93">
        <f>SUM('1:3'!R478)</f>
        <v>0</v>
      </c>
      <c r="S478" s="93">
        <f>SUM('1:3'!S478)</f>
        <v>0</v>
      </c>
      <c r="T478" s="93">
        <f>SUM('1:3'!T478)</f>
        <v>0</v>
      </c>
      <c r="U478" s="93">
        <f>SUM('1:3'!U478)</f>
        <v>0</v>
      </c>
      <c r="V478" s="202">
        <f t="shared" si="93"/>
        <v>0</v>
      </c>
      <c r="W478" s="33" t="str">
        <f t="shared" si="89"/>
        <v/>
      </c>
      <c r="X478" s="93">
        <f>SUM('1:3'!X478)</f>
        <v>0</v>
      </c>
      <c r="Y478" s="93">
        <f>SUM('1:3'!Y478)</f>
        <v>0</v>
      </c>
      <c r="Z478" s="93">
        <f>SUM('1:3'!Z478)</f>
        <v>0</v>
      </c>
      <c r="AA478" s="93">
        <f>SUM('1:3'!AA478)</f>
        <v>0</v>
      </c>
      <c r="AB478" s="73"/>
      <c r="AC478" s="54"/>
      <c r="AD478" s="306"/>
      <c r="AE478" s="54"/>
      <c r="AF478" s="54"/>
      <c r="AG478" s="54"/>
      <c r="AH478" s="54"/>
      <c r="AI478" s="57"/>
      <c r="AJ478" s="57"/>
      <c r="AK478" s="57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</row>
    <row r="479" spans="1:53">
      <c r="A479" s="536" t="s">
        <v>99</v>
      </c>
      <c r="B479" s="537"/>
      <c r="C479" s="302" t="s">
        <v>71</v>
      </c>
      <c r="D479" s="20"/>
      <c r="E479" s="20"/>
      <c r="F479" s="32"/>
      <c r="G479" s="99">
        <f>SUM(G464:G478)</f>
        <v>0</v>
      </c>
      <c r="H479" s="30">
        <f>SUM(H464:H478)</f>
        <v>0</v>
      </c>
      <c r="I479" s="30">
        <f>SUM(I464:I478)</f>
        <v>0</v>
      </c>
      <c r="J479" s="31" t="str">
        <f t="array" ref="J479">IF(ISERROR(G479/I479),"",G479/I479)</f>
        <v/>
      </c>
      <c r="K479" s="30">
        <f>SUM(K464:K478)</f>
        <v>0</v>
      </c>
      <c r="L479" s="98"/>
      <c r="M479" s="89">
        <f t="shared" ref="M479:V479" si="95">SUM(M464:M478)</f>
        <v>0</v>
      </c>
      <c r="N479" s="30">
        <f t="shared" si="95"/>
        <v>0</v>
      </c>
      <c r="O479" s="30">
        <f t="shared" si="95"/>
        <v>0</v>
      </c>
      <c r="P479" s="30">
        <f t="shared" si="95"/>
        <v>0</v>
      </c>
      <c r="Q479" s="30">
        <f t="shared" si="95"/>
        <v>0</v>
      </c>
      <c r="R479" s="30">
        <f t="shared" si="95"/>
        <v>0</v>
      </c>
      <c r="S479" s="30">
        <f t="shared" si="95"/>
        <v>0</v>
      </c>
      <c r="T479" s="30">
        <f t="shared" si="95"/>
        <v>0</v>
      </c>
      <c r="U479" s="30">
        <f t="shared" si="95"/>
        <v>0</v>
      </c>
      <c r="V479" s="204">
        <f t="shared" si="95"/>
        <v>0</v>
      </c>
      <c r="W479" s="33" t="str">
        <f t="shared" si="89"/>
        <v/>
      </c>
      <c r="X479" s="94">
        <f>SUM(X464:X478)</f>
        <v>0</v>
      </c>
      <c r="Y479" s="94">
        <f>SUM(Y464:Y478)</f>
        <v>0</v>
      </c>
      <c r="Z479" s="94">
        <f>SUM(Z464:Z478)</f>
        <v>0</v>
      </c>
      <c r="AA479" s="94">
        <f>SUM(AA464:AA478)</f>
        <v>0</v>
      </c>
      <c r="AB479" s="75"/>
      <c r="AC479" s="70"/>
      <c r="AD479" s="306"/>
      <c r="AE479" s="74"/>
      <c r="AF479" s="74"/>
      <c r="AG479" s="74"/>
      <c r="AH479" s="74"/>
      <c r="AI479" s="57"/>
      <c r="AJ479" s="57"/>
      <c r="AK479" s="57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</row>
    <row r="480" spans="1:53">
      <c r="A480" s="260">
        <v>30400025</v>
      </c>
      <c r="B480" s="188" t="s">
        <v>423</v>
      </c>
      <c r="C480" s="16" t="s">
        <v>53</v>
      </c>
      <c r="D480" s="17">
        <v>5.04</v>
      </c>
      <c r="E480" s="17"/>
      <c r="F480" s="6"/>
      <c r="G480" s="93">
        <f>SUM('1:3'!G480)</f>
        <v>0</v>
      </c>
      <c r="H480" s="299">
        <f t="shared" ref="H480:H489" si="96">D480*G480</f>
        <v>0</v>
      </c>
      <c r="I480" s="93">
        <f>SUM('1:3'!I480)</f>
        <v>0</v>
      </c>
      <c r="J480" s="31" t="str">
        <f t="array" ref="J480">IF(ISERROR(G480/I480),"",G480/I480)</f>
        <v/>
      </c>
      <c r="K480" s="35">
        <f t="array" ref="K480">IF(ISERROR(G480/L480),"",G480/L480)</f>
        <v>0</v>
      </c>
      <c r="L480" s="87">
        <v>22</v>
      </c>
      <c r="M480" s="36">
        <f>IF(ISERROR(I480-K480),"",I480-K480)</f>
        <v>0</v>
      </c>
      <c r="N480" s="31">
        <f>SUM(O480:U480)</f>
        <v>0</v>
      </c>
      <c r="O480" s="93">
        <f>SUM('1:3'!O480)</f>
        <v>0</v>
      </c>
      <c r="P480" s="93">
        <f>SUM('1:3'!P480)</f>
        <v>0</v>
      </c>
      <c r="Q480" s="93">
        <f>SUM('1:3'!Q480)</f>
        <v>0</v>
      </c>
      <c r="R480" s="93">
        <f>SUM('1:3'!R480)</f>
        <v>0</v>
      </c>
      <c r="S480" s="93">
        <f>SUM('1:3'!S480)</f>
        <v>0</v>
      </c>
      <c r="T480" s="93">
        <f>SUM('1:3'!T480)</f>
        <v>0</v>
      </c>
      <c r="U480" s="93">
        <f>SUM('1:3'!U480)</f>
        <v>0</v>
      </c>
      <c r="V480" s="202">
        <f>SUM(X480:AA480)</f>
        <v>0</v>
      </c>
      <c r="W480" s="33" t="str">
        <f t="shared" si="89"/>
        <v/>
      </c>
      <c r="X480" s="93">
        <f>SUM('1:3'!X480)</f>
        <v>0</v>
      </c>
      <c r="Y480" s="93">
        <f>SUM('1:3'!Y480)</f>
        <v>0</v>
      </c>
      <c r="Z480" s="93">
        <f>SUM('1:3'!Z480)</f>
        <v>0</v>
      </c>
      <c r="AA480" s="93">
        <f>SUM('1:3'!AA480)</f>
        <v>0</v>
      </c>
      <c r="AB480" s="73"/>
      <c r="AC480" s="54"/>
      <c r="AD480" s="306"/>
      <c r="AE480" s="54"/>
      <c r="AF480" s="54"/>
      <c r="AG480" s="54"/>
      <c r="AH480" s="54"/>
      <c r="AI480" s="57"/>
      <c r="AJ480" s="57"/>
      <c r="AK480" s="57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</row>
    <row r="481" spans="1:53">
      <c r="A481" s="260">
        <v>30400023</v>
      </c>
      <c r="B481" s="188" t="s">
        <v>423</v>
      </c>
      <c r="C481" s="16" t="s">
        <v>60</v>
      </c>
      <c r="D481" s="17">
        <v>5.04</v>
      </c>
      <c r="E481" s="17"/>
      <c r="F481" s="6"/>
      <c r="G481" s="93">
        <f>SUM('1:3'!G481)</f>
        <v>0</v>
      </c>
      <c r="H481" s="299">
        <f t="shared" si="96"/>
        <v>0</v>
      </c>
      <c r="I481" s="93">
        <f>SUM('1:3'!I481)</f>
        <v>0</v>
      </c>
      <c r="J481" s="31" t="str">
        <f t="array" ref="J481">IF(ISERROR(G481/I481),"",G481/I481)</f>
        <v/>
      </c>
      <c r="K481" s="35">
        <f t="array" ref="K481">IF(ISERROR(G481/L481),"",G481/L481)</f>
        <v>0</v>
      </c>
      <c r="L481" s="87">
        <v>22</v>
      </c>
      <c r="M481" s="36">
        <f>IF(ISERROR(I481-K481),"",I481-K481)</f>
        <v>0</v>
      </c>
      <c r="N481" s="31">
        <f>SUM(O481:U481)</f>
        <v>0</v>
      </c>
      <c r="O481" s="93">
        <f>SUM('1:3'!O481)</f>
        <v>0</v>
      </c>
      <c r="P481" s="93">
        <f>SUM('1:3'!P481)</f>
        <v>0</v>
      </c>
      <c r="Q481" s="93">
        <f>SUM('1:3'!Q481)</f>
        <v>0</v>
      </c>
      <c r="R481" s="93">
        <f>SUM('1:3'!R481)</f>
        <v>0</v>
      </c>
      <c r="S481" s="93">
        <f>SUM('1:3'!S481)</f>
        <v>0</v>
      </c>
      <c r="T481" s="93">
        <f>SUM('1:3'!T481)</f>
        <v>0</v>
      </c>
      <c r="U481" s="93">
        <f>SUM('1:3'!U481)</f>
        <v>0</v>
      </c>
      <c r="V481" s="202">
        <f>SUM(X481:AA481)</f>
        <v>0</v>
      </c>
      <c r="W481" s="33" t="str">
        <f t="shared" si="89"/>
        <v/>
      </c>
      <c r="X481" s="93">
        <f>SUM('1:3'!X481)</f>
        <v>0</v>
      </c>
      <c r="Y481" s="93">
        <f>SUM('1:3'!Y481)</f>
        <v>0</v>
      </c>
      <c r="Z481" s="93">
        <f>SUM('1:3'!Z481)</f>
        <v>0</v>
      </c>
      <c r="AA481" s="93">
        <f>SUM('1:3'!AA481)</f>
        <v>0</v>
      </c>
      <c r="AB481" s="73"/>
      <c r="AC481" s="54"/>
      <c r="AD481" s="306"/>
      <c r="AE481" s="54"/>
      <c r="AF481" s="54"/>
      <c r="AG481" s="54"/>
      <c r="AH481" s="54"/>
      <c r="AI481" s="57"/>
      <c r="AJ481" s="57"/>
      <c r="AK481" s="57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</row>
    <row r="482" spans="1:53">
      <c r="A482" s="260">
        <v>30400024</v>
      </c>
      <c r="B482" s="188" t="s">
        <v>423</v>
      </c>
      <c r="C482" s="16" t="s">
        <v>74</v>
      </c>
      <c r="D482" s="17">
        <v>5.04</v>
      </c>
      <c r="E482" s="17"/>
      <c r="F482" s="6"/>
      <c r="G482" s="93">
        <f>SUM('1:3'!G482)</f>
        <v>0</v>
      </c>
      <c r="H482" s="299">
        <f t="shared" si="96"/>
        <v>0</v>
      </c>
      <c r="I482" s="93">
        <f>SUM('1:3'!I482)</f>
        <v>0</v>
      </c>
      <c r="J482" s="31" t="str">
        <f t="array" ref="J482">IF(ISERROR(G482/I482),"",G482/I482)</f>
        <v/>
      </c>
      <c r="K482" s="35">
        <f t="array" ref="K482">IF(ISERROR(G482/L482),"",G482/L482)</f>
        <v>0</v>
      </c>
      <c r="L482" s="87">
        <v>22</v>
      </c>
      <c r="M482" s="36">
        <f>IF(ISERROR(I482-K482),"",I482-K482)</f>
        <v>0</v>
      </c>
      <c r="N482" s="31">
        <f>SUM(O482:U482)</f>
        <v>0</v>
      </c>
      <c r="O482" s="93">
        <f>SUM('1:3'!O482)</f>
        <v>0</v>
      </c>
      <c r="P482" s="93">
        <f>SUM('1:3'!P482)</f>
        <v>0</v>
      </c>
      <c r="Q482" s="93">
        <f>SUM('1:3'!Q482)</f>
        <v>0</v>
      </c>
      <c r="R482" s="93">
        <f>SUM('1:3'!R482)</f>
        <v>0</v>
      </c>
      <c r="S482" s="93">
        <f>SUM('1:3'!S482)</f>
        <v>0</v>
      </c>
      <c r="T482" s="93">
        <f>SUM('1:3'!T482)</f>
        <v>0</v>
      </c>
      <c r="U482" s="93">
        <f>SUM('1:3'!U482)</f>
        <v>0</v>
      </c>
      <c r="V482" s="202">
        <f>SUM(X482:AA482)</f>
        <v>0</v>
      </c>
      <c r="W482" s="33" t="str">
        <f t="shared" si="89"/>
        <v/>
      </c>
      <c r="X482" s="93">
        <f>SUM('1:3'!X482)</f>
        <v>0</v>
      </c>
      <c r="Y482" s="93">
        <f>SUM('1:3'!Y482)</f>
        <v>0</v>
      </c>
      <c r="Z482" s="93">
        <f>SUM('1:3'!Z482)</f>
        <v>0</v>
      </c>
      <c r="AA482" s="93">
        <f>SUM('1:3'!AA482)</f>
        <v>0</v>
      </c>
      <c r="AB482" s="73"/>
      <c r="AC482" s="54"/>
      <c r="AD482" s="306"/>
      <c r="AE482" s="54"/>
      <c r="AF482" s="54"/>
      <c r="AG482" s="54"/>
      <c r="AH482" s="54"/>
      <c r="AI482" s="57"/>
      <c r="AJ482" s="57"/>
      <c r="AK482" s="57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</row>
    <row r="483" spans="1:53">
      <c r="A483" s="260"/>
      <c r="B483" s="188" t="s">
        <v>423</v>
      </c>
      <c r="C483" s="16" t="s">
        <v>66</v>
      </c>
      <c r="D483" s="17">
        <v>5.04</v>
      </c>
      <c r="E483" s="17"/>
      <c r="F483" s="6"/>
      <c r="G483" s="93">
        <f>SUM('1:3'!G483)</f>
        <v>0</v>
      </c>
      <c r="H483" s="299">
        <f t="shared" si="96"/>
        <v>0</v>
      </c>
      <c r="I483" s="93">
        <f>SUM('1:3'!I483)</f>
        <v>0</v>
      </c>
      <c r="J483" s="31" t="str">
        <f t="array" ref="J483">IF(ISERROR(G483/I483),"",G483/I483)</f>
        <v/>
      </c>
      <c r="K483" s="35">
        <f t="array" ref="K483">IF(ISERROR(G483/L483),"",G483/L483)</f>
        <v>0</v>
      </c>
      <c r="L483" s="87">
        <v>22</v>
      </c>
      <c r="M483" s="36">
        <f>IF(ISERROR(I483-K483),"",I483-K483)</f>
        <v>0</v>
      </c>
      <c r="N483" s="31">
        <f>SUM(O483:U483)</f>
        <v>0</v>
      </c>
      <c r="O483" s="93">
        <f>SUM('1:3'!O483)</f>
        <v>0</v>
      </c>
      <c r="P483" s="93">
        <f>SUM('1:3'!P483)</f>
        <v>0</v>
      </c>
      <c r="Q483" s="93">
        <f>SUM('1:3'!Q483)</f>
        <v>0</v>
      </c>
      <c r="R483" s="93">
        <f>SUM('1:3'!R483)</f>
        <v>0</v>
      </c>
      <c r="S483" s="93">
        <f>SUM('1:3'!S483)</f>
        <v>0</v>
      </c>
      <c r="T483" s="93">
        <f>SUM('1:3'!T483)</f>
        <v>0</v>
      </c>
      <c r="U483" s="93">
        <f>SUM('1:3'!U483)</f>
        <v>0</v>
      </c>
      <c r="V483" s="202">
        <f>SUM(X483:AA483)</f>
        <v>0</v>
      </c>
      <c r="W483" s="33" t="str">
        <f t="shared" si="89"/>
        <v/>
      </c>
      <c r="X483" s="93">
        <f>SUM('1:3'!X483)</f>
        <v>0</v>
      </c>
      <c r="Y483" s="93">
        <f>SUM('1:3'!Y483)</f>
        <v>0</v>
      </c>
      <c r="Z483" s="93">
        <f>SUM('1:3'!Z483)</f>
        <v>0</v>
      </c>
      <c r="AA483" s="93">
        <f>SUM('1:3'!AA483)</f>
        <v>0</v>
      </c>
      <c r="AB483" s="73"/>
      <c r="AC483" s="54"/>
      <c r="AD483" s="306"/>
      <c r="AE483" s="54"/>
      <c r="AF483" s="54"/>
      <c r="AG483" s="54"/>
      <c r="AH483" s="54"/>
      <c r="AI483" s="57"/>
      <c r="AJ483" s="57"/>
      <c r="AK483" s="57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</row>
    <row r="484" spans="1:53">
      <c r="A484" s="260"/>
      <c r="B484" s="188" t="s">
        <v>423</v>
      </c>
      <c r="C484" s="16" t="s">
        <v>101</v>
      </c>
      <c r="D484" s="17">
        <v>5.04</v>
      </c>
      <c r="E484" s="17"/>
      <c r="F484" s="6"/>
      <c r="G484" s="93">
        <f>SUM('1:3'!G484)</f>
        <v>0</v>
      </c>
      <c r="H484" s="299">
        <f t="shared" si="96"/>
        <v>0</v>
      </c>
      <c r="I484" s="93">
        <f>SUM('1:3'!I484)</f>
        <v>0</v>
      </c>
      <c r="J484" s="31" t="str">
        <f t="array" ref="J484">IF(ISERROR(G484/I484),"",G484/I484)</f>
        <v/>
      </c>
      <c r="K484" s="35">
        <f t="array" ref="K484">IF(ISERROR(G484/L484),"",G484/L484)</f>
        <v>0</v>
      </c>
      <c r="L484" s="87">
        <v>22</v>
      </c>
      <c r="M484" s="36">
        <f>IF(ISERROR(I484-K484),"",I484-K484)</f>
        <v>0</v>
      </c>
      <c r="N484" s="31">
        <f>SUM(O484:U484)</f>
        <v>0</v>
      </c>
      <c r="O484" s="93">
        <f>SUM('1:3'!O484)</f>
        <v>0</v>
      </c>
      <c r="P484" s="93">
        <f>SUM('1:3'!P484)</f>
        <v>0</v>
      </c>
      <c r="Q484" s="93">
        <f>SUM('1:3'!Q484)</f>
        <v>0</v>
      </c>
      <c r="R484" s="93">
        <f>SUM('1:3'!R484)</f>
        <v>0</v>
      </c>
      <c r="S484" s="93">
        <f>SUM('1:3'!S484)</f>
        <v>0</v>
      </c>
      <c r="T484" s="93">
        <f>SUM('1:3'!T484)</f>
        <v>0</v>
      </c>
      <c r="U484" s="93">
        <f>SUM('1:3'!U484)</f>
        <v>0</v>
      </c>
      <c r="V484" s="202">
        <f>SUM(X484:AA484)</f>
        <v>0</v>
      </c>
      <c r="W484" s="33" t="str">
        <f t="shared" si="89"/>
        <v/>
      </c>
      <c r="X484" s="93">
        <f>SUM('1:3'!X484)</f>
        <v>0</v>
      </c>
      <c r="Y484" s="93">
        <f>SUM('1:3'!Y484)</f>
        <v>0</v>
      </c>
      <c r="Z484" s="93">
        <f>SUM('1:3'!Z484)</f>
        <v>0</v>
      </c>
      <c r="AA484" s="93">
        <f>SUM('1:3'!AA484)</f>
        <v>0</v>
      </c>
      <c r="AB484" s="73"/>
      <c r="AC484" s="54"/>
      <c r="AD484" s="306"/>
      <c r="AE484" s="54"/>
      <c r="AF484" s="54"/>
      <c r="AG484" s="54"/>
      <c r="AH484" s="54"/>
      <c r="AI484" s="57"/>
      <c r="AJ484" s="57"/>
      <c r="AK484" s="57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</row>
    <row r="485" spans="1:53">
      <c r="A485" s="260">
        <v>30400019</v>
      </c>
      <c r="B485" s="188" t="s">
        <v>437</v>
      </c>
      <c r="C485" s="183" t="s">
        <v>439</v>
      </c>
      <c r="D485" s="17">
        <v>5.04</v>
      </c>
      <c r="E485" s="17"/>
      <c r="F485" s="6"/>
      <c r="G485" s="93">
        <f>SUM('1:3'!G485)</f>
        <v>0</v>
      </c>
      <c r="H485" s="299">
        <f t="shared" si="96"/>
        <v>0</v>
      </c>
      <c r="I485" s="93">
        <f>SUM('1:3'!I485)</f>
        <v>0</v>
      </c>
      <c r="J485" s="31"/>
      <c r="K485" s="35"/>
      <c r="L485" s="87">
        <v>13.5</v>
      </c>
      <c r="M485" s="36"/>
      <c r="N485" s="31"/>
      <c r="O485" s="93"/>
      <c r="P485" s="93"/>
      <c r="Q485" s="93"/>
      <c r="R485" s="93"/>
      <c r="S485" s="93"/>
      <c r="T485" s="93"/>
      <c r="U485" s="93"/>
      <c r="V485" s="202"/>
      <c r="W485" s="33"/>
      <c r="X485" s="93"/>
      <c r="Y485" s="93"/>
      <c r="Z485" s="93"/>
      <c r="AA485" s="93"/>
      <c r="AB485" s="73"/>
      <c r="AC485" s="54"/>
      <c r="AD485" s="306"/>
      <c r="AE485" s="54"/>
      <c r="AF485" s="54"/>
      <c r="AG485" s="54"/>
      <c r="AH485" s="54"/>
      <c r="AI485" s="57"/>
      <c r="AJ485" s="57"/>
      <c r="AK485" s="57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</row>
    <row r="486" spans="1:53">
      <c r="A486" s="260">
        <v>30400020</v>
      </c>
      <c r="B486" s="188" t="s">
        <v>436</v>
      </c>
      <c r="C486" s="183" t="s">
        <v>510</v>
      </c>
      <c r="D486" s="17">
        <v>5.04</v>
      </c>
      <c r="E486" s="17"/>
      <c r="F486" s="6"/>
      <c r="G486" s="93">
        <f>SUM('1:3'!G486)</f>
        <v>0</v>
      </c>
      <c r="H486" s="331">
        <f t="shared" si="96"/>
        <v>0</v>
      </c>
      <c r="I486" s="93">
        <f>SUM('1:3'!I486)</f>
        <v>0</v>
      </c>
      <c r="J486" s="31"/>
      <c r="K486" s="35"/>
      <c r="L486" s="87">
        <v>13.5</v>
      </c>
      <c r="M486" s="36"/>
      <c r="N486" s="31"/>
      <c r="O486" s="93"/>
      <c r="P486" s="93"/>
      <c r="Q486" s="93"/>
      <c r="R486" s="93"/>
      <c r="S486" s="93"/>
      <c r="T486" s="93"/>
      <c r="U486" s="93"/>
      <c r="V486" s="202"/>
      <c r="W486" s="33"/>
      <c r="X486" s="93"/>
      <c r="Y486" s="93"/>
      <c r="Z486" s="93"/>
      <c r="AA486" s="93"/>
      <c r="AB486" s="73"/>
      <c r="AC486" s="54"/>
      <c r="AD486" s="330"/>
      <c r="AE486" s="54"/>
      <c r="AF486" s="54"/>
      <c r="AG486" s="54"/>
      <c r="AH486" s="54"/>
      <c r="AI486" s="57"/>
      <c r="AJ486" s="57"/>
      <c r="AK486" s="57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</row>
    <row r="487" spans="1:53">
      <c r="A487" s="260">
        <v>30400021</v>
      </c>
      <c r="B487" s="188" t="s">
        <v>436</v>
      </c>
      <c r="C487" s="183" t="s">
        <v>511</v>
      </c>
      <c r="D487" s="17">
        <v>5.04</v>
      </c>
      <c r="E487" s="17"/>
      <c r="F487" s="6"/>
      <c r="G487" s="93">
        <f>SUM('1:3'!G487)</f>
        <v>0</v>
      </c>
      <c r="H487" s="331">
        <f t="shared" si="96"/>
        <v>0</v>
      </c>
      <c r="I487" s="93">
        <f>SUM('1:3'!I487)</f>
        <v>0</v>
      </c>
      <c r="J487" s="31"/>
      <c r="K487" s="35"/>
      <c r="L487" s="87">
        <v>13.5</v>
      </c>
      <c r="M487" s="36"/>
      <c r="N487" s="31"/>
      <c r="O487" s="93"/>
      <c r="P487" s="93"/>
      <c r="Q487" s="93"/>
      <c r="R487" s="93"/>
      <c r="S487" s="93"/>
      <c r="T487" s="93"/>
      <c r="U487" s="93"/>
      <c r="V487" s="202"/>
      <c r="W487" s="33"/>
      <c r="X487" s="93"/>
      <c r="Y487" s="93"/>
      <c r="Z487" s="93"/>
      <c r="AA487" s="93"/>
      <c r="AB487" s="73"/>
      <c r="AC487" s="54"/>
      <c r="AD487" s="332"/>
      <c r="AE487" s="54"/>
      <c r="AF487" s="54"/>
      <c r="AG487" s="54"/>
      <c r="AH487" s="54"/>
      <c r="AI487" s="57"/>
      <c r="AJ487" s="57"/>
      <c r="AK487" s="57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</row>
    <row r="488" spans="1:53">
      <c r="A488" s="260">
        <v>30400018</v>
      </c>
      <c r="B488" s="188" t="s">
        <v>436</v>
      </c>
      <c r="C488" s="16" t="s">
        <v>55</v>
      </c>
      <c r="D488" s="17">
        <v>5.04</v>
      </c>
      <c r="E488" s="17"/>
      <c r="F488" s="6"/>
      <c r="G488" s="93">
        <f>SUM('1:3'!G488)</f>
        <v>0</v>
      </c>
      <c r="H488" s="356">
        <f t="shared" si="96"/>
        <v>0</v>
      </c>
      <c r="I488" s="93">
        <f>SUM('1:3'!I488)</f>
        <v>0</v>
      </c>
      <c r="J488" s="31"/>
      <c r="K488" s="35"/>
      <c r="L488" s="87">
        <v>13.5</v>
      </c>
      <c r="M488" s="36"/>
      <c r="N488" s="31"/>
      <c r="O488" s="93"/>
      <c r="P488" s="93"/>
      <c r="Q488" s="93"/>
      <c r="R488" s="93"/>
      <c r="S488" s="93"/>
      <c r="T488" s="93"/>
      <c r="U488" s="93"/>
      <c r="V488" s="202"/>
      <c r="W488" s="33"/>
      <c r="X488" s="93"/>
      <c r="Y488" s="93"/>
      <c r="Z488" s="93"/>
      <c r="AA488" s="93"/>
      <c r="AB488" s="73"/>
      <c r="AC488" s="54"/>
      <c r="AD488" s="357"/>
      <c r="AE488" s="54"/>
      <c r="AF488" s="54"/>
      <c r="AG488" s="54"/>
      <c r="AH488" s="54"/>
      <c r="AI488" s="57"/>
      <c r="AJ488" s="57"/>
      <c r="AK488" s="57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</row>
    <row r="489" spans="1:53">
      <c r="A489" s="260">
        <v>30400022</v>
      </c>
      <c r="B489" s="188" t="s">
        <v>423</v>
      </c>
      <c r="C489" s="16" t="s">
        <v>55</v>
      </c>
      <c r="D489" s="17">
        <v>5.04</v>
      </c>
      <c r="E489" s="17"/>
      <c r="F489" s="6"/>
      <c r="G489" s="93">
        <f>SUM('1:3'!G489)</f>
        <v>0</v>
      </c>
      <c r="H489" s="299">
        <f t="shared" si="96"/>
        <v>0</v>
      </c>
      <c r="I489" s="93">
        <f>SUM('1:3'!I489)</f>
        <v>0</v>
      </c>
      <c r="J489" s="31" t="str">
        <f t="array" ref="J489">IF(ISERROR(G489/I489),"",G489/I489)</f>
        <v/>
      </c>
      <c r="K489" s="35">
        <f t="array" ref="K489">IF(ISERROR(G489/L489),"",G489/L489)</f>
        <v>0</v>
      </c>
      <c r="L489" s="87">
        <v>22</v>
      </c>
      <c r="M489" s="36">
        <f>IF(ISERROR(I489-K489),"",I489-K489)</f>
        <v>0</v>
      </c>
      <c r="N489" s="31">
        <f>SUM(O489:U489)</f>
        <v>0</v>
      </c>
      <c r="O489" s="93">
        <f>SUM('1:3'!O489)</f>
        <v>0</v>
      </c>
      <c r="P489" s="93">
        <f>SUM('1:3'!P489)</f>
        <v>0</v>
      </c>
      <c r="Q489" s="93">
        <f>SUM('1:3'!Q489)</f>
        <v>0</v>
      </c>
      <c r="R489" s="93">
        <f>SUM('1:3'!R489)</f>
        <v>0</v>
      </c>
      <c r="S489" s="93">
        <f>SUM('1:3'!S489)</f>
        <v>0</v>
      </c>
      <c r="T489" s="93">
        <f>SUM('1:3'!T489)</f>
        <v>0</v>
      </c>
      <c r="U489" s="93">
        <f>SUM('1:3'!U489)</f>
        <v>0</v>
      </c>
      <c r="V489" s="202">
        <f>SUM(X489:AA489)</f>
        <v>0</v>
      </c>
      <c r="W489" s="33" t="str">
        <f t="shared" ref="W489:W494" si="97">IF(ISERROR(V489/G489),"",V489/G489)</f>
        <v/>
      </c>
      <c r="X489" s="93">
        <f>SUM('1:3'!X489)</f>
        <v>0</v>
      </c>
      <c r="Y489" s="93">
        <f>SUM('1:3'!Y489)</f>
        <v>0</v>
      </c>
      <c r="Z489" s="93">
        <f>SUM('1:3'!Z489)</f>
        <v>0</v>
      </c>
      <c r="AA489" s="93">
        <f>SUM('1:3'!AA489)</f>
        <v>0</v>
      </c>
      <c r="AB489" s="73"/>
      <c r="AC489" s="54"/>
      <c r="AD489" s="306"/>
      <c r="AE489" s="54"/>
      <c r="AF489" s="54"/>
      <c r="AG489" s="54"/>
      <c r="AH489" s="54"/>
      <c r="AI489" s="57"/>
      <c r="AJ489" s="57"/>
      <c r="AK489" s="57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</row>
    <row r="490" spans="1:53">
      <c r="A490" s="536" t="s">
        <v>102</v>
      </c>
      <c r="B490" s="537"/>
      <c r="C490" s="302" t="s">
        <v>71</v>
      </c>
      <c r="D490" s="20"/>
      <c r="E490" s="20"/>
      <c r="F490" s="32"/>
      <c r="G490" s="99">
        <f>SUM(G480:G489)</f>
        <v>0</v>
      </c>
      <c r="H490" s="30">
        <f>SUM(H480:H489)</f>
        <v>0</v>
      </c>
      <c r="I490" s="30">
        <f>SUM(I480:I489)</f>
        <v>0</v>
      </c>
      <c r="J490" s="31" t="str">
        <f t="array" ref="J490">IF(ISERROR(G490/I490),"",G490/I490)</f>
        <v/>
      </c>
      <c r="K490" s="30">
        <f>SUM(K480:K489)</f>
        <v>0</v>
      </c>
      <c r="L490" s="98"/>
      <c r="M490" s="89">
        <f>SUM(M480:M489)</f>
        <v>0</v>
      </c>
      <c r="N490" s="30">
        <f>SUM(N480:N489)</f>
        <v>0</v>
      </c>
      <c r="O490" s="91">
        <f>SUM(O480:O489)</f>
        <v>0</v>
      </c>
      <c r="P490" s="91">
        <f>SUM(P480:P489)</f>
        <v>0</v>
      </c>
      <c r="Q490" s="91">
        <f>SUM(Q480:Q489)</f>
        <v>0</v>
      </c>
      <c r="R490" s="91"/>
      <c r="S490" s="92">
        <f>SUM(S480:S489)</f>
        <v>0</v>
      </c>
      <c r="T490" s="91">
        <f>SUM(T480:T489)</f>
        <v>0</v>
      </c>
      <c r="U490" s="91">
        <f>SUM(U480:U489)</f>
        <v>0</v>
      </c>
      <c r="V490" s="202">
        <f>SUM(V480:V489)</f>
        <v>0</v>
      </c>
      <c r="W490" s="33" t="str">
        <f t="shared" si="97"/>
        <v/>
      </c>
      <c r="X490" s="92">
        <f>SUM(X480:X489)</f>
        <v>0</v>
      </c>
      <c r="Y490" s="92">
        <f>SUM(Y480:Y489)</f>
        <v>0</v>
      </c>
      <c r="Z490" s="92">
        <f>SUM(Z480:Z489)</f>
        <v>0</v>
      </c>
      <c r="AA490" s="92">
        <f>SUM(AA480:AA489)</f>
        <v>0</v>
      </c>
      <c r="AB490" s="75"/>
      <c r="AC490" s="70"/>
      <c r="AD490" s="306"/>
      <c r="AE490" s="74"/>
      <c r="AF490" s="74"/>
      <c r="AG490" s="74"/>
      <c r="AH490" s="74"/>
      <c r="AI490" s="57"/>
      <c r="AJ490" s="57"/>
      <c r="AK490" s="57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</row>
    <row r="491" spans="1:53">
      <c r="A491" s="259">
        <v>30700013</v>
      </c>
      <c r="B491" s="64" t="s">
        <v>103</v>
      </c>
      <c r="C491" s="295"/>
      <c r="D491" s="17">
        <v>3.65</v>
      </c>
      <c r="E491" s="17"/>
      <c r="F491" s="53"/>
      <c r="G491" s="93">
        <f>SUM('1:3'!G491)</f>
        <v>0</v>
      </c>
      <c r="H491" s="299">
        <f>D491*G491</f>
        <v>0</v>
      </c>
      <c r="I491" s="93">
        <f>SUM('1:3'!I491)</f>
        <v>0</v>
      </c>
      <c r="J491" s="31" t="str">
        <f t="array" ref="J491">IF(ISERROR(G491/I491),"",G491/I491)</f>
        <v/>
      </c>
      <c r="K491" s="299">
        <f t="array" ref="K491">IF(ISERROR(G491/L491),"",G491/L491)</f>
        <v>0</v>
      </c>
      <c r="L491" s="87">
        <v>5</v>
      </c>
      <c r="M491" s="36">
        <f>IF(ISERROR(I491-K491),"",I491-K491)</f>
        <v>0</v>
      </c>
      <c r="N491" s="31">
        <f>SUM(O491:U491)</f>
        <v>0</v>
      </c>
      <c r="O491" s="93">
        <f>SUM('1:3'!O491)</f>
        <v>0</v>
      </c>
      <c r="P491" s="93">
        <f>SUM('1:3'!P491)</f>
        <v>0</v>
      </c>
      <c r="Q491" s="93">
        <f>SUM('1:3'!Q491)</f>
        <v>0</v>
      </c>
      <c r="R491" s="93">
        <f>SUM('1:3'!R491)</f>
        <v>0</v>
      </c>
      <c r="S491" s="93">
        <f>SUM('1:3'!S491)</f>
        <v>0</v>
      </c>
      <c r="T491" s="93">
        <f>SUM('1:3'!T491)</f>
        <v>0</v>
      </c>
      <c r="U491" s="93">
        <f>SUM('1:3'!U491)</f>
        <v>0</v>
      </c>
      <c r="V491" s="202">
        <f>SUM(X491:AA491)</f>
        <v>0</v>
      </c>
      <c r="W491" s="33" t="str">
        <f t="shared" si="97"/>
        <v/>
      </c>
      <c r="X491" s="93">
        <f>SUM('1:3'!X491)</f>
        <v>0</v>
      </c>
      <c r="Y491" s="93">
        <f>SUM('1:3'!Y491)</f>
        <v>0</v>
      </c>
      <c r="Z491" s="93">
        <f>SUM('1:3'!Z491)</f>
        <v>0</v>
      </c>
      <c r="AA491" s="93">
        <f>SUM('1:3'!AA491)</f>
        <v>0</v>
      </c>
      <c r="AB491" s="73"/>
      <c r="AC491" s="54"/>
      <c r="AD491" s="306"/>
      <c r="AE491" s="54"/>
      <c r="AF491" s="54"/>
      <c r="AG491" s="54"/>
      <c r="AH491" s="54"/>
      <c r="AI491" s="57"/>
      <c r="AJ491" s="57"/>
      <c r="AK491" s="57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</row>
    <row r="492" spans="1:53">
      <c r="A492" s="259">
        <v>30700014</v>
      </c>
      <c r="B492" s="64" t="s">
        <v>0</v>
      </c>
      <c r="C492" s="295"/>
      <c r="D492" s="17">
        <v>6.58</v>
      </c>
      <c r="E492" s="17"/>
      <c r="F492" s="6"/>
      <c r="G492" s="93">
        <f>SUM('1:3'!G492)</f>
        <v>0</v>
      </c>
      <c r="H492" s="299">
        <f t="shared" ref="H492:H505" si="98">D492*G492</f>
        <v>0</v>
      </c>
      <c r="I492" s="93">
        <f>SUM('1:3'!I492)</f>
        <v>0</v>
      </c>
      <c r="J492" s="31" t="str">
        <f t="array" ref="J492">IF(ISERROR(G492/I492),"",G492/I492)</f>
        <v/>
      </c>
      <c r="K492" s="35">
        <f t="array" ref="K492">IF(ISERROR(G492/L492),"",G492/L492)</f>
        <v>0</v>
      </c>
      <c r="L492" s="87">
        <v>5</v>
      </c>
      <c r="M492" s="36">
        <f>IF(ISERROR(I492-K492),"",I492-K492)</f>
        <v>0</v>
      </c>
      <c r="N492" s="31">
        <f>SUM(O492:U492)</f>
        <v>0</v>
      </c>
      <c r="O492" s="93">
        <f>SUM('1:3'!O492)</f>
        <v>0</v>
      </c>
      <c r="P492" s="93">
        <f>SUM('1:3'!P492)</f>
        <v>0</v>
      </c>
      <c r="Q492" s="93">
        <f>SUM('1:3'!Q492)</f>
        <v>0</v>
      </c>
      <c r="R492" s="93">
        <f>SUM('1:3'!R492)</f>
        <v>0</v>
      </c>
      <c r="S492" s="93">
        <f>SUM('1:3'!S492)</f>
        <v>0</v>
      </c>
      <c r="T492" s="93">
        <f>SUM('1:3'!T492)</f>
        <v>0</v>
      </c>
      <c r="U492" s="93">
        <f>SUM('1:3'!U492)</f>
        <v>0</v>
      </c>
      <c r="V492" s="202">
        <f>SUM(X492:AA492)</f>
        <v>0</v>
      </c>
      <c r="W492" s="33" t="str">
        <f t="shared" si="97"/>
        <v/>
      </c>
      <c r="X492" s="93">
        <f>SUM('1:3'!X492)</f>
        <v>0</v>
      </c>
      <c r="Y492" s="93">
        <f>SUM('1:3'!Y492)</f>
        <v>0</v>
      </c>
      <c r="Z492" s="93">
        <f>SUM('1:3'!Z492)</f>
        <v>0</v>
      </c>
      <c r="AA492" s="93">
        <f>SUM('1:3'!AA492)</f>
        <v>0</v>
      </c>
      <c r="AB492" s="73"/>
      <c r="AC492" s="54"/>
      <c r="AD492" s="306"/>
      <c r="AE492" s="54"/>
      <c r="AF492" s="54"/>
      <c r="AG492" s="54"/>
      <c r="AH492" s="54"/>
      <c r="AI492" s="57"/>
      <c r="AJ492" s="57"/>
      <c r="AK492" s="57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</row>
    <row r="493" spans="1:53">
      <c r="A493" s="259">
        <v>30700016</v>
      </c>
      <c r="B493" s="64" t="s">
        <v>1</v>
      </c>
      <c r="C493" s="295"/>
      <c r="D493" s="17">
        <v>7.8</v>
      </c>
      <c r="E493" s="17"/>
      <c r="F493" s="6"/>
      <c r="G493" s="93">
        <f>SUM('1:3'!G493)</f>
        <v>364</v>
      </c>
      <c r="H493" s="299">
        <f t="shared" si="98"/>
        <v>2839.2</v>
      </c>
      <c r="I493" s="93">
        <f>SUM('1:3'!I493)</f>
        <v>87</v>
      </c>
      <c r="J493" s="31">
        <f t="array" ref="J493">IF(ISERROR(G493/I493),"",G493/I493)</f>
        <v>4.1839080459770113</v>
      </c>
      <c r="K493" s="35">
        <f t="array" ref="K493">IF(ISERROR(G493/L493),"",G493/L493)</f>
        <v>79.130434782608702</v>
      </c>
      <c r="L493" s="87">
        <v>4.5999999999999996</v>
      </c>
      <c r="M493" s="36">
        <f>IF(ISERROR(I493-K493),"",I493-K493)</f>
        <v>7.8695652173912976</v>
      </c>
      <c r="N493" s="31">
        <f>SUM(O493:U493)</f>
        <v>0</v>
      </c>
      <c r="O493" s="93">
        <f>SUM('1:3'!O493)</f>
        <v>0</v>
      </c>
      <c r="P493" s="93">
        <f>SUM('1:3'!P493)</f>
        <v>0</v>
      </c>
      <c r="Q493" s="93">
        <f>SUM('1:3'!Q493)</f>
        <v>0</v>
      </c>
      <c r="R493" s="93">
        <f>SUM('1:3'!R493)</f>
        <v>0</v>
      </c>
      <c r="S493" s="93">
        <f>SUM('1:3'!S493)</f>
        <v>0</v>
      </c>
      <c r="T493" s="93">
        <f>SUM('1:3'!T493)</f>
        <v>0</v>
      </c>
      <c r="U493" s="93">
        <f>SUM('1:3'!U493)</f>
        <v>0</v>
      </c>
      <c r="V493" s="202">
        <f>SUM(X493:AA493)</f>
        <v>0</v>
      </c>
      <c r="W493" s="33">
        <f t="shared" si="97"/>
        <v>0</v>
      </c>
      <c r="X493" s="93">
        <f>SUM('1:3'!X493)</f>
        <v>0</v>
      </c>
      <c r="Y493" s="93">
        <f>SUM('1:3'!Y493)</f>
        <v>0</v>
      </c>
      <c r="Z493" s="93">
        <f>SUM('1:3'!Z493)</f>
        <v>0</v>
      </c>
      <c r="AA493" s="93">
        <f>SUM('1:3'!AA493)</f>
        <v>0</v>
      </c>
      <c r="AB493" s="73"/>
      <c r="AC493" s="54"/>
      <c r="AD493" s="306"/>
      <c r="AE493" s="54"/>
      <c r="AF493" s="54"/>
      <c r="AG493" s="54"/>
      <c r="AH493" s="54"/>
      <c r="AI493" s="57"/>
      <c r="AJ493" s="57"/>
      <c r="AK493" s="57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</row>
    <row r="494" spans="1:53">
      <c r="A494" s="259">
        <v>30700017</v>
      </c>
      <c r="B494" s="64" t="s">
        <v>2</v>
      </c>
      <c r="C494" s="295"/>
      <c r="D494" s="17">
        <v>4.4000000000000004</v>
      </c>
      <c r="E494" s="17"/>
      <c r="F494" s="6"/>
      <c r="G494" s="93">
        <f>SUM('1:3'!G494)</f>
        <v>0</v>
      </c>
      <c r="H494" s="299">
        <f t="shared" si="98"/>
        <v>0</v>
      </c>
      <c r="I494" s="93">
        <f>SUM('1:3'!I494)</f>
        <v>0</v>
      </c>
      <c r="J494" s="31" t="str">
        <f t="array" ref="J494">IF(ISERROR(G494/I494),"",G494/I494)</f>
        <v/>
      </c>
      <c r="K494" s="35">
        <f t="array" ref="K494">IF(ISERROR(G494/L494),"",G494/L494)</f>
        <v>0</v>
      </c>
      <c r="L494" s="87">
        <v>5.8</v>
      </c>
      <c r="M494" s="36">
        <f>IF(ISERROR(I494-K494),"",I494-K494)</f>
        <v>0</v>
      </c>
      <c r="N494" s="31">
        <f>SUM(O494:U494)</f>
        <v>0</v>
      </c>
      <c r="O494" s="93">
        <f>SUM('1:3'!O494)</f>
        <v>0</v>
      </c>
      <c r="P494" s="93">
        <f>SUM('1:3'!P494)</f>
        <v>0</v>
      </c>
      <c r="Q494" s="93">
        <f>SUM('1:3'!Q494)</f>
        <v>0</v>
      </c>
      <c r="R494" s="93">
        <f>SUM('1:3'!R494)</f>
        <v>0</v>
      </c>
      <c r="S494" s="93">
        <f>SUM('1:3'!S494)</f>
        <v>0</v>
      </c>
      <c r="T494" s="93">
        <f>SUM('1:3'!T494)</f>
        <v>0</v>
      </c>
      <c r="U494" s="93">
        <f>SUM('1:3'!U494)</f>
        <v>0</v>
      </c>
      <c r="V494" s="202">
        <f>SUM(X494:AA494)</f>
        <v>0</v>
      </c>
      <c r="W494" s="33" t="str">
        <f t="shared" si="97"/>
        <v/>
      </c>
      <c r="X494" s="93">
        <f>SUM('1:3'!X494)</f>
        <v>0</v>
      </c>
      <c r="Y494" s="93">
        <f>SUM('1:3'!Y494)</f>
        <v>0</v>
      </c>
      <c r="Z494" s="93">
        <f>SUM('1:3'!Z494)</f>
        <v>0</v>
      </c>
      <c r="AA494" s="93">
        <f>SUM('1:3'!AA494)</f>
        <v>0</v>
      </c>
      <c r="AB494" s="73"/>
      <c r="AC494" s="54"/>
      <c r="AD494" s="306"/>
      <c r="AE494" s="54"/>
      <c r="AF494" s="54"/>
      <c r="AG494" s="54"/>
      <c r="AH494" s="54"/>
      <c r="AI494" s="57"/>
      <c r="AJ494" s="57"/>
      <c r="AK494" s="57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</row>
    <row r="495" spans="1:53">
      <c r="A495" s="259"/>
      <c r="B495" s="64" t="s">
        <v>358</v>
      </c>
      <c r="C495" s="184" t="s">
        <v>376</v>
      </c>
      <c r="D495" s="17"/>
      <c r="E495" s="17"/>
      <c r="F495" s="6"/>
      <c r="G495" s="93">
        <f>SUM('1:3'!G495)</f>
        <v>0</v>
      </c>
      <c r="H495" s="299">
        <f t="shared" si="98"/>
        <v>0</v>
      </c>
      <c r="I495" s="93">
        <f>SUM('1:3'!I495)</f>
        <v>0</v>
      </c>
      <c r="J495" s="31"/>
      <c r="K495" s="35"/>
      <c r="L495" s="87"/>
      <c r="M495" s="36"/>
      <c r="N495" s="31"/>
      <c r="O495" s="93">
        <f>SUM('1:3'!O495)</f>
        <v>0</v>
      </c>
      <c r="P495" s="93">
        <f>SUM('1:3'!P495)</f>
        <v>0</v>
      </c>
      <c r="Q495" s="93">
        <f>SUM('1:3'!Q495)</f>
        <v>0</v>
      </c>
      <c r="R495" s="93">
        <f>SUM('1:3'!R495)</f>
        <v>0</v>
      </c>
      <c r="S495" s="93">
        <f>SUM('1:3'!S495)</f>
        <v>0</v>
      </c>
      <c r="T495" s="93">
        <f>SUM('1:3'!T495)</f>
        <v>0</v>
      </c>
      <c r="U495" s="93">
        <f>SUM('1:3'!U495)</f>
        <v>0</v>
      </c>
      <c r="V495" s="202"/>
      <c r="W495" s="33"/>
      <c r="X495" s="93">
        <f>SUM('1:3'!X495)</f>
        <v>0</v>
      </c>
      <c r="Y495" s="93">
        <f>SUM('1:3'!Y495)</f>
        <v>0</v>
      </c>
      <c r="Z495" s="93">
        <f>SUM('1:3'!Z495)</f>
        <v>0</v>
      </c>
      <c r="AA495" s="93">
        <f>SUM('1:3'!AA495)</f>
        <v>0</v>
      </c>
      <c r="AB495" s="73"/>
      <c r="AC495" s="54"/>
      <c r="AD495" s="306"/>
      <c r="AE495" s="54"/>
      <c r="AF495" s="54"/>
      <c r="AG495" s="54"/>
      <c r="AH495" s="54"/>
      <c r="AI495" s="57"/>
      <c r="AJ495" s="57"/>
      <c r="AK495" s="57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</row>
    <row r="496" spans="1:53">
      <c r="A496" s="259">
        <v>30700001</v>
      </c>
      <c r="B496" s="187" t="s">
        <v>359</v>
      </c>
      <c r="C496" s="295"/>
      <c r="D496" s="17"/>
      <c r="E496" s="17"/>
      <c r="F496" s="6"/>
      <c r="G496" s="93">
        <f>SUM('1:3'!G496)</f>
        <v>0</v>
      </c>
      <c r="H496" s="299">
        <f t="shared" si="98"/>
        <v>0</v>
      </c>
      <c r="I496" s="93">
        <f>SUM('1:3'!I496)</f>
        <v>0</v>
      </c>
      <c r="J496" s="31"/>
      <c r="K496" s="35"/>
      <c r="L496" s="87">
        <v>6</v>
      </c>
      <c r="M496" s="36"/>
      <c r="N496" s="31"/>
      <c r="O496" s="93">
        <f>SUM('1:3'!O496)</f>
        <v>0</v>
      </c>
      <c r="P496" s="93">
        <f>SUM('1:3'!P496)</f>
        <v>0</v>
      </c>
      <c r="Q496" s="93">
        <f>SUM('1:3'!Q496)</f>
        <v>0</v>
      </c>
      <c r="R496" s="93">
        <f>SUM('1:3'!R496)</f>
        <v>0</v>
      </c>
      <c r="S496" s="93">
        <f>SUM('1:3'!S496)</f>
        <v>0</v>
      </c>
      <c r="T496" s="93">
        <f>SUM('1:3'!T496)</f>
        <v>0</v>
      </c>
      <c r="U496" s="93">
        <f>SUM('1:3'!U496)</f>
        <v>0</v>
      </c>
      <c r="V496" s="202"/>
      <c r="W496" s="33"/>
      <c r="X496" s="93">
        <f>SUM('1:3'!X496)</f>
        <v>0</v>
      </c>
      <c r="Y496" s="93">
        <f>SUM('1:3'!Y496)</f>
        <v>0</v>
      </c>
      <c r="Z496" s="93">
        <f>SUM('1:3'!Z496)</f>
        <v>0</v>
      </c>
      <c r="AA496" s="93">
        <f>SUM('1:3'!AA496)</f>
        <v>0</v>
      </c>
      <c r="AB496" s="73"/>
      <c r="AC496" s="54"/>
      <c r="AD496" s="306"/>
      <c r="AE496" s="54"/>
      <c r="AF496" s="54"/>
      <c r="AG496" s="54"/>
      <c r="AH496" s="54"/>
      <c r="AI496" s="57"/>
      <c r="AJ496" s="57"/>
      <c r="AK496" s="57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</row>
    <row r="497" spans="1:53">
      <c r="A497" s="265"/>
      <c r="B497" s="66" t="s">
        <v>104</v>
      </c>
      <c r="C497" s="295" t="s">
        <v>53</v>
      </c>
      <c r="D497" s="17">
        <v>6.04</v>
      </c>
      <c r="E497" s="17"/>
      <c r="F497" s="6"/>
      <c r="G497" s="93">
        <f>SUM('1:3'!G497)</f>
        <v>0</v>
      </c>
      <c r="H497" s="299">
        <f t="shared" si="98"/>
        <v>0</v>
      </c>
      <c r="I497" s="93">
        <f>SUM('1:3'!I497)</f>
        <v>0</v>
      </c>
      <c r="J497" s="31" t="str">
        <f t="array" ref="J497">IF(ISERROR(G497/I497),"",G497/I497)</f>
        <v/>
      </c>
      <c r="K497" s="35">
        <f t="array" ref="K497">IF(ISERROR(G497/L497),"",G497/L497)</f>
        <v>0</v>
      </c>
      <c r="L497" s="87">
        <v>6</v>
      </c>
      <c r="M497" s="36">
        <f>IF(ISERROR(I497-K497),"",I497-K497)</f>
        <v>0</v>
      </c>
      <c r="N497" s="31">
        <f>SUM(O497:U497)</f>
        <v>0</v>
      </c>
      <c r="O497" s="93">
        <f>SUM('1:3'!O497)</f>
        <v>0</v>
      </c>
      <c r="P497" s="93">
        <f>SUM('1:3'!P497)</f>
        <v>0</v>
      </c>
      <c r="Q497" s="93">
        <f>SUM('1:3'!Q497)</f>
        <v>0</v>
      </c>
      <c r="R497" s="93">
        <f>SUM('1:3'!R497)</f>
        <v>0</v>
      </c>
      <c r="S497" s="93">
        <f>SUM('1:3'!S497)</f>
        <v>0</v>
      </c>
      <c r="T497" s="93">
        <f>SUM('1:3'!T497)</f>
        <v>0</v>
      </c>
      <c r="U497" s="93">
        <f>SUM('1:3'!U497)</f>
        <v>0</v>
      </c>
      <c r="V497" s="202">
        <f>SUM(X497:AA497)</f>
        <v>0</v>
      </c>
      <c r="W497" s="33" t="str">
        <f>IF(ISERROR(V497/G497),"",V497/G497)</f>
        <v/>
      </c>
      <c r="X497" s="93">
        <f>SUM('1:3'!X497)</f>
        <v>0</v>
      </c>
      <c r="Y497" s="93">
        <f>SUM('1:3'!Y497)</f>
        <v>0</v>
      </c>
      <c r="Z497" s="93">
        <f>SUM('1:3'!Z497)</f>
        <v>0</v>
      </c>
      <c r="AA497" s="93">
        <f>SUM('1:3'!AA497)</f>
        <v>0</v>
      </c>
      <c r="AB497" s="73"/>
      <c r="AC497" s="54"/>
      <c r="AD497" s="306"/>
      <c r="AE497" s="54"/>
      <c r="AF497" s="54"/>
      <c r="AG497" s="54"/>
      <c r="AH497" s="54"/>
      <c r="AI497" s="57"/>
      <c r="AJ497" s="57"/>
      <c r="AK497" s="57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</row>
    <row r="498" spans="1:53">
      <c r="A498" s="265">
        <v>30700019</v>
      </c>
      <c r="B498" s="66" t="s">
        <v>104</v>
      </c>
      <c r="C498" s="295" t="s">
        <v>60</v>
      </c>
      <c r="D498" s="17">
        <v>6.04</v>
      </c>
      <c r="E498" s="17"/>
      <c r="F498" s="6"/>
      <c r="G498" s="93">
        <f>SUM('1:3'!G498)</f>
        <v>0</v>
      </c>
      <c r="H498" s="299">
        <f t="shared" si="98"/>
        <v>0</v>
      </c>
      <c r="I498" s="93">
        <f>SUM('1:3'!I498)</f>
        <v>0</v>
      </c>
      <c r="J498" s="31" t="str">
        <f t="array" ref="J498">IF(ISERROR(G498/I498),"",G498/I498)</f>
        <v/>
      </c>
      <c r="K498" s="35">
        <f t="array" ref="K498">IF(ISERROR(G498/L498),"",G498/L498)</f>
        <v>0</v>
      </c>
      <c r="L498" s="87">
        <v>6</v>
      </c>
      <c r="M498" s="36">
        <f>IF(ISERROR(I498-K498),"",I498-K498)</f>
        <v>0</v>
      </c>
      <c r="N498" s="31">
        <f>SUM(O498:U498)</f>
        <v>0</v>
      </c>
      <c r="O498" s="93">
        <f>SUM('1:3'!O498)</f>
        <v>0</v>
      </c>
      <c r="P498" s="93">
        <f>SUM('1:3'!P498)</f>
        <v>0</v>
      </c>
      <c r="Q498" s="93">
        <f>SUM('1:3'!Q498)</f>
        <v>0</v>
      </c>
      <c r="R498" s="93">
        <f>SUM('1:3'!R498)</f>
        <v>0</v>
      </c>
      <c r="S498" s="93">
        <f>SUM('1:3'!S498)</f>
        <v>0</v>
      </c>
      <c r="T498" s="93">
        <f>SUM('1:3'!T498)</f>
        <v>0</v>
      </c>
      <c r="U498" s="93">
        <f>SUM('1:3'!U498)</f>
        <v>0</v>
      </c>
      <c r="V498" s="202">
        <f>SUM(X498:AA498)</f>
        <v>0</v>
      </c>
      <c r="W498" s="33" t="str">
        <f>IF(ISERROR(V498/G498),"",V498/G498)</f>
        <v/>
      </c>
      <c r="X498" s="93">
        <f>SUM('1:3'!X498)</f>
        <v>0</v>
      </c>
      <c r="Y498" s="93">
        <f>SUM('1:3'!Y498)</f>
        <v>0</v>
      </c>
      <c r="Z498" s="93">
        <f>SUM('1:3'!Z498)</f>
        <v>0</v>
      </c>
      <c r="AA498" s="93">
        <f>SUM('1:3'!AA498)</f>
        <v>0</v>
      </c>
      <c r="AB498" s="73"/>
      <c r="AC498" s="54"/>
      <c r="AD498" s="306"/>
      <c r="AE498" s="54"/>
      <c r="AF498" s="54"/>
      <c r="AG498" s="54"/>
      <c r="AH498" s="54"/>
      <c r="AI498" s="57"/>
      <c r="AJ498" s="57"/>
      <c r="AK498" s="57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</row>
    <row r="499" spans="1:53">
      <c r="A499" s="265">
        <v>30601015</v>
      </c>
      <c r="B499" s="248" t="s">
        <v>440</v>
      </c>
      <c r="C499" s="295" t="s">
        <v>53</v>
      </c>
      <c r="D499" s="17"/>
      <c r="E499" s="17"/>
      <c r="F499" s="6"/>
      <c r="G499" s="93">
        <f>SUM('1:3'!G499)</f>
        <v>0</v>
      </c>
      <c r="H499" s="299">
        <f t="shared" si="98"/>
        <v>0</v>
      </c>
      <c r="I499" s="93"/>
      <c r="J499" s="31"/>
      <c r="K499" s="35"/>
      <c r="L499" s="87"/>
      <c r="M499" s="36"/>
      <c r="N499" s="31"/>
      <c r="O499" s="93"/>
      <c r="P499" s="93"/>
      <c r="Q499" s="93"/>
      <c r="R499" s="93"/>
      <c r="S499" s="93"/>
      <c r="T499" s="93"/>
      <c r="U499" s="93"/>
      <c r="V499" s="202"/>
      <c r="W499" s="33"/>
      <c r="X499" s="93"/>
      <c r="Y499" s="93"/>
      <c r="Z499" s="93"/>
      <c r="AA499" s="93"/>
      <c r="AB499" s="73"/>
      <c r="AC499" s="54"/>
      <c r="AD499" s="306"/>
      <c r="AE499" s="54"/>
      <c r="AF499" s="54"/>
      <c r="AG499" s="54"/>
      <c r="AH499" s="54"/>
      <c r="AI499" s="57"/>
      <c r="AJ499" s="57"/>
      <c r="AK499" s="57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</row>
    <row r="500" spans="1:53">
      <c r="A500" s="265">
        <v>30101016</v>
      </c>
      <c r="B500" s="248" t="s">
        <v>440</v>
      </c>
      <c r="C500" s="295" t="s">
        <v>60</v>
      </c>
      <c r="D500" s="17"/>
      <c r="E500" s="17"/>
      <c r="F500" s="6"/>
      <c r="G500" s="93">
        <f>SUM('1:3'!G500)</f>
        <v>0</v>
      </c>
      <c r="H500" s="299">
        <f t="shared" si="98"/>
        <v>0</v>
      </c>
      <c r="I500" s="93"/>
      <c r="J500" s="31"/>
      <c r="K500" s="35"/>
      <c r="L500" s="87"/>
      <c r="M500" s="36"/>
      <c r="N500" s="31"/>
      <c r="O500" s="93"/>
      <c r="P500" s="93"/>
      <c r="Q500" s="93"/>
      <c r="R500" s="93"/>
      <c r="S500" s="93"/>
      <c r="T500" s="93"/>
      <c r="U500" s="93"/>
      <c r="V500" s="202"/>
      <c r="W500" s="33"/>
      <c r="X500" s="93"/>
      <c r="Y500" s="93"/>
      <c r="Z500" s="93"/>
      <c r="AA500" s="93"/>
      <c r="AB500" s="73"/>
      <c r="AC500" s="54"/>
      <c r="AD500" s="306"/>
      <c r="AE500" s="54"/>
      <c r="AF500" s="54"/>
      <c r="AG500" s="54"/>
      <c r="AH500" s="54"/>
      <c r="AI500" s="57"/>
      <c r="AJ500" s="57"/>
      <c r="AK500" s="57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</row>
    <row r="501" spans="1:53">
      <c r="A501" s="259">
        <v>30700018</v>
      </c>
      <c r="B501" s="61" t="s">
        <v>159</v>
      </c>
      <c r="C501" s="16"/>
      <c r="D501" s="17">
        <v>7.3</v>
      </c>
      <c r="E501" s="17"/>
      <c r="F501" s="6"/>
      <c r="G501" s="93">
        <f>SUM('1:3'!G501)</f>
        <v>0</v>
      </c>
      <c r="H501" s="299">
        <f t="shared" si="98"/>
        <v>0</v>
      </c>
      <c r="I501" s="93">
        <f>SUM('1:3'!I501)</f>
        <v>0</v>
      </c>
      <c r="J501" s="31" t="str">
        <f t="array" ref="J501">IF(ISERROR(G501/I501),"",G501/I501)</f>
        <v/>
      </c>
      <c r="K501" s="35">
        <f t="array" ref="K501">IF(ISERROR(G501/L501),"",G501/L501)</f>
        <v>0</v>
      </c>
      <c r="L501" s="87">
        <v>7.5</v>
      </c>
      <c r="M501" s="36">
        <f>IF(ISERROR(I501-K501),"",I501-K501)</f>
        <v>0</v>
      </c>
      <c r="N501" s="31">
        <f>SUM(O501:U501)</f>
        <v>0</v>
      </c>
      <c r="O501" s="93">
        <f>SUM('1:3'!O501)</f>
        <v>0</v>
      </c>
      <c r="P501" s="93">
        <f>SUM('1:3'!P501)</f>
        <v>0</v>
      </c>
      <c r="Q501" s="93">
        <f>SUM('1:3'!Q501)</f>
        <v>0</v>
      </c>
      <c r="R501" s="93">
        <f>SUM('1:3'!R501)</f>
        <v>0</v>
      </c>
      <c r="S501" s="93">
        <f>SUM('1:3'!S501)</f>
        <v>0</v>
      </c>
      <c r="T501" s="93">
        <f>SUM('1:3'!T501)</f>
        <v>0</v>
      </c>
      <c r="U501" s="93">
        <f>SUM('1:3'!U501)</f>
        <v>0</v>
      </c>
      <c r="V501" s="202">
        <f>SUM(X501:AA501)</f>
        <v>0</v>
      </c>
      <c r="W501" s="33" t="str">
        <f>IF(ISERROR(V501/G501),"",V501/G501)</f>
        <v/>
      </c>
      <c r="X501" s="93">
        <f>SUM('1:3'!X501)</f>
        <v>0</v>
      </c>
      <c r="Y501" s="93">
        <f>SUM('1:3'!Y501)</f>
        <v>0</v>
      </c>
      <c r="Z501" s="93">
        <f>SUM('1:3'!Z501)</f>
        <v>0</v>
      </c>
      <c r="AA501" s="93">
        <f>SUM('1:3'!AA501)</f>
        <v>0</v>
      </c>
      <c r="AB501" s="73"/>
      <c r="AC501" s="54"/>
      <c r="AD501" s="306"/>
      <c r="AE501" s="54"/>
      <c r="AF501" s="54"/>
      <c r="AG501" s="54"/>
      <c r="AH501" s="54"/>
      <c r="AI501" s="57"/>
      <c r="AJ501" s="57"/>
      <c r="AK501" s="57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</row>
    <row r="502" spans="1:53">
      <c r="A502" s="259">
        <v>30700010</v>
      </c>
      <c r="B502" s="61" t="s">
        <v>105</v>
      </c>
      <c r="C502" s="16"/>
      <c r="D502" s="17">
        <f>78*120/1000</f>
        <v>9.36</v>
      </c>
      <c r="E502" s="17"/>
      <c r="F502" s="6"/>
      <c r="G502" s="93">
        <f>SUM('1:3'!G502)</f>
        <v>0</v>
      </c>
      <c r="H502" s="299">
        <f t="shared" si="98"/>
        <v>0</v>
      </c>
      <c r="I502" s="93">
        <f>SUM('1:3'!I502)</f>
        <v>0</v>
      </c>
      <c r="J502" s="31"/>
      <c r="K502" s="35"/>
      <c r="L502" s="87"/>
      <c r="M502" s="36"/>
      <c r="N502" s="31"/>
      <c r="O502" s="93">
        <f>SUM('1:3'!O502)</f>
        <v>0</v>
      </c>
      <c r="P502" s="93">
        <f>SUM('1:3'!P502)</f>
        <v>0</v>
      </c>
      <c r="Q502" s="93">
        <f>SUM('1:3'!Q502)</f>
        <v>0</v>
      </c>
      <c r="R502" s="93">
        <f>SUM('1:3'!R502)</f>
        <v>0</v>
      </c>
      <c r="S502" s="93">
        <f>SUM('1:3'!S502)</f>
        <v>0</v>
      </c>
      <c r="T502" s="93">
        <f>SUM('1:3'!T502)</f>
        <v>0</v>
      </c>
      <c r="U502" s="93">
        <f>SUM('1:3'!U502)</f>
        <v>0</v>
      </c>
      <c r="V502" s="202"/>
      <c r="W502" s="33"/>
      <c r="X502" s="93">
        <f>SUM('1:3'!X502)</f>
        <v>0</v>
      </c>
      <c r="Y502" s="93">
        <f>SUM('1:3'!Y502)</f>
        <v>0</v>
      </c>
      <c r="Z502" s="93">
        <f>SUM('1:3'!Z502)</f>
        <v>0</v>
      </c>
      <c r="AA502" s="93">
        <f>SUM('1:3'!AA502)</f>
        <v>0</v>
      </c>
      <c r="AB502" s="73"/>
      <c r="AC502" s="54"/>
      <c r="AD502" s="306"/>
      <c r="AE502" s="54"/>
      <c r="AF502" s="54"/>
      <c r="AG502" s="54"/>
      <c r="AH502" s="54"/>
      <c r="AI502" s="57"/>
      <c r="AJ502" s="57"/>
      <c r="AK502" s="57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</row>
    <row r="503" spans="1:53">
      <c r="A503" s="259">
        <v>30700015</v>
      </c>
      <c r="B503" s="296" t="s">
        <v>159</v>
      </c>
      <c r="C503" s="16"/>
      <c r="D503" s="17">
        <v>4.5</v>
      </c>
      <c r="E503" s="17"/>
      <c r="F503" s="6"/>
      <c r="G503" s="93">
        <f>SUM('1:3'!G503)</f>
        <v>0</v>
      </c>
      <c r="H503" s="299">
        <f t="shared" si="98"/>
        <v>0</v>
      </c>
      <c r="I503" s="93">
        <f>SUM('1:3'!I503)</f>
        <v>0</v>
      </c>
      <c r="J503" s="31"/>
      <c r="K503" s="35"/>
      <c r="L503" s="87"/>
      <c r="M503" s="36"/>
      <c r="N503" s="31"/>
      <c r="O503" s="93"/>
      <c r="P503" s="93"/>
      <c r="Q503" s="93"/>
      <c r="R503" s="93"/>
      <c r="S503" s="93"/>
      <c r="T503" s="93"/>
      <c r="U503" s="93"/>
      <c r="V503" s="202"/>
      <c r="W503" s="33"/>
      <c r="X503" s="93"/>
      <c r="Y503" s="93"/>
      <c r="Z503" s="93"/>
      <c r="AA503" s="93"/>
      <c r="AB503" s="73"/>
      <c r="AC503" s="54"/>
      <c r="AD503" s="306"/>
      <c r="AE503" s="54"/>
      <c r="AF503" s="54"/>
      <c r="AG503" s="54"/>
      <c r="AH503" s="54"/>
      <c r="AI503" s="57"/>
      <c r="AJ503" s="57"/>
      <c r="AK503" s="57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</row>
    <row r="504" spans="1:53">
      <c r="A504" s="259">
        <v>30700012</v>
      </c>
      <c r="B504" s="296" t="s">
        <v>160</v>
      </c>
      <c r="C504" s="16"/>
      <c r="D504" s="17">
        <v>4.5</v>
      </c>
      <c r="E504" s="17"/>
      <c r="F504" s="6"/>
      <c r="G504" s="93">
        <f>SUM('1:3'!G504)</f>
        <v>0</v>
      </c>
      <c r="H504" s="299">
        <f t="shared" si="98"/>
        <v>0</v>
      </c>
      <c r="I504" s="93">
        <f>SUM('1:3'!I504)</f>
        <v>0</v>
      </c>
      <c r="J504" s="31"/>
      <c r="K504" s="35"/>
      <c r="L504" s="87"/>
      <c r="M504" s="36"/>
      <c r="N504" s="31"/>
      <c r="O504" s="93">
        <f>SUM('1:3'!O504)</f>
        <v>0</v>
      </c>
      <c r="P504" s="93">
        <f>SUM('1:3'!P504)</f>
        <v>0</v>
      </c>
      <c r="Q504" s="93">
        <f>SUM('1:3'!Q504)</f>
        <v>0</v>
      </c>
      <c r="R504" s="93">
        <f>SUM('1:3'!R504)</f>
        <v>0</v>
      </c>
      <c r="S504" s="93">
        <f>SUM('1:3'!S504)</f>
        <v>0</v>
      </c>
      <c r="T504" s="93">
        <f>SUM('1:3'!T504)</f>
        <v>0</v>
      </c>
      <c r="U504" s="93">
        <f>SUM('1:3'!U504)</f>
        <v>0</v>
      </c>
      <c r="V504" s="202"/>
      <c r="W504" s="33"/>
      <c r="X504" s="93">
        <f>SUM('1:3'!X504)</f>
        <v>0</v>
      </c>
      <c r="Y504" s="93">
        <f>SUM('1:3'!Y504)</f>
        <v>0</v>
      </c>
      <c r="Z504" s="93">
        <f>SUM('1:3'!Z504)</f>
        <v>0</v>
      </c>
      <c r="AA504" s="93">
        <f>SUM('1:3'!AA504)</f>
        <v>0</v>
      </c>
      <c r="AB504" s="73"/>
      <c r="AC504" s="54"/>
      <c r="AD504" s="306"/>
      <c r="AE504" s="54"/>
      <c r="AF504" s="54"/>
      <c r="AG504" s="54"/>
      <c r="AH504" s="54"/>
      <c r="AI504" s="57"/>
      <c r="AJ504" s="57"/>
      <c r="AK504" s="57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</row>
    <row r="505" spans="1:53">
      <c r="A505" s="259"/>
      <c r="B505" s="296"/>
      <c r="C505" s="16"/>
      <c r="D505" s="17"/>
      <c r="E505" s="17"/>
      <c r="F505" s="6"/>
      <c r="G505" s="93">
        <f>SUM('1:3'!G505)</f>
        <v>0</v>
      </c>
      <c r="H505" s="299">
        <f t="shared" si="98"/>
        <v>0</v>
      </c>
      <c r="I505" s="93">
        <f>SUM('1:3'!I505)</f>
        <v>0</v>
      </c>
      <c r="J505" s="31"/>
      <c r="K505" s="35"/>
      <c r="L505" s="87"/>
      <c r="M505" s="36"/>
      <c r="N505" s="31"/>
      <c r="O505" s="93">
        <f>SUM('1:3'!O505)</f>
        <v>0</v>
      </c>
      <c r="P505" s="93">
        <f>SUM('1:3'!P505)</f>
        <v>0</v>
      </c>
      <c r="Q505" s="93">
        <f>SUM('1:3'!Q505)</f>
        <v>0</v>
      </c>
      <c r="R505" s="93">
        <f>SUM('1:3'!R505)</f>
        <v>0</v>
      </c>
      <c r="S505" s="93">
        <f>SUM('1:3'!S505)</f>
        <v>0</v>
      </c>
      <c r="T505" s="93">
        <f>SUM('1:3'!T505)</f>
        <v>0</v>
      </c>
      <c r="U505" s="93">
        <f>SUM('1:3'!U505)</f>
        <v>0</v>
      </c>
      <c r="V505" s="202"/>
      <c r="W505" s="33"/>
      <c r="X505" s="93">
        <f>SUM('1:3'!X505)</f>
        <v>0</v>
      </c>
      <c r="Y505" s="93">
        <f>SUM('1:3'!Y505)</f>
        <v>0</v>
      </c>
      <c r="Z505" s="93">
        <f>SUM('1:3'!Z505)</f>
        <v>0</v>
      </c>
      <c r="AA505" s="93">
        <f>SUM('1:3'!AA505)</f>
        <v>0</v>
      </c>
      <c r="AB505" s="73"/>
      <c r="AC505" s="54"/>
      <c r="AD505" s="306"/>
      <c r="AE505" s="54"/>
      <c r="AF505" s="54"/>
      <c r="AG505" s="54"/>
      <c r="AH505" s="54"/>
      <c r="AI505" s="57"/>
      <c r="AJ505" s="57"/>
      <c r="AK505" s="57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</row>
    <row r="506" spans="1:53">
      <c r="A506" s="536" t="s">
        <v>106</v>
      </c>
      <c r="B506" s="537"/>
      <c r="C506" s="302" t="s">
        <v>71</v>
      </c>
      <c r="D506" s="20"/>
      <c r="E506" s="20"/>
      <c r="F506" s="32"/>
      <c r="G506" s="94">
        <f>SUM(G491:G505)</f>
        <v>364</v>
      </c>
      <c r="H506" s="30">
        <f>SUM(H491:H505)</f>
        <v>2839.2</v>
      </c>
      <c r="I506" s="30">
        <f>SUM(I491:I505)</f>
        <v>87</v>
      </c>
      <c r="J506" s="31">
        <f t="array" ref="J506">IF(ISERROR(G506/I506),"",G506/I506)</f>
        <v>4.1839080459770113</v>
      </c>
      <c r="K506" s="30">
        <f>SUM(K491:K501)</f>
        <v>79.130434782608702</v>
      </c>
      <c r="L506" s="98"/>
      <c r="M506" s="89">
        <f t="shared" ref="M506:V506" si="99">SUM(M491:M501)</f>
        <v>7.8695652173912976</v>
      </c>
      <c r="N506" s="20">
        <f t="shared" si="99"/>
        <v>0</v>
      </c>
      <c r="O506" s="91">
        <f t="shared" si="99"/>
        <v>0</v>
      </c>
      <c r="P506" s="91">
        <f t="shared" si="99"/>
        <v>0</v>
      </c>
      <c r="Q506" s="91">
        <f t="shared" si="99"/>
        <v>0</v>
      </c>
      <c r="R506" s="91">
        <f t="shared" si="99"/>
        <v>0</v>
      </c>
      <c r="S506" s="92">
        <f t="shared" si="99"/>
        <v>0</v>
      </c>
      <c r="T506" s="91">
        <f t="shared" si="99"/>
        <v>0</v>
      </c>
      <c r="U506" s="91">
        <f t="shared" si="99"/>
        <v>0</v>
      </c>
      <c r="V506" s="202">
        <f t="shared" si="99"/>
        <v>0</v>
      </c>
      <c r="W506" s="33">
        <f>IF(ISERROR(V506/G506),"",V506/G506)</f>
        <v>0</v>
      </c>
      <c r="X506" s="92">
        <f>SUM(X491:X501)</f>
        <v>0</v>
      </c>
      <c r="Y506" s="92">
        <f>SUM(Y491:Y501)</f>
        <v>0</v>
      </c>
      <c r="Z506" s="92">
        <f>SUM(Z491:Z501)</f>
        <v>0</v>
      </c>
      <c r="AA506" s="92">
        <f>SUM(AA491:AA501)</f>
        <v>0</v>
      </c>
      <c r="AB506" s="70"/>
      <c r="AC506" s="70"/>
      <c r="AD506" s="58"/>
      <c r="AE506" s="70"/>
      <c r="AF506" s="70"/>
      <c r="AG506" s="70"/>
      <c r="AH506" s="70"/>
      <c r="AI506" s="58"/>
      <c r="AJ506" s="58"/>
      <c r="AK506" s="58"/>
      <c r="AL506" s="58"/>
      <c r="AM506" s="58"/>
      <c r="AN506" s="58"/>
      <c r="AO506" s="58"/>
      <c r="AP506" s="58"/>
      <c r="AQ506" s="58"/>
      <c r="AR506" s="58"/>
      <c r="AS506" s="58"/>
      <c r="AT506" s="58"/>
      <c r="AU506" s="58"/>
      <c r="AV506" s="58"/>
      <c r="AW506" s="58"/>
      <c r="AX506" s="58"/>
      <c r="AY506" s="58"/>
      <c r="AZ506" s="58"/>
      <c r="BA506" s="58"/>
    </row>
    <row r="507" spans="1:53">
      <c r="A507" s="538" t="s">
        <v>108</v>
      </c>
      <c r="B507" s="539"/>
      <c r="C507" s="539"/>
      <c r="D507" s="539"/>
      <c r="E507" s="539"/>
      <c r="F507" s="540"/>
      <c r="G507" s="189">
        <f>SUM(G370,G428,G463,G479,G490,G506)</f>
        <v>520</v>
      </c>
      <c r="H507" s="189">
        <f>SUM(H370,H428,H463,H479,H490,H506)</f>
        <v>3623.88</v>
      </c>
      <c r="I507" s="189">
        <f>SUM(I370,I428,I463,I479,I490,I506)</f>
        <v>104.5</v>
      </c>
      <c r="J507" s="52">
        <f t="array" ref="J507">IF(ISERROR(G507/I507),"",G507/I507)</f>
        <v>4.9760765550239237</v>
      </c>
      <c r="K507" s="189">
        <f>SUM(K370,K428,K463,K479,K490,K506)</f>
        <v>95.904628330995791</v>
      </c>
      <c r="L507" s="52">
        <f>IF(ISERROR(G507/K507),"",G507/K507)</f>
        <v>5.4220532319391639</v>
      </c>
      <c r="M507" s="189">
        <f t="shared" ref="M507:V507" si="100">SUM(M370,M428,M463,M479,M490,M506)</f>
        <v>8.5953716690042015</v>
      </c>
      <c r="N507" s="189">
        <f t="shared" si="100"/>
        <v>0</v>
      </c>
      <c r="O507" s="189">
        <f t="shared" si="100"/>
        <v>0</v>
      </c>
      <c r="P507" s="189">
        <f t="shared" si="100"/>
        <v>0</v>
      </c>
      <c r="Q507" s="189">
        <f t="shared" si="100"/>
        <v>0</v>
      </c>
      <c r="R507" s="189">
        <f t="shared" si="100"/>
        <v>0</v>
      </c>
      <c r="S507" s="189">
        <f t="shared" si="100"/>
        <v>0</v>
      </c>
      <c r="T507" s="189">
        <f t="shared" si="100"/>
        <v>0</v>
      </c>
      <c r="U507" s="189">
        <f t="shared" si="100"/>
        <v>0</v>
      </c>
      <c r="V507" s="189">
        <f t="shared" si="100"/>
        <v>0</v>
      </c>
      <c r="W507" s="78">
        <f>IF(ISERROR(V507/G507),"",V507/G507)</f>
        <v>0</v>
      </c>
      <c r="X507" s="189">
        <f>SUM(X370,X428,X463,X479,X490,X506)</f>
        <v>0</v>
      </c>
      <c r="Y507" s="189">
        <f>SUM(Y370,Y428,Y463,Y479,Y490,Y506)</f>
        <v>0</v>
      </c>
      <c r="Z507" s="189">
        <f>SUM(Z370,Z428,Z463,Z479,Z490,Z506)</f>
        <v>0</v>
      </c>
      <c r="AA507" s="189">
        <f>SUM(AA370,AA428,AA463,AA479,AA490,AA506)</f>
        <v>0</v>
      </c>
      <c r="AB507" s="76"/>
      <c r="AC507" s="71"/>
      <c r="AD507" s="306"/>
      <c r="AE507" s="77"/>
      <c r="AF507" s="77"/>
      <c r="AG507" s="77"/>
      <c r="AH507" s="77"/>
      <c r="AI507" s="57"/>
      <c r="AJ507" s="57"/>
      <c r="AK507" s="57"/>
      <c r="AL507" s="541"/>
      <c r="AM507" s="541"/>
      <c r="AN507" s="541"/>
      <c r="AO507" s="541"/>
      <c r="AP507" s="541"/>
      <c r="AQ507" s="541"/>
      <c r="AR507" s="541"/>
      <c r="AS507" s="541"/>
      <c r="AT507" s="541"/>
      <c r="AU507" s="541"/>
      <c r="AV507" s="541"/>
      <c r="AW507" s="541"/>
      <c r="AX507" s="541"/>
      <c r="AY507" s="541"/>
      <c r="AZ507" s="541"/>
      <c r="BA507" s="541"/>
    </row>
    <row r="508" spans="1:53" ht="15.75" customHeight="1">
      <c r="A508" s="429" t="s">
        <v>497</v>
      </c>
      <c r="B508" s="297" t="s">
        <v>110</v>
      </c>
      <c r="C508" s="519" t="s">
        <v>111</v>
      </c>
      <c r="D508" s="519"/>
      <c r="E508" s="529" t="s">
        <v>112</v>
      </c>
      <c r="F508" s="529"/>
      <c r="G508" s="499" t="s">
        <v>113</v>
      </c>
      <c r="H508" s="499"/>
      <c r="I508" s="529" t="s">
        <v>114</v>
      </c>
      <c r="J508" s="529"/>
      <c r="K508" s="529" t="s">
        <v>36</v>
      </c>
      <c r="L508" s="529"/>
      <c r="M508" s="529" t="s">
        <v>115</v>
      </c>
      <c r="N508" s="529"/>
      <c r="O508" s="529" t="s">
        <v>116</v>
      </c>
      <c r="P508" s="499" t="s">
        <v>117</v>
      </c>
      <c r="Q508" s="499"/>
      <c r="R508" s="499" t="s">
        <v>36</v>
      </c>
      <c r="S508" s="499"/>
      <c r="T508" s="499" t="s">
        <v>118</v>
      </c>
      <c r="U508" s="499"/>
      <c r="V508" s="499" t="s">
        <v>119</v>
      </c>
      <c r="W508" s="499"/>
      <c r="X508" s="499" t="s">
        <v>36</v>
      </c>
      <c r="Y508" s="499"/>
      <c r="Z508" s="499" t="s">
        <v>118</v>
      </c>
      <c r="AA508" s="499"/>
      <c r="AB508" s="12"/>
      <c r="AC508" s="12"/>
      <c r="AD508" s="12"/>
      <c r="AE508" s="3"/>
      <c r="AF508" s="3"/>
      <c r="AG508" s="3"/>
      <c r="AH508" s="304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21"/>
      <c r="AV508" s="21"/>
      <c r="AW508" s="21"/>
      <c r="AX508" s="21"/>
      <c r="AY508" s="21"/>
      <c r="AZ508" s="21"/>
      <c r="BA508" s="21"/>
    </row>
    <row r="509" spans="1:53">
      <c r="A509" s="430"/>
      <c r="B509" s="297" t="s">
        <v>120</v>
      </c>
      <c r="C509" s="534">
        <f>SUM('1:3'!C509)</f>
        <v>0</v>
      </c>
      <c r="D509" s="535"/>
      <c r="E509" s="533">
        <f>D509*11</f>
        <v>0</v>
      </c>
      <c r="F509" s="533"/>
      <c r="G509" s="447">
        <v>0</v>
      </c>
      <c r="H509" s="448"/>
      <c r="I509" s="529">
        <f>G509*11</f>
        <v>0</v>
      </c>
      <c r="J509" s="529"/>
      <c r="K509" s="529">
        <f>E509-I509</f>
        <v>0</v>
      </c>
      <c r="L509" s="529"/>
      <c r="M509" s="531" t="str">
        <f>IF(ISERROR(K509/E509),"",K509/E509)</f>
        <v/>
      </c>
      <c r="N509" s="531"/>
      <c r="O509" s="529"/>
      <c r="P509" s="499" t="s">
        <v>70</v>
      </c>
      <c r="Q509" s="499"/>
      <c r="R509" s="522">
        <f>SUM(O370:U370)</f>
        <v>0</v>
      </c>
      <c r="S509" s="522"/>
      <c r="T509" s="530" t="str">
        <f t="array" ref="T509">IF(ISERROR(R509/R516),"",R509/R516)</f>
        <v/>
      </c>
      <c r="U509" s="530"/>
      <c r="V509" s="499" t="s">
        <v>41</v>
      </c>
      <c r="W509" s="499"/>
      <c r="X509" s="522">
        <f>SUM(O370,O428,O463,O479,O490,O506)</f>
        <v>0</v>
      </c>
      <c r="Y509" s="522"/>
      <c r="Z509" s="530" t="str">
        <f t="array" ref="Z509">IF(ISERROR(X509/X516),"",X509/X516)</f>
        <v/>
      </c>
      <c r="AA509" s="530"/>
      <c r="AB509" s="12"/>
      <c r="AC509" s="22"/>
      <c r="AD509" s="22"/>
      <c r="AE509" s="3"/>
      <c r="AF509" s="3"/>
      <c r="AG509" s="3"/>
      <c r="AH509" s="306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21"/>
      <c r="AV509" s="21"/>
      <c r="AW509" s="21"/>
      <c r="AX509" s="21"/>
      <c r="AY509" s="21"/>
      <c r="AZ509" s="21"/>
      <c r="BA509" s="21"/>
    </row>
    <row r="510" spans="1:53" ht="15.75" customHeight="1">
      <c r="A510" s="430"/>
      <c r="B510" s="297" t="s">
        <v>121</v>
      </c>
      <c r="C510" s="534">
        <f>SUM('1:3'!C510)</f>
        <v>0</v>
      </c>
      <c r="D510" s="535"/>
      <c r="E510" s="533">
        <f>D510*11</f>
        <v>0</v>
      </c>
      <c r="F510" s="533"/>
      <c r="G510" s="447">
        <v>0</v>
      </c>
      <c r="H510" s="448"/>
      <c r="I510" s="529">
        <f>G510*11</f>
        <v>0</v>
      </c>
      <c r="J510" s="529"/>
      <c r="K510" s="529">
        <f>E510-I510</f>
        <v>0</v>
      </c>
      <c r="L510" s="529"/>
      <c r="M510" s="531" t="str">
        <f>IF(ISERROR(K510/E510),"",K510/E510)</f>
        <v/>
      </c>
      <c r="N510" s="531"/>
      <c r="O510" s="529"/>
      <c r="P510" s="499" t="s">
        <v>86</v>
      </c>
      <c r="Q510" s="499"/>
      <c r="R510" s="522">
        <f>SUM(O428:U428)</f>
        <v>0</v>
      </c>
      <c r="S510" s="522"/>
      <c r="T510" s="530" t="str">
        <f>IF(ISERROR(R510/R516),"",R510/R516)</f>
        <v/>
      </c>
      <c r="U510" s="530"/>
      <c r="V510" s="499" t="s">
        <v>42</v>
      </c>
      <c r="W510" s="499"/>
      <c r="X510" s="522">
        <f>SUM(O371,O429,O464,O480,O491,O507)</f>
        <v>0</v>
      </c>
      <c r="Y510" s="522"/>
      <c r="Z510" s="530" t="str">
        <f>IF(ISERROR(X510/X516),"",X510/X516)</f>
        <v/>
      </c>
      <c r="AA510" s="530"/>
      <c r="AB510" s="12"/>
      <c r="AC510" s="22"/>
      <c r="AD510" s="22"/>
      <c r="AE510" s="3"/>
      <c r="AF510" s="3"/>
      <c r="AG510" s="3"/>
      <c r="AH510" s="306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21"/>
      <c r="AV510" s="21"/>
      <c r="AW510" s="21"/>
      <c r="AX510" s="21"/>
      <c r="AY510" s="21"/>
      <c r="AZ510" s="21"/>
      <c r="BA510" s="21"/>
    </row>
    <row r="511" spans="1:53">
      <c r="A511" s="430"/>
      <c r="B511" s="297" t="s">
        <v>122</v>
      </c>
      <c r="C511" s="534">
        <f>SUM('1:3'!C511)</f>
        <v>0</v>
      </c>
      <c r="D511" s="535"/>
      <c r="E511" s="533">
        <f>D511*11</f>
        <v>0</v>
      </c>
      <c r="F511" s="533"/>
      <c r="G511" s="447">
        <v>0</v>
      </c>
      <c r="H511" s="448"/>
      <c r="I511" s="529">
        <f>G511*11</f>
        <v>0</v>
      </c>
      <c r="J511" s="529"/>
      <c r="K511" s="529">
        <f>E511-I511</f>
        <v>0</v>
      </c>
      <c r="L511" s="529"/>
      <c r="M511" s="531" t="str">
        <f>IF(ISERROR(K511/E511),"",K511/E511)</f>
        <v/>
      </c>
      <c r="N511" s="531"/>
      <c r="O511" s="529"/>
      <c r="P511" s="499" t="s">
        <v>92</v>
      </c>
      <c r="Q511" s="499"/>
      <c r="R511" s="522">
        <f>SUM(O463:U463)</f>
        <v>0</v>
      </c>
      <c r="S511" s="522"/>
      <c r="T511" s="530" t="str">
        <f>IF(ISERROR(R511/R516),"",R511/R516)</f>
        <v/>
      </c>
      <c r="U511" s="530"/>
      <c r="V511" s="499" t="s">
        <v>43</v>
      </c>
      <c r="W511" s="499"/>
      <c r="X511" s="522">
        <f>SUM(O373,O430,O465,O481,O492,O508)</f>
        <v>0</v>
      </c>
      <c r="Y511" s="522"/>
      <c r="Z511" s="530" t="str">
        <f>IF(ISERROR(X511/X516),"",X511/X516)</f>
        <v/>
      </c>
      <c r="AA511" s="530"/>
      <c r="AB511" s="12"/>
      <c r="AC511" s="22"/>
      <c r="AD511" s="22"/>
      <c r="AE511" s="3"/>
      <c r="AF511" s="3"/>
      <c r="AG511" s="306"/>
      <c r="AH511" s="306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21"/>
      <c r="AV511" s="21"/>
      <c r="AW511" s="21"/>
      <c r="AX511" s="21"/>
      <c r="AY511" s="21"/>
      <c r="AZ511" s="21"/>
      <c r="BA511" s="21"/>
    </row>
    <row r="512" spans="1:53">
      <c r="A512" s="430"/>
      <c r="B512" s="297" t="s">
        <v>47</v>
      </c>
      <c r="C512" s="432">
        <v>1</v>
      </c>
      <c r="D512" s="433"/>
      <c r="E512" s="533">
        <f>D512*11</f>
        <v>0</v>
      </c>
      <c r="F512" s="533"/>
      <c r="G512" s="447">
        <v>1</v>
      </c>
      <c r="H512" s="448"/>
      <c r="I512" s="529">
        <f>G512*11</f>
        <v>11</v>
      </c>
      <c r="J512" s="529"/>
      <c r="K512" s="529">
        <f>E512-I512</f>
        <v>-11</v>
      </c>
      <c r="L512" s="529"/>
      <c r="M512" s="531" t="str">
        <f>IF(ISERROR(K512/E512),"",K512/E512)</f>
        <v/>
      </c>
      <c r="N512" s="531"/>
      <c r="O512" s="529"/>
      <c r="P512" s="499" t="s">
        <v>99</v>
      </c>
      <c r="Q512" s="499"/>
      <c r="R512" s="522">
        <f>SUM(O479:U479)</f>
        <v>0</v>
      </c>
      <c r="S512" s="522"/>
      <c r="T512" s="530" t="str">
        <f>IF(ISERROR(R512/R516),"",R512/R516)</f>
        <v/>
      </c>
      <c r="U512" s="530"/>
      <c r="V512" s="499" t="s">
        <v>44</v>
      </c>
      <c r="W512" s="499"/>
      <c r="X512" s="522">
        <f>SUM(O374,O431,O466,O482,O493,O509)</f>
        <v>0</v>
      </c>
      <c r="Y512" s="522"/>
      <c r="Z512" s="530" t="str">
        <f>IF(ISERROR(X512/X516),"",X512/X516)</f>
        <v/>
      </c>
      <c r="AA512" s="530"/>
      <c r="AB512" s="12"/>
      <c r="AC512" s="22"/>
      <c r="AD512" s="22"/>
      <c r="AE512" s="3"/>
      <c r="AF512" s="3"/>
      <c r="AG512" s="306"/>
      <c r="AH512" s="306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21"/>
      <c r="AV512" s="21"/>
      <c r="AW512" s="21"/>
      <c r="AX512" s="21"/>
      <c r="AY512" s="21"/>
      <c r="AZ512" s="21"/>
      <c r="BA512" s="21"/>
    </row>
    <row r="513" spans="1:53">
      <c r="A513" s="431"/>
      <c r="B513" s="297" t="s">
        <v>123</v>
      </c>
      <c r="C513" s="532">
        <f>SUM(C509:D512)</f>
        <v>1</v>
      </c>
      <c r="D513" s="529"/>
      <c r="E513" s="529">
        <f>SUM(F509:F512)</f>
        <v>0</v>
      </c>
      <c r="F513" s="529"/>
      <c r="G513" s="532">
        <f>SUM(G509:H512)</f>
        <v>1</v>
      </c>
      <c r="H513" s="529"/>
      <c r="I513" s="529">
        <f>SUM(I509:J512)</f>
        <v>11</v>
      </c>
      <c r="J513" s="529"/>
      <c r="K513" s="529">
        <f>SUM(K509:L512)</f>
        <v>-11</v>
      </c>
      <c r="L513" s="529"/>
      <c r="M513" s="531" t="str">
        <f>IF(ISERROR(K513/E513),"",K513/E513)</f>
        <v/>
      </c>
      <c r="N513" s="531"/>
      <c r="O513" s="529"/>
      <c r="P513" s="499" t="s">
        <v>102</v>
      </c>
      <c r="Q513" s="499"/>
      <c r="R513" s="522">
        <f>SUM(O490:U490)</f>
        <v>0</v>
      </c>
      <c r="S513" s="522"/>
      <c r="T513" s="530" t="str">
        <f>IF(ISERROR(R513/R516),"",R513/R516)</f>
        <v/>
      </c>
      <c r="U513" s="530"/>
      <c r="V513" s="499" t="s">
        <v>45</v>
      </c>
      <c r="W513" s="499"/>
      <c r="X513" s="522">
        <f>SUM(O375,O432,O467,O483,O494,O510)</f>
        <v>0</v>
      </c>
      <c r="Y513" s="522"/>
      <c r="Z513" s="530" t="str">
        <f>IF(ISERROR(X513/X516),"",X513/X516)</f>
        <v/>
      </c>
      <c r="AA513" s="530"/>
      <c r="AB513" s="12"/>
      <c r="AC513" s="22"/>
      <c r="AD513" s="22"/>
      <c r="AE513" s="3"/>
      <c r="AF513" s="3"/>
      <c r="AG513" s="306"/>
      <c r="AH513" s="306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303"/>
      <c r="AV513" s="303"/>
      <c r="AW513" s="303"/>
      <c r="AX513" s="303"/>
      <c r="AY513" s="303"/>
      <c r="AZ513" s="303"/>
      <c r="BA513" s="303"/>
    </row>
    <row r="514" spans="1:53" ht="17.25">
      <c r="A514" s="269" t="s">
        <v>498</v>
      </c>
      <c r="B514" s="297">
        <f>G507</f>
        <v>520</v>
      </c>
      <c r="C514" s="522" t="s">
        <v>155</v>
      </c>
      <c r="D514" s="522"/>
      <c r="E514" s="499">
        <f>H507</f>
        <v>3623.88</v>
      </c>
      <c r="F514" s="499"/>
      <c r="G514" s="499" t="s">
        <v>34</v>
      </c>
      <c r="H514" s="499"/>
      <c r="I514" s="528">
        <f>L507</f>
        <v>5.4220532319391639</v>
      </c>
      <c r="J514" s="528"/>
      <c r="K514" s="529" t="s">
        <v>32</v>
      </c>
      <c r="L514" s="529"/>
      <c r="M514" s="528">
        <f>J507</f>
        <v>4.9760765550239237</v>
      </c>
      <c r="N514" s="528"/>
      <c r="O514" s="529"/>
      <c r="P514" s="499" t="s">
        <v>106</v>
      </c>
      <c r="Q514" s="499"/>
      <c r="R514" s="522">
        <f>SUM(O506:U506)</f>
        <v>0</v>
      </c>
      <c r="S514" s="522"/>
      <c r="T514" s="530" t="str">
        <f>IF(ISERROR(R514/R516),"",R514/R516)</f>
        <v/>
      </c>
      <c r="U514" s="530"/>
      <c r="V514" s="499" t="s">
        <v>46</v>
      </c>
      <c r="W514" s="499"/>
      <c r="X514" s="522">
        <f>SUM(O376,O433,O468,O484,O495,O511)</f>
        <v>0</v>
      </c>
      <c r="Y514" s="522"/>
      <c r="Z514" s="530" t="str">
        <f>IF(ISERROR(X514/X516),"",X514/X516)</f>
        <v/>
      </c>
      <c r="AA514" s="530"/>
      <c r="AB514" s="12"/>
      <c r="AC514" s="22"/>
      <c r="AD514" s="22"/>
      <c r="AE514" s="3"/>
      <c r="AF514" s="3"/>
      <c r="AG514" s="306"/>
      <c r="AH514" s="306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  <c r="AU514" s="303"/>
      <c r="AV514" s="303"/>
      <c r="AW514" s="303"/>
      <c r="AX514" s="303"/>
      <c r="AY514" s="303"/>
      <c r="AZ514" s="303"/>
      <c r="BA514" s="303"/>
    </row>
    <row r="515" spans="1:53" ht="15.75" customHeight="1">
      <c r="A515" s="270" t="s">
        <v>499</v>
      </c>
      <c r="B515" s="297">
        <f>I507+C513</f>
        <v>105.5</v>
      </c>
      <c r="C515" s="499" t="s">
        <v>114</v>
      </c>
      <c r="D515" s="499"/>
      <c r="E515" s="519">
        <f>K507+I513</f>
        <v>106.90462833099579</v>
      </c>
      <c r="F515" s="519"/>
      <c r="G515" s="499" t="s">
        <v>150</v>
      </c>
      <c r="H515" s="499"/>
      <c r="I515" s="528">
        <f>B515-E515</f>
        <v>-1.4046283309957914</v>
      </c>
      <c r="J515" s="528"/>
      <c r="K515" s="529" t="s">
        <v>151</v>
      </c>
      <c r="L515" s="529"/>
      <c r="M515" s="531">
        <f>IF(ISERROR(I515/B515),"",I515/B515)</f>
        <v>-1.3314012616073852E-2</v>
      </c>
      <c r="N515" s="531"/>
      <c r="O515" s="529"/>
      <c r="P515" s="499" t="s">
        <v>107</v>
      </c>
      <c r="Q515" s="499"/>
      <c r="R515" s="522"/>
      <c r="S515" s="522"/>
      <c r="T515" s="530" t="str">
        <f>IF(ISERROR(R515/R516),"",R515/R516)</f>
        <v/>
      </c>
      <c r="U515" s="530"/>
      <c r="V515" s="499" t="s">
        <v>47</v>
      </c>
      <c r="W515" s="499"/>
      <c r="X515" s="522">
        <f>SUM(O377,O434,O469,O489,O496,O512)</f>
        <v>0</v>
      </c>
      <c r="Y515" s="522"/>
      <c r="Z515" s="530" t="str">
        <f>IF(ISERROR(X515/X516),"",X515/X516)</f>
        <v/>
      </c>
      <c r="AA515" s="530"/>
      <c r="AB515" s="12"/>
      <c r="AC515" s="22"/>
      <c r="AD515" s="22"/>
      <c r="AE515" s="3"/>
      <c r="AF515" s="3"/>
      <c r="AG515" s="306"/>
      <c r="AH515" s="306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  <c r="AU515" s="303"/>
      <c r="AV515" s="303"/>
      <c r="AW515" s="303"/>
      <c r="AX515" s="303"/>
      <c r="AY515" s="303"/>
      <c r="AZ515" s="303"/>
      <c r="BA515" s="303"/>
    </row>
    <row r="516" spans="1:53" ht="15.75" customHeight="1">
      <c r="A516" s="270" t="s">
        <v>501</v>
      </c>
      <c r="B516" s="297">
        <f>N507</f>
        <v>0</v>
      </c>
      <c r="C516" s="499" t="s">
        <v>149</v>
      </c>
      <c r="D516" s="499"/>
      <c r="E516" s="530">
        <f>IF(ISERROR(B516/B515),"",B516/B515)</f>
        <v>0</v>
      </c>
      <c r="F516" s="530"/>
      <c r="G516" s="499" t="s">
        <v>158</v>
      </c>
      <c r="H516" s="499"/>
      <c r="I516" s="529">
        <f>V507</f>
        <v>0</v>
      </c>
      <c r="J516" s="529"/>
      <c r="K516" s="529" t="s">
        <v>156</v>
      </c>
      <c r="L516" s="529"/>
      <c r="M516" s="531">
        <f t="array" ref="M516">IF(ISERROR(I516/B514),"",I516/B514)</f>
        <v>0</v>
      </c>
      <c r="N516" s="531"/>
      <c r="O516" s="529"/>
      <c r="P516" s="499" t="s">
        <v>123</v>
      </c>
      <c r="Q516" s="499"/>
      <c r="R516" s="522">
        <f>SUM(R509:S515)</f>
        <v>0</v>
      </c>
      <c r="S516" s="522"/>
      <c r="T516" s="530">
        <f>SUM(T509:U515)</f>
        <v>0</v>
      </c>
      <c r="U516" s="530"/>
      <c r="V516" s="499" t="s">
        <v>123</v>
      </c>
      <c r="W516" s="499"/>
      <c r="X516" s="522">
        <f>SUM(X509:Y515)</f>
        <v>0</v>
      </c>
      <c r="Y516" s="522"/>
      <c r="Z516" s="530">
        <f>SUM(Z509:AA515)</f>
        <v>0</v>
      </c>
      <c r="AA516" s="530"/>
      <c r="AB516" s="12"/>
      <c r="AC516" s="22"/>
      <c r="AD516" s="22"/>
      <c r="AE516" s="3"/>
      <c r="AF516" s="3"/>
      <c r="AG516" s="306"/>
      <c r="AH516" s="306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  <c r="AU516" s="303"/>
      <c r="AV516" s="303"/>
      <c r="AW516" s="303"/>
      <c r="AX516" s="303"/>
      <c r="AY516" s="303"/>
      <c r="AZ516" s="303"/>
      <c r="BA516" s="303"/>
    </row>
    <row r="517" spans="1:53" ht="17.25">
      <c r="A517" s="289" t="s">
        <v>502</v>
      </c>
      <c r="B517" s="301"/>
      <c r="C517" s="7"/>
      <c r="D517" s="7"/>
      <c r="E517" s="15"/>
      <c r="F517" s="15"/>
      <c r="G517" s="523" t="str">
        <f>IF(ISERROR(#REF!/#REF!),"",#REF!/#REF!)</f>
        <v/>
      </c>
      <c r="H517" s="523"/>
      <c r="I517" s="523"/>
      <c r="J517" s="8"/>
      <c r="K517" s="47"/>
      <c r="L517" s="12"/>
      <c r="M517" s="12"/>
      <c r="N517" s="523" t="str">
        <f>IF(ISERROR(G517/#REF!),"",G517/#REF!)</f>
        <v/>
      </c>
      <c r="O517" s="523"/>
      <c r="P517" s="523"/>
      <c r="Q517" s="523"/>
      <c r="R517" s="523"/>
      <c r="S517" s="306"/>
      <c r="T517" s="15"/>
      <c r="U517" s="15"/>
      <c r="V517" s="205"/>
      <c r="W517" s="8"/>
      <c r="X517" s="9"/>
      <c r="Y517" s="9"/>
      <c r="Z517" s="9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9"/>
      <c r="AN517" s="9"/>
      <c r="AO517" s="9"/>
      <c r="AP517" s="9"/>
      <c r="AQ517" s="9"/>
      <c r="AR517" s="9"/>
      <c r="AS517" s="12"/>
      <c r="AT517" s="12"/>
      <c r="AU517" s="12"/>
      <c r="AV517" s="12"/>
      <c r="AW517" s="12"/>
      <c r="AX517" s="12"/>
      <c r="AY517" s="12"/>
      <c r="AZ517" s="12"/>
      <c r="BA517" s="12"/>
    </row>
    <row r="518" spans="1:53" ht="15.75" customHeight="1">
      <c r="A518" s="271" t="s">
        <v>503</v>
      </c>
      <c r="B518" s="301"/>
      <c r="C518" s="7"/>
      <c r="D518" s="7"/>
      <c r="E518" s="7"/>
      <c r="F518" s="7"/>
      <c r="G518" s="11"/>
      <c r="H518" s="7"/>
      <c r="I518" s="11"/>
      <c r="J518" s="44"/>
      <c r="K518" s="48"/>
      <c r="L518" s="7"/>
      <c r="M518" s="7"/>
      <c r="N518" s="7"/>
      <c r="O518" s="7"/>
      <c r="P518" s="7"/>
      <c r="Q518" s="7"/>
      <c r="R518" s="7"/>
      <c r="S518" s="7"/>
      <c r="T518" s="7"/>
      <c r="U518" s="18"/>
      <c r="V518" s="206"/>
      <c r="W518" s="18"/>
      <c r="X518" s="7"/>
      <c r="Y518" s="7"/>
      <c r="Z518" s="7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7"/>
      <c r="AN518" s="7"/>
      <c r="AO518" s="7"/>
      <c r="AP518" s="7"/>
      <c r="AQ518" s="7"/>
      <c r="AR518" s="7"/>
      <c r="AS518" s="15"/>
      <c r="AT518" s="15"/>
      <c r="AU518" s="15"/>
      <c r="AV518" s="15"/>
      <c r="AW518" s="15"/>
      <c r="AX518" s="15"/>
      <c r="AY518" s="15"/>
      <c r="AZ518" s="15"/>
      <c r="BA518" s="15"/>
    </row>
    <row r="519" spans="1:53">
      <c r="A519" s="522" t="s">
        <v>157</v>
      </c>
      <c r="B519" s="522"/>
      <c r="C519" s="519">
        <f>SUM(B171,B342,B514)</f>
        <v>7163</v>
      </c>
      <c r="D519" s="519"/>
      <c r="E519" s="522" t="s">
        <v>124</v>
      </c>
      <c r="F519" s="522"/>
      <c r="G519" s="519">
        <f>SUM(E171,E342,E514)</f>
        <v>37119.379999999997</v>
      </c>
      <c r="H519" s="519"/>
      <c r="I519" s="499" t="s">
        <v>34</v>
      </c>
      <c r="J519" s="522"/>
      <c r="K519" s="524">
        <f>IF(ISERROR(C519/G520),"",C519/G520)</f>
        <v>11.152467854776795</v>
      </c>
      <c r="L519" s="525"/>
      <c r="M519" s="499" t="s">
        <v>32</v>
      </c>
      <c r="N519" s="499"/>
      <c r="O519" s="526">
        <f t="array" ref="O519">IF(ISERROR(C519/C520),"",C519/C520)</f>
        <v>19.359459459459458</v>
      </c>
      <c r="P519" s="527"/>
      <c r="Q519" s="7"/>
      <c r="R519" s="7"/>
      <c r="S519" s="7"/>
      <c r="T519" s="7"/>
      <c r="U519" s="18"/>
      <c r="V519" s="206"/>
      <c r="W519" s="18"/>
      <c r="X519" s="7"/>
      <c r="Y519" s="7"/>
      <c r="Z519" s="7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7"/>
      <c r="AN519" s="7"/>
      <c r="AO519" s="7"/>
      <c r="AP519" s="7"/>
      <c r="AQ519" s="7"/>
      <c r="AR519" s="7"/>
      <c r="AS519" s="15"/>
      <c r="AT519" s="15"/>
      <c r="AU519" s="15"/>
      <c r="AV519" s="15"/>
      <c r="AW519" s="15"/>
      <c r="AX519" s="15"/>
      <c r="AY519" s="15"/>
      <c r="AZ519" s="15"/>
      <c r="BA519" s="15"/>
    </row>
    <row r="520" spans="1:53">
      <c r="A520" s="499" t="s">
        <v>125</v>
      </c>
      <c r="B520" s="499"/>
      <c r="C520" s="519">
        <f>SUM(B172,B343,B515)</f>
        <v>370</v>
      </c>
      <c r="D520" s="519"/>
      <c r="E520" s="499" t="s">
        <v>114</v>
      </c>
      <c r="F520" s="499"/>
      <c r="G520" s="519">
        <f>SUM(E172,E343,E515)</f>
        <v>642.27936751523237</v>
      </c>
      <c r="H520" s="519"/>
      <c r="I520" s="506" t="s">
        <v>150</v>
      </c>
      <c r="J520" s="507"/>
      <c r="K520" s="510">
        <f>C520-G520</f>
        <v>-272.27936751523237</v>
      </c>
      <c r="L520" s="509"/>
      <c r="M520" s="510" t="s">
        <v>151</v>
      </c>
      <c r="N520" s="509"/>
      <c r="O520" s="520">
        <f>IF(ISERROR(K520/C520),"",K520/C520)</f>
        <v>-0.73589018247360094</v>
      </c>
      <c r="P520" s="521"/>
      <c r="Q520" s="7"/>
      <c r="R520" s="7"/>
      <c r="S520" s="7"/>
      <c r="T520" s="7"/>
      <c r="U520" s="18"/>
      <c r="V520" s="206"/>
      <c r="W520" s="18"/>
      <c r="X520" s="7"/>
      <c r="Y520" s="7"/>
      <c r="Z520" s="7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7"/>
      <c r="AN520" s="7"/>
      <c r="AO520" s="7"/>
      <c r="AP520" s="7"/>
      <c r="AQ520" s="7"/>
      <c r="AR520" s="7"/>
      <c r="AS520" s="15"/>
      <c r="AT520" s="15"/>
      <c r="AU520" s="15"/>
      <c r="AV520" s="15"/>
      <c r="AW520" s="15"/>
      <c r="AX520" s="15"/>
      <c r="AY520" s="15"/>
      <c r="AZ520" s="15"/>
      <c r="BA520" s="15"/>
    </row>
    <row r="521" spans="1:53">
      <c r="A521" s="506" t="s">
        <v>148</v>
      </c>
      <c r="B521" s="507"/>
      <c r="C521" s="519">
        <f>SUM(B173,B344,B516)</f>
        <v>0</v>
      </c>
      <c r="D521" s="519"/>
      <c r="E521" s="506" t="s">
        <v>149</v>
      </c>
      <c r="F521" s="507"/>
      <c r="G521" s="520">
        <f>IF(ISERROR(C521/C520),"",C521/C520)</f>
        <v>0</v>
      </c>
      <c r="H521" s="521"/>
      <c r="I521" s="499" t="s">
        <v>126</v>
      </c>
      <c r="J521" s="522"/>
      <c r="K521" s="519">
        <f>SUM(I173,I344,I516)</f>
        <v>0</v>
      </c>
      <c r="L521" s="519"/>
      <c r="M521" s="522" t="s">
        <v>127</v>
      </c>
      <c r="N521" s="522"/>
      <c r="O521" s="520">
        <f t="array" ref="O521">IF(ISERROR(K521/C519),"",K521/C519)</f>
        <v>0</v>
      </c>
      <c r="P521" s="521"/>
      <c r="Q521" s="7"/>
      <c r="R521" s="7"/>
      <c r="S521" s="7"/>
      <c r="T521" s="7"/>
      <c r="U521" s="18"/>
      <c r="V521" s="206"/>
      <c r="W521" s="18"/>
      <c r="X521" s="7"/>
      <c r="Y521" s="7"/>
      <c r="Z521" s="7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7"/>
      <c r="AN521" s="7"/>
      <c r="AO521" s="7"/>
      <c r="AP521" s="7"/>
      <c r="AQ521" s="7"/>
      <c r="AR521" s="7"/>
      <c r="AS521" s="15"/>
      <c r="AT521" s="15"/>
      <c r="AU521" s="15"/>
      <c r="AV521" s="15"/>
      <c r="AW521" s="15"/>
      <c r="AX521" s="15"/>
      <c r="AY521" s="15"/>
      <c r="AZ521" s="15"/>
      <c r="BA521" s="15"/>
    </row>
    <row r="522" spans="1:53" ht="17.25">
      <c r="A522" s="271" t="s">
        <v>504</v>
      </c>
      <c r="B522" s="19"/>
      <c r="C522" s="26"/>
      <c r="D522" s="26"/>
      <c r="E522" s="25"/>
      <c r="F522" s="25"/>
      <c r="G522" s="306"/>
      <c r="H522" s="22"/>
      <c r="I522" s="306"/>
      <c r="J522" s="8"/>
      <c r="K522" s="54"/>
      <c r="L522" s="304"/>
      <c r="M522" s="304"/>
      <c r="N522" s="15"/>
      <c r="O522" s="15"/>
      <c r="P522" s="15"/>
      <c r="Q522" s="15"/>
      <c r="R522" s="15"/>
      <c r="S522" s="15"/>
      <c r="T522" s="304"/>
      <c r="U522" s="304"/>
      <c r="V522" s="207"/>
      <c r="W522" s="304"/>
      <c r="X522" s="12"/>
      <c r="Y522" s="12"/>
      <c r="Z522" s="12"/>
      <c r="AA522" s="4"/>
      <c r="AB522" s="4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7"/>
      <c r="AN522" s="7"/>
      <c r="AO522" s="7"/>
      <c r="AP522" s="7"/>
      <c r="AQ522" s="7"/>
      <c r="AR522" s="7"/>
      <c r="AS522" s="15"/>
      <c r="AT522" s="15"/>
      <c r="AU522" s="15"/>
      <c r="AV522" s="15"/>
      <c r="AW522" s="15"/>
      <c r="AX522" s="15"/>
      <c r="AY522" s="15"/>
      <c r="AZ522" s="15"/>
      <c r="BA522" s="15"/>
    </row>
    <row r="523" spans="1:53">
      <c r="A523" s="506" t="s">
        <v>130</v>
      </c>
      <c r="B523" s="507"/>
      <c r="C523" s="506" t="s">
        <v>131</v>
      </c>
      <c r="D523" s="507"/>
      <c r="E523" s="506" t="s">
        <v>118</v>
      </c>
      <c r="F523" s="507"/>
      <c r="G523" s="513" t="s">
        <v>116</v>
      </c>
      <c r="H523" s="514"/>
      <c r="I523" s="506" t="s">
        <v>117</v>
      </c>
      <c r="J523" s="509"/>
      <c r="K523" s="506" t="s">
        <v>14</v>
      </c>
      <c r="L523" s="507"/>
      <c r="M523" s="506" t="s">
        <v>118</v>
      </c>
      <c r="N523" s="507"/>
      <c r="O523" s="499" t="s">
        <v>119</v>
      </c>
      <c r="P523" s="499"/>
      <c r="Q523" s="506" t="s">
        <v>14</v>
      </c>
      <c r="R523" s="507"/>
      <c r="S523" s="506" t="s">
        <v>118</v>
      </c>
      <c r="T523" s="507"/>
      <c r="U523" s="14"/>
      <c r="V523" s="199"/>
      <c r="W523" s="12"/>
      <c r="X523" s="3"/>
      <c r="Y523" s="14"/>
      <c r="Z523" s="15"/>
      <c r="AA523" s="15"/>
      <c r="AB523" s="15"/>
      <c r="AC523" s="15"/>
      <c r="AD523" s="15"/>
      <c r="AE523" s="15"/>
      <c r="AF523" s="15"/>
      <c r="AG523" s="15"/>
      <c r="AH523" s="11"/>
      <c r="AI523" s="11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</row>
    <row r="524" spans="1:53" ht="23.25" customHeight="1">
      <c r="A524" s="511" t="s">
        <v>70</v>
      </c>
      <c r="B524" s="507"/>
      <c r="C524" s="508">
        <f>SUM(G28,G199,G370)</f>
        <v>2348</v>
      </c>
      <c r="D524" s="507"/>
      <c r="E524" s="502">
        <f>IF(ISERROR(C524/C530),"",C524/C530)</f>
        <v>0.32779561636185955</v>
      </c>
      <c r="F524" s="503"/>
      <c r="G524" s="515"/>
      <c r="H524" s="516"/>
      <c r="I524" s="504" t="s">
        <v>15</v>
      </c>
      <c r="J524" s="512"/>
      <c r="K524" s="510">
        <f t="shared" ref="K524:K529" si="101">SUM(R166,U337,U509)</f>
        <v>0</v>
      </c>
      <c r="L524" s="509"/>
      <c r="M524" s="502" t="str">
        <f t="array" ref="M524">IF(ISERROR(K524/K530),"",K524/K530)</f>
        <v/>
      </c>
      <c r="N524" s="503"/>
      <c r="O524" s="499" t="s">
        <v>41</v>
      </c>
      <c r="P524" s="499"/>
      <c r="Q524" s="500">
        <f t="shared" ref="Q524:Q529" si="102">SUM(X166,AA337,AA509)</f>
        <v>0</v>
      </c>
      <c r="R524" s="501"/>
      <c r="S524" s="502" t="str">
        <f t="array" ref="S524">IF(ISERROR(Q524/Q530),"",Q524/Q530)</f>
        <v/>
      </c>
      <c r="T524" s="503"/>
      <c r="U524" s="14"/>
      <c r="V524" s="199"/>
      <c r="W524" s="22"/>
      <c r="X524" s="3"/>
      <c r="Y524" s="14"/>
      <c r="Z524" s="15"/>
      <c r="AA524" s="15"/>
      <c r="AB524" s="15"/>
      <c r="AC524" s="15"/>
      <c r="AD524" s="15"/>
      <c r="AE524" s="15"/>
      <c r="AF524" s="15"/>
      <c r="AG524" s="15"/>
      <c r="AH524" s="11"/>
      <c r="AI524" s="11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</row>
    <row r="525" spans="1:53">
      <c r="A525" s="511" t="s">
        <v>86</v>
      </c>
      <c r="B525" s="507"/>
      <c r="C525" s="506">
        <f>SUM(G86,G257,G428)</f>
        <v>2619</v>
      </c>
      <c r="D525" s="507"/>
      <c r="E525" s="502">
        <f>IF(ISERROR(C525/C530),"",C525/C530)</f>
        <v>0.36562892642747452</v>
      </c>
      <c r="F525" s="503"/>
      <c r="G525" s="515"/>
      <c r="H525" s="516"/>
      <c r="I525" s="504" t="s">
        <v>16</v>
      </c>
      <c r="J525" s="512"/>
      <c r="K525" s="510">
        <f t="shared" si="101"/>
        <v>0</v>
      </c>
      <c r="L525" s="509"/>
      <c r="M525" s="502" t="str">
        <f>IF(ISERROR(K525/K530),"",K525/K530)</f>
        <v/>
      </c>
      <c r="N525" s="503"/>
      <c r="O525" s="499" t="s">
        <v>42</v>
      </c>
      <c r="P525" s="499"/>
      <c r="Q525" s="506">
        <f t="shared" si="102"/>
        <v>0</v>
      </c>
      <c r="R525" s="507"/>
      <c r="S525" s="502" t="str">
        <f>IF(ISERROR(Q525/Q530),"",Q525/Q530)</f>
        <v/>
      </c>
      <c r="T525" s="503"/>
      <c r="U525" s="14"/>
      <c r="V525" s="199"/>
      <c r="W525" s="22"/>
      <c r="X525" s="3"/>
      <c r="Y525" s="14"/>
      <c r="Z525" s="15"/>
      <c r="AA525" s="15"/>
      <c r="AB525" s="15"/>
      <c r="AC525" s="15"/>
      <c r="AD525" s="15"/>
      <c r="AE525" s="15"/>
      <c r="AF525" s="15"/>
      <c r="AG525" s="15"/>
      <c r="AH525" s="11"/>
      <c r="AI525" s="11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</row>
    <row r="526" spans="1:53">
      <c r="A526" s="511" t="s">
        <v>92</v>
      </c>
      <c r="B526" s="507"/>
      <c r="C526" s="506">
        <f>SUM(G121,G292,G463)</f>
        <v>450</v>
      </c>
      <c r="D526" s="507"/>
      <c r="E526" s="502">
        <f>IF(ISERROR(C526/C530),"",C526/C530)</f>
        <v>6.2822839592349577E-2</v>
      </c>
      <c r="F526" s="503"/>
      <c r="G526" s="515"/>
      <c r="H526" s="516"/>
      <c r="I526" s="504" t="s">
        <v>17</v>
      </c>
      <c r="J526" s="512"/>
      <c r="K526" s="510">
        <f t="shared" si="101"/>
        <v>0</v>
      </c>
      <c r="L526" s="509"/>
      <c r="M526" s="502" t="str">
        <f>IF(ISERROR(K526/K530),"",K526/K530)</f>
        <v/>
      </c>
      <c r="N526" s="503"/>
      <c r="O526" s="499" t="s">
        <v>43</v>
      </c>
      <c r="P526" s="499"/>
      <c r="Q526" s="506">
        <f t="shared" si="102"/>
        <v>0</v>
      </c>
      <c r="R526" s="507"/>
      <c r="S526" s="502" t="str">
        <f>IF(ISERROR(Q526/Q530),"",Q526/Q530)</f>
        <v/>
      </c>
      <c r="T526" s="503"/>
      <c r="U526" s="14"/>
      <c r="V526" s="199"/>
      <c r="W526" s="22"/>
      <c r="X526" s="3"/>
      <c r="Y526" s="14"/>
      <c r="Z526" s="15"/>
      <c r="AA526" s="15"/>
      <c r="AB526" s="15"/>
      <c r="AC526" s="15"/>
      <c r="AD526" s="15"/>
      <c r="AE526" s="15"/>
      <c r="AF526" s="15"/>
      <c r="AG526" s="15"/>
      <c r="AH526" s="7"/>
      <c r="AI526" s="7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</row>
    <row r="527" spans="1:53" ht="15.75" customHeight="1">
      <c r="A527" s="511" t="s">
        <v>99</v>
      </c>
      <c r="B527" s="507"/>
      <c r="C527" s="506">
        <f>SUM(G137,G308,G479)</f>
        <v>1382</v>
      </c>
      <c r="D527" s="507"/>
      <c r="E527" s="502">
        <f>IF(ISERROR(C527/C530),"",C527/C530)</f>
        <v>0.19293592070361582</v>
      </c>
      <c r="F527" s="503"/>
      <c r="G527" s="515"/>
      <c r="H527" s="516"/>
      <c r="I527" s="504" t="s">
        <v>18</v>
      </c>
      <c r="J527" s="512"/>
      <c r="K527" s="510">
        <f t="shared" si="101"/>
        <v>0</v>
      </c>
      <c r="L527" s="509"/>
      <c r="M527" s="502" t="str">
        <f>IF(ISERROR(K527/K530),"",K527/K530)</f>
        <v/>
      </c>
      <c r="N527" s="503"/>
      <c r="O527" s="499" t="s">
        <v>21</v>
      </c>
      <c r="P527" s="499"/>
      <c r="Q527" s="506">
        <f t="shared" si="102"/>
        <v>0</v>
      </c>
      <c r="R527" s="507"/>
      <c r="S527" s="502" t="str">
        <f>IF(ISERROR(Q527/Q530),"",Q527/Q530)</f>
        <v/>
      </c>
      <c r="T527" s="503"/>
      <c r="U527" s="14"/>
      <c r="V527" s="199"/>
      <c r="W527" s="22"/>
      <c r="X527" s="3"/>
      <c r="Y527" s="14"/>
      <c r="Z527" s="15"/>
      <c r="AA527" s="15"/>
      <c r="AB527" s="15"/>
      <c r="AC527" s="15"/>
      <c r="AD527" s="15"/>
      <c r="AE527" s="15"/>
      <c r="AF527" s="15"/>
      <c r="AG527" s="15"/>
      <c r="AH527" s="7"/>
      <c r="AI527" s="7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</row>
    <row r="528" spans="1:53" ht="15.75" customHeight="1">
      <c r="A528" s="511" t="s">
        <v>102</v>
      </c>
      <c r="B528" s="507"/>
      <c r="C528" s="506">
        <f>SUM(G148,G319,G490)</f>
        <v>0</v>
      </c>
      <c r="D528" s="507"/>
      <c r="E528" s="502">
        <f>IF(ISERROR(C528/C530),"",C528/C530)</f>
        <v>0</v>
      </c>
      <c r="F528" s="503"/>
      <c r="G528" s="515"/>
      <c r="H528" s="516"/>
      <c r="I528" s="504" t="s">
        <v>19</v>
      </c>
      <c r="J528" s="512"/>
      <c r="K528" s="510">
        <f t="shared" si="101"/>
        <v>0</v>
      </c>
      <c r="L528" s="509"/>
      <c r="M528" s="502" t="str">
        <f>IF(ISERROR(K528/K530),"",K528/K530)</f>
        <v/>
      </c>
      <c r="N528" s="503"/>
      <c r="O528" s="499" t="s">
        <v>45</v>
      </c>
      <c r="P528" s="499"/>
      <c r="Q528" s="506">
        <f t="shared" si="102"/>
        <v>0</v>
      </c>
      <c r="R528" s="507"/>
      <c r="S528" s="502" t="str">
        <f>IF(ISERROR(Q528/Q530),"",Q528/Q530)</f>
        <v/>
      </c>
      <c r="T528" s="503"/>
      <c r="U528" s="14"/>
      <c r="V528" s="199"/>
      <c r="W528" s="22"/>
      <c r="X528" s="3"/>
      <c r="Y528" s="14"/>
      <c r="Z528" s="15"/>
      <c r="AA528" s="15"/>
      <c r="AB528" s="15"/>
      <c r="AC528" s="15"/>
      <c r="AD528" s="15"/>
      <c r="AE528" s="15"/>
      <c r="AF528" s="15"/>
      <c r="AG528" s="15"/>
      <c r="AH528" s="7"/>
      <c r="AI528" s="7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</row>
    <row r="529" spans="1:53" ht="15.75" customHeight="1">
      <c r="A529" s="511" t="s">
        <v>106</v>
      </c>
      <c r="B529" s="507"/>
      <c r="C529" s="506">
        <f>SUM(G163,G334,G506)</f>
        <v>364</v>
      </c>
      <c r="D529" s="507"/>
      <c r="E529" s="502">
        <f>IF(ISERROR(C529/C530),"",C529/C530)</f>
        <v>5.0816696914700546E-2</v>
      </c>
      <c r="F529" s="503"/>
      <c r="G529" s="515"/>
      <c r="H529" s="516"/>
      <c r="I529" s="504" t="s">
        <v>20</v>
      </c>
      <c r="J529" s="512"/>
      <c r="K529" s="510">
        <f t="shared" si="101"/>
        <v>0</v>
      </c>
      <c r="L529" s="509"/>
      <c r="M529" s="502" t="str">
        <f>IF(ISERROR(K529/K530),"",K529/K530)</f>
        <v/>
      </c>
      <c r="N529" s="503"/>
      <c r="O529" s="499" t="s">
        <v>46</v>
      </c>
      <c r="P529" s="499"/>
      <c r="Q529" s="506">
        <f t="shared" si="102"/>
        <v>0</v>
      </c>
      <c r="R529" s="507"/>
      <c r="S529" s="502" t="str">
        <f>IF(ISERROR(Q529/Q530),"",Q529/Q530)</f>
        <v/>
      </c>
      <c r="T529" s="503"/>
      <c r="U529" s="14"/>
      <c r="V529" s="199"/>
      <c r="W529" s="22"/>
      <c r="X529" s="3"/>
      <c r="Y529" s="14"/>
      <c r="Z529" s="15"/>
      <c r="AA529" s="15"/>
      <c r="AB529" s="15"/>
      <c r="AC529" s="15"/>
      <c r="AD529" s="15"/>
      <c r="AE529" s="15"/>
      <c r="AF529" s="15"/>
      <c r="AG529" s="15"/>
      <c r="AH529" s="7"/>
      <c r="AI529" s="7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</row>
    <row r="530" spans="1:53" ht="15.75" customHeight="1">
      <c r="A530" s="506" t="s">
        <v>123</v>
      </c>
      <c r="B530" s="507"/>
      <c r="C530" s="508">
        <f>SUM(C524:C529)</f>
        <v>7163</v>
      </c>
      <c r="D530" s="507"/>
      <c r="E530" s="502">
        <f>SUM(E524:F529)</f>
        <v>1</v>
      </c>
      <c r="F530" s="507"/>
      <c r="G530" s="517"/>
      <c r="H530" s="518"/>
      <c r="I530" s="506" t="s">
        <v>123</v>
      </c>
      <c r="J530" s="509"/>
      <c r="K530" s="510">
        <f>SUM(R173,U344,U516)</f>
        <v>0</v>
      </c>
      <c r="L530" s="509"/>
      <c r="M530" s="502">
        <f>SUM(M524:N529)</f>
        <v>0</v>
      </c>
      <c r="N530" s="503"/>
      <c r="O530" s="499" t="s">
        <v>123</v>
      </c>
      <c r="P530" s="499"/>
      <c r="Q530" s="500">
        <f>SUM(X173,AA344,AA516)</f>
        <v>0</v>
      </c>
      <c r="R530" s="501"/>
      <c r="S530" s="502">
        <f>SUM(S524:T529)</f>
        <v>0</v>
      </c>
      <c r="T530" s="503"/>
      <c r="U530" s="14"/>
      <c r="V530" s="199"/>
      <c r="W530" s="12"/>
      <c r="X530" s="3"/>
      <c r="Y530" s="14"/>
      <c r="Z530" s="15"/>
      <c r="AA530" s="15"/>
      <c r="AB530" s="15"/>
      <c r="AC530" s="15"/>
      <c r="AD530" s="15"/>
      <c r="AE530" s="15"/>
      <c r="AF530" s="15"/>
      <c r="AG530" s="15"/>
      <c r="AH530" s="7"/>
      <c r="AI530" s="7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</row>
    <row r="531" spans="1:53" ht="15.75" customHeight="1">
      <c r="A531" s="290" t="s">
        <v>505</v>
      </c>
      <c r="B531" s="67"/>
      <c r="C531" s="358"/>
      <c r="D531" s="1"/>
      <c r="E531" s="1"/>
      <c r="F531" s="1"/>
      <c r="G531" s="27"/>
      <c r="H531" s="2"/>
      <c r="I531" s="27"/>
      <c r="J531" s="2"/>
      <c r="K531" s="49"/>
      <c r="L531" s="2"/>
      <c r="M531" s="2"/>
      <c r="N531" s="2"/>
      <c r="O531" s="2"/>
      <c r="P531" s="2"/>
      <c r="Q531" s="2"/>
      <c r="R531" s="2"/>
      <c r="S531" s="2"/>
      <c r="T531" s="2"/>
      <c r="U531" s="24"/>
      <c r="V531" s="208"/>
      <c r="W531" s="24"/>
      <c r="X531" s="5"/>
      <c r="Y531" s="5"/>
      <c r="Z531" s="24"/>
      <c r="AA531" s="3"/>
      <c r="AB531" s="304"/>
      <c r="AC531" s="304"/>
      <c r="AD531" s="304"/>
      <c r="AE531" s="304"/>
      <c r="AF531" s="304"/>
      <c r="AG531" s="304"/>
      <c r="AH531" s="304"/>
      <c r="AI531" s="304"/>
      <c r="AJ531" s="304"/>
      <c r="AK531" s="304"/>
      <c r="AL531" s="304"/>
      <c r="AM531" s="12"/>
      <c r="AN531" s="12"/>
      <c r="AO531" s="12"/>
      <c r="AP531" s="12"/>
      <c r="AQ531" s="12"/>
      <c r="AR531" s="12"/>
      <c r="AS531" s="15"/>
      <c r="AT531" s="15"/>
      <c r="AU531" s="15"/>
      <c r="AV531" s="15"/>
      <c r="AW531" s="15"/>
      <c r="AX531" s="15"/>
      <c r="AY531" s="15"/>
      <c r="AZ531" s="15"/>
      <c r="BA531" s="15"/>
    </row>
    <row r="532" spans="1:53" ht="18.75" customHeight="1">
      <c r="A532" s="504" t="s">
        <v>132</v>
      </c>
      <c r="B532" s="505"/>
      <c r="C532" s="295" t="s">
        <v>133</v>
      </c>
      <c r="D532" s="295" t="s">
        <v>134</v>
      </c>
      <c r="E532" s="295" t="s">
        <v>3</v>
      </c>
      <c r="F532" s="295" t="s">
        <v>4</v>
      </c>
      <c r="G532" s="295" t="s">
        <v>5</v>
      </c>
      <c r="H532" s="87" t="s">
        <v>6</v>
      </c>
      <c r="I532" s="87" t="s">
        <v>7</v>
      </c>
      <c r="J532" s="87" t="s">
        <v>135</v>
      </c>
      <c r="K532" s="298" t="s">
        <v>8</v>
      </c>
      <c r="L532" s="87" t="s">
        <v>9</v>
      </c>
      <c r="M532" s="87" t="s">
        <v>136</v>
      </c>
      <c r="N532" s="87" t="s">
        <v>10</v>
      </c>
      <c r="O532" s="87" t="s">
        <v>137</v>
      </c>
      <c r="P532" s="299" t="s">
        <v>138</v>
      </c>
      <c r="Q532" s="87" t="s">
        <v>139</v>
      </c>
      <c r="R532" s="36" t="s">
        <v>140</v>
      </c>
      <c r="S532" s="295" t="s">
        <v>141</v>
      </c>
      <c r="T532" s="295" t="s">
        <v>142</v>
      </c>
      <c r="U532" s="51"/>
      <c r="V532" s="209"/>
      <c r="X532" s="14"/>
      <c r="Y532" s="14"/>
      <c r="Z532" s="15"/>
      <c r="AA532" s="15"/>
      <c r="AB532" s="15"/>
      <c r="AC532" s="304"/>
      <c r="AD532" s="304"/>
      <c r="AE532" s="304"/>
      <c r="AF532" s="304"/>
      <c r="AG532" s="304"/>
      <c r="AH532" s="304"/>
      <c r="AI532" s="304"/>
      <c r="AJ532" s="304"/>
      <c r="AK532" s="304"/>
      <c r="AL532" s="304"/>
      <c r="AM532" s="304"/>
      <c r="AN532" s="15"/>
      <c r="AO532" s="304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</row>
    <row r="533" spans="1:53" ht="15.75" customHeight="1">
      <c r="A533" s="495" t="s">
        <v>143</v>
      </c>
      <c r="B533" s="496"/>
      <c r="C533" s="93">
        <f>SUM('1:3'!C533)</f>
        <v>18</v>
      </c>
      <c r="D533" s="93">
        <f>SUM('1:3'!D533)</f>
        <v>18</v>
      </c>
      <c r="E533" s="93">
        <f>SUM('1:3'!E533)</f>
        <v>0</v>
      </c>
      <c r="F533" s="93">
        <f>SUM('1:3'!F533)</f>
        <v>0</v>
      </c>
      <c r="G533" s="93">
        <f>SUM('1:3'!G533)</f>
        <v>0</v>
      </c>
      <c r="H533" s="93">
        <f>SUM('1:3'!H533)</f>
        <v>0</v>
      </c>
      <c r="I533" s="93">
        <f>SUM('1:3'!I533)</f>
        <v>0</v>
      </c>
      <c r="J533" s="93">
        <f>+C533-H533-I533</f>
        <v>18</v>
      </c>
      <c r="K533" s="93">
        <f>SUM('1:3'!K533)</f>
        <v>1</v>
      </c>
      <c r="L533" s="93">
        <f>SUM('1:3'!L533)</f>
        <v>0</v>
      </c>
      <c r="M533" s="93">
        <f>SUM('1:3'!M533)</f>
        <v>0</v>
      </c>
      <c r="N533" s="93">
        <f>SUM('1:3'!N533)</f>
        <v>0</v>
      </c>
      <c r="O533" s="93">
        <f>SUM('1:3'!O533)</f>
        <v>0</v>
      </c>
      <c r="P533" s="93">
        <f>SUM('1:3'!P533)</f>
        <v>0</v>
      </c>
      <c r="Q533" s="93">
        <f>J533-K533-L533</f>
        <v>17</v>
      </c>
      <c r="R533" s="93">
        <f>Q533*11-M533-N533</f>
        <v>187</v>
      </c>
      <c r="S533" s="196">
        <f>IF(ISERROR(Q533/J533),"",Q533/J533)</f>
        <v>0.94444444444444442</v>
      </c>
      <c r="T533" s="190">
        <f t="array" ref="T533">IF(ISERROR((O533:P533)/C533),"",SUM(O533:P533)/C533)</f>
        <v>0</v>
      </c>
      <c r="X533" s="14"/>
      <c r="Y533" s="14"/>
      <c r="Z533" s="15"/>
      <c r="AA533" s="15"/>
      <c r="AB533" s="15"/>
      <c r="AC533" s="304"/>
      <c r="AD533" s="304"/>
      <c r="AE533" s="304"/>
      <c r="AF533" s="304"/>
      <c r="AG533" s="304"/>
      <c r="AH533" s="304"/>
      <c r="AI533" s="304"/>
      <c r="AJ533" s="304"/>
      <c r="AK533" s="304"/>
      <c r="AL533" s="304"/>
      <c r="AM533" s="304"/>
      <c r="AN533" s="15"/>
      <c r="AO533" s="304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</row>
    <row r="534" spans="1:53">
      <c r="A534" s="495" t="s">
        <v>144</v>
      </c>
      <c r="B534" s="496"/>
      <c r="C534" s="93">
        <f>SUM('1:3'!C534)</f>
        <v>16</v>
      </c>
      <c r="D534" s="93">
        <f>SUM('1:3'!D534)</f>
        <v>14</v>
      </c>
      <c r="E534" s="93">
        <f>SUM('1:3'!E534)</f>
        <v>2</v>
      </c>
      <c r="F534" s="93">
        <f>SUM('1:3'!F534)</f>
        <v>0</v>
      </c>
      <c r="G534" s="93">
        <f>SUM('1:3'!G534)</f>
        <v>0</v>
      </c>
      <c r="H534" s="93">
        <f>SUM('1:3'!H534)</f>
        <v>0</v>
      </c>
      <c r="I534" s="93">
        <f>SUM('1:3'!I534)</f>
        <v>0</v>
      </c>
      <c r="J534" s="93">
        <f>C534-G534-H534-I534</f>
        <v>16</v>
      </c>
      <c r="K534" s="93">
        <f>SUM('1:3'!K534)</f>
        <v>0</v>
      </c>
      <c r="L534" s="93">
        <f>SUM('1:3'!L534)</f>
        <v>0</v>
      </c>
      <c r="M534" s="93">
        <f>SUM('1:3'!M534)</f>
        <v>0</v>
      </c>
      <c r="N534" s="93">
        <f>SUM('1:3'!N534)</f>
        <v>0</v>
      </c>
      <c r="O534" s="93">
        <f>SUM('1:3'!O534)</f>
        <v>0</v>
      </c>
      <c r="P534" s="93">
        <f>SUM('1:3'!P534)</f>
        <v>0</v>
      </c>
      <c r="Q534" s="93">
        <f>J534-K534-L534</f>
        <v>16</v>
      </c>
      <c r="R534" s="93">
        <f>Q534*11-M534-N534</f>
        <v>176</v>
      </c>
      <c r="S534" s="190">
        <f t="array" ref="S534">IF(ISERROR(Q534/J534),"",Q534/J534)</f>
        <v>1</v>
      </c>
      <c r="T534" s="190">
        <f t="array" ref="T534">IF(ISERROR((O534:P534)/C534),"",SUM(O534:P534)/C534)</f>
        <v>0</v>
      </c>
      <c r="X534" s="14"/>
      <c r="Y534" s="14"/>
      <c r="Z534" s="15"/>
      <c r="AA534" s="15"/>
      <c r="AB534" s="15"/>
      <c r="AC534" s="304"/>
      <c r="AD534" s="304"/>
      <c r="AE534" s="304"/>
      <c r="AF534" s="304"/>
      <c r="AG534" s="304"/>
      <c r="AH534" s="304"/>
      <c r="AI534" s="304"/>
      <c r="AJ534" s="304"/>
      <c r="AK534" s="304"/>
      <c r="AL534" s="304"/>
      <c r="AM534" s="304"/>
      <c r="AN534" s="15"/>
      <c r="AO534" s="304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</row>
    <row r="535" spans="1:53">
      <c r="A535" s="495" t="s">
        <v>145</v>
      </c>
      <c r="B535" s="496"/>
      <c r="C535" s="93">
        <f>SUM('1:3'!C535)</f>
        <v>18</v>
      </c>
      <c r="D535" s="93">
        <f>SUM('1:3'!D535)</f>
        <v>18</v>
      </c>
      <c r="E535" s="93">
        <f>SUM('1:3'!E535)</f>
        <v>0</v>
      </c>
      <c r="F535" s="93">
        <f>SUM('1:3'!F535)</f>
        <v>0</v>
      </c>
      <c r="G535" s="93">
        <f>SUM('1:3'!G535)</f>
        <v>0</v>
      </c>
      <c r="H535" s="93">
        <f>SUM('1:3'!H535)</f>
        <v>9</v>
      </c>
      <c r="I535" s="93">
        <f>SUM('1:3'!I535)</f>
        <v>0</v>
      </c>
      <c r="J535" s="93">
        <f>C535-G535-H535-I535</f>
        <v>9</v>
      </c>
      <c r="K535" s="93">
        <f>SUM('1:3'!K535)</f>
        <v>0</v>
      </c>
      <c r="L535" s="93">
        <f>SUM('1:3'!L535)</f>
        <v>0</v>
      </c>
      <c r="M535" s="93">
        <f>SUM('1:3'!M535)</f>
        <v>0</v>
      </c>
      <c r="N535" s="93">
        <f>SUM('1:3'!N535)</f>
        <v>0</v>
      </c>
      <c r="O535" s="93">
        <f>SUM('1:3'!O535)</f>
        <v>0</v>
      </c>
      <c r="P535" s="93">
        <f>SUM('1:3'!P535)</f>
        <v>0</v>
      </c>
      <c r="Q535" s="93">
        <f>J535-K535-L535</f>
        <v>9</v>
      </c>
      <c r="R535" s="93">
        <f>Q535*11-M535-N535</f>
        <v>99</v>
      </c>
      <c r="S535" s="190">
        <f t="array" ref="S535">IF(ISERROR(Q535/J535),"",Q535/J535)</f>
        <v>1</v>
      </c>
      <c r="T535" s="190">
        <f t="array" ref="T535">IF(ISERROR((O535:P535)/C535),"",SUM(O535:P535)/C535)</f>
        <v>0</v>
      </c>
      <c r="V535" s="209"/>
      <c r="X535" s="14"/>
      <c r="Y535" s="14"/>
      <c r="Z535" s="15"/>
      <c r="AA535" s="15"/>
      <c r="AB535" s="15"/>
      <c r="AC535" s="304"/>
      <c r="AD535" s="304"/>
      <c r="AE535" s="304"/>
      <c r="AF535" s="304"/>
      <c r="AG535" s="304"/>
      <c r="AH535" s="304"/>
      <c r="AI535" s="304"/>
      <c r="AJ535" s="304"/>
      <c r="AK535" s="304"/>
      <c r="AL535" s="304"/>
      <c r="AM535" s="304"/>
      <c r="AN535" s="15"/>
      <c r="AO535" s="304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</row>
    <row r="536" spans="1:53" s="42" customFormat="1">
      <c r="A536" s="497" t="s">
        <v>11</v>
      </c>
      <c r="B536" s="498"/>
      <c r="C536" s="37">
        <f>SUM(C533:C535)</f>
        <v>52</v>
      </c>
      <c r="D536" s="37">
        <f>SUM(D533:D535)</f>
        <v>50</v>
      </c>
      <c r="E536" s="37">
        <f t="shared" ref="E536:N536" si="103">SUM(E533:E535)</f>
        <v>2</v>
      </c>
      <c r="F536" s="37">
        <f t="shared" si="103"/>
        <v>0</v>
      </c>
      <c r="G536" s="37">
        <f t="shared" si="103"/>
        <v>0</v>
      </c>
      <c r="H536" s="37">
        <f t="shared" si="103"/>
        <v>9</v>
      </c>
      <c r="I536" s="37">
        <f t="shared" si="103"/>
        <v>0</v>
      </c>
      <c r="J536" s="45">
        <f t="shared" si="103"/>
        <v>43</v>
      </c>
      <c r="K536" s="88">
        <f t="shared" si="103"/>
        <v>1</v>
      </c>
      <c r="L536" s="37">
        <f t="shared" si="103"/>
        <v>0</v>
      </c>
      <c r="M536" s="37">
        <f t="shared" si="103"/>
        <v>0</v>
      </c>
      <c r="N536" s="37">
        <f t="shared" si="103"/>
        <v>0</v>
      </c>
      <c r="O536" s="37">
        <f>SUM(O533:O535)</f>
        <v>0</v>
      </c>
      <c r="P536" s="37">
        <f>SUM(P533:P535)</f>
        <v>0</v>
      </c>
      <c r="Q536" s="37">
        <f>SUM(Q533:Q535)</f>
        <v>42</v>
      </c>
      <c r="R536" s="37">
        <f>SUM(R533:R535)</f>
        <v>462</v>
      </c>
      <c r="S536" s="38">
        <f t="array" ref="S536">IF(ISERROR(Q536/J536),"",Q536/J536)</f>
        <v>0.97674418604651159</v>
      </c>
      <c r="T536" s="39">
        <f t="array" ref="T536">IF(ISERROR((O536:P536)/C536),"",SUM(O536:P536)/C536)</f>
        <v>0</v>
      </c>
      <c r="V536" s="210"/>
      <c r="X536" s="29"/>
      <c r="Y536" s="29"/>
      <c r="Z536" s="40"/>
      <c r="AA536" s="40"/>
      <c r="AB536" s="40"/>
      <c r="AC536" s="41"/>
      <c r="AD536" s="4"/>
      <c r="AE536" s="41"/>
      <c r="AF536" s="41"/>
      <c r="AG536" s="41"/>
      <c r="AH536" s="41"/>
      <c r="AI536" s="4"/>
      <c r="AJ536" s="4"/>
      <c r="AK536" s="4"/>
      <c r="AL536" s="4"/>
      <c r="AM536" s="4"/>
      <c r="AN536" s="15"/>
      <c r="AO536" s="4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</row>
    <row r="537" spans="1:53">
      <c r="A537" s="273"/>
      <c r="B537" s="68"/>
      <c r="C537" s="14"/>
      <c r="D537" s="14"/>
      <c r="E537" s="14"/>
      <c r="F537" s="14"/>
      <c r="G537" s="4"/>
      <c r="H537" s="14"/>
      <c r="I537" s="4"/>
      <c r="J537" s="43"/>
      <c r="K537" s="28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99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  <c r="AU537" s="14"/>
      <c r="AV537" s="14"/>
      <c r="AW537" s="14"/>
      <c r="AX537" s="14"/>
      <c r="AY537" s="14"/>
      <c r="AZ537" s="14"/>
      <c r="BA537" s="14"/>
    </row>
    <row r="538" spans="1:53">
      <c r="A538" s="273"/>
      <c r="B538" s="68" t="s">
        <v>146</v>
      </c>
      <c r="C538" s="14"/>
      <c r="D538" s="14"/>
      <c r="E538" s="14"/>
      <c r="F538" s="14"/>
      <c r="G538" s="4"/>
      <c r="H538" s="14"/>
      <c r="I538" s="4" t="s">
        <v>147</v>
      </c>
      <c r="J538" s="43" t="s">
        <v>445</v>
      </c>
      <c r="K538" s="28"/>
      <c r="L538" s="14"/>
      <c r="M538" s="14"/>
      <c r="N538" s="14"/>
      <c r="O538" s="14"/>
      <c r="P538" s="14"/>
      <c r="Q538" s="14"/>
      <c r="R538" s="14"/>
      <c r="S538" s="14"/>
      <c r="T538" s="14"/>
      <c r="V538" s="199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14"/>
      <c r="AV538" s="14"/>
      <c r="AW538" s="14"/>
      <c r="AX538" s="14"/>
      <c r="AY538" s="14"/>
      <c r="AZ538" s="14"/>
      <c r="BA538" s="14"/>
    </row>
    <row r="539" spans="1:53">
      <c r="A539" s="175"/>
      <c r="B539" s="227"/>
      <c r="C539" s="227"/>
      <c r="D539" s="51"/>
      <c r="E539" s="227"/>
    </row>
    <row r="540" spans="1:53">
      <c r="A540" s="287"/>
      <c r="B540" s="228"/>
      <c r="C540" s="227"/>
      <c r="D540" s="51"/>
      <c r="E540" s="227"/>
    </row>
    <row r="541" spans="1:53">
      <c r="A541" s="287"/>
      <c r="B541" s="230"/>
      <c r="C541" s="227"/>
      <c r="D541" s="51"/>
      <c r="E541" s="227"/>
    </row>
    <row r="542" spans="1:53">
      <c r="A542" s="291"/>
      <c r="B542" s="227"/>
      <c r="C542" s="227"/>
      <c r="D542" s="51"/>
      <c r="E542" s="227"/>
    </row>
    <row r="543" spans="1:53">
      <c r="A543" s="291"/>
      <c r="B543" s="227"/>
      <c r="C543" s="227"/>
      <c r="D543" s="51"/>
      <c r="E543" s="227"/>
      <c r="J543" s="46" t="s">
        <v>174</v>
      </c>
      <c r="K543" s="50" t="s">
        <v>176</v>
      </c>
      <c r="L543" t="s">
        <v>175</v>
      </c>
    </row>
    <row r="544" spans="1:53">
      <c r="A544" s="291"/>
      <c r="B544" s="227"/>
      <c r="C544" s="227"/>
      <c r="D544" s="229"/>
      <c r="E544" s="227"/>
      <c r="H544" s="100" t="s">
        <v>163</v>
      </c>
      <c r="J544" s="101">
        <f>+G28+G199+G370</f>
        <v>2348</v>
      </c>
      <c r="K544" s="101">
        <f>+H28+H199+H370</f>
        <v>11816.2</v>
      </c>
      <c r="L544" s="101">
        <f>+I28+I199+I370</f>
        <v>129.5</v>
      </c>
      <c r="M544" s="50">
        <f>+J544/L544</f>
        <v>18.131274131274132</v>
      </c>
    </row>
    <row r="545" spans="1:13">
      <c r="A545" s="291"/>
      <c r="B545" s="227"/>
      <c r="C545" s="227"/>
      <c r="D545" s="229"/>
      <c r="E545" s="227"/>
      <c r="H545" s="100" t="s">
        <v>164</v>
      </c>
      <c r="J545" s="101">
        <f>+G428+G257+G86</f>
        <v>2619</v>
      </c>
      <c r="K545" s="101">
        <f>+H428+H257+H86</f>
        <v>13241.869999999999</v>
      </c>
      <c r="L545" s="101">
        <f>+I428+I257+I86</f>
        <v>53</v>
      </c>
      <c r="M545" s="50">
        <f>+J545/L545</f>
        <v>49.415094339622641</v>
      </c>
    </row>
    <row r="546" spans="1:13">
      <c r="A546" s="291"/>
      <c r="B546" s="227"/>
      <c r="C546" s="227"/>
      <c r="D546" s="229"/>
      <c r="E546" s="227"/>
      <c r="H546" s="100" t="s">
        <v>165</v>
      </c>
      <c r="J546" s="101">
        <f>+G463+G292+G121</f>
        <v>450</v>
      </c>
      <c r="K546" s="101">
        <f>+H463+H292+H121</f>
        <v>2254.6800000000003</v>
      </c>
      <c r="L546" s="101">
        <f>+I463+I292+I121</f>
        <v>26.5</v>
      </c>
      <c r="M546" s="50">
        <f>+J546/L546</f>
        <v>16.981132075471699</v>
      </c>
    </row>
    <row r="547" spans="1:13">
      <c r="A547" s="291"/>
      <c r="B547" s="227"/>
      <c r="C547" s="227"/>
      <c r="D547" s="229"/>
      <c r="E547" s="227"/>
      <c r="H547" s="100" t="s">
        <v>166</v>
      </c>
      <c r="J547" s="101">
        <f>+G479+G308+G137</f>
        <v>1382</v>
      </c>
      <c r="K547" s="101">
        <f>+H479+H308+H137</f>
        <v>6967.4300000000012</v>
      </c>
      <c r="L547" s="101">
        <f>+I479+I308+I137</f>
        <v>55</v>
      </c>
      <c r="M547" s="50">
        <f>+J547/L547</f>
        <v>25.127272727272729</v>
      </c>
    </row>
    <row r="548" spans="1:13">
      <c r="A548" s="291"/>
      <c r="B548" s="227"/>
      <c r="C548" s="227"/>
      <c r="D548" s="229"/>
      <c r="E548" s="227"/>
      <c r="H548" s="100" t="s">
        <v>167</v>
      </c>
      <c r="J548" s="101">
        <f>+G506+G334+G163</f>
        <v>364</v>
      </c>
      <c r="K548" s="101">
        <f>+H506+H334+H163</f>
        <v>2839.2</v>
      </c>
      <c r="L548" s="101">
        <f>+I506+I334+I163</f>
        <v>87</v>
      </c>
      <c r="M548" s="50">
        <f>+J548/L548</f>
        <v>4.1839080459770113</v>
      </c>
    </row>
    <row r="549" spans="1:13">
      <c r="A549" s="291"/>
      <c r="B549" s="227"/>
      <c r="C549" s="227"/>
      <c r="D549" s="229"/>
      <c r="E549" s="227"/>
      <c r="J549" s="101">
        <f>SUM(J544:J548)</f>
        <v>7163</v>
      </c>
      <c r="K549" s="101"/>
      <c r="L549" s="101"/>
      <c r="M549" s="50"/>
    </row>
    <row r="550" spans="1:13">
      <c r="A550" s="291"/>
      <c r="B550" s="227"/>
      <c r="C550" s="227"/>
      <c r="D550" s="229"/>
      <c r="E550" s="227"/>
    </row>
    <row r="551" spans="1:13">
      <c r="A551" s="291"/>
      <c r="B551" s="227"/>
      <c r="C551" s="227"/>
      <c r="D551" s="229"/>
      <c r="E551" s="227"/>
      <c r="G551" t="s">
        <v>168</v>
      </c>
    </row>
    <row r="552" spans="1:13">
      <c r="A552" s="291"/>
      <c r="B552" s="227"/>
      <c r="C552" s="227"/>
      <c r="D552" s="229"/>
      <c r="E552" s="227"/>
      <c r="H552" s="100" t="s">
        <v>163</v>
      </c>
      <c r="J552" s="46">
        <f>+G28</f>
        <v>834</v>
      </c>
      <c r="K552" s="101">
        <f>+H28</f>
        <v>4196.7300000000005</v>
      </c>
      <c r="L552" s="101">
        <f>+I28</f>
        <v>45.5</v>
      </c>
      <c r="M552" s="102">
        <f>+J552/L552</f>
        <v>18.329670329670328</v>
      </c>
    </row>
    <row r="553" spans="1:13">
      <c r="A553" s="291"/>
      <c r="B553" s="227"/>
      <c r="C553" s="227"/>
      <c r="D553" s="229"/>
      <c r="E553" s="227"/>
      <c r="H553" s="100" t="s">
        <v>164</v>
      </c>
      <c r="J553" s="46">
        <f>G86</f>
        <v>1147</v>
      </c>
      <c r="K553" s="101">
        <f>H86</f>
        <v>5769.41</v>
      </c>
      <c r="L553" s="101">
        <f>I86</f>
        <v>12</v>
      </c>
      <c r="M553" s="102">
        <f>+J553/L553</f>
        <v>95.583333333333329</v>
      </c>
    </row>
    <row r="554" spans="1:13">
      <c r="E554" s="224"/>
      <c r="H554" s="100" t="s">
        <v>165</v>
      </c>
      <c r="J554" s="46">
        <f>+G121</f>
        <v>224</v>
      </c>
      <c r="K554" s="101">
        <f>+H121</f>
        <v>1120</v>
      </c>
      <c r="L554" s="101">
        <f>+I121</f>
        <v>5</v>
      </c>
      <c r="M554" s="102">
        <f>+J554/L554</f>
        <v>44.8</v>
      </c>
    </row>
    <row r="555" spans="1:13">
      <c r="H555" s="100" t="s">
        <v>166</v>
      </c>
      <c r="J555" s="46">
        <f>+G137</f>
        <v>1287</v>
      </c>
      <c r="K555" s="101">
        <f>+H137</f>
        <v>6488.630000000001</v>
      </c>
      <c r="L555" s="101">
        <f>+I137</f>
        <v>52</v>
      </c>
      <c r="M555" s="102">
        <f>+J555/L555</f>
        <v>24.75</v>
      </c>
    </row>
    <row r="556" spans="1:13">
      <c r="H556" s="100" t="s">
        <v>167</v>
      </c>
      <c r="J556" s="46">
        <f>+G163</f>
        <v>0</v>
      </c>
      <c r="K556" s="101">
        <f>+H163</f>
        <v>0</v>
      </c>
      <c r="L556" s="101">
        <f>+I163</f>
        <v>0</v>
      </c>
      <c r="M556" s="102" t="e">
        <f>+J556/L556</f>
        <v>#DIV/0!</v>
      </c>
    </row>
    <row r="557" spans="1:13">
      <c r="J557" s="46">
        <f>+B171</f>
        <v>3492</v>
      </c>
      <c r="M557" s="102"/>
    </row>
    <row r="558" spans="1:13">
      <c r="G558" t="s">
        <v>169</v>
      </c>
      <c r="M558" s="102"/>
    </row>
    <row r="559" spans="1:13">
      <c r="H559" s="100" t="s">
        <v>163</v>
      </c>
      <c r="J559" s="46">
        <f>+G199</f>
        <v>1514</v>
      </c>
      <c r="K559" s="101">
        <f>+H199</f>
        <v>7619.47</v>
      </c>
      <c r="L559" s="101">
        <f>+I199</f>
        <v>84</v>
      </c>
      <c r="M559" s="102">
        <f>+J559/L559</f>
        <v>18.023809523809526</v>
      </c>
    </row>
    <row r="560" spans="1:13">
      <c r="H560" s="100" t="s">
        <v>164</v>
      </c>
      <c r="J560" s="46">
        <f>+G257</f>
        <v>1472</v>
      </c>
      <c r="K560" s="101">
        <f>+H257</f>
        <v>7472.46</v>
      </c>
      <c r="L560" s="101">
        <f>+I257</f>
        <v>41</v>
      </c>
      <c r="M560" s="102">
        <f>+J560/L560</f>
        <v>35.902439024390247</v>
      </c>
    </row>
    <row r="561" spans="7:13">
      <c r="H561" s="100" t="s">
        <v>165</v>
      </c>
      <c r="J561" s="46">
        <f>+G292</f>
        <v>70</v>
      </c>
      <c r="K561" s="101">
        <f>+H292</f>
        <v>350</v>
      </c>
      <c r="L561" s="101">
        <f>+I292</f>
        <v>4</v>
      </c>
      <c r="M561" s="102">
        <f>+J561/L561</f>
        <v>17.5</v>
      </c>
    </row>
    <row r="562" spans="7:13">
      <c r="H562" s="100" t="s">
        <v>166</v>
      </c>
      <c r="J562" s="46">
        <f>+G308</f>
        <v>95</v>
      </c>
      <c r="K562" s="101">
        <f>+H308</f>
        <v>478.8</v>
      </c>
      <c r="L562" s="101">
        <f>+I308</f>
        <v>3</v>
      </c>
      <c r="M562" s="102">
        <f>+J562/L562</f>
        <v>31.666666666666668</v>
      </c>
    </row>
    <row r="563" spans="7:13">
      <c r="H563" s="100" t="s">
        <v>167</v>
      </c>
      <c r="J563" s="46">
        <f>+G334</f>
        <v>0</v>
      </c>
      <c r="K563" s="101">
        <f>+H334</f>
        <v>0</v>
      </c>
      <c r="L563" s="101">
        <f>+I334</f>
        <v>0</v>
      </c>
      <c r="M563" s="102" t="e">
        <f>+J563/L563</f>
        <v>#DIV/0!</v>
      </c>
    </row>
    <row r="564" spans="7:13">
      <c r="G564" t="s">
        <v>170</v>
      </c>
      <c r="J564" s="46">
        <f>+B342</f>
        <v>3151</v>
      </c>
      <c r="K564" s="101"/>
      <c r="L564" s="101"/>
      <c r="M564" s="102"/>
    </row>
    <row r="565" spans="7:13">
      <c r="H565" s="100" t="s">
        <v>163</v>
      </c>
      <c r="J565" s="46">
        <f>+G370</f>
        <v>0</v>
      </c>
      <c r="K565" s="101">
        <f>+H370</f>
        <v>0</v>
      </c>
      <c r="L565" s="101">
        <f>+I370</f>
        <v>0</v>
      </c>
      <c r="M565" s="102" t="e">
        <f>+J565/L565</f>
        <v>#DIV/0!</v>
      </c>
    </row>
    <row r="566" spans="7:13">
      <c r="H566" s="100" t="s">
        <v>164</v>
      </c>
      <c r="J566" s="46">
        <f>+G428</f>
        <v>0</v>
      </c>
      <c r="K566" s="101">
        <f>+H428</f>
        <v>0</v>
      </c>
      <c r="L566" s="101">
        <f>+I428</f>
        <v>0</v>
      </c>
      <c r="M566" s="102" t="e">
        <f>+J566/L566</f>
        <v>#DIV/0!</v>
      </c>
    </row>
    <row r="567" spans="7:13">
      <c r="H567" s="100" t="s">
        <v>165</v>
      </c>
      <c r="J567" s="46">
        <f>+G463</f>
        <v>156</v>
      </c>
      <c r="K567" s="101">
        <f>+H463</f>
        <v>784.68000000000006</v>
      </c>
      <c r="L567" s="101">
        <f>+I463</f>
        <v>17.5</v>
      </c>
      <c r="M567" s="102">
        <f>+J567/L567</f>
        <v>8.9142857142857146</v>
      </c>
    </row>
    <row r="568" spans="7:13">
      <c r="H568" s="100" t="s">
        <v>166</v>
      </c>
      <c r="J568" s="46">
        <f>+G479</f>
        <v>0</v>
      </c>
      <c r="K568" s="101">
        <f>+H479</f>
        <v>0</v>
      </c>
      <c r="L568" s="101">
        <f>+I479</f>
        <v>0</v>
      </c>
      <c r="M568" s="102" t="e">
        <f>+J568/L568</f>
        <v>#DIV/0!</v>
      </c>
    </row>
    <row r="569" spans="7:13">
      <c r="H569" s="100" t="s">
        <v>167</v>
      </c>
      <c r="J569" s="46">
        <f>+G506</f>
        <v>364</v>
      </c>
      <c r="K569" s="101">
        <f>+H506</f>
        <v>2839.2</v>
      </c>
      <c r="L569" s="101">
        <f>+I506</f>
        <v>87</v>
      </c>
      <c r="M569" s="102">
        <f>+J569/L569</f>
        <v>4.1839080459770113</v>
      </c>
    </row>
    <row r="570" spans="7:13">
      <c r="J570" s="46">
        <f>+B514</f>
        <v>520</v>
      </c>
    </row>
  </sheetData>
  <mergeCells count="558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M529:N529"/>
    <mergeCell ref="O529:P529"/>
    <mergeCell ref="Q529:R529"/>
    <mergeCell ref="S529:T529"/>
    <mergeCell ref="A530:B530"/>
    <mergeCell ref="C530:D530"/>
    <mergeCell ref="E530:F530"/>
    <mergeCell ref="I530:J530"/>
    <mergeCell ref="K530:L530"/>
    <mergeCell ref="M530:N530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A527:B527"/>
    <mergeCell ref="C527:D527"/>
    <mergeCell ref="E527:F527"/>
    <mergeCell ref="I527:J527"/>
    <mergeCell ref="K527:L527"/>
    <mergeCell ref="M527:N527"/>
    <mergeCell ref="O527:P527"/>
    <mergeCell ref="Q527:R527"/>
    <mergeCell ref="S527:T527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M523:N523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A523:B523"/>
    <mergeCell ref="C523:D523"/>
    <mergeCell ref="E523:F523"/>
    <mergeCell ref="G523:H530"/>
    <mergeCell ref="I523:J523"/>
    <mergeCell ref="K523:L523"/>
    <mergeCell ref="A528:B528"/>
    <mergeCell ref="C528:D528"/>
    <mergeCell ref="E528:F528"/>
    <mergeCell ref="I528:J528"/>
    <mergeCell ref="O524:P524"/>
    <mergeCell ref="Q524:R524"/>
    <mergeCell ref="S524:T524"/>
    <mergeCell ref="A525:B525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21:B521"/>
    <mergeCell ref="C521:D521"/>
    <mergeCell ref="E521:F521"/>
    <mergeCell ref="G521:H521"/>
    <mergeCell ref="I521:J521"/>
    <mergeCell ref="K521:L521"/>
    <mergeCell ref="M521:N521"/>
    <mergeCell ref="O521:P521"/>
    <mergeCell ref="G517:I517"/>
    <mergeCell ref="N517:R517"/>
    <mergeCell ref="A519:B519"/>
    <mergeCell ref="C519:D519"/>
    <mergeCell ref="E519:F519"/>
    <mergeCell ref="G519:H519"/>
    <mergeCell ref="I519:J519"/>
    <mergeCell ref="K519:L519"/>
    <mergeCell ref="M519:N519"/>
    <mergeCell ref="O519:P519"/>
    <mergeCell ref="C515:D515"/>
    <mergeCell ref="E515:F515"/>
    <mergeCell ref="G515:H515"/>
    <mergeCell ref="I515:J515"/>
    <mergeCell ref="K515:L515"/>
    <mergeCell ref="Z515:AA515"/>
    <mergeCell ref="C516:D516"/>
    <mergeCell ref="E516:F516"/>
    <mergeCell ref="G516:H516"/>
    <mergeCell ref="I516:J516"/>
    <mergeCell ref="K516:L516"/>
    <mergeCell ref="M516:N516"/>
    <mergeCell ref="P516:Q516"/>
    <mergeCell ref="R516:S516"/>
    <mergeCell ref="T516:U516"/>
    <mergeCell ref="M515:N515"/>
    <mergeCell ref="P515:Q515"/>
    <mergeCell ref="R515:S515"/>
    <mergeCell ref="T515:U515"/>
    <mergeCell ref="V515:W515"/>
    <mergeCell ref="X515:Y515"/>
    <mergeCell ref="V516:W516"/>
    <mergeCell ref="X516:Y516"/>
    <mergeCell ref="Z516:AA516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M514:N514"/>
    <mergeCell ref="P514:Q514"/>
    <mergeCell ref="R514:S514"/>
    <mergeCell ref="T514:U514"/>
    <mergeCell ref="V514:W514"/>
    <mergeCell ref="X514:Y514"/>
    <mergeCell ref="Z514:AA514"/>
    <mergeCell ref="C513:D513"/>
    <mergeCell ref="E513:F513"/>
    <mergeCell ref="G513:H513"/>
    <mergeCell ref="I513:J513"/>
    <mergeCell ref="K513:L513"/>
    <mergeCell ref="M513:N513"/>
    <mergeCell ref="P513:Q513"/>
    <mergeCell ref="R513:S513"/>
    <mergeCell ref="T513:U513"/>
    <mergeCell ref="V511:W511"/>
    <mergeCell ref="X511:Y511"/>
    <mergeCell ref="Z511:AA511"/>
    <mergeCell ref="C512:D512"/>
    <mergeCell ref="E512:F512"/>
    <mergeCell ref="G512:H512"/>
    <mergeCell ref="I512:J512"/>
    <mergeCell ref="K512:L512"/>
    <mergeCell ref="Z512:AA512"/>
    <mergeCell ref="M512:N512"/>
    <mergeCell ref="P512:Q512"/>
    <mergeCell ref="R512:S512"/>
    <mergeCell ref="T512:U512"/>
    <mergeCell ref="V512:W512"/>
    <mergeCell ref="X512:Y512"/>
    <mergeCell ref="C511:D511"/>
    <mergeCell ref="E511:F511"/>
    <mergeCell ref="G511:H511"/>
    <mergeCell ref="I511:J511"/>
    <mergeCell ref="K511:L511"/>
    <mergeCell ref="M511:N511"/>
    <mergeCell ref="P511:Q511"/>
    <mergeCell ref="R511:S511"/>
    <mergeCell ref="T511:U511"/>
    <mergeCell ref="C510:D510"/>
    <mergeCell ref="E510:F510"/>
    <mergeCell ref="G510:H510"/>
    <mergeCell ref="I510:J510"/>
    <mergeCell ref="K510:L510"/>
    <mergeCell ref="M510:N510"/>
    <mergeCell ref="P510:Q510"/>
    <mergeCell ref="V510:W510"/>
    <mergeCell ref="X510:Y510"/>
    <mergeCell ref="R508:S508"/>
    <mergeCell ref="T508:U508"/>
    <mergeCell ref="R509:S509"/>
    <mergeCell ref="T509:U509"/>
    <mergeCell ref="R510:S510"/>
    <mergeCell ref="T510:U510"/>
    <mergeCell ref="V509:W509"/>
    <mergeCell ref="X509:Y509"/>
    <mergeCell ref="Z509:AA509"/>
    <mergeCell ref="Z510:AA510"/>
    <mergeCell ref="A490:B490"/>
    <mergeCell ref="A506:B506"/>
    <mergeCell ref="A507:F507"/>
    <mergeCell ref="AL507:AR507"/>
    <mergeCell ref="AS507:BA507"/>
    <mergeCell ref="A508:A513"/>
    <mergeCell ref="C508:D508"/>
    <mergeCell ref="E508:F508"/>
    <mergeCell ref="G508:H508"/>
    <mergeCell ref="I508:J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P509:Q509"/>
    <mergeCell ref="K508:L508"/>
    <mergeCell ref="M508:N508"/>
    <mergeCell ref="O508:O516"/>
    <mergeCell ref="P508:Q508"/>
    <mergeCell ref="A370:B370"/>
    <mergeCell ref="A428:B428"/>
    <mergeCell ref="A463:B463"/>
    <mergeCell ref="A479:B479"/>
    <mergeCell ref="AJ346:AJ348"/>
    <mergeCell ref="AK346:AK348"/>
    <mergeCell ref="AL346:BA346"/>
    <mergeCell ref="O347:O348"/>
    <mergeCell ref="P347:P348"/>
    <mergeCell ref="Q347:Q348"/>
    <mergeCell ref="R347:R348"/>
    <mergeCell ref="S347:S348"/>
    <mergeCell ref="T347:T348"/>
    <mergeCell ref="U347:U348"/>
    <mergeCell ref="N346:N348"/>
    <mergeCell ref="O346:U346"/>
    <mergeCell ref="V346:V348"/>
    <mergeCell ref="W346:W348"/>
    <mergeCell ref="X346:AA346"/>
    <mergeCell ref="AI346:AI348"/>
    <mergeCell ref="X347:X348"/>
    <mergeCell ref="Y347:Y348"/>
    <mergeCell ref="Z347:Z348"/>
    <mergeCell ref="AA347:AA348"/>
    <mergeCell ref="G346:H347"/>
    <mergeCell ref="I346:I348"/>
    <mergeCell ref="J346:J348"/>
    <mergeCell ref="K346:K348"/>
    <mergeCell ref="L346:L348"/>
    <mergeCell ref="M346:M348"/>
    <mergeCell ref="V344:W344"/>
    <mergeCell ref="X344:Y344"/>
    <mergeCell ref="Z344:AA344"/>
    <mergeCell ref="A345:BA345"/>
    <mergeCell ref="A346:A348"/>
    <mergeCell ref="B346:B348"/>
    <mergeCell ref="C346:C348"/>
    <mergeCell ref="D346:D348"/>
    <mergeCell ref="E346:E348"/>
    <mergeCell ref="F346:F348"/>
    <mergeCell ref="AL347:AR347"/>
    <mergeCell ref="AS347:BA347"/>
    <mergeCell ref="C343:D343"/>
    <mergeCell ref="E343:F343"/>
    <mergeCell ref="G343:H343"/>
    <mergeCell ref="I343:J343"/>
    <mergeCell ref="K343:L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R344:S344"/>
    <mergeCell ref="T344:U344"/>
    <mergeCell ref="M343:N343"/>
    <mergeCell ref="P343:Q343"/>
    <mergeCell ref="R343:S343"/>
    <mergeCell ref="T343:U343"/>
    <mergeCell ref="V343:W343"/>
    <mergeCell ref="X343:Y343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R342:S342"/>
    <mergeCell ref="T342:U342"/>
    <mergeCell ref="V342:W342"/>
    <mergeCell ref="X342:Y342"/>
    <mergeCell ref="Z342:AA342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M340:N340"/>
    <mergeCell ref="P340:Q340"/>
    <mergeCell ref="R340:S340"/>
    <mergeCell ref="T340:U340"/>
    <mergeCell ref="V340:W340"/>
    <mergeCell ref="X340:Y340"/>
    <mergeCell ref="C339:D339"/>
    <mergeCell ref="E339:F339"/>
    <mergeCell ref="G339:H339"/>
    <mergeCell ref="I339:J339"/>
    <mergeCell ref="K339:L339"/>
    <mergeCell ref="M339:N339"/>
    <mergeCell ref="P339:Q339"/>
    <mergeCell ref="R339:S339"/>
    <mergeCell ref="T339:U339"/>
    <mergeCell ref="C338:D338"/>
    <mergeCell ref="E338:F338"/>
    <mergeCell ref="G338:H338"/>
    <mergeCell ref="I338:J338"/>
    <mergeCell ref="K338:L338"/>
    <mergeCell ref="M338:N338"/>
    <mergeCell ref="P338:Q338"/>
    <mergeCell ref="V338:W338"/>
    <mergeCell ref="X338:Y338"/>
    <mergeCell ref="R336:S336"/>
    <mergeCell ref="T336:U336"/>
    <mergeCell ref="R337:S337"/>
    <mergeCell ref="T337:U337"/>
    <mergeCell ref="R338:S338"/>
    <mergeCell ref="T338:U338"/>
    <mergeCell ref="V337:W337"/>
    <mergeCell ref="X337:Y337"/>
    <mergeCell ref="Z337:AA337"/>
    <mergeCell ref="Z338:AA338"/>
    <mergeCell ref="A319:B319"/>
    <mergeCell ref="A334:B334"/>
    <mergeCell ref="A335:F335"/>
    <mergeCell ref="AL335:AR335"/>
    <mergeCell ref="AS335:BA335"/>
    <mergeCell ref="A336:A341"/>
    <mergeCell ref="C336:D336"/>
    <mergeCell ref="E336:F336"/>
    <mergeCell ref="G336:H336"/>
    <mergeCell ref="I336:J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K336:L336"/>
    <mergeCell ref="M336:N336"/>
    <mergeCell ref="O336:O344"/>
    <mergeCell ref="P336:Q336"/>
    <mergeCell ref="AL176:AR176"/>
    <mergeCell ref="AS176:BA176"/>
    <mergeCell ref="A199:B199"/>
    <mergeCell ref="A257:B257"/>
    <mergeCell ref="A292:B292"/>
    <mergeCell ref="A308:B308"/>
    <mergeCell ref="AJ175:AJ177"/>
    <mergeCell ref="AK175:AK177"/>
    <mergeCell ref="AL175:BA175"/>
    <mergeCell ref="O176:O177"/>
    <mergeCell ref="P176:P177"/>
    <mergeCell ref="Q176:Q177"/>
    <mergeCell ref="R176:R177"/>
    <mergeCell ref="S176:S177"/>
    <mergeCell ref="T176:T177"/>
    <mergeCell ref="U176:U177"/>
    <mergeCell ref="N175:N177"/>
    <mergeCell ref="O175:U175"/>
    <mergeCell ref="V175:V177"/>
    <mergeCell ref="W175:W177"/>
    <mergeCell ref="X175:AA175"/>
    <mergeCell ref="AI175:AI177"/>
    <mergeCell ref="X176:X177"/>
    <mergeCell ref="Y176:Y177"/>
    <mergeCell ref="Z176:Z177"/>
    <mergeCell ref="AA176:AA177"/>
    <mergeCell ref="G175:H176"/>
    <mergeCell ref="I175:I177"/>
    <mergeCell ref="J175:J177"/>
    <mergeCell ref="K175:K177"/>
    <mergeCell ref="L175:L177"/>
    <mergeCell ref="M175:M177"/>
    <mergeCell ref="A175:A177"/>
    <mergeCell ref="B175:B177"/>
    <mergeCell ref="C175:C177"/>
    <mergeCell ref="D175:D177"/>
    <mergeCell ref="E175:E177"/>
    <mergeCell ref="F175:F177"/>
    <mergeCell ref="R173:S173"/>
    <mergeCell ref="T173:U173"/>
    <mergeCell ref="V173:W173"/>
    <mergeCell ref="X173:Y173"/>
    <mergeCell ref="Z173:AA173"/>
    <mergeCell ref="A174:BA174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V170:W170"/>
    <mergeCell ref="X170:Y170"/>
    <mergeCell ref="Z170:AA170"/>
    <mergeCell ref="C171:D171"/>
    <mergeCell ref="E171:F171"/>
    <mergeCell ref="G171:H171"/>
    <mergeCell ref="I171:J171"/>
    <mergeCell ref="K171:L171"/>
    <mergeCell ref="Z171:AA171"/>
    <mergeCell ref="M171:N171"/>
    <mergeCell ref="P171:Q171"/>
    <mergeCell ref="R171:S171"/>
    <mergeCell ref="T171:U171"/>
    <mergeCell ref="V171:W171"/>
    <mergeCell ref="X171:Y171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V169:W169"/>
    <mergeCell ref="X169:Y169"/>
    <mergeCell ref="Z169:AA169"/>
    <mergeCell ref="Z166:AA166"/>
    <mergeCell ref="C167:D167"/>
    <mergeCell ref="E167:F167"/>
    <mergeCell ref="G167:H167"/>
    <mergeCell ref="I167:J167"/>
    <mergeCell ref="K167:L167"/>
    <mergeCell ref="R167:S167"/>
    <mergeCell ref="T167:U167"/>
    <mergeCell ref="V167:W167"/>
    <mergeCell ref="X167:Y167"/>
    <mergeCell ref="Z167:AA167"/>
    <mergeCell ref="P165:Q165"/>
    <mergeCell ref="M166:N166"/>
    <mergeCell ref="P166:Q166"/>
    <mergeCell ref="M167:N167"/>
    <mergeCell ref="P167:Q167"/>
    <mergeCell ref="R166:S166"/>
    <mergeCell ref="T166:U166"/>
    <mergeCell ref="V166:W166"/>
    <mergeCell ref="X166:Y166"/>
    <mergeCell ref="A137:B137"/>
    <mergeCell ref="A148:B148"/>
    <mergeCell ref="A163:B163"/>
    <mergeCell ref="A164:F164"/>
    <mergeCell ref="A165:A170"/>
    <mergeCell ref="C165:D165"/>
    <mergeCell ref="E165:F165"/>
    <mergeCell ref="Y5:Y6"/>
    <mergeCell ref="Z5:Z6"/>
    <mergeCell ref="R165:S165"/>
    <mergeCell ref="T165:U165"/>
    <mergeCell ref="V165:W165"/>
    <mergeCell ref="X165:Y165"/>
    <mergeCell ref="Z165:AA165"/>
    <mergeCell ref="C166:D166"/>
    <mergeCell ref="E166:F166"/>
    <mergeCell ref="G166:H166"/>
    <mergeCell ref="I166:J166"/>
    <mergeCell ref="K166:L166"/>
    <mergeCell ref="G165:H165"/>
    <mergeCell ref="I165:J165"/>
    <mergeCell ref="K165:L165"/>
    <mergeCell ref="M165:N165"/>
    <mergeCell ref="O165:O173"/>
    <mergeCell ref="A28:B28"/>
    <mergeCell ref="A86:B86"/>
    <mergeCell ref="A121:B121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X5:X6"/>
    <mergeCell ref="K4:K6"/>
    <mergeCell ref="L4:L6"/>
    <mergeCell ref="M4:M6"/>
    <mergeCell ref="N4:N6"/>
    <mergeCell ref="O4:U4"/>
    <mergeCell ref="V4:V6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J4:J6"/>
    <mergeCell ref="AA5:AA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B532"/>
  <sheetViews>
    <sheetView topLeftCell="A248" zoomScaleNormal="100" workbookViewId="0">
      <selection activeCell="G259" sqref="G259"/>
    </sheetView>
  </sheetViews>
  <sheetFormatPr defaultRowHeight="14.25"/>
  <cols>
    <col min="1" max="1" width="12.875" style="243" customWidth="1"/>
    <col min="2" max="2" width="26.75" style="69" customWidth="1"/>
    <col min="3" max="3" width="9.375" customWidth="1"/>
    <col min="5" max="5" width="13.25" hidden="1" customWidth="1"/>
    <col min="6" max="6" width="14" hidden="1" customWidth="1"/>
    <col min="7" max="7" width="14" customWidth="1"/>
    <col min="8" max="8" width="12.125" hidden="1" customWidth="1"/>
    <col min="9" max="9" width="9.75" hidden="1" customWidth="1"/>
    <col min="10" max="10" width="11.125" style="46" hidden="1" customWidth="1"/>
    <col min="11" max="11" width="10.5" style="50" hidden="1" customWidth="1"/>
    <col min="12" max="12" width="9.125" hidden="1" customWidth="1"/>
    <col min="13" max="13" width="9.5" hidden="1" customWidth="1"/>
    <col min="14" max="14" width="11.125" hidden="1" customWidth="1"/>
    <col min="15" max="17" width="9.125" hidden="1" customWidth="1"/>
    <col min="18" max="18" width="13.25" hidden="1" customWidth="1"/>
    <col min="19" max="19" width="10.5" hidden="1" customWidth="1"/>
    <col min="20" max="20" width="11.625" hidden="1" customWidth="1"/>
    <col min="21" max="21" width="9.125" hidden="1" customWidth="1"/>
    <col min="22" max="22" width="9.875" style="210" hidden="1" customWidth="1"/>
    <col min="23" max="27" width="9.125" hidden="1" customWidth="1"/>
    <col min="28" max="28" width="9" style="224"/>
    <col min="29" max="29" width="10.5" style="241" bestFit="1" customWidth="1"/>
    <col min="30" max="30" width="9" style="59"/>
    <col min="35" max="53" width="9" style="59"/>
  </cols>
  <sheetData>
    <row r="1" spans="1:106" ht="17.25">
      <c r="A1" s="23" t="s">
        <v>22</v>
      </c>
      <c r="B1" s="60"/>
      <c r="C1" s="23"/>
      <c r="D1" s="23"/>
      <c r="E1" s="14"/>
      <c r="F1" s="14"/>
      <c r="G1" s="4"/>
      <c r="H1" s="14"/>
      <c r="I1" s="4"/>
      <c r="J1" s="43"/>
      <c r="K1" s="28"/>
      <c r="L1" s="14"/>
      <c r="M1" s="14"/>
      <c r="N1" s="14"/>
      <c r="O1" s="14"/>
      <c r="P1" s="14"/>
      <c r="Q1" s="14"/>
      <c r="R1" s="14"/>
      <c r="S1" s="14"/>
      <c r="T1" s="14"/>
      <c r="U1" s="14"/>
      <c r="V1" s="199"/>
      <c r="W1" s="14"/>
      <c r="X1" s="14"/>
      <c r="Y1" s="14"/>
      <c r="Z1" s="14"/>
      <c r="AA1" s="14"/>
      <c r="AB1" s="14"/>
      <c r="AC1" s="235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</row>
    <row r="2" spans="1:106" ht="19.5">
      <c r="A2" s="570" t="s">
        <v>23</v>
      </c>
      <c r="B2" s="570"/>
      <c r="C2" s="570"/>
      <c r="D2" s="570"/>
      <c r="E2" s="570"/>
      <c r="F2" s="570"/>
      <c r="G2" s="570"/>
      <c r="H2" s="570"/>
      <c r="I2" s="570"/>
      <c r="J2" s="570"/>
      <c r="K2" s="570"/>
      <c r="L2" s="570"/>
      <c r="M2" s="570"/>
      <c r="N2" s="570"/>
      <c r="O2" s="570"/>
      <c r="P2" s="570"/>
      <c r="Q2" s="570"/>
      <c r="R2" s="570"/>
      <c r="S2" s="570"/>
      <c r="T2" s="570"/>
      <c r="U2" s="570"/>
      <c r="V2" s="570"/>
      <c r="W2" s="570"/>
      <c r="X2" s="570"/>
      <c r="Y2" s="570"/>
      <c r="Z2" s="570"/>
      <c r="AA2" s="570"/>
      <c r="AB2" s="314"/>
      <c r="AC2" s="236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</row>
    <row r="3" spans="1:106" ht="17.25">
      <c r="A3" s="274" t="s">
        <v>24</v>
      </c>
      <c r="B3" s="7"/>
      <c r="C3" s="7"/>
      <c r="D3" s="7"/>
      <c r="E3" s="7"/>
      <c r="F3" s="7"/>
      <c r="G3" s="7"/>
      <c r="H3" s="7"/>
      <c r="I3" s="7"/>
      <c r="J3" s="44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200"/>
      <c r="W3" s="7"/>
      <c r="X3" s="7"/>
      <c r="Y3" s="7"/>
      <c r="Z3" s="7"/>
      <c r="AA3" s="7"/>
      <c r="AB3" s="11"/>
      <c r="AC3" s="23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</row>
    <row r="4" spans="1:106" ht="15.75" customHeight="1">
      <c r="A4" s="571" t="s">
        <v>12</v>
      </c>
      <c r="B4" s="550" t="s">
        <v>25</v>
      </c>
      <c r="C4" s="550" t="s">
        <v>26</v>
      </c>
      <c r="D4" s="550" t="s">
        <v>27</v>
      </c>
      <c r="E4" s="562" t="s">
        <v>28</v>
      </c>
      <c r="F4" s="565" t="s">
        <v>29</v>
      </c>
      <c r="G4" s="529" t="s">
        <v>30</v>
      </c>
      <c r="H4" s="529"/>
      <c r="I4" s="550" t="s">
        <v>31</v>
      </c>
      <c r="J4" s="553" t="s">
        <v>32</v>
      </c>
      <c r="K4" s="556" t="s">
        <v>33</v>
      </c>
      <c r="L4" s="550" t="s">
        <v>34</v>
      </c>
      <c r="M4" s="559" t="s">
        <v>35</v>
      </c>
      <c r="N4" s="547" t="s">
        <v>36</v>
      </c>
      <c r="O4" s="529" t="s">
        <v>37</v>
      </c>
      <c r="P4" s="529"/>
      <c r="Q4" s="529"/>
      <c r="R4" s="529"/>
      <c r="S4" s="529"/>
      <c r="T4" s="529"/>
      <c r="U4" s="529"/>
      <c r="V4" s="548" t="s">
        <v>38</v>
      </c>
      <c r="W4" s="547" t="s">
        <v>39</v>
      </c>
      <c r="X4" s="529" t="s">
        <v>40</v>
      </c>
      <c r="Y4" s="529"/>
      <c r="Z4" s="529"/>
      <c r="AA4" s="529"/>
      <c r="AB4" s="574" t="s">
        <v>431</v>
      </c>
      <c r="AC4" s="576" t="s">
        <v>432</v>
      </c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</row>
    <row r="5" spans="1:106" ht="15.75" customHeight="1">
      <c r="A5" s="572"/>
      <c r="B5" s="551"/>
      <c r="C5" s="551"/>
      <c r="D5" s="551"/>
      <c r="E5" s="563"/>
      <c r="F5" s="566"/>
      <c r="G5" s="529"/>
      <c r="H5" s="529"/>
      <c r="I5" s="551"/>
      <c r="J5" s="554"/>
      <c r="K5" s="557"/>
      <c r="L5" s="551"/>
      <c r="M5" s="560"/>
      <c r="N5" s="547"/>
      <c r="O5" s="529" t="s">
        <v>41</v>
      </c>
      <c r="P5" s="529" t="s">
        <v>42</v>
      </c>
      <c r="Q5" s="529" t="s">
        <v>43</v>
      </c>
      <c r="R5" s="546" t="s">
        <v>44</v>
      </c>
      <c r="S5" s="499" t="s">
        <v>45</v>
      </c>
      <c r="T5" s="529" t="s">
        <v>46</v>
      </c>
      <c r="U5" s="529" t="s">
        <v>47</v>
      </c>
      <c r="V5" s="548"/>
      <c r="W5" s="547"/>
      <c r="X5" s="529" t="s">
        <v>13</v>
      </c>
      <c r="Y5" s="529" t="s">
        <v>48</v>
      </c>
      <c r="Z5" s="529" t="s">
        <v>49</v>
      </c>
      <c r="AA5" s="529" t="s">
        <v>47</v>
      </c>
      <c r="AB5" s="575"/>
      <c r="AC5" s="576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</row>
    <row r="6" spans="1:106" ht="15.75">
      <c r="A6" s="573"/>
      <c r="B6" s="552"/>
      <c r="C6" s="552"/>
      <c r="D6" s="552"/>
      <c r="E6" s="564"/>
      <c r="F6" s="567"/>
      <c r="G6" s="214" t="s">
        <v>50</v>
      </c>
      <c r="H6" s="214" t="s">
        <v>51</v>
      </c>
      <c r="I6" s="552"/>
      <c r="J6" s="555"/>
      <c r="K6" s="558"/>
      <c r="L6" s="552"/>
      <c r="M6" s="560"/>
      <c r="N6" s="547"/>
      <c r="O6" s="529"/>
      <c r="P6" s="529"/>
      <c r="Q6" s="529"/>
      <c r="R6" s="546"/>
      <c r="S6" s="499"/>
      <c r="T6" s="529"/>
      <c r="U6" s="529"/>
      <c r="V6" s="548"/>
      <c r="W6" s="547"/>
      <c r="X6" s="529"/>
      <c r="Y6" s="529"/>
      <c r="Z6" s="529"/>
      <c r="AA6" s="529"/>
      <c r="AB6" s="575"/>
      <c r="AC6" s="576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</row>
    <row r="7" spans="1:106" s="86" customFormat="1" ht="15.75">
      <c r="A7" s="275">
        <v>30100030</v>
      </c>
      <c r="B7" s="82" t="s">
        <v>52</v>
      </c>
      <c r="C7" s="81" t="s">
        <v>53</v>
      </c>
      <c r="D7" s="80">
        <v>5.03</v>
      </c>
      <c r="E7" s="80"/>
      <c r="F7" s="83"/>
      <c r="G7" s="93">
        <f>SUM('1:3'!G7)</f>
        <v>0</v>
      </c>
      <c r="H7" s="95">
        <f t="shared" ref="H7:H24" si="0">D7*G7</f>
        <v>0</v>
      </c>
      <c r="I7" s="93">
        <f>SUM('1:3'!I7)</f>
        <v>0</v>
      </c>
      <c r="J7" s="31" t="str">
        <f>IF(ISERROR(G7/I7),"",G7/I7)</f>
        <v/>
      </c>
      <c r="K7" s="96">
        <f t="array" ref="K7">IF(ISERROR(G7/L7),"",G7/L7)</f>
        <v>0</v>
      </c>
      <c r="L7" s="84">
        <v>16</v>
      </c>
      <c r="M7" s="97">
        <f t="shared" ref="M7:M16" si="1">IF(ISERROR(I7-K7),"",I7-K7)</f>
        <v>0</v>
      </c>
      <c r="N7" s="93">
        <f>SUM('1:3'!N7)</f>
        <v>0</v>
      </c>
      <c r="O7" s="93">
        <f>SUM('1:3'!O7)</f>
        <v>0</v>
      </c>
      <c r="P7" s="93">
        <f>SUM('1:3'!P7)</f>
        <v>0</v>
      </c>
      <c r="Q7" s="93">
        <f>SUM('1:3'!Q7)</f>
        <v>0</v>
      </c>
      <c r="R7" s="93">
        <f>SUM('1:3'!R7)</f>
        <v>0</v>
      </c>
      <c r="S7" s="93">
        <f>SUM('1:3'!S7)</f>
        <v>0</v>
      </c>
      <c r="T7" s="93">
        <f>SUM('1:3'!T7)</f>
        <v>0</v>
      </c>
      <c r="U7" s="93">
        <f>SUM('1:3'!U7)</f>
        <v>0</v>
      </c>
      <c r="V7" s="201">
        <f t="shared" ref="V7:V27" si="2">SUM(X7:AA7)</f>
        <v>0</v>
      </c>
      <c r="W7" s="33" t="str">
        <f t="shared" ref="W7:W16" si="3">IF(ISERROR(V7/G7),"",V7/G7)</f>
        <v/>
      </c>
      <c r="X7" s="93">
        <f>SUM('1:3'!X7)</f>
        <v>0</v>
      </c>
      <c r="Y7" s="93">
        <f>SUM('1:3'!Y7)</f>
        <v>0</v>
      </c>
      <c r="Z7" s="93">
        <f>SUM('1:3'!Z7)</f>
        <v>0</v>
      </c>
      <c r="AA7" s="93">
        <f>SUM('1:3'!AA7)</f>
        <v>0</v>
      </c>
      <c r="AB7" s="328">
        <v>0.65</v>
      </c>
      <c r="AC7" s="238">
        <f>AB7*G7</f>
        <v>0</v>
      </c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85"/>
      <c r="BQ7" s="85"/>
      <c r="BR7" s="85"/>
      <c r="BS7" s="85"/>
      <c r="BT7" s="85"/>
      <c r="BU7" s="85"/>
      <c r="BV7" s="85"/>
      <c r="BW7" s="85"/>
      <c r="BX7" s="85"/>
      <c r="BY7" s="85"/>
      <c r="BZ7" s="85"/>
      <c r="CA7" s="85"/>
      <c r="CB7" s="85"/>
      <c r="CC7" s="85"/>
      <c r="CD7" s="85"/>
      <c r="CE7" s="85"/>
      <c r="CF7" s="85"/>
      <c r="CG7" s="85"/>
      <c r="CH7" s="85"/>
      <c r="CI7" s="85"/>
      <c r="CJ7" s="85"/>
      <c r="CK7" s="85"/>
      <c r="CL7" s="85"/>
      <c r="CM7" s="85"/>
      <c r="CN7" s="85"/>
      <c r="CO7" s="85"/>
      <c r="CP7" s="85"/>
      <c r="CQ7" s="85"/>
      <c r="CR7" s="85"/>
      <c r="CS7" s="85"/>
      <c r="CT7" s="85"/>
      <c r="CU7" s="85"/>
      <c r="CV7" s="85"/>
      <c r="CW7" s="85"/>
      <c r="CX7" s="85"/>
      <c r="CY7" s="85"/>
      <c r="CZ7" s="85"/>
      <c r="DA7" s="85"/>
      <c r="DB7" s="85"/>
    </row>
    <row r="8" spans="1:106" ht="17.25">
      <c r="A8" s="276"/>
      <c r="B8" s="62" t="s">
        <v>54</v>
      </c>
      <c r="C8" s="16" t="s">
        <v>53</v>
      </c>
      <c r="D8" s="17">
        <v>5.03</v>
      </c>
      <c r="E8" s="17"/>
      <c r="F8" s="6"/>
      <c r="G8" s="93">
        <f>SUM('1:3'!G8)</f>
        <v>0</v>
      </c>
      <c r="H8" s="95">
        <f t="shared" si="0"/>
        <v>0</v>
      </c>
      <c r="I8" s="93">
        <f>SUM('1:3'!I8)</f>
        <v>0</v>
      </c>
      <c r="J8" s="31" t="str">
        <f t="array" ref="J8">IF(ISERROR(G8/I8),"",G8/I8)</f>
        <v/>
      </c>
      <c r="K8" s="35">
        <f t="array" ref="K8">IF(ISERROR(G8/L8),"",G8/L8)</f>
        <v>0</v>
      </c>
      <c r="L8" s="87">
        <v>19</v>
      </c>
      <c r="M8" s="36">
        <f t="shared" si="1"/>
        <v>0</v>
      </c>
      <c r="N8" s="93">
        <f>SUM('1:3'!N8)</f>
        <v>0</v>
      </c>
      <c r="O8" s="93">
        <f>SUM('1:3'!O8)</f>
        <v>0</v>
      </c>
      <c r="P8" s="93">
        <f>SUM('1:3'!P8)</f>
        <v>0</v>
      </c>
      <c r="Q8" s="93">
        <f>SUM('1:3'!Q8)</f>
        <v>0</v>
      </c>
      <c r="R8" s="93">
        <f>SUM('1:3'!R8)</f>
        <v>0</v>
      </c>
      <c r="S8" s="93">
        <f>SUM('1:3'!S8)</f>
        <v>0</v>
      </c>
      <c r="T8" s="93">
        <f>SUM('1:3'!T8)</f>
        <v>0</v>
      </c>
      <c r="U8" s="93">
        <f>SUM('1:3'!U8)</f>
        <v>0</v>
      </c>
      <c r="V8" s="201">
        <f t="shared" si="2"/>
        <v>0</v>
      </c>
      <c r="W8" s="33" t="str">
        <f t="shared" si="3"/>
        <v/>
      </c>
      <c r="X8" s="93">
        <f>SUM('1:3'!X8)</f>
        <v>0</v>
      </c>
      <c r="Y8" s="93">
        <f>SUM('1:3'!Y8)</f>
        <v>0</v>
      </c>
      <c r="Z8" s="93">
        <f>SUM('1:3'!Z8)</f>
        <v>0</v>
      </c>
      <c r="AA8" s="93">
        <f>SUM('1:3'!AA8)</f>
        <v>0</v>
      </c>
      <c r="AB8" s="315">
        <v>0.48</v>
      </c>
      <c r="AC8" s="238">
        <f t="shared" ref="AC8:AC71" si="4">AB8*G8</f>
        <v>0</v>
      </c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</row>
    <row r="9" spans="1:106" ht="17.25">
      <c r="A9" s="277"/>
      <c r="B9" s="62" t="s">
        <v>54</v>
      </c>
      <c r="C9" s="16" t="s">
        <v>55</v>
      </c>
      <c r="D9" s="17">
        <v>5.03</v>
      </c>
      <c r="E9" s="17"/>
      <c r="F9" s="6"/>
      <c r="G9" s="93">
        <f>SUM('1:3'!G9)</f>
        <v>0</v>
      </c>
      <c r="H9" s="95">
        <f t="shared" si="0"/>
        <v>0</v>
      </c>
      <c r="I9" s="93">
        <f>SUM('1:3'!I9)</f>
        <v>0</v>
      </c>
      <c r="J9" s="31" t="str">
        <f t="array" ref="J9">IF(ISERROR(G9/I9),"",G9/I9)</f>
        <v/>
      </c>
      <c r="K9" s="35">
        <f t="array" ref="K9">IF(ISERROR(G9/L9),"",G9/L9)</f>
        <v>0</v>
      </c>
      <c r="L9" s="87">
        <v>19</v>
      </c>
      <c r="M9" s="36">
        <f t="shared" si="1"/>
        <v>0</v>
      </c>
      <c r="N9" s="93">
        <f>SUM('1:3'!N9)</f>
        <v>0</v>
      </c>
      <c r="O9" s="93">
        <f>SUM('1:3'!O9)</f>
        <v>0</v>
      </c>
      <c r="P9" s="93">
        <f>SUM('1:3'!P9)</f>
        <v>0</v>
      </c>
      <c r="Q9" s="93">
        <f>SUM('1:3'!Q9)</f>
        <v>0</v>
      </c>
      <c r="R9" s="93">
        <f>SUM('1:3'!R9)</f>
        <v>0</v>
      </c>
      <c r="S9" s="93">
        <f>SUM('1:3'!S9)</f>
        <v>0</v>
      </c>
      <c r="T9" s="93">
        <f>SUM('1:3'!T9)</f>
        <v>0</v>
      </c>
      <c r="U9" s="93">
        <f>SUM('1:3'!U9)</f>
        <v>0</v>
      </c>
      <c r="V9" s="201">
        <f t="shared" si="2"/>
        <v>0</v>
      </c>
      <c r="W9" s="33" t="str">
        <f t="shared" si="3"/>
        <v/>
      </c>
      <c r="X9" s="93">
        <f>SUM('1:3'!X9)</f>
        <v>0</v>
      </c>
      <c r="Y9" s="93">
        <f>SUM('1:3'!Y9)</f>
        <v>0</v>
      </c>
      <c r="Z9" s="93">
        <f>SUM('1:3'!Z9)</f>
        <v>0</v>
      </c>
      <c r="AA9" s="93">
        <f>SUM('1:3'!AA9)</f>
        <v>0</v>
      </c>
      <c r="AB9" s="315">
        <v>0.43</v>
      </c>
      <c r="AC9" s="238">
        <f t="shared" si="4"/>
        <v>0</v>
      </c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</row>
    <row r="10" spans="1:106" ht="15.75">
      <c r="A10" s="275">
        <v>30100048</v>
      </c>
      <c r="B10" s="62" t="s">
        <v>56</v>
      </c>
      <c r="C10" s="16" t="s">
        <v>53</v>
      </c>
      <c r="D10" s="17">
        <v>5.03</v>
      </c>
      <c r="E10" s="17"/>
      <c r="F10" s="6"/>
      <c r="G10" s="93">
        <f>SUM('1:3'!G10)</f>
        <v>358</v>
      </c>
      <c r="H10" s="95">
        <f t="shared" si="0"/>
        <v>1800.74</v>
      </c>
      <c r="I10" s="93">
        <f>SUM('1:3'!I10)</f>
        <v>22</v>
      </c>
      <c r="J10" s="31">
        <f t="array" ref="J10">IF(ISERROR(G10/I10),"",G10/I10)</f>
        <v>16.272727272727273</v>
      </c>
      <c r="K10" s="35">
        <f t="array" ref="K10">IF(ISERROR(G10/L10),"",G10/L10)</f>
        <v>18.842105263157894</v>
      </c>
      <c r="L10" s="87">
        <v>19</v>
      </c>
      <c r="M10" s="36">
        <f t="shared" si="1"/>
        <v>3.1578947368421062</v>
      </c>
      <c r="N10" s="93">
        <f>SUM('1:3'!N10)</f>
        <v>0</v>
      </c>
      <c r="O10" s="93">
        <f>SUM('1:3'!O10)</f>
        <v>0</v>
      </c>
      <c r="P10" s="93">
        <f>SUM('1:3'!P10)</f>
        <v>0</v>
      </c>
      <c r="Q10" s="93">
        <f>SUM('1:3'!Q10)</f>
        <v>0</v>
      </c>
      <c r="R10" s="93">
        <f>SUM('1:3'!R10)</f>
        <v>0</v>
      </c>
      <c r="S10" s="93">
        <f>SUM('1:3'!S10)</f>
        <v>0</v>
      </c>
      <c r="T10" s="93">
        <f>SUM('1:3'!T10)</f>
        <v>0</v>
      </c>
      <c r="U10" s="93">
        <f>SUM('1:3'!U10)</f>
        <v>0</v>
      </c>
      <c r="V10" s="201">
        <f t="shared" si="2"/>
        <v>0</v>
      </c>
      <c r="W10" s="33">
        <f t="shared" si="3"/>
        <v>0</v>
      </c>
      <c r="X10" s="93">
        <f>SUM('1:3'!X10)</f>
        <v>0</v>
      </c>
      <c r="Y10" s="93">
        <f>SUM('1:3'!Y10)</f>
        <v>0</v>
      </c>
      <c r="Z10" s="93">
        <f>SUM('1:3'!Z10)</f>
        <v>0</v>
      </c>
      <c r="AA10" s="93">
        <f>SUM('1:3'!AA10)</f>
        <v>0</v>
      </c>
      <c r="AB10" s="315">
        <v>0.55000000000000004</v>
      </c>
      <c r="AC10" s="238">
        <f t="shared" si="4"/>
        <v>196.9</v>
      </c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</row>
    <row r="11" spans="1:106" ht="15.75">
      <c r="A11" s="275">
        <v>30100047</v>
      </c>
      <c r="B11" s="62" t="s">
        <v>56</v>
      </c>
      <c r="C11" s="16" t="s">
        <v>57</v>
      </c>
      <c r="D11" s="17">
        <v>5.03</v>
      </c>
      <c r="E11" s="17"/>
      <c r="F11" s="6"/>
      <c r="G11" s="93">
        <f>SUM('1:3'!G11)</f>
        <v>305</v>
      </c>
      <c r="H11" s="95">
        <f t="shared" si="0"/>
        <v>1534.15</v>
      </c>
      <c r="I11" s="93">
        <f>SUM('1:3'!I11)</f>
        <v>16</v>
      </c>
      <c r="J11" s="31">
        <f t="array" ref="J11">IF(ISERROR(G11/I11),"",G11/I11)</f>
        <v>19.0625</v>
      </c>
      <c r="K11" s="35">
        <f t="array" ref="K11">IF(ISERROR(G11/L11),"",G11/L11)</f>
        <v>15.25</v>
      </c>
      <c r="L11" s="87">
        <v>20</v>
      </c>
      <c r="M11" s="36">
        <f t="shared" si="1"/>
        <v>0.75</v>
      </c>
      <c r="N11" s="93">
        <f>SUM('1:3'!N11)</f>
        <v>0</v>
      </c>
      <c r="O11" s="93">
        <f>SUM('1:3'!O11)</f>
        <v>0</v>
      </c>
      <c r="P11" s="93">
        <f>SUM('1:3'!P11)</f>
        <v>0</v>
      </c>
      <c r="Q11" s="93">
        <f>SUM('1:3'!Q11)</f>
        <v>0</v>
      </c>
      <c r="R11" s="93">
        <f>SUM('1:3'!R11)</f>
        <v>0</v>
      </c>
      <c r="S11" s="93">
        <f>SUM('1:3'!S11)</f>
        <v>0</v>
      </c>
      <c r="T11" s="93">
        <f>SUM('1:3'!T11)</f>
        <v>0</v>
      </c>
      <c r="U11" s="93">
        <f>SUM('1:3'!U11)</f>
        <v>0</v>
      </c>
      <c r="V11" s="201">
        <f t="shared" si="2"/>
        <v>0</v>
      </c>
      <c r="W11" s="33">
        <f t="shared" si="3"/>
        <v>0</v>
      </c>
      <c r="X11" s="93">
        <f>SUM('1:3'!X11)</f>
        <v>0</v>
      </c>
      <c r="Y11" s="93">
        <f>SUM('1:3'!Y11)</f>
        <v>0</v>
      </c>
      <c r="Z11" s="93">
        <f>SUM('1:3'!Z11)</f>
        <v>0</v>
      </c>
      <c r="AA11" s="93">
        <f>SUM('1:3'!AA11)</f>
        <v>0</v>
      </c>
      <c r="AB11" s="315">
        <v>0.52</v>
      </c>
      <c r="AC11" s="238">
        <f t="shared" si="4"/>
        <v>158.6</v>
      </c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</row>
    <row r="12" spans="1:106" ht="15.75">
      <c r="A12" s="275">
        <v>30100052</v>
      </c>
      <c r="B12" s="62" t="s">
        <v>58</v>
      </c>
      <c r="C12" s="16" t="s">
        <v>53</v>
      </c>
      <c r="D12" s="17">
        <v>5.04</v>
      </c>
      <c r="E12" s="17"/>
      <c r="F12" s="6"/>
      <c r="G12" s="93">
        <f>SUM('1:3'!G12)</f>
        <v>171</v>
      </c>
      <c r="H12" s="95">
        <f t="shared" si="0"/>
        <v>861.84</v>
      </c>
      <c r="I12" s="93">
        <f>SUM('1:3'!I12)</f>
        <v>7.5</v>
      </c>
      <c r="J12" s="31">
        <f t="array" ref="J12">IF(ISERROR(G12/I12),"",G12/I12)</f>
        <v>22.8</v>
      </c>
      <c r="K12" s="35">
        <f t="array" ref="K12">IF(ISERROR(G12/L12),"",G12/L12)</f>
        <v>9</v>
      </c>
      <c r="L12" s="87">
        <v>19</v>
      </c>
      <c r="M12" s="36">
        <f t="shared" si="1"/>
        <v>-1.5</v>
      </c>
      <c r="N12" s="93">
        <f>SUM('1:3'!N12)</f>
        <v>0</v>
      </c>
      <c r="O12" s="93">
        <f>SUM('1:3'!O12)</f>
        <v>0</v>
      </c>
      <c r="P12" s="93">
        <f>SUM('1:3'!P12)</f>
        <v>0</v>
      </c>
      <c r="Q12" s="93">
        <f>SUM('1:3'!Q12)</f>
        <v>0</v>
      </c>
      <c r="R12" s="93">
        <f>SUM('1:3'!R12)</f>
        <v>0</v>
      </c>
      <c r="S12" s="93">
        <f>SUM('1:3'!S12)</f>
        <v>0</v>
      </c>
      <c r="T12" s="93">
        <f>SUM('1:3'!T12)</f>
        <v>0</v>
      </c>
      <c r="U12" s="93">
        <f>SUM('1:3'!U12)</f>
        <v>0</v>
      </c>
      <c r="V12" s="201">
        <f t="shared" si="2"/>
        <v>0</v>
      </c>
      <c r="W12" s="33">
        <f t="shared" si="3"/>
        <v>0</v>
      </c>
      <c r="X12" s="93">
        <f>SUM('1:3'!X12)</f>
        <v>0</v>
      </c>
      <c r="Y12" s="93">
        <f>SUM('1:3'!Y12)</f>
        <v>0</v>
      </c>
      <c r="Z12" s="93">
        <f>SUM('1:3'!Z12)</f>
        <v>0</v>
      </c>
      <c r="AA12" s="93">
        <f>SUM('1:3'!AA12)</f>
        <v>0</v>
      </c>
      <c r="AB12" s="315">
        <v>0.55000000000000004</v>
      </c>
      <c r="AC12" s="238">
        <f t="shared" si="4"/>
        <v>94.050000000000011</v>
      </c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</row>
    <row r="13" spans="1:106" ht="15.75">
      <c r="A13" s="292">
        <v>30100059</v>
      </c>
      <c r="B13" s="62" t="s">
        <v>59</v>
      </c>
      <c r="C13" s="16" t="s">
        <v>60</v>
      </c>
      <c r="D13" s="17">
        <v>5.03</v>
      </c>
      <c r="E13" s="17"/>
      <c r="F13" s="6"/>
      <c r="G13" s="93">
        <f>SUM('1:3'!G13)</f>
        <v>0</v>
      </c>
      <c r="H13" s="95">
        <f t="shared" si="0"/>
        <v>0</v>
      </c>
      <c r="I13" s="93">
        <f>SUM('1:3'!I13)</f>
        <v>0</v>
      </c>
      <c r="J13" s="31" t="str">
        <f t="array" ref="J13">IF(ISERROR(G13/I13),"",G13/I13)</f>
        <v/>
      </c>
      <c r="K13" s="35">
        <f t="array" ref="K13">IF(ISERROR(G13/L13),"",G13/L13)</f>
        <v>0</v>
      </c>
      <c r="L13" s="87">
        <v>3</v>
      </c>
      <c r="M13" s="36">
        <f t="shared" si="1"/>
        <v>0</v>
      </c>
      <c r="N13" s="93">
        <f>SUM('1:3'!N13)</f>
        <v>0</v>
      </c>
      <c r="O13" s="93">
        <f>SUM('1:3'!O13)</f>
        <v>0</v>
      </c>
      <c r="P13" s="93">
        <f>SUM('1:3'!P13)</f>
        <v>0</v>
      </c>
      <c r="Q13" s="93">
        <f>SUM('1:3'!Q13)</f>
        <v>0</v>
      </c>
      <c r="R13" s="93">
        <f>SUM('1:3'!R13)</f>
        <v>0</v>
      </c>
      <c r="S13" s="93">
        <f>SUM('1:3'!S13)</f>
        <v>0</v>
      </c>
      <c r="T13" s="93">
        <f>SUM('1:3'!T13)</f>
        <v>0</v>
      </c>
      <c r="U13" s="93">
        <f>SUM('1:3'!U13)</f>
        <v>0</v>
      </c>
      <c r="V13" s="201">
        <f t="shared" si="2"/>
        <v>0</v>
      </c>
      <c r="W13" s="33" t="str">
        <f t="shared" si="3"/>
        <v/>
      </c>
      <c r="X13" s="93">
        <f>SUM('1:3'!X13)</f>
        <v>0</v>
      </c>
      <c r="Y13" s="93">
        <f>SUM('1:3'!Y13)</f>
        <v>0</v>
      </c>
      <c r="Z13" s="93">
        <f>SUM('1:3'!Z13)</f>
        <v>0</v>
      </c>
      <c r="AA13" s="93">
        <f>SUM('1:3'!AA13)</f>
        <v>0</v>
      </c>
      <c r="AB13" s="315">
        <v>0.45</v>
      </c>
      <c r="AC13" s="238">
        <f t="shared" si="4"/>
        <v>0</v>
      </c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</row>
    <row r="14" spans="1:106" ht="15.75">
      <c r="A14" s="262">
        <v>30100060</v>
      </c>
      <c r="B14" s="62" t="s">
        <v>59</v>
      </c>
      <c r="C14" s="16" t="s">
        <v>61</v>
      </c>
      <c r="D14" s="17">
        <v>5.03</v>
      </c>
      <c r="E14" s="17"/>
      <c r="F14" s="6"/>
      <c r="G14" s="93">
        <f>SUM('1:3'!G14)</f>
        <v>0</v>
      </c>
      <c r="H14" s="95">
        <f t="shared" si="0"/>
        <v>0</v>
      </c>
      <c r="I14" s="93">
        <f>SUM('1:3'!I14)</f>
        <v>0</v>
      </c>
      <c r="J14" s="31" t="str">
        <f t="array" ref="J14">IF(ISERROR(G14/I14),"",G14/I14)</f>
        <v/>
      </c>
      <c r="K14" s="35">
        <f t="array" ref="K14">IF(ISERROR(G14/L14),"",G14/L14)</f>
        <v>0</v>
      </c>
      <c r="L14" s="87">
        <v>3</v>
      </c>
      <c r="M14" s="36">
        <f t="shared" si="1"/>
        <v>0</v>
      </c>
      <c r="N14" s="93">
        <f>SUM('1:3'!N14)</f>
        <v>0</v>
      </c>
      <c r="O14" s="93">
        <f>SUM('1:3'!O14)</f>
        <v>0</v>
      </c>
      <c r="P14" s="93">
        <f>SUM('1:3'!P14)</f>
        <v>0</v>
      </c>
      <c r="Q14" s="93">
        <f>SUM('1:3'!Q14)</f>
        <v>0</v>
      </c>
      <c r="R14" s="93">
        <f>SUM('1:3'!R14)</f>
        <v>0</v>
      </c>
      <c r="S14" s="93">
        <f>SUM('1:3'!S14)</f>
        <v>0</v>
      </c>
      <c r="T14" s="93">
        <f>SUM('1:3'!T14)</f>
        <v>0</v>
      </c>
      <c r="U14" s="93">
        <f>SUM('1:3'!U14)</f>
        <v>0</v>
      </c>
      <c r="V14" s="201">
        <f t="shared" si="2"/>
        <v>0</v>
      </c>
      <c r="W14" s="33" t="str">
        <f t="shared" si="3"/>
        <v/>
      </c>
      <c r="X14" s="93">
        <f>SUM('1:3'!X14)</f>
        <v>0</v>
      </c>
      <c r="Y14" s="93">
        <f>SUM('1:3'!Y14)</f>
        <v>0</v>
      </c>
      <c r="Z14" s="93">
        <f>SUM('1:3'!Z14)</f>
        <v>0</v>
      </c>
      <c r="AA14" s="93">
        <f>SUM('1:3'!AA14)</f>
        <v>0</v>
      </c>
      <c r="AB14" s="315">
        <v>0.45</v>
      </c>
      <c r="AC14" s="238">
        <f t="shared" si="4"/>
        <v>0</v>
      </c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</row>
    <row r="15" spans="1:106" ht="17.25">
      <c r="A15" s="276">
        <v>30200006</v>
      </c>
      <c r="B15" s="62" t="s">
        <v>62</v>
      </c>
      <c r="C15" s="16" t="s">
        <v>63</v>
      </c>
      <c r="D15" s="17">
        <v>5.04</v>
      </c>
      <c r="E15" s="17"/>
      <c r="F15" s="79"/>
      <c r="G15" s="93">
        <f>SUM('1:3'!G15)</f>
        <v>0</v>
      </c>
      <c r="H15" s="95">
        <f t="shared" si="0"/>
        <v>0</v>
      </c>
      <c r="I15" s="93">
        <f>SUM('1:3'!I15)</f>
        <v>0</v>
      </c>
      <c r="J15" s="31" t="str">
        <f t="array" ref="J15">IF(ISERROR(G15/I15),"",G15/I15)</f>
        <v/>
      </c>
      <c r="K15" s="35">
        <f t="array" ref="K15">IF(ISERROR(G15/L15),"",G15/L15)</f>
        <v>0</v>
      </c>
      <c r="L15" s="87">
        <v>17</v>
      </c>
      <c r="M15" s="36">
        <f t="shared" si="1"/>
        <v>0</v>
      </c>
      <c r="N15" s="93">
        <f>SUM('1:3'!N15)</f>
        <v>0</v>
      </c>
      <c r="O15" s="93">
        <f>SUM('1:3'!O15)</f>
        <v>0</v>
      </c>
      <c r="P15" s="93">
        <f>SUM('1:3'!P15)</f>
        <v>0</v>
      </c>
      <c r="Q15" s="93">
        <f>SUM('1:3'!Q15)</f>
        <v>0</v>
      </c>
      <c r="R15" s="93">
        <f>SUM('1:3'!R15)</f>
        <v>0</v>
      </c>
      <c r="S15" s="93">
        <f>SUM('1:3'!S15)</f>
        <v>0</v>
      </c>
      <c r="T15" s="93">
        <f>SUM('1:3'!T15)</f>
        <v>0</v>
      </c>
      <c r="U15" s="93">
        <f>SUM('1:3'!U15)</f>
        <v>0</v>
      </c>
      <c r="V15" s="201">
        <f t="shared" si="2"/>
        <v>0</v>
      </c>
      <c r="W15" s="33" t="str">
        <f t="shared" si="3"/>
        <v/>
      </c>
      <c r="X15" s="93">
        <f>SUM('1:3'!X15)</f>
        <v>0</v>
      </c>
      <c r="Y15" s="93">
        <f>SUM('1:3'!Y15)</f>
        <v>0</v>
      </c>
      <c r="Z15" s="93">
        <f>SUM('1:3'!Z15)</f>
        <v>0</v>
      </c>
      <c r="AA15" s="93">
        <f>SUM('1:3'!AA15)</f>
        <v>0</v>
      </c>
      <c r="AB15" s="315">
        <v>0.61</v>
      </c>
      <c r="AC15" s="238">
        <f t="shared" si="4"/>
        <v>0</v>
      </c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</row>
    <row r="16" spans="1:106" ht="17.25">
      <c r="A16" s="276">
        <v>30200005</v>
      </c>
      <c r="B16" s="62" t="s">
        <v>62</v>
      </c>
      <c r="C16" s="16" t="s">
        <v>64</v>
      </c>
      <c r="D16" s="17">
        <v>5.04</v>
      </c>
      <c r="E16" s="17"/>
      <c r="F16" s="79"/>
      <c r="G16" s="93">
        <f>SUM('1:3'!G16)</f>
        <v>0</v>
      </c>
      <c r="H16" s="95">
        <f t="shared" si="0"/>
        <v>0</v>
      </c>
      <c r="I16" s="93">
        <f>SUM('1:3'!I16)</f>
        <v>0</v>
      </c>
      <c r="J16" s="31" t="str">
        <f t="array" ref="J16">IF(ISERROR(G16/I16),"",G16/I16)</f>
        <v/>
      </c>
      <c r="K16" s="35">
        <f t="array" ref="K16">IF(ISERROR(G16/L16),"",G16/L16)</f>
        <v>0</v>
      </c>
      <c r="L16" s="87">
        <v>17</v>
      </c>
      <c r="M16" s="36">
        <f t="shared" si="1"/>
        <v>0</v>
      </c>
      <c r="N16" s="93">
        <f>SUM('1:3'!N16)</f>
        <v>0</v>
      </c>
      <c r="O16" s="93">
        <f>SUM('1:3'!O16)</f>
        <v>0</v>
      </c>
      <c r="P16" s="93">
        <f>SUM('1:3'!P16)</f>
        <v>0</v>
      </c>
      <c r="Q16" s="93">
        <f>SUM('1:3'!Q16)</f>
        <v>0</v>
      </c>
      <c r="R16" s="93">
        <f>SUM('1:3'!R16)</f>
        <v>0</v>
      </c>
      <c r="S16" s="93">
        <f>SUM('1:3'!S16)</f>
        <v>0</v>
      </c>
      <c r="T16" s="93">
        <f>SUM('1:3'!T16)</f>
        <v>0</v>
      </c>
      <c r="U16" s="93">
        <f>SUM('1:3'!U16)</f>
        <v>0</v>
      </c>
      <c r="V16" s="201">
        <f t="shared" si="2"/>
        <v>0</v>
      </c>
      <c r="W16" s="33" t="str">
        <f t="shared" si="3"/>
        <v/>
      </c>
      <c r="X16" s="93">
        <f>SUM('1:3'!X16)</f>
        <v>0</v>
      </c>
      <c r="Y16" s="93">
        <f>SUM('1:3'!Y16)</f>
        <v>0</v>
      </c>
      <c r="Z16" s="93">
        <f>SUM('1:3'!Z16)</f>
        <v>0</v>
      </c>
      <c r="AA16" s="93">
        <f>SUM('1:3'!AA16)</f>
        <v>0</v>
      </c>
      <c r="AB16" s="315">
        <v>0.61</v>
      </c>
      <c r="AC16" s="238">
        <f t="shared" si="4"/>
        <v>0</v>
      </c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</row>
    <row r="17" spans="1:106" ht="17.25">
      <c r="A17" s="278">
        <v>30100063</v>
      </c>
      <c r="B17" s="188" t="s">
        <v>480</v>
      </c>
      <c r="C17" s="16" t="s">
        <v>172</v>
      </c>
      <c r="D17" s="17"/>
      <c r="E17" s="17"/>
      <c r="F17" s="6"/>
      <c r="G17" s="93">
        <f>SUM('1:3'!G17)</f>
        <v>0</v>
      </c>
      <c r="H17" s="95">
        <f t="shared" si="0"/>
        <v>0</v>
      </c>
      <c r="I17" s="93">
        <f>SUM('1:3'!I17)</f>
        <v>0</v>
      </c>
      <c r="J17" s="31" t="str">
        <f t="array" ref="J17">IF(ISERROR(G17/I17),"",G17/I17)</f>
        <v/>
      </c>
      <c r="K17" s="35">
        <f t="array" ref="K17">IF(ISERROR(G17/L17),"",G17/L17)</f>
        <v>0</v>
      </c>
      <c r="L17" s="87">
        <v>17</v>
      </c>
      <c r="M17" s="36">
        <f t="shared" ref="M17:M27" si="5">IF(ISERROR(I17-K17),"",I17-K17)</f>
        <v>0</v>
      </c>
      <c r="N17" s="93">
        <f>SUM('1:3'!N17)</f>
        <v>0</v>
      </c>
      <c r="O17" s="93">
        <f>SUM('1:3'!O17)</f>
        <v>0</v>
      </c>
      <c r="P17" s="93">
        <f>SUM('1:3'!P17)</f>
        <v>0</v>
      </c>
      <c r="Q17" s="93">
        <f>SUM('1:3'!Q17)</f>
        <v>0</v>
      </c>
      <c r="R17" s="93">
        <f>SUM('1:3'!R17)</f>
        <v>0</v>
      </c>
      <c r="S17" s="93">
        <f>SUM('1:3'!S17)</f>
        <v>0</v>
      </c>
      <c r="T17" s="93">
        <f>SUM('1:3'!T17)</f>
        <v>0</v>
      </c>
      <c r="U17" s="93">
        <f>SUM('1:3'!U17)</f>
        <v>0</v>
      </c>
      <c r="V17" s="201">
        <f t="shared" si="2"/>
        <v>0</v>
      </c>
      <c r="W17" s="33" t="str">
        <f>IF(ISERROR(V17/G17),"",V17/G17)</f>
        <v/>
      </c>
      <c r="X17" s="93">
        <f>SUM('1:3'!X17)</f>
        <v>0</v>
      </c>
      <c r="Y17" s="93">
        <f>SUM('1:3'!Y17)</f>
        <v>0</v>
      </c>
      <c r="Z17" s="93">
        <f>SUM('1:3'!Z17)</f>
        <v>0</v>
      </c>
      <c r="AA17" s="93">
        <f>SUM('1:3'!AA17)</f>
        <v>0</v>
      </c>
      <c r="AB17" s="315">
        <v>0.43</v>
      </c>
      <c r="AC17" s="238">
        <f t="shared" si="4"/>
        <v>0</v>
      </c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</row>
    <row r="18" spans="1:106" ht="15.75">
      <c r="A18" s="262">
        <v>30100061</v>
      </c>
      <c r="B18" s="62" t="s">
        <v>171</v>
      </c>
      <c r="C18" s="16" t="s">
        <v>173</v>
      </c>
      <c r="D18" s="17"/>
      <c r="E18" s="17"/>
      <c r="F18" s="6"/>
      <c r="G18" s="93">
        <f>SUM('1:3'!G18)</f>
        <v>0</v>
      </c>
      <c r="H18" s="95">
        <f t="shared" si="0"/>
        <v>0</v>
      </c>
      <c r="I18" s="93">
        <f>SUM('1:3'!I18)</f>
        <v>0</v>
      </c>
      <c r="J18" s="31" t="str">
        <f t="array" ref="J18">IF(ISERROR(G18/I18),"",G18/I18)</f>
        <v/>
      </c>
      <c r="K18" s="35">
        <f t="array" ref="K18">IF(ISERROR(G18/L18),"",G18/L18)</f>
        <v>0</v>
      </c>
      <c r="L18" s="87">
        <v>17</v>
      </c>
      <c r="M18" s="36">
        <f t="shared" si="5"/>
        <v>0</v>
      </c>
      <c r="N18" s="93">
        <f>SUM('1:3'!N18)</f>
        <v>0</v>
      </c>
      <c r="O18" s="93">
        <f>SUM('1:3'!O18)</f>
        <v>0</v>
      </c>
      <c r="P18" s="93">
        <f>SUM('1:3'!P18)</f>
        <v>0</v>
      </c>
      <c r="Q18" s="93">
        <f>SUM('1:3'!Q18)</f>
        <v>0</v>
      </c>
      <c r="R18" s="93">
        <f>SUM('1:3'!R18)</f>
        <v>0</v>
      </c>
      <c r="S18" s="93">
        <f>SUM('1:3'!S18)</f>
        <v>0</v>
      </c>
      <c r="T18" s="93">
        <f>SUM('1:3'!T18)</f>
        <v>0</v>
      </c>
      <c r="U18" s="93">
        <f>SUM('1:3'!U18)</f>
        <v>0</v>
      </c>
      <c r="V18" s="201">
        <f t="shared" si="2"/>
        <v>0</v>
      </c>
      <c r="W18" s="33" t="str">
        <f>IF(ISERROR(V18/G18),"",V18/G18)</f>
        <v/>
      </c>
      <c r="X18" s="93">
        <f>SUM('1:3'!X18)</f>
        <v>0</v>
      </c>
      <c r="Y18" s="93">
        <f>SUM('1:3'!Y18)</f>
        <v>0</v>
      </c>
      <c r="Z18" s="93">
        <f>SUM('1:3'!Z18)</f>
        <v>0</v>
      </c>
      <c r="AA18" s="93">
        <f>SUM('1:3'!AA18)</f>
        <v>0</v>
      </c>
      <c r="AB18" s="315">
        <v>0.43</v>
      </c>
      <c r="AC18" s="238">
        <f t="shared" si="4"/>
        <v>0</v>
      </c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</row>
    <row r="19" spans="1:106" ht="17.25">
      <c r="A19" s="276">
        <v>30200001</v>
      </c>
      <c r="B19" s="62" t="s">
        <v>67</v>
      </c>
      <c r="C19" s="16" t="s">
        <v>63</v>
      </c>
      <c r="D19" s="17">
        <v>5.0599999999999996</v>
      </c>
      <c r="E19" s="17"/>
      <c r="F19" s="6"/>
      <c r="G19" s="93">
        <f>SUM('1:3'!G19)</f>
        <v>0</v>
      </c>
      <c r="H19" s="95">
        <f t="shared" si="0"/>
        <v>0</v>
      </c>
      <c r="I19" s="93">
        <f>SUM('1:3'!I19)</f>
        <v>0</v>
      </c>
      <c r="J19" s="31" t="str">
        <f t="array" ref="J19">IF(ISERROR(G19/I19),"",G19/I19)</f>
        <v/>
      </c>
      <c r="K19" s="35">
        <f t="array" ref="K19">IF(ISERROR(G19/L19),"",G19/L19)</f>
        <v>0</v>
      </c>
      <c r="L19" s="87">
        <v>19</v>
      </c>
      <c r="M19" s="36">
        <f t="shared" si="5"/>
        <v>0</v>
      </c>
      <c r="N19" s="93">
        <f>SUM('1:3'!N19)</f>
        <v>0</v>
      </c>
      <c r="O19" s="93">
        <f>SUM('1:3'!O19)</f>
        <v>0</v>
      </c>
      <c r="P19" s="93">
        <f>SUM('1:3'!P19)</f>
        <v>0</v>
      </c>
      <c r="Q19" s="93">
        <f>SUM('1:3'!Q19)</f>
        <v>0</v>
      </c>
      <c r="R19" s="93">
        <f>SUM('1:3'!R19)</f>
        <v>0</v>
      </c>
      <c r="S19" s="93">
        <f>SUM('1:3'!S19)</f>
        <v>0</v>
      </c>
      <c r="T19" s="93">
        <f>SUM('1:3'!T19)</f>
        <v>0</v>
      </c>
      <c r="U19" s="93">
        <f>SUM('1:3'!U19)</f>
        <v>0</v>
      </c>
      <c r="V19" s="201">
        <f t="shared" si="2"/>
        <v>0</v>
      </c>
      <c r="W19" s="33" t="str">
        <f>IF(ISERROR(V19/G19),"",V19/G19)</f>
        <v/>
      </c>
      <c r="X19" s="93">
        <f>SUM('1:3'!X19)</f>
        <v>0</v>
      </c>
      <c r="Y19" s="93">
        <f>SUM('1:3'!Y19)</f>
        <v>0</v>
      </c>
      <c r="Z19" s="93">
        <f>SUM('1:3'!Z19)</f>
        <v>0</v>
      </c>
      <c r="AA19" s="93">
        <f>SUM('1:3'!AA19)</f>
        <v>0</v>
      </c>
      <c r="AB19" s="315">
        <v>0.55000000000000004</v>
      </c>
      <c r="AC19" s="238">
        <f t="shared" si="4"/>
        <v>0</v>
      </c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</row>
    <row r="20" spans="1:106" ht="17.25">
      <c r="A20" s="276">
        <v>30200002</v>
      </c>
      <c r="B20" s="62" t="s">
        <v>68</v>
      </c>
      <c r="C20" s="16" t="s">
        <v>63</v>
      </c>
      <c r="D20" s="17">
        <v>5.09</v>
      </c>
      <c r="E20" s="17"/>
      <c r="F20" s="6"/>
      <c r="G20" s="93">
        <f>SUM('1:3'!G20)</f>
        <v>0</v>
      </c>
      <c r="H20" s="95">
        <f t="shared" si="0"/>
        <v>0</v>
      </c>
      <c r="I20" s="93">
        <f>SUM('1:3'!I20)</f>
        <v>0</v>
      </c>
      <c r="J20" s="31" t="str">
        <f t="array" ref="J20">IF(ISERROR(G20/I20),"",G20/I20)</f>
        <v/>
      </c>
      <c r="K20" s="35">
        <f t="array" ref="K20">IF(ISERROR(G20/L20),"",G20/L20)</f>
        <v>0</v>
      </c>
      <c r="L20" s="87">
        <v>23</v>
      </c>
      <c r="M20" s="36">
        <f t="shared" si="5"/>
        <v>0</v>
      </c>
      <c r="N20" s="93">
        <f>SUM('1:3'!N20)</f>
        <v>0</v>
      </c>
      <c r="O20" s="93">
        <f>SUM('1:3'!O20)</f>
        <v>0</v>
      </c>
      <c r="P20" s="93">
        <f>SUM('1:3'!P20)</f>
        <v>0</v>
      </c>
      <c r="Q20" s="93">
        <f>SUM('1:3'!Q20)</f>
        <v>0</v>
      </c>
      <c r="R20" s="93">
        <f>SUM('1:3'!R20)</f>
        <v>0</v>
      </c>
      <c r="S20" s="93">
        <f>SUM('1:3'!S20)</f>
        <v>0</v>
      </c>
      <c r="T20" s="93">
        <f>SUM('1:3'!T20)</f>
        <v>0</v>
      </c>
      <c r="U20" s="93">
        <f>SUM('1:3'!U20)</f>
        <v>0</v>
      </c>
      <c r="V20" s="201">
        <f t="shared" si="2"/>
        <v>0</v>
      </c>
      <c r="W20" s="33" t="str">
        <f>IF(ISERROR(V20/G20),"",V20/G20)</f>
        <v/>
      </c>
      <c r="X20" s="93">
        <f>SUM('1:3'!X20)</f>
        <v>0</v>
      </c>
      <c r="Y20" s="93">
        <f>SUM('1:3'!Y20)</f>
        <v>0</v>
      </c>
      <c r="Z20" s="93">
        <f>SUM('1:3'!Z20)</f>
        <v>0</v>
      </c>
      <c r="AA20" s="93">
        <f>SUM('1:3'!AA20)</f>
        <v>0</v>
      </c>
      <c r="AB20" s="315">
        <v>0.45</v>
      </c>
      <c r="AC20" s="238">
        <f t="shared" si="4"/>
        <v>0</v>
      </c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</row>
    <row r="21" spans="1:106" ht="17.25">
      <c r="A21" s="276">
        <v>30200003</v>
      </c>
      <c r="B21" s="62" t="s">
        <v>68</v>
      </c>
      <c r="C21" s="16" t="s">
        <v>64</v>
      </c>
      <c r="D21" s="17">
        <v>5.09</v>
      </c>
      <c r="E21" s="17"/>
      <c r="F21" s="6"/>
      <c r="G21" s="93">
        <f>SUM('1:3'!G21)</f>
        <v>0</v>
      </c>
      <c r="H21" s="95">
        <f t="shared" si="0"/>
        <v>0</v>
      </c>
      <c r="I21" s="93">
        <f>SUM('1:3'!I21)</f>
        <v>0</v>
      </c>
      <c r="J21" s="31" t="str">
        <f t="array" ref="J21">IF(ISERROR(G21/I21),"",G21/I21)</f>
        <v/>
      </c>
      <c r="K21" s="35">
        <f t="array" ref="K21">IF(ISERROR(G21/L21),"",G21/L21)</f>
        <v>0</v>
      </c>
      <c r="L21" s="87">
        <v>23</v>
      </c>
      <c r="M21" s="36">
        <f t="shared" si="5"/>
        <v>0</v>
      </c>
      <c r="N21" s="93">
        <f>SUM('1:3'!N21)</f>
        <v>0</v>
      </c>
      <c r="O21" s="93">
        <f>SUM('1:3'!O21)</f>
        <v>0</v>
      </c>
      <c r="P21" s="93">
        <f>SUM('1:3'!P21)</f>
        <v>0</v>
      </c>
      <c r="Q21" s="93">
        <f>SUM('1:3'!Q21)</f>
        <v>0</v>
      </c>
      <c r="R21" s="93">
        <f>SUM('1:3'!R21)</f>
        <v>0</v>
      </c>
      <c r="S21" s="93">
        <f>SUM('1:3'!S21)</f>
        <v>0</v>
      </c>
      <c r="T21" s="93">
        <f>SUM('1:3'!T21)</f>
        <v>0</v>
      </c>
      <c r="U21" s="93">
        <f>SUM('1:3'!U21)</f>
        <v>0</v>
      </c>
      <c r="V21" s="201">
        <f t="shared" si="2"/>
        <v>0</v>
      </c>
      <c r="W21" s="33" t="str">
        <f>IF(ISERROR(V21/G21),"",V21/G21)</f>
        <v/>
      </c>
      <c r="X21" s="93">
        <f>SUM('1:3'!X21)</f>
        <v>0</v>
      </c>
      <c r="Y21" s="93">
        <f>SUM('1:3'!Y21)</f>
        <v>0</v>
      </c>
      <c r="Z21" s="93">
        <f>SUM('1:3'!Z21)</f>
        <v>0</v>
      </c>
      <c r="AA21" s="93">
        <f>SUM('1:3'!AA21)</f>
        <v>0</v>
      </c>
      <c r="AB21" s="315">
        <v>0.45</v>
      </c>
      <c r="AC21" s="238">
        <f t="shared" si="4"/>
        <v>0</v>
      </c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</row>
    <row r="22" spans="1:106" ht="17.25">
      <c r="A22" s="276">
        <v>30100003</v>
      </c>
      <c r="B22" s="64" t="s">
        <v>161</v>
      </c>
      <c r="C22" s="214" t="s">
        <v>64</v>
      </c>
      <c r="D22" s="17">
        <v>4.8</v>
      </c>
      <c r="E22" s="17"/>
      <c r="F22" s="6"/>
      <c r="G22" s="93">
        <f>SUM('1:3'!G22)</f>
        <v>0</v>
      </c>
      <c r="H22" s="95">
        <f t="shared" si="0"/>
        <v>0</v>
      </c>
      <c r="I22" s="93">
        <f>SUM('1:3'!I22)</f>
        <v>0</v>
      </c>
      <c r="J22" s="31"/>
      <c r="K22" s="35">
        <f t="array" ref="K22">IF(ISERROR(G22/L22),"",G22/L22)</f>
        <v>0</v>
      </c>
      <c r="L22" s="87">
        <v>4</v>
      </c>
      <c r="M22" s="36">
        <f t="shared" si="5"/>
        <v>0</v>
      </c>
      <c r="N22" s="93">
        <f>SUM('1:3'!N22)</f>
        <v>0</v>
      </c>
      <c r="O22" s="93">
        <f>SUM('1:3'!O22)</f>
        <v>0</v>
      </c>
      <c r="P22" s="93">
        <f>SUM('1:3'!P22)</f>
        <v>0</v>
      </c>
      <c r="Q22" s="93">
        <f>SUM('1:3'!Q22)</f>
        <v>0</v>
      </c>
      <c r="R22" s="93">
        <f>SUM('1:3'!R22)</f>
        <v>0</v>
      </c>
      <c r="S22" s="93">
        <f>SUM('1:3'!S22)</f>
        <v>0</v>
      </c>
      <c r="T22" s="93">
        <f>SUM('1:3'!T22)</f>
        <v>0</v>
      </c>
      <c r="U22" s="93">
        <f>SUM('1:3'!U22)</f>
        <v>0</v>
      </c>
      <c r="V22" s="201">
        <f t="shared" si="2"/>
        <v>0</v>
      </c>
      <c r="W22" s="33"/>
      <c r="X22" s="93">
        <f>SUM('1:3'!X22)</f>
        <v>0</v>
      </c>
      <c r="Y22" s="93">
        <f>SUM('1:3'!Y22)</f>
        <v>0</v>
      </c>
      <c r="Z22" s="93">
        <f>SUM('1:3'!Z22)</f>
        <v>0</v>
      </c>
      <c r="AA22" s="93">
        <f>SUM('1:3'!AA22)</f>
        <v>0</v>
      </c>
      <c r="AB22" s="315">
        <v>0.95</v>
      </c>
      <c r="AC22" s="238">
        <f t="shared" si="4"/>
        <v>0</v>
      </c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</row>
    <row r="23" spans="1:106" ht="17.25">
      <c r="A23" s="276">
        <v>30100004</v>
      </c>
      <c r="B23" s="64" t="s">
        <v>161</v>
      </c>
      <c r="C23" s="214" t="s">
        <v>61</v>
      </c>
      <c r="D23" s="17">
        <v>4.8</v>
      </c>
      <c r="E23" s="17"/>
      <c r="F23" s="6"/>
      <c r="G23" s="93">
        <f>SUM('1:3'!G23)</f>
        <v>0</v>
      </c>
      <c r="H23" s="95">
        <f t="shared" si="0"/>
        <v>0</v>
      </c>
      <c r="I23" s="93">
        <f>SUM('1:3'!I23)</f>
        <v>0</v>
      </c>
      <c r="J23" s="31"/>
      <c r="K23" s="35">
        <f t="array" ref="K23">IF(ISERROR(G23/L23),"",G23/L23)</f>
        <v>0</v>
      </c>
      <c r="L23" s="87">
        <v>4</v>
      </c>
      <c r="M23" s="36">
        <f t="shared" si="5"/>
        <v>0</v>
      </c>
      <c r="N23" s="93">
        <f>SUM('1:3'!N23)</f>
        <v>0</v>
      </c>
      <c r="O23" s="93">
        <f>SUM('1:3'!O23)</f>
        <v>0</v>
      </c>
      <c r="P23" s="93">
        <f>SUM('1:3'!P23)</f>
        <v>0</v>
      </c>
      <c r="Q23" s="93">
        <f>SUM('1:3'!Q23)</f>
        <v>0</v>
      </c>
      <c r="R23" s="93">
        <f>SUM('1:3'!R23)</f>
        <v>0</v>
      </c>
      <c r="S23" s="93">
        <f>SUM('1:3'!S23)</f>
        <v>0</v>
      </c>
      <c r="T23" s="93">
        <f>SUM('1:3'!T23)</f>
        <v>0</v>
      </c>
      <c r="U23" s="93">
        <f>SUM('1:3'!U23)</f>
        <v>0</v>
      </c>
      <c r="V23" s="201">
        <f t="shared" si="2"/>
        <v>0</v>
      </c>
      <c r="W23" s="33"/>
      <c r="X23" s="93">
        <f>SUM('1:3'!X23)</f>
        <v>0</v>
      </c>
      <c r="Y23" s="93">
        <f>SUM('1:3'!Y23)</f>
        <v>0</v>
      </c>
      <c r="Z23" s="93">
        <f>SUM('1:3'!Z23)</f>
        <v>0</v>
      </c>
      <c r="AA23" s="93">
        <f>SUM('1:3'!AA23)</f>
        <v>0</v>
      </c>
      <c r="AB23" s="315">
        <v>0.95</v>
      </c>
      <c r="AC23" s="238">
        <f t="shared" si="4"/>
        <v>0</v>
      </c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</row>
    <row r="24" spans="1:106" ht="17.25">
      <c r="A24" s="276">
        <v>30100006</v>
      </c>
      <c r="B24" s="64" t="s">
        <v>161</v>
      </c>
      <c r="C24" s="214" t="s">
        <v>53</v>
      </c>
      <c r="D24" s="17">
        <v>4.8</v>
      </c>
      <c r="E24" s="17"/>
      <c r="F24" s="6"/>
      <c r="G24" s="93">
        <f>SUM('1:3'!G24)</f>
        <v>0</v>
      </c>
      <c r="H24" s="95">
        <f t="shared" si="0"/>
        <v>0</v>
      </c>
      <c r="I24" s="93">
        <f>SUM('1:3'!I24)</f>
        <v>0</v>
      </c>
      <c r="J24" s="31"/>
      <c r="K24" s="35">
        <f t="array" ref="K24">IF(ISERROR(G24/L24),"",G24/L24)</f>
        <v>0</v>
      </c>
      <c r="L24" s="87">
        <v>4</v>
      </c>
      <c r="M24" s="36">
        <f t="shared" si="5"/>
        <v>0</v>
      </c>
      <c r="N24" s="93">
        <f>SUM('1:3'!N24)</f>
        <v>0</v>
      </c>
      <c r="O24" s="93">
        <f>SUM('1:3'!O24)</f>
        <v>0</v>
      </c>
      <c r="P24" s="93">
        <f>SUM('1:3'!P24)</f>
        <v>0</v>
      </c>
      <c r="Q24" s="93">
        <f>SUM('1:3'!Q24)</f>
        <v>0</v>
      </c>
      <c r="R24" s="93">
        <f>SUM('1:3'!R24)</f>
        <v>0</v>
      </c>
      <c r="S24" s="93">
        <f>SUM('1:3'!S24)</f>
        <v>0</v>
      </c>
      <c r="T24" s="93">
        <f>SUM('1:3'!T24)</f>
        <v>0</v>
      </c>
      <c r="U24" s="93">
        <f>SUM('1:3'!U24)</f>
        <v>0</v>
      </c>
      <c r="V24" s="201">
        <f t="shared" si="2"/>
        <v>0</v>
      </c>
      <c r="W24" s="33"/>
      <c r="X24" s="93">
        <f>SUM('1:3'!X24)</f>
        <v>0</v>
      </c>
      <c r="Y24" s="93">
        <f>SUM('1:3'!Y24)</f>
        <v>0</v>
      </c>
      <c r="Z24" s="93">
        <f>SUM('1:3'!Z24)</f>
        <v>0</v>
      </c>
      <c r="AA24" s="93">
        <f>SUM('1:3'!AA24)</f>
        <v>0</v>
      </c>
      <c r="AB24" s="315">
        <v>0.95</v>
      </c>
      <c r="AC24" s="238">
        <f t="shared" si="4"/>
        <v>0</v>
      </c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</row>
    <row r="25" spans="1:106" ht="17.25">
      <c r="A25" s="276">
        <v>30100005</v>
      </c>
      <c r="B25" s="64" t="s">
        <v>161</v>
      </c>
      <c r="C25" s="214" t="s">
        <v>73</v>
      </c>
      <c r="D25" s="17">
        <v>4.8</v>
      </c>
      <c r="E25" s="17"/>
      <c r="F25" s="6"/>
      <c r="G25" s="93">
        <f>SUM('1:3'!G25)</f>
        <v>0</v>
      </c>
      <c r="H25" s="95">
        <f>D25*G25</f>
        <v>0</v>
      </c>
      <c r="I25" s="93">
        <f>SUM('1:3'!I25)</f>
        <v>0</v>
      </c>
      <c r="J25" s="31"/>
      <c r="K25" s="35">
        <f t="array" ref="K25">IF(ISERROR(G25/L25),"",G25/L25)</f>
        <v>0</v>
      </c>
      <c r="L25" s="87">
        <v>4</v>
      </c>
      <c r="M25" s="36">
        <f t="shared" si="5"/>
        <v>0</v>
      </c>
      <c r="N25" s="93">
        <f>SUM('1:3'!N25)</f>
        <v>0</v>
      </c>
      <c r="O25" s="93">
        <f>SUM('1:3'!O25)</f>
        <v>0</v>
      </c>
      <c r="P25" s="93">
        <f>SUM('1:3'!P25)</f>
        <v>0</v>
      </c>
      <c r="Q25" s="93">
        <f>SUM('1:3'!Q25)</f>
        <v>0</v>
      </c>
      <c r="R25" s="93">
        <f>SUM('1:3'!R25)</f>
        <v>0</v>
      </c>
      <c r="S25" s="93">
        <f>SUM('1:3'!S25)</f>
        <v>0</v>
      </c>
      <c r="T25" s="93">
        <f>SUM('1:3'!T25)</f>
        <v>0</v>
      </c>
      <c r="U25" s="93">
        <f>SUM('1:3'!U25)</f>
        <v>0</v>
      </c>
      <c r="V25" s="201">
        <f t="shared" si="2"/>
        <v>0</v>
      </c>
      <c r="W25" s="33"/>
      <c r="X25" s="93">
        <f>SUM('1:3'!X25)</f>
        <v>0</v>
      </c>
      <c r="Y25" s="93">
        <f>SUM('1:3'!Y25)</f>
        <v>0</v>
      </c>
      <c r="Z25" s="93">
        <f>SUM('1:3'!Z25)</f>
        <v>0</v>
      </c>
      <c r="AA25" s="93">
        <f>SUM('1:3'!AA25)</f>
        <v>0</v>
      </c>
      <c r="AB25" s="315">
        <v>0.95</v>
      </c>
      <c r="AC25" s="238">
        <f t="shared" si="4"/>
        <v>0</v>
      </c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</row>
    <row r="26" spans="1:106" ht="17.25">
      <c r="A26" s="276">
        <v>30100009</v>
      </c>
      <c r="B26" s="64" t="s">
        <v>69</v>
      </c>
      <c r="C26" s="16" t="s">
        <v>64</v>
      </c>
      <c r="D26" s="17">
        <v>4.99</v>
      </c>
      <c r="E26" s="17"/>
      <c r="F26" s="6"/>
      <c r="G26" s="93">
        <f>SUM('1:3'!G26)</f>
        <v>0</v>
      </c>
      <c r="H26" s="95">
        <f>D26*G26</f>
        <v>0</v>
      </c>
      <c r="I26" s="93">
        <f>SUM('1:3'!I26)</f>
        <v>0</v>
      </c>
      <c r="J26" s="31" t="str">
        <f t="array" ref="J26">IF(ISERROR(G26/I26),"",G26/I26)</f>
        <v/>
      </c>
      <c r="K26" s="35">
        <f t="array" ref="K26">IF(ISERROR(G26/L26),"",G26/L26)</f>
        <v>0</v>
      </c>
      <c r="L26" s="87">
        <v>23.5</v>
      </c>
      <c r="M26" s="36">
        <f t="shared" si="5"/>
        <v>0</v>
      </c>
      <c r="N26" s="93">
        <f>SUM('1:3'!N26)</f>
        <v>0</v>
      </c>
      <c r="O26" s="93">
        <f>SUM('1:3'!O26)</f>
        <v>0</v>
      </c>
      <c r="P26" s="93">
        <f>SUM('1:3'!P26)</f>
        <v>0</v>
      </c>
      <c r="Q26" s="93">
        <f>SUM('1:3'!Q26)</f>
        <v>0</v>
      </c>
      <c r="R26" s="93">
        <f>SUM('1:3'!R26)</f>
        <v>0</v>
      </c>
      <c r="S26" s="93">
        <f>SUM('1:3'!S26)</f>
        <v>0</v>
      </c>
      <c r="T26" s="93">
        <f>SUM('1:3'!T26)</f>
        <v>0</v>
      </c>
      <c r="U26" s="93">
        <f>SUM('1:3'!U26)</f>
        <v>0</v>
      </c>
      <c r="V26" s="201">
        <f t="shared" si="2"/>
        <v>0</v>
      </c>
      <c r="W26" s="33" t="str">
        <f>IF(ISERROR(V26/G26),"",V26/G26)</f>
        <v/>
      </c>
      <c r="X26" s="93">
        <f>SUM('1:3'!X26)</f>
        <v>0</v>
      </c>
      <c r="Y26" s="93">
        <f>SUM('1:3'!Y26)</f>
        <v>0</v>
      </c>
      <c r="Z26" s="93">
        <f>SUM('1:3'!Z26)</f>
        <v>0</v>
      </c>
      <c r="AA26" s="93">
        <f>SUM('1:3'!AA26)</f>
        <v>0</v>
      </c>
      <c r="AB26" s="315">
        <v>0.44</v>
      </c>
      <c r="AC26" s="238">
        <f t="shared" si="4"/>
        <v>0</v>
      </c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</row>
    <row r="27" spans="1:106" ht="15.75">
      <c r="A27" s="259">
        <v>30200004</v>
      </c>
      <c r="B27" s="64" t="s">
        <v>69</v>
      </c>
      <c r="C27" s="16" t="s">
        <v>63</v>
      </c>
      <c r="D27" s="17">
        <v>4.99</v>
      </c>
      <c r="E27" s="17"/>
      <c r="F27" s="13"/>
      <c r="G27" s="93">
        <f>SUM('1:3'!G27)</f>
        <v>0</v>
      </c>
      <c r="H27" s="95">
        <f>D27*G27</f>
        <v>0</v>
      </c>
      <c r="I27" s="93">
        <f>SUM('1:3'!I27)</f>
        <v>0</v>
      </c>
      <c r="J27" s="31" t="str">
        <f t="array" ref="J27">IF(ISERROR(G27/I27),"",G27/I27)</f>
        <v/>
      </c>
      <c r="K27" s="35">
        <f t="array" ref="K27">IF(ISERROR(G27/L27),"",G27/L27)</f>
        <v>0</v>
      </c>
      <c r="L27" s="87">
        <v>23.5</v>
      </c>
      <c r="M27" s="36">
        <f t="shared" si="5"/>
        <v>0</v>
      </c>
      <c r="N27" s="93">
        <f>SUM('1:3'!N27)</f>
        <v>0</v>
      </c>
      <c r="O27" s="93">
        <f>SUM('1:3'!O27)</f>
        <v>0</v>
      </c>
      <c r="P27" s="93">
        <f>SUM('1:3'!P27)</f>
        <v>0</v>
      </c>
      <c r="Q27" s="93">
        <f>SUM('1:3'!Q27)</f>
        <v>0</v>
      </c>
      <c r="R27" s="93">
        <f>SUM('1:3'!R27)</f>
        <v>0</v>
      </c>
      <c r="S27" s="93">
        <f>SUM('1:3'!S27)</f>
        <v>0</v>
      </c>
      <c r="T27" s="93">
        <f>SUM('1:3'!T27)</f>
        <v>0</v>
      </c>
      <c r="U27" s="93">
        <f>SUM('1:3'!U27)</f>
        <v>0</v>
      </c>
      <c r="V27" s="201">
        <f t="shared" si="2"/>
        <v>0</v>
      </c>
      <c r="W27" s="33" t="str">
        <f>IF(ISERROR(V27/G27),"",V27/G27)</f>
        <v/>
      </c>
      <c r="X27" s="93">
        <f>SUM('1:3'!X27)</f>
        <v>0</v>
      </c>
      <c r="Y27" s="93">
        <f>SUM('1:3'!Y27)</f>
        <v>0</v>
      </c>
      <c r="Z27" s="93">
        <f>SUM('1:3'!Z27)</f>
        <v>0</v>
      </c>
      <c r="AA27" s="93">
        <f>SUM('1:3'!AA27)</f>
        <v>0</v>
      </c>
      <c r="AB27" s="315">
        <v>0.44</v>
      </c>
      <c r="AC27" s="238">
        <f t="shared" si="4"/>
        <v>0</v>
      </c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</row>
    <row r="28" spans="1:106" s="46" customFormat="1" ht="15.75">
      <c r="A28" s="542" t="s">
        <v>70</v>
      </c>
      <c r="B28" s="543"/>
      <c r="C28" s="31" t="s">
        <v>71</v>
      </c>
      <c r="D28" s="30"/>
      <c r="E28" s="30"/>
      <c r="F28" s="30"/>
      <c r="G28" s="94">
        <f>SUM(G7:G27)</f>
        <v>834</v>
      </c>
      <c r="H28" s="30">
        <f>SUM(H7:H27)</f>
        <v>4196.7300000000005</v>
      </c>
      <c r="I28" s="30">
        <f>SUM(I7:I27)</f>
        <v>45.5</v>
      </c>
      <c r="J28" s="31">
        <f t="array" ref="J28">IF(ISERROR(G28/I28),"",G28/I28)</f>
        <v>18.329670329670328</v>
      </c>
      <c r="K28" s="30">
        <f>SUM(K7:K27)</f>
        <v>43.09210526315789</v>
      </c>
      <c r="L28" s="98"/>
      <c r="M28" s="89">
        <f t="shared" ref="M28:AA28" si="6">SUM(M7:M27)</f>
        <v>2.4078947368421062</v>
      </c>
      <c r="N28" s="30">
        <f t="shared" si="6"/>
        <v>0</v>
      </c>
      <c r="O28" s="34">
        <f t="shared" si="6"/>
        <v>0</v>
      </c>
      <c r="P28" s="34">
        <f t="shared" si="6"/>
        <v>0</v>
      </c>
      <c r="Q28" s="34">
        <f t="shared" si="6"/>
        <v>0</v>
      </c>
      <c r="R28" s="34">
        <f t="shared" si="6"/>
        <v>0</v>
      </c>
      <c r="S28" s="34">
        <f t="shared" si="6"/>
        <v>0</v>
      </c>
      <c r="T28" s="34">
        <f t="shared" si="6"/>
        <v>0</v>
      </c>
      <c r="U28" s="34">
        <f t="shared" si="6"/>
        <v>0</v>
      </c>
      <c r="V28" s="202">
        <f t="shared" si="6"/>
        <v>0</v>
      </c>
      <c r="W28" s="33">
        <f t="shared" si="6"/>
        <v>0</v>
      </c>
      <c r="X28" s="92">
        <f t="shared" si="6"/>
        <v>0</v>
      </c>
      <c r="Y28" s="92">
        <f t="shared" si="6"/>
        <v>0</v>
      </c>
      <c r="Z28" s="92">
        <f t="shared" si="6"/>
        <v>0</v>
      </c>
      <c r="AA28" s="92">
        <f t="shared" si="6"/>
        <v>0</v>
      </c>
      <c r="AB28" s="87"/>
      <c r="AC28" s="91">
        <f>SUM(AC7:AC27)</f>
        <v>449.55</v>
      </c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  <c r="BA28" s="90"/>
      <c r="BB28" s="90"/>
      <c r="BC28" s="90"/>
      <c r="BD28" s="90"/>
      <c r="BE28" s="90"/>
      <c r="BF28" s="90"/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  <c r="CD28" s="90"/>
      <c r="CE28" s="90"/>
      <c r="CF28" s="90"/>
      <c r="CG28" s="90"/>
      <c r="CH28" s="90"/>
      <c r="CI28" s="90"/>
      <c r="CJ28" s="90"/>
      <c r="CK28" s="90"/>
      <c r="CL28" s="90"/>
      <c r="CM28" s="90"/>
      <c r="CN28" s="90"/>
      <c r="CO28" s="90"/>
      <c r="CP28" s="90"/>
      <c r="CQ28" s="90"/>
      <c r="CR28" s="90"/>
      <c r="CS28" s="90"/>
      <c r="CT28" s="90"/>
      <c r="CU28" s="90"/>
      <c r="CV28" s="90"/>
      <c r="CW28" s="90"/>
      <c r="CX28" s="90"/>
      <c r="CY28" s="90"/>
      <c r="CZ28" s="90"/>
      <c r="DA28" s="90"/>
      <c r="DB28" s="90"/>
    </row>
    <row r="29" spans="1:106" ht="17.25" customHeight="1">
      <c r="A29" s="276">
        <v>30100012</v>
      </c>
      <c r="B29" s="61" t="s">
        <v>76</v>
      </c>
      <c r="C29" s="16" t="s">
        <v>73</v>
      </c>
      <c r="D29" s="17">
        <v>5.03</v>
      </c>
      <c r="E29" s="17"/>
      <c r="F29" s="6"/>
      <c r="G29" s="93">
        <f>SUM('1:3'!G29)</f>
        <v>93</v>
      </c>
      <c r="H29" s="218">
        <f t="shared" ref="H29:H85" si="7">D29*G29</f>
        <v>467.79</v>
      </c>
      <c r="I29" s="93">
        <f>SUM('1:3'!I29)</f>
        <v>7.5</v>
      </c>
      <c r="J29" s="31">
        <f t="array" ref="J29">IF(ISERROR(G29/I29),"",G29/I29)</f>
        <v>12.4</v>
      </c>
      <c r="K29" s="35">
        <f t="array" ref="K29">IF(ISERROR(G29/L29),"",G29/L29)</f>
        <v>1.7884615384615385</v>
      </c>
      <c r="L29" s="87">
        <v>52</v>
      </c>
      <c r="M29" s="36">
        <f>IF(ISERROR(I29-K29),"",I29-K29)</f>
        <v>5.7115384615384617</v>
      </c>
      <c r="N29" s="93">
        <f>SUM('1:3'!N29)</f>
        <v>0</v>
      </c>
      <c r="O29" s="93">
        <f>SUM('1:3'!O29)</f>
        <v>0</v>
      </c>
      <c r="P29" s="93">
        <f>SUM('1:3'!P29)</f>
        <v>0</v>
      </c>
      <c r="Q29" s="93">
        <f>SUM('1:3'!Q29)</f>
        <v>0</v>
      </c>
      <c r="R29" s="93">
        <f>SUM('1:3'!R29)</f>
        <v>0</v>
      </c>
      <c r="S29" s="93">
        <f>SUM('1:3'!S29)</f>
        <v>0</v>
      </c>
      <c r="T29" s="93">
        <f>SUM('1:3'!T29)</f>
        <v>0</v>
      </c>
      <c r="U29" s="93">
        <f>SUM('1:3'!U29)</f>
        <v>0</v>
      </c>
      <c r="V29" s="202">
        <f>SUM(X29:AA29)</f>
        <v>0</v>
      </c>
      <c r="W29" s="33">
        <f>IF(ISERROR(V29/G29),"",V29/G29)</f>
        <v>0</v>
      </c>
      <c r="X29" s="93">
        <f>SUM('1:3'!X29)</f>
        <v>0</v>
      </c>
      <c r="Y29" s="93">
        <f>SUM('1:3'!Y29)</f>
        <v>0</v>
      </c>
      <c r="Z29" s="93">
        <f>SUM('1:3'!Z29)</f>
        <v>0</v>
      </c>
      <c r="AA29" s="93">
        <f>SUM('1:3'!AA29)</f>
        <v>0</v>
      </c>
      <c r="AB29" s="315">
        <v>0.19</v>
      </c>
      <c r="AC29" s="238">
        <f t="shared" si="4"/>
        <v>17.670000000000002</v>
      </c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</row>
    <row r="30" spans="1:106" ht="17.25" customHeight="1">
      <c r="A30" s="276">
        <v>30100011</v>
      </c>
      <c r="B30" s="186" t="s">
        <v>448</v>
      </c>
      <c r="C30" s="183" t="s">
        <v>427</v>
      </c>
      <c r="D30" s="17">
        <v>5.03</v>
      </c>
      <c r="E30" s="17"/>
      <c r="F30" s="6"/>
      <c r="G30" s="93">
        <f>SUM('1:3'!G30)</f>
        <v>0</v>
      </c>
      <c r="H30" s="218">
        <f t="shared" si="7"/>
        <v>0</v>
      </c>
      <c r="I30" s="93"/>
      <c r="J30" s="31"/>
      <c r="K30" s="35">
        <f t="array" ref="K30">IF(ISERROR(G30/L30),"",G30/L30)</f>
        <v>0</v>
      </c>
      <c r="L30" s="87">
        <v>52</v>
      </c>
      <c r="M30" s="36"/>
      <c r="N30" s="93"/>
      <c r="O30" s="93"/>
      <c r="P30" s="93"/>
      <c r="Q30" s="93"/>
      <c r="R30" s="93"/>
      <c r="S30" s="93"/>
      <c r="T30" s="93"/>
      <c r="U30" s="93"/>
      <c r="V30" s="202"/>
      <c r="W30" s="33"/>
      <c r="X30" s="93"/>
      <c r="Y30" s="93"/>
      <c r="Z30" s="93"/>
      <c r="AA30" s="93"/>
      <c r="AB30" s="315">
        <v>0.19</v>
      </c>
      <c r="AC30" s="238">
        <f t="shared" si="4"/>
        <v>0</v>
      </c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</row>
    <row r="31" spans="1:106" ht="17.25">
      <c r="A31" s="276">
        <v>30100010</v>
      </c>
      <c r="B31" s="61" t="s">
        <v>76</v>
      </c>
      <c r="C31" s="16" t="s">
        <v>60</v>
      </c>
      <c r="D31" s="17">
        <v>5.03</v>
      </c>
      <c r="E31" s="17"/>
      <c r="F31" s="6"/>
      <c r="G31" s="93">
        <f>SUM('1:3'!G31)</f>
        <v>0</v>
      </c>
      <c r="H31" s="218">
        <f t="shared" si="7"/>
        <v>0</v>
      </c>
      <c r="I31" s="93">
        <f>SUM('1:3'!I31)</f>
        <v>0</v>
      </c>
      <c r="J31" s="31" t="str">
        <f t="array" ref="J31">IF(ISERROR(G31/I31),"",G31/I31)</f>
        <v/>
      </c>
      <c r="K31" s="35">
        <f t="array" ref="K31">IF(ISERROR(G31/L31),"",G31/L31)</f>
        <v>0</v>
      </c>
      <c r="L31" s="87">
        <v>52</v>
      </c>
      <c r="M31" s="36">
        <f>IF(ISERROR(I31-K31),"",I31-K31)</f>
        <v>0</v>
      </c>
      <c r="N31" s="93">
        <f>SUM('1:3'!N31)</f>
        <v>0</v>
      </c>
      <c r="O31" s="93">
        <f>SUM('1:3'!O31)</f>
        <v>0</v>
      </c>
      <c r="P31" s="93">
        <f>SUM('1:3'!P31)</f>
        <v>0</v>
      </c>
      <c r="Q31" s="93">
        <f>SUM('1:3'!Q31)</f>
        <v>0</v>
      </c>
      <c r="R31" s="93">
        <f>SUM('1:3'!R31)</f>
        <v>0</v>
      </c>
      <c r="S31" s="93">
        <f>SUM('1:3'!S31)</f>
        <v>0</v>
      </c>
      <c r="T31" s="93">
        <f>SUM('1:3'!T31)</f>
        <v>0</v>
      </c>
      <c r="U31" s="93">
        <f>SUM('1:3'!U31)</f>
        <v>0</v>
      </c>
      <c r="V31" s="202">
        <f>SUM(X31:AA31)</f>
        <v>0</v>
      </c>
      <c r="W31" s="33" t="str">
        <f>IF(ISERROR(V31/G31),"",V31/G31)</f>
        <v/>
      </c>
      <c r="X31" s="93">
        <f>SUM('1:3'!X31)</f>
        <v>0</v>
      </c>
      <c r="Y31" s="93">
        <f>SUM('1:3'!Y31)</f>
        <v>0</v>
      </c>
      <c r="Z31" s="93">
        <f>SUM('1:3'!Z31)</f>
        <v>0</v>
      </c>
      <c r="AA31" s="93">
        <f>SUM('1:3'!AA31)</f>
        <v>0</v>
      </c>
      <c r="AB31" s="315">
        <v>0.19</v>
      </c>
      <c r="AC31" s="238">
        <f t="shared" si="4"/>
        <v>0</v>
      </c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</row>
    <row r="32" spans="1:106" ht="17.25">
      <c r="A32" s="276">
        <v>30100014</v>
      </c>
      <c r="B32" s="61" t="s">
        <v>76</v>
      </c>
      <c r="C32" s="16" t="s">
        <v>72</v>
      </c>
      <c r="D32" s="17">
        <v>5.03</v>
      </c>
      <c r="E32" s="17"/>
      <c r="F32" s="6"/>
      <c r="G32" s="93">
        <f>SUM('1:3'!G32)</f>
        <v>0</v>
      </c>
      <c r="H32" s="218">
        <f t="shared" si="7"/>
        <v>0</v>
      </c>
      <c r="I32" s="93">
        <f>SUM('1:3'!I32)</f>
        <v>0</v>
      </c>
      <c r="J32" s="31" t="str">
        <f t="array" ref="J32">IF(ISERROR(G32/I32),"",G32/I32)</f>
        <v/>
      </c>
      <c r="K32" s="35">
        <f t="array" ref="K32">IF(ISERROR(G32/L32),"",G32/L32)</f>
        <v>0</v>
      </c>
      <c r="L32" s="87">
        <v>52</v>
      </c>
      <c r="M32" s="36">
        <f>IF(ISERROR(I32-K32),"",I32-K32)</f>
        <v>0</v>
      </c>
      <c r="N32" s="93">
        <f>SUM('1:3'!N32)</f>
        <v>0</v>
      </c>
      <c r="O32" s="93">
        <f>SUM('1:3'!O32)</f>
        <v>0</v>
      </c>
      <c r="P32" s="93">
        <f>SUM('1:3'!P32)</f>
        <v>0</v>
      </c>
      <c r="Q32" s="93">
        <f>SUM('1:3'!Q32)</f>
        <v>0</v>
      </c>
      <c r="R32" s="93">
        <f>SUM('1:3'!R32)</f>
        <v>0</v>
      </c>
      <c r="S32" s="93">
        <f>SUM('1:3'!S32)</f>
        <v>0</v>
      </c>
      <c r="T32" s="93">
        <f>SUM('1:3'!T32)</f>
        <v>0</v>
      </c>
      <c r="U32" s="93">
        <f>SUM('1:3'!U32)</f>
        <v>0</v>
      </c>
      <c r="V32" s="202">
        <f>SUM(X32:AA32)</f>
        <v>0</v>
      </c>
      <c r="W32" s="33" t="str">
        <f>IF(ISERROR(V32/G32),"",V32/G32)</f>
        <v/>
      </c>
      <c r="X32" s="93">
        <f>SUM('1:3'!X32)</f>
        <v>0</v>
      </c>
      <c r="Y32" s="93">
        <f>SUM('1:3'!Y32)</f>
        <v>0</v>
      </c>
      <c r="Z32" s="93">
        <f>SUM('1:3'!Z32)</f>
        <v>0</v>
      </c>
      <c r="AA32" s="93">
        <f>SUM('1:3'!AA32)</f>
        <v>0</v>
      </c>
      <c r="AB32" s="315">
        <v>0.19</v>
      </c>
      <c r="AC32" s="238">
        <f t="shared" si="4"/>
        <v>0</v>
      </c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</row>
    <row r="33" spans="1:106" ht="17.25">
      <c r="A33" s="276">
        <v>30100013</v>
      </c>
      <c r="B33" s="61" t="s">
        <v>76</v>
      </c>
      <c r="C33" s="16" t="s">
        <v>77</v>
      </c>
      <c r="D33" s="17">
        <v>5.03</v>
      </c>
      <c r="E33" s="17"/>
      <c r="F33" s="6"/>
      <c r="G33" s="93">
        <f>SUM('1:3'!G33)</f>
        <v>1054</v>
      </c>
      <c r="H33" s="218">
        <f t="shared" si="7"/>
        <v>5301.62</v>
      </c>
      <c r="I33" s="93">
        <f>SUM('1:3'!I33)</f>
        <v>4.5</v>
      </c>
      <c r="J33" s="31">
        <f t="array" ref="J33">IF(ISERROR(G33/I33),"",G33/I33)</f>
        <v>234.22222222222223</v>
      </c>
      <c r="K33" s="35">
        <f t="array" ref="K33">IF(ISERROR(G33/L33),"",G33/L33)</f>
        <v>20.26923076923077</v>
      </c>
      <c r="L33" s="87">
        <v>52</v>
      </c>
      <c r="M33" s="36">
        <f>IF(ISERROR(I33-K33),"",I33-K33)</f>
        <v>-15.76923076923077</v>
      </c>
      <c r="N33" s="93">
        <f>SUM('1:3'!N33)</f>
        <v>0</v>
      </c>
      <c r="O33" s="93">
        <f>SUM('1:3'!O33)</f>
        <v>0</v>
      </c>
      <c r="P33" s="93">
        <f>SUM('1:3'!P33)</f>
        <v>0</v>
      </c>
      <c r="Q33" s="93">
        <f>SUM('1:3'!Q33)</f>
        <v>0</v>
      </c>
      <c r="R33" s="93">
        <f>SUM('1:3'!R33)</f>
        <v>0</v>
      </c>
      <c r="S33" s="93">
        <f>SUM('1:3'!S33)</f>
        <v>0</v>
      </c>
      <c r="T33" s="93">
        <f>SUM('1:3'!T33)</f>
        <v>0</v>
      </c>
      <c r="U33" s="93">
        <f>SUM('1:3'!U33)</f>
        <v>0</v>
      </c>
      <c r="V33" s="202">
        <f>SUM(X33:AA33)</f>
        <v>0</v>
      </c>
      <c r="W33" s="33">
        <f>IF(ISERROR(V33/G33),"",V33/G33)</f>
        <v>0</v>
      </c>
      <c r="X33" s="93">
        <f>SUM('1:3'!X33)</f>
        <v>0</v>
      </c>
      <c r="Y33" s="93">
        <f>SUM('1:3'!Y33)</f>
        <v>0</v>
      </c>
      <c r="Z33" s="93">
        <f>SUM('1:3'!Z33)</f>
        <v>0</v>
      </c>
      <c r="AA33" s="93">
        <f>SUM('1:3'!AA33)</f>
        <v>0</v>
      </c>
      <c r="AB33" s="315">
        <v>0.19</v>
      </c>
      <c r="AC33" s="238">
        <f t="shared" si="4"/>
        <v>200.26</v>
      </c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</row>
    <row r="34" spans="1:106" ht="17.25">
      <c r="A34" s="276">
        <v>30100016</v>
      </c>
      <c r="B34" s="253" t="s">
        <v>449</v>
      </c>
      <c r="C34" s="183" t="s">
        <v>415</v>
      </c>
      <c r="D34" s="17"/>
      <c r="E34" s="17"/>
      <c r="F34" s="6"/>
      <c r="G34" s="93">
        <f>SUM('1:3'!G34)</f>
        <v>0</v>
      </c>
      <c r="H34" s="218">
        <f t="shared" si="7"/>
        <v>0</v>
      </c>
      <c r="I34" s="93">
        <f>SUM('1:3'!I34)</f>
        <v>0</v>
      </c>
      <c r="J34" s="31"/>
      <c r="K34" s="35"/>
      <c r="L34" s="87">
        <v>52</v>
      </c>
      <c r="M34" s="36"/>
      <c r="N34" s="93"/>
      <c r="O34" s="93"/>
      <c r="P34" s="93"/>
      <c r="Q34" s="93"/>
      <c r="R34" s="93"/>
      <c r="S34" s="93"/>
      <c r="T34" s="93"/>
      <c r="U34" s="93"/>
      <c r="V34" s="202"/>
      <c r="W34" s="33"/>
      <c r="X34" s="93"/>
      <c r="Y34" s="93"/>
      <c r="Z34" s="93"/>
      <c r="AA34" s="93"/>
      <c r="AB34" s="315">
        <v>0.19</v>
      </c>
      <c r="AC34" s="238">
        <f t="shared" si="4"/>
        <v>0</v>
      </c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</row>
    <row r="35" spans="1:106" ht="17.25">
      <c r="A35" s="276">
        <v>30100017</v>
      </c>
      <c r="B35" s="253" t="s">
        <v>449</v>
      </c>
      <c r="C35" s="183" t="s">
        <v>416</v>
      </c>
      <c r="D35" s="17"/>
      <c r="E35" s="17"/>
      <c r="F35" s="6"/>
      <c r="G35" s="93">
        <f>SUM('1:3'!G35)</f>
        <v>0</v>
      </c>
      <c r="H35" s="218">
        <f t="shared" si="7"/>
        <v>0</v>
      </c>
      <c r="I35" s="93">
        <f>SUM('1:3'!I35)</f>
        <v>0</v>
      </c>
      <c r="J35" s="31"/>
      <c r="K35" s="35"/>
      <c r="L35" s="87">
        <v>52</v>
      </c>
      <c r="M35" s="36"/>
      <c r="N35" s="93"/>
      <c r="O35" s="93"/>
      <c r="P35" s="93"/>
      <c r="Q35" s="93"/>
      <c r="R35" s="93"/>
      <c r="S35" s="93"/>
      <c r="T35" s="93"/>
      <c r="U35" s="93"/>
      <c r="V35" s="202"/>
      <c r="W35" s="33"/>
      <c r="X35" s="93"/>
      <c r="Y35" s="93"/>
      <c r="Z35" s="93"/>
      <c r="AA35" s="93"/>
      <c r="AB35" s="315">
        <v>0.19</v>
      </c>
      <c r="AC35" s="238">
        <f t="shared" si="4"/>
        <v>0</v>
      </c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</row>
    <row r="36" spans="1:106" ht="17.25">
      <c r="A36" s="276">
        <v>30100015</v>
      </c>
      <c r="B36" s="253" t="s">
        <v>449</v>
      </c>
      <c r="C36" s="183" t="s">
        <v>61</v>
      </c>
      <c r="D36" s="17"/>
      <c r="E36" s="17"/>
      <c r="F36" s="6"/>
      <c r="G36" s="93">
        <f>SUM('1:3'!G36)</f>
        <v>0</v>
      </c>
      <c r="H36" s="218">
        <f t="shared" si="7"/>
        <v>0</v>
      </c>
      <c r="I36" s="93">
        <f>SUM('1:3'!I36)</f>
        <v>0</v>
      </c>
      <c r="J36" s="31"/>
      <c r="K36" s="35"/>
      <c r="L36" s="87">
        <v>52</v>
      </c>
      <c r="M36" s="36"/>
      <c r="N36" s="93"/>
      <c r="O36" s="93"/>
      <c r="P36" s="93"/>
      <c r="Q36" s="93"/>
      <c r="R36" s="93"/>
      <c r="S36" s="93"/>
      <c r="T36" s="93"/>
      <c r="U36" s="93"/>
      <c r="V36" s="202"/>
      <c r="W36" s="33"/>
      <c r="X36" s="93"/>
      <c r="Y36" s="93"/>
      <c r="Z36" s="93"/>
      <c r="AA36" s="93"/>
      <c r="AB36" s="315">
        <v>0.19</v>
      </c>
      <c r="AC36" s="238">
        <f t="shared" si="4"/>
        <v>0</v>
      </c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</row>
    <row r="37" spans="1:106" ht="17.25">
      <c r="A37" s="276">
        <v>30100027</v>
      </c>
      <c r="B37" s="61" t="s">
        <v>78</v>
      </c>
      <c r="C37" s="16" t="s">
        <v>53</v>
      </c>
      <c r="D37" s="17">
        <v>5.08</v>
      </c>
      <c r="E37" s="17"/>
      <c r="F37" s="6"/>
      <c r="G37" s="93">
        <f>SUM('1:3'!G37)</f>
        <v>0</v>
      </c>
      <c r="H37" s="218">
        <f t="shared" si="7"/>
        <v>0</v>
      </c>
      <c r="I37" s="93">
        <f>SUM('1:3'!I37)</f>
        <v>0</v>
      </c>
      <c r="J37" s="31" t="str">
        <f t="array" ref="J37">IF(ISERROR(G37/I37),"",G37/I37)</f>
        <v/>
      </c>
      <c r="K37" s="35">
        <f t="array" ref="K37">IF(ISERROR(G37/L37),"",G37/L37)</f>
        <v>0</v>
      </c>
      <c r="L37" s="87">
        <v>21</v>
      </c>
      <c r="M37" s="36">
        <f t="shared" ref="M37:M66" si="8">IF(ISERROR(I37-K37),"",I37-K37)</f>
        <v>0</v>
      </c>
      <c r="N37" s="93">
        <f>SUM('1:3'!N37)</f>
        <v>0</v>
      </c>
      <c r="O37" s="93">
        <f>SUM('1:3'!O37)</f>
        <v>0</v>
      </c>
      <c r="P37" s="93">
        <f>SUM('1:3'!P37)</f>
        <v>0</v>
      </c>
      <c r="Q37" s="93">
        <f>SUM('1:3'!Q37)</f>
        <v>0</v>
      </c>
      <c r="R37" s="93">
        <f>SUM('1:3'!R37)</f>
        <v>0</v>
      </c>
      <c r="S37" s="93">
        <f>SUM('1:3'!S37)</f>
        <v>0</v>
      </c>
      <c r="T37" s="93">
        <f>SUM('1:3'!T37)</f>
        <v>0</v>
      </c>
      <c r="U37" s="93">
        <f>SUM('1:3'!U37)</f>
        <v>0</v>
      </c>
      <c r="V37" s="202">
        <f t="shared" ref="V37:V48" si="9">SUM(X37:AA37)</f>
        <v>0</v>
      </c>
      <c r="W37" s="33" t="str">
        <f t="shared" ref="W37:W48" si="10">IF(ISERROR(V37/G37),"",V37/G37)</f>
        <v/>
      </c>
      <c r="X37" s="93">
        <f>SUM('1:3'!X37)</f>
        <v>0</v>
      </c>
      <c r="Y37" s="93">
        <f>SUM('1:3'!Y37)</f>
        <v>0</v>
      </c>
      <c r="Z37" s="93">
        <f>SUM('1:3'!Z37)</f>
        <v>0</v>
      </c>
      <c r="AA37" s="93">
        <f>SUM('1:3'!AA37)</f>
        <v>0</v>
      </c>
      <c r="AB37" s="315">
        <v>0.49</v>
      </c>
      <c r="AC37" s="238">
        <f t="shared" si="4"/>
        <v>0</v>
      </c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</row>
    <row r="38" spans="1:106" ht="17.25">
      <c r="A38" s="276">
        <v>30100023</v>
      </c>
      <c r="B38" s="61" t="s">
        <v>78</v>
      </c>
      <c r="C38" s="16" t="s">
        <v>74</v>
      </c>
      <c r="D38" s="17">
        <v>5.08</v>
      </c>
      <c r="E38" s="17"/>
      <c r="F38" s="6"/>
      <c r="G38" s="93">
        <f>SUM('1:3'!G38)</f>
        <v>0</v>
      </c>
      <c r="H38" s="218">
        <f t="shared" si="7"/>
        <v>0</v>
      </c>
      <c r="I38" s="93">
        <f>SUM('1:3'!I38)</f>
        <v>0</v>
      </c>
      <c r="J38" s="31" t="str">
        <f t="array" ref="J38">IF(ISERROR(G38/I38),"",G38/I38)</f>
        <v/>
      </c>
      <c r="K38" s="35">
        <f t="array" ref="K38">IF(ISERROR(G38/L38),"",G38/L38)</f>
        <v>0</v>
      </c>
      <c r="L38" s="87">
        <v>21</v>
      </c>
      <c r="M38" s="36">
        <f t="shared" si="8"/>
        <v>0</v>
      </c>
      <c r="N38" s="93">
        <f>SUM('1:3'!N38)</f>
        <v>0</v>
      </c>
      <c r="O38" s="93">
        <f>SUM('1:3'!O38)</f>
        <v>0</v>
      </c>
      <c r="P38" s="93">
        <f>SUM('1:3'!P38)</f>
        <v>0</v>
      </c>
      <c r="Q38" s="93">
        <f>SUM('1:3'!Q38)</f>
        <v>0</v>
      </c>
      <c r="R38" s="93">
        <f>SUM('1:3'!R38)</f>
        <v>0</v>
      </c>
      <c r="S38" s="93">
        <f>SUM('1:3'!S38)</f>
        <v>0</v>
      </c>
      <c r="T38" s="93">
        <f>SUM('1:3'!T38)</f>
        <v>0</v>
      </c>
      <c r="U38" s="93">
        <f>SUM('1:3'!U38)</f>
        <v>0</v>
      </c>
      <c r="V38" s="202">
        <f t="shared" si="9"/>
        <v>0</v>
      </c>
      <c r="W38" s="33" t="str">
        <f t="shared" si="10"/>
        <v/>
      </c>
      <c r="X38" s="93">
        <f>SUM('1:3'!X38)</f>
        <v>0</v>
      </c>
      <c r="Y38" s="93">
        <f>SUM('1:3'!Y38)</f>
        <v>0</v>
      </c>
      <c r="Z38" s="93">
        <f>SUM('1:3'!Z38)</f>
        <v>0</v>
      </c>
      <c r="AA38" s="93">
        <f>SUM('1:3'!AA38)</f>
        <v>0</v>
      </c>
      <c r="AB38" s="315">
        <v>0.49</v>
      </c>
      <c r="AC38" s="238">
        <f t="shared" si="4"/>
        <v>0</v>
      </c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</row>
    <row r="39" spans="1:106" ht="17.25">
      <c r="A39" s="276">
        <v>30100024</v>
      </c>
      <c r="B39" s="61" t="s">
        <v>78</v>
      </c>
      <c r="C39" s="16" t="s">
        <v>75</v>
      </c>
      <c r="D39" s="17">
        <v>5.08</v>
      </c>
      <c r="E39" s="17"/>
      <c r="F39" s="6"/>
      <c r="G39" s="93">
        <f>SUM('1:3'!G39)</f>
        <v>0</v>
      </c>
      <c r="H39" s="218">
        <f t="shared" si="7"/>
        <v>0</v>
      </c>
      <c r="I39" s="93">
        <f>SUM('1:3'!I39)</f>
        <v>0</v>
      </c>
      <c r="J39" s="31" t="str">
        <f t="array" ref="J39">IF(ISERROR(G39/I39),"",G39/I39)</f>
        <v/>
      </c>
      <c r="K39" s="35">
        <f t="array" ref="K39">IF(ISERROR(G39/L39),"",G39/L39)</f>
        <v>0</v>
      </c>
      <c r="L39" s="87">
        <v>21</v>
      </c>
      <c r="M39" s="36">
        <f t="shared" si="8"/>
        <v>0</v>
      </c>
      <c r="N39" s="93">
        <f>SUM('1:3'!N39)</f>
        <v>0</v>
      </c>
      <c r="O39" s="93">
        <f>SUM('1:3'!O39)</f>
        <v>0</v>
      </c>
      <c r="P39" s="93">
        <f>SUM('1:3'!P39)</f>
        <v>0</v>
      </c>
      <c r="Q39" s="93">
        <f>SUM('1:3'!Q39)</f>
        <v>0</v>
      </c>
      <c r="R39" s="93">
        <f>SUM('1:3'!R39)</f>
        <v>0</v>
      </c>
      <c r="S39" s="93">
        <f>SUM('1:3'!S39)</f>
        <v>0</v>
      </c>
      <c r="T39" s="93">
        <f>SUM('1:3'!T39)</f>
        <v>0</v>
      </c>
      <c r="U39" s="93">
        <f>SUM('1:3'!U39)</f>
        <v>0</v>
      </c>
      <c r="V39" s="202">
        <f t="shared" si="9"/>
        <v>0</v>
      </c>
      <c r="W39" s="33" t="str">
        <f t="shared" si="10"/>
        <v/>
      </c>
      <c r="X39" s="93">
        <f>SUM('1:3'!X39)</f>
        <v>0</v>
      </c>
      <c r="Y39" s="93">
        <f>SUM('1:3'!Y39)</f>
        <v>0</v>
      </c>
      <c r="Z39" s="93">
        <f>SUM('1:3'!Z39)</f>
        <v>0</v>
      </c>
      <c r="AA39" s="93">
        <f>SUM('1:3'!AA39)</f>
        <v>0</v>
      </c>
      <c r="AB39" s="315">
        <v>0.49</v>
      </c>
      <c r="AC39" s="238">
        <f t="shared" si="4"/>
        <v>0</v>
      </c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</row>
    <row r="40" spans="1:106" ht="17.25">
      <c r="A40" s="276">
        <v>30100022</v>
      </c>
      <c r="B40" s="61" t="s">
        <v>78</v>
      </c>
      <c r="C40" s="16" t="s">
        <v>60</v>
      </c>
      <c r="D40" s="17">
        <v>5.08</v>
      </c>
      <c r="E40" s="17"/>
      <c r="F40" s="6"/>
      <c r="G40" s="93">
        <f>SUM('1:3'!G40)</f>
        <v>0</v>
      </c>
      <c r="H40" s="218">
        <f t="shared" si="7"/>
        <v>0</v>
      </c>
      <c r="I40" s="93">
        <f>SUM('1:3'!I40)</f>
        <v>0</v>
      </c>
      <c r="J40" s="31" t="str">
        <f t="array" ref="J40">IF(ISERROR(G40/I40),"",G40/I40)</f>
        <v/>
      </c>
      <c r="K40" s="35">
        <f t="array" ref="K40">IF(ISERROR(G40/L40),"",G40/L40)</f>
        <v>0</v>
      </c>
      <c r="L40" s="87">
        <v>21</v>
      </c>
      <c r="M40" s="36">
        <f t="shared" si="8"/>
        <v>0</v>
      </c>
      <c r="N40" s="93">
        <f>SUM('1:3'!N40)</f>
        <v>0</v>
      </c>
      <c r="O40" s="93">
        <f>SUM('1:3'!O40)</f>
        <v>0</v>
      </c>
      <c r="P40" s="93">
        <f>SUM('1:3'!P40)</f>
        <v>0</v>
      </c>
      <c r="Q40" s="93">
        <f>SUM('1:3'!Q40)</f>
        <v>0</v>
      </c>
      <c r="R40" s="93">
        <f>SUM('1:3'!R40)</f>
        <v>0</v>
      </c>
      <c r="S40" s="93">
        <f>SUM('1:3'!S40)</f>
        <v>0</v>
      </c>
      <c r="T40" s="93">
        <f>SUM('1:3'!T40)</f>
        <v>0</v>
      </c>
      <c r="U40" s="93">
        <f>SUM('1:3'!U40)</f>
        <v>0</v>
      </c>
      <c r="V40" s="202">
        <f t="shared" si="9"/>
        <v>0</v>
      </c>
      <c r="W40" s="33" t="str">
        <f t="shared" si="10"/>
        <v/>
      </c>
      <c r="X40" s="93">
        <f>SUM('1:3'!X40)</f>
        <v>0</v>
      </c>
      <c r="Y40" s="93">
        <f>SUM('1:3'!Y40)</f>
        <v>0</v>
      </c>
      <c r="Z40" s="93">
        <f>SUM('1:3'!Z40)</f>
        <v>0</v>
      </c>
      <c r="AA40" s="93">
        <f>SUM('1:3'!AA40)</f>
        <v>0</v>
      </c>
      <c r="AB40" s="315">
        <v>0.49</v>
      </c>
      <c r="AC40" s="238">
        <f t="shared" si="4"/>
        <v>0</v>
      </c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</row>
    <row r="41" spans="1:106" ht="17.25">
      <c r="A41" s="276">
        <v>30100029</v>
      </c>
      <c r="B41" s="61" t="s">
        <v>78</v>
      </c>
      <c r="C41" s="16" t="s">
        <v>72</v>
      </c>
      <c r="D41" s="17">
        <v>5.08</v>
      </c>
      <c r="E41" s="17"/>
      <c r="F41" s="6"/>
      <c r="G41" s="93">
        <f>SUM('1:3'!G41)</f>
        <v>0</v>
      </c>
      <c r="H41" s="218">
        <f t="shared" si="7"/>
        <v>0</v>
      </c>
      <c r="I41" s="93">
        <f>SUM('1:3'!I41)</f>
        <v>0</v>
      </c>
      <c r="J41" s="31" t="str">
        <f t="array" ref="J41">IF(ISERROR(G41/I41),"",G41/I41)</f>
        <v/>
      </c>
      <c r="K41" s="35">
        <f t="array" ref="K41">IF(ISERROR(G41/L41),"",G41/L41)</f>
        <v>0</v>
      </c>
      <c r="L41" s="87">
        <v>21</v>
      </c>
      <c r="M41" s="36">
        <f t="shared" si="8"/>
        <v>0</v>
      </c>
      <c r="N41" s="93">
        <f>SUM('1:3'!N41)</f>
        <v>0</v>
      </c>
      <c r="O41" s="93">
        <f>SUM('1:3'!O41)</f>
        <v>0</v>
      </c>
      <c r="P41" s="93">
        <f>SUM('1:3'!P41)</f>
        <v>0</v>
      </c>
      <c r="Q41" s="93">
        <f>SUM('1:3'!Q41)</f>
        <v>0</v>
      </c>
      <c r="R41" s="93">
        <f>SUM('1:3'!R41)</f>
        <v>0</v>
      </c>
      <c r="S41" s="93">
        <f>SUM('1:3'!S41)</f>
        <v>0</v>
      </c>
      <c r="T41" s="93">
        <f>SUM('1:3'!T41)</f>
        <v>0</v>
      </c>
      <c r="U41" s="93">
        <f>SUM('1:3'!U41)</f>
        <v>0</v>
      </c>
      <c r="V41" s="202">
        <f t="shared" si="9"/>
        <v>0</v>
      </c>
      <c r="W41" s="33" t="str">
        <f t="shared" si="10"/>
        <v/>
      </c>
      <c r="X41" s="93">
        <f>SUM('1:3'!X41)</f>
        <v>0</v>
      </c>
      <c r="Y41" s="93">
        <f>SUM('1:3'!Y41)</f>
        <v>0</v>
      </c>
      <c r="Z41" s="93">
        <f>SUM('1:3'!Z41)</f>
        <v>0</v>
      </c>
      <c r="AA41" s="93">
        <f>SUM('1:3'!AA41)</f>
        <v>0</v>
      </c>
      <c r="AB41" s="315">
        <v>0.49</v>
      </c>
      <c r="AC41" s="238">
        <f t="shared" si="4"/>
        <v>0</v>
      </c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</row>
    <row r="42" spans="1:106" ht="17.25">
      <c r="A42" s="276">
        <v>30100026</v>
      </c>
      <c r="B42" s="61" t="s">
        <v>78</v>
      </c>
      <c r="C42" s="16" t="s">
        <v>73</v>
      </c>
      <c r="D42" s="17">
        <v>5.08</v>
      </c>
      <c r="E42" s="17"/>
      <c r="F42" s="6"/>
      <c r="G42" s="93">
        <f>SUM('1:3'!G42)</f>
        <v>0</v>
      </c>
      <c r="H42" s="218">
        <f t="shared" si="7"/>
        <v>0</v>
      </c>
      <c r="I42" s="93">
        <f>SUM('1:3'!I42)</f>
        <v>0</v>
      </c>
      <c r="J42" s="31" t="str">
        <f t="array" ref="J42">IF(ISERROR(G42/I42),"",G42/I42)</f>
        <v/>
      </c>
      <c r="K42" s="35">
        <f t="array" ref="K42">IF(ISERROR(G42/L42),"",G42/L42)</f>
        <v>0</v>
      </c>
      <c r="L42" s="87">
        <v>21</v>
      </c>
      <c r="M42" s="36">
        <f t="shared" si="8"/>
        <v>0</v>
      </c>
      <c r="N42" s="93">
        <f>SUM('1:3'!N42)</f>
        <v>0</v>
      </c>
      <c r="O42" s="93">
        <f>SUM('1:3'!O42)</f>
        <v>0</v>
      </c>
      <c r="P42" s="93">
        <f>SUM('1:3'!P42)</f>
        <v>0</v>
      </c>
      <c r="Q42" s="93">
        <f>SUM('1:3'!Q42)</f>
        <v>0</v>
      </c>
      <c r="R42" s="93">
        <f>SUM('1:3'!R42)</f>
        <v>0</v>
      </c>
      <c r="S42" s="93">
        <f>SUM('1:3'!S42)</f>
        <v>0</v>
      </c>
      <c r="T42" s="93">
        <f>SUM('1:3'!T42)</f>
        <v>0</v>
      </c>
      <c r="U42" s="93">
        <f>SUM('1:3'!U42)</f>
        <v>0</v>
      </c>
      <c r="V42" s="202">
        <f t="shared" si="9"/>
        <v>0</v>
      </c>
      <c r="W42" s="33" t="str">
        <f t="shared" si="10"/>
        <v/>
      </c>
      <c r="X42" s="93">
        <f>SUM('1:3'!X42)</f>
        <v>0</v>
      </c>
      <c r="Y42" s="93">
        <f>SUM('1:3'!Y42)</f>
        <v>0</v>
      </c>
      <c r="Z42" s="93">
        <f>SUM('1:3'!Z42)</f>
        <v>0</v>
      </c>
      <c r="AA42" s="93">
        <f>SUM('1:3'!AA42)</f>
        <v>0</v>
      </c>
      <c r="AB42" s="315">
        <v>0.49</v>
      </c>
      <c r="AC42" s="238">
        <f t="shared" si="4"/>
        <v>0</v>
      </c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</row>
    <row r="43" spans="1:106" ht="17.25">
      <c r="A43" s="276">
        <v>30100025</v>
      </c>
      <c r="B43" s="61" t="s">
        <v>78</v>
      </c>
      <c r="C43" s="16" t="s">
        <v>61</v>
      </c>
      <c r="D43" s="17">
        <v>5.08</v>
      </c>
      <c r="E43" s="17"/>
      <c r="F43" s="6"/>
      <c r="G43" s="93">
        <f>SUM('1:3'!G43)</f>
        <v>0</v>
      </c>
      <c r="H43" s="218">
        <f t="shared" si="7"/>
        <v>0</v>
      </c>
      <c r="I43" s="93">
        <f>SUM('1:3'!I43)</f>
        <v>0</v>
      </c>
      <c r="J43" s="31" t="str">
        <f t="array" ref="J43">IF(ISERROR(G43/I43),"",G43/I43)</f>
        <v/>
      </c>
      <c r="K43" s="35">
        <f t="array" ref="K43">IF(ISERROR(G43/L43),"",G43/L43)</f>
        <v>0</v>
      </c>
      <c r="L43" s="87">
        <v>21</v>
      </c>
      <c r="M43" s="36">
        <f t="shared" si="8"/>
        <v>0</v>
      </c>
      <c r="N43" s="93">
        <f>SUM('1:3'!N43)</f>
        <v>0</v>
      </c>
      <c r="O43" s="93">
        <f>SUM('1:3'!O43)</f>
        <v>0</v>
      </c>
      <c r="P43" s="93">
        <f>SUM('1:3'!P43)</f>
        <v>0</v>
      </c>
      <c r="Q43" s="93">
        <f>SUM('1:3'!Q43)</f>
        <v>0</v>
      </c>
      <c r="R43" s="93">
        <f>SUM('1:3'!R43)</f>
        <v>0</v>
      </c>
      <c r="S43" s="93">
        <f>SUM('1:3'!S43)</f>
        <v>0</v>
      </c>
      <c r="T43" s="93">
        <f>SUM('1:3'!T43)</f>
        <v>0</v>
      </c>
      <c r="U43" s="93">
        <f>SUM('1:3'!U43)</f>
        <v>0</v>
      </c>
      <c r="V43" s="202">
        <f t="shared" si="9"/>
        <v>0</v>
      </c>
      <c r="W43" s="33" t="str">
        <f t="shared" si="10"/>
        <v/>
      </c>
      <c r="X43" s="93">
        <f>SUM('1:3'!X43)</f>
        <v>0</v>
      </c>
      <c r="Y43" s="93">
        <f>SUM('1:3'!Y43)</f>
        <v>0</v>
      </c>
      <c r="Z43" s="93">
        <f>SUM('1:3'!Z43)</f>
        <v>0</v>
      </c>
      <c r="AA43" s="93">
        <f>SUM('1:3'!AA43)</f>
        <v>0</v>
      </c>
      <c r="AB43" s="315">
        <v>0.49</v>
      </c>
      <c r="AC43" s="238">
        <f t="shared" si="4"/>
        <v>0</v>
      </c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</row>
    <row r="44" spans="1:106" ht="17.25">
      <c r="A44" s="276">
        <v>30100028</v>
      </c>
      <c r="B44" s="61" t="s">
        <v>78</v>
      </c>
      <c r="C44" s="16" t="s">
        <v>77</v>
      </c>
      <c r="D44" s="17">
        <v>5.08</v>
      </c>
      <c r="E44" s="17"/>
      <c r="F44" s="6"/>
      <c r="G44" s="93">
        <f>SUM('1:3'!G44)</f>
        <v>0</v>
      </c>
      <c r="H44" s="218">
        <f t="shared" si="7"/>
        <v>0</v>
      </c>
      <c r="I44" s="93">
        <f>SUM('1:3'!I44)</f>
        <v>0</v>
      </c>
      <c r="J44" s="31" t="str">
        <f t="array" ref="J44">IF(ISERROR(G44/I44),"",G44/I44)</f>
        <v/>
      </c>
      <c r="K44" s="35">
        <f t="array" ref="K44">IF(ISERROR(G44/L44),"",G44/L44)</f>
        <v>0</v>
      </c>
      <c r="L44" s="87">
        <v>21</v>
      </c>
      <c r="M44" s="36">
        <f t="shared" si="8"/>
        <v>0</v>
      </c>
      <c r="N44" s="93">
        <f>SUM('1:3'!N44)</f>
        <v>0</v>
      </c>
      <c r="O44" s="93">
        <f>SUM('1:3'!O44)</f>
        <v>0</v>
      </c>
      <c r="P44" s="93">
        <f>SUM('1:3'!P44)</f>
        <v>0</v>
      </c>
      <c r="Q44" s="93">
        <f>SUM('1:3'!Q44)</f>
        <v>0</v>
      </c>
      <c r="R44" s="93">
        <f>SUM('1:3'!R44)</f>
        <v>0</v>
      </c>
      <c r="S44" s="93">
        <f>SUM('1:3'!S44)</f>
        <v>0</v>
      </c>
      <c r="T44" s="93">
        <f>SUM('1:3'!T44)</f>
        <v>0</v>
      </c>
      <c r="U44" s="93">
        <f>SUM('1:3'!U44)</f>
        <v>0</v>
      </c>
      <c r="V44" s="202">
        <f t="shared" si="9"/>
        <v>0</v>
      </c>
      <c r="W44" s="33" t="str">
        <f t="shared" si="10"/>
        <v/>
      </c>
      <c r="X44" s="93">
        <f>SUM('1:3'!X44)</f>
        <v>0</v>
      </c>
      <c r="Y44" s="93">
        <f>SUM('1:3'!Y44)</f>
        <v>0</v>
      </c>
      <c r="Z44" s="93">
        <f>SUM('1:3'!Z44)</f>
        <v>0</v>
      </c>
      <c r="AA44" s="93">
        <f>SUM('1:3'!AA44)</f>
        <v>0</v>
      </c>
      <c r="AB44" s="315">
        <v>0.49</v>
      </c>
      <c r="AC44" s="238">
        <f t="shared" si="4"/>
        <v>0</v>
      </c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</row>
    <row r="45" spans="1:106" ht="17.25">
      <c r="A45" s="276">
        <v>30100032</v>
      </c>
      <c r="B45" s="61" t="s">
        <v>79</v>
      </c>
      <c r="C45" s="16" t="s">
        <v>65</v>
      </c>
      <c r="D45" s="17">
        <v>5.03</v>
      </c>
      <c r="E45" s="17"/>
      <c r="F45" s="6"/>
      <c r="G45" s="93">
        <f>SUM('1:3'!G45)</f>
        <v>0</v>
      </c>
      <c r="H45" s="218">
        <f t="shared" si="7"/>
        <v>0</v>
      </c>
      <c r="I45" s="93">
        <f>SUM('1:3'!I45)</f>
        <v>0</v>
      </c>
      <c r="J45" s="31" t="str">
        <f t="array" ref="J45">IF(ISERROR(G45/I45),"",G45/I45)</f>
        <v/>
      </c>
      <c r="K45" s="35">
        <f t="array" ref="K45">IF(ISERROR(G45/L45),"",G45/L45)</f>
        <v>0</v>
      </c>
      <c r="L45" s="87">
        <v>56</v>
      </c>
      <c r="M45" s="36">
        <f t="shared" si="8"/>
        <v>0</v>
      </c>
      <c r="N45" s="93">
        <f>SUM('1:3'!N45)</f>
        <v>0</v>
      </c>
      <c r="O45" s="93">
        <f>SUM('1:3'!O45)</f>
        <v>0</v>
      </c>
      <c r="P45" s="93">
        <f>SUM('1:3'!P45)</f>
        <v>0</v>
      </c>
      <c r="Q45" s="93">
        <f>SUM('1:3'!Q45)</f>
        <v>0</v>
      </c>
      <c r="R45" s="93">
        <f>SUM('1:3'!R45)</f>
        <v>0</v>
      </c>
      <c r="S45" s="93">
        <f>SUM('1:3'!S45)</f>
        <v>0</v>
      </c>
      <c r="T45" s="93">
        <f>SUM('1:3'!T45)</f>
        <v>0</v>
      </c>
      <c r="U45" s="93">
        <f>SUM('1:3'!U45)</f>
        <v>0</v>
      </c>
      <c r="V45" s="202">
        <f t="shared" si="9"/>
        <v>0</v>
      </c>
      <c r="W45" s="33" t="str">
        <f t="shared" si="10"/>
        <v/>
      </c>
      <c r="X45" s="93">
        <f>SUM('1:3'!X45)</f>
        <v>0</v>
      </c>
      <c r="Y45" s="93">
        <f>SUM('1:3'!Y45)</f>
        <v>0</v>
      </c>
      <c r="Z45" s="93">
        <f>SUM('1:3'!Z45)</f>
        <v>0</v>
      </c>
      <c r="AA45" s="93">
        <f>SUM('1:3'!AA45)</f>
        <v>0</v>
      </c>
      <c r="AB45" s="315">
        <v>0.18</v>
      </c>
      <c r="AC45" s="238">
        <f t="shared" si="4"/>
        <v>0</v>
      </c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</row>
    <row r="46" spans="1:106" ht="17.25">
      <c r="A46" s="276">
        <v>30100033</v>
      </c>
      <c r="B46" s="61" t="s">
        <v>79</v>
      </c>
      <c r="C46" s="16" t="s">
        <v>53</v>
      </c>
      <c r="D46" s="17">
        <v>5.03</v>
      </c>
      <c r="E46" s="17"/>
      <c r="F46" s="6"/>
      <c r="G46" s="93">
        <f>SUM('1:3'!G46)</f>
        <v>0</v>
      </c>
      <c r="H46" s="218">
        <f t="shared" si="7"/>
        <v>0</v>
      </c>
      <c r="I46" s="93">
        <f>SUM('1:3'!I46)</f>
        <v>0</v>
      </c>
      <c r="J46" s="31" t="str">
        <f t="array" ref="J46">IF(ISERROR(G46/I46),"",G46/I46)</f>
        <v/>
      </c>
      <c r="K46" s="35">
        <f t="array" ref="K46">IF(ISERROR(G46/L46),"",G46/L46)</f>
        <v>0</v>
      </c>
      <c r="L46" s="87">
        <v>56</v>
      </c>
      <c r="M46" s="36">
        <f t="shared" si="8"/>
        <v>0</v>
      </c>
      <c r="N46" s="93">
        <f>SUM('1:3'!N46)</f>
        <v>0</v>
      </c>
      <c r="O46" s="93">
        <f>SUM('1:3'!O46)</f>
        <v>0</v>
      </c>
      <c r="P46" s="93">
        <f>SUM('1:3'!P46)</f>
        <v>0</v>
      </c>
      <c r="Q46" s="93">
        <f>SUM('1:3'!Q46)</f>
        <v>0</v>
      </c>
      <c r="R46" s="93">
        <f>SUM('1:3'!R46)</f>
        <v>0</v>
      </c>
      <c r="S46" s="93">
        <f>SUM('1:3'!S46)</f>
        <v>0</v>
      </c>
      <c r="T46" s="93">
        <f>SUM('1:3'!T46)</f>
        <v>0</v>
      </c>
      <c r="U46" s="93">
        <f>SUM('1:3'!U46)</f>
        <v>0</v>
      </c>
      <c r="V46" s="202">
        <f t="shared" si="9"/>
        <v>0</v>
      </c>
      <c r="W46" s="33" t="str">
        <f t="shared" si="10"/>
        <v/>
      </c>
      <c r="X46" s="93">
        <f>SUM('1:3'!X46)</f>
        <v>0</v>
      </c>
      <c r="Y46" s="93">
        <f>SUM('1:3'!Y46)</f>
        <v>0</v>
      </c>
      <c r="Z46" s="93">
        <f>SUM('1:3'!Z46)</f>
        <v>0</v>
      </c>
      <c r="AA46" s="93">
        <f>SUM('1:3'!AA46)</f>
        <v>0</v>
      </c>
      <c r="AB46" s="315">
        <v>0.18</v>
      </c>
      <c r="AC46" s="238">
        <f t="shared" si="4"/>
        <v>0</v>
      </c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</row>
    <row r="47" spans="1:106" ht="17.25">
      <c r="A47" s="276">
        <v>30100062</v>
      </c>
      <c r="B47" s="61" t="s">
        <v>79</v>
      </c>
      <c r="C47" s="16" t="s">
        <v>66</v>
      </c>
      <c r="D47" s="17">
        <v>5.03</v>
      </c>
      <c r="E47" s="17"/>
      <c r="F47" s="6"/>
      <c r="G47" s="93">
        <f>SUM('1:3'!G47)</f>
        <v>0</v>
      </c>
      <c r="H47" s="218">
        <f t="shared" si="7"/>
        <v>0</v>
      </c>
      <c r="I47" s="93">
        <f>SUM('1:3'!I47)</f>
        <v>0</v>
      </c>
      <c r="J47" s="31" t="str">
        <f t="array" ref="J47">IF(ISERROR(G47/I47),"",G47/I47)</f>
        <v/>
      </c>
      <c r="K47" s="35">
        <f t="array" ref="K47">IF(ISERROR(G47/L47),"",G47/L47)</f>
        <v>0</v>
      </c>
      <c r="L47" s="87">
        <v>56</v>
      </c>
      <c r="M47" s="36">
        <f t="shared" si="8"/>
        <v>0</v>
      </c>
      <c r="N47" s="93">
        <f>SUM('1:3'!N47)</f>
        <v>0</v>
      </c>
      <c r="O47" s="93">
        <f>SUM('1:3'!O47)</f>
        <v>0</v>
      </c>
      <c r="P47" s="93">
        <f>SUM('1:3'!P47)</f>
        <v>0</v>
      </c>
      <c r="Q47" s="93">
        <f>SUM('1:3'!Q47)</f>
        <v>0</v>
      </c>
      <c r="R47" s="93">
        <f>SUM('1:3'!R47)</f>
        <v>0</v>
      </c>
      <c r="S47" s="93">
        <f>SUM('1:3'!S47)</f>
        <v>0</v>
      </c>
      <c r="T47" s="93">
        <f>SUM('1:3'!T47)</f>
        <v>0</v>
      </c>
      <c r="U47" s="93">
        <f>SUM('1:3'!U47)</f>
        <v>0</v>
      </c>
      <c r="V47" s="202">
        <f t="shared" si="9"/>
        <v>0</v>
      </c>
      <c r="W47" s="33" t="str">
        <f t="shared" si="10"/>
        <v/>
      </c>
      <c r="X47" s="93">
        <f>SUM('1:3'!X47)</f>
        <v>0</v>
      </c>
      <c r="Y47" s="93">
        <f>SUM('1:3'!Y47)</f>
        <v>0</v>
      </c>
      <c r="Z47" s="93">
        <f>SUM('1:3'!Z47)</f>
        <v>0</v>
      </c>
      <c r="AA47" s="93">
        <f>SUM('1:3'!AA47)</f>
        <v>0</v>
      </c>
      <c r="AB47" s="315">
        <v>0.18</v>
      </c>
      <c r="AC47" s="238">
        <f t="shared" si="4"/>
        <v>0</v>
      </c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</row>
    <row r="48" spans="1:106" ht="17.25">
      <c r="A48" s="276">
        <v>30100031</v>
      </c>
      <c r="B48" s="61" t="s">
        <v>79</v>
      </c>
      <c r="C48" s="16" t="s">
        <v>74</v>
      </c>
      <c r="D48" s="17">
        <v>5.03</v>
      </c>
      <c r="E48" s="17"/>
      <c r="F48" s="6"/>
      <c r="G48" s="93">
        <f>SUM('1:3'!G48)</f>
        <v>0</v>
      </c>
      <c r="H48" s="218">
        <f t="shared" si="7"/>
        <v>0</v>
      </c>
      <c r="I48" s="93">
        <f>SUM('1:3'!I48)</f>
        <v>0</v>
      </c>
      <c r="J48" s="31" t="str">
        <f t="array" ref="J48">IF(ISERROR(G48/I48),"",G48/I48)</f>
        <v/>
      </c>
      <c r="K48" s="35">
        <f t="array" ref="K48">IF(ISERROR(G48/L48),"",G48/L48)</f>
        <v>0</v>
      </c>
      <c r="L48" s="87">
        <v>56</v>
      </c>
      <c r="M48" s="36">
        <f t="shared" si="8"/>
        <v>0</v>
      </c>
      <c r="N48" s="93">
        <f>SUM('1:3'!N48)</f>
        <v>0</v>
      </c>
      <c r="O48" s="93">
        <f>SUM('1:3'!O48)</f>
        <v>0</v>
      </c>
      <c r="P48" s="93">
        <f>SUM('1:3'!P48)</f>
        <v>0</v>
      </c>
      <c r="Q48" s="93">
        <f>SUM('1:3'!Q48)</f>
        <v>0</v>
      </c>
      <c r="R48" s="93">
        <f>SUM('1:3'!R48)</f>
        <v>0</v>
      </c>
      <c r="S48" s="93">
        <f>SUM('1:3'!S48)</f>
        <v>0</v>
      </c>
      <c r="T48" s="93">
        <f>SUM('1:3'!T48)</f>
        <v>0</v>
      </c>
      <c r="U48" s="93">
        <f>SUM('1:3'!U48)</f>
        <v>0</v>
      </c>
      <c r="V48" s="202">
        <f t="shared" si="9"/>
        <v>0</v>
      </c>
      <c r="W48" s="33" t="str">
        <f t="shared" si="10"/>
        <v/>
      </c>
      <c r="X48" s="93">
        <f>SUM('1:3'!X48)</f>
        <v>0</v>
      </c>
      <c r="Y48" s="93">
        <f>SUM('1:3'!Y48)</f>
        <v>0</v>
      </c>
      <c r="Z48" s="93">
        <f>SUM('1:3'!Z48)</f>
        <v>0</v>
      </c>
      <c r="AA48" s="93">
        <f>SUM('1:3'!AA48)</f>
        <v>0</v>
      </c>
      <c r="AB48" s="315">
        <v>0.18</v>
      </c>
      <c r="AC48" s="238">
        <f t="shared" si="4"/>
        <v>0</v>
      </c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</row>
    <row r="49" spans="1:106" ht="17.25">
      <c r="A49" s="276">
        <v>30100019</v>
      </c>
      <c r="B49" s="61" t="s">
        <v>385</v>
      </c>
      <c r="C49" s="16" t="s">
        <v>386</v>
      </c>
      <c r="D49" s="17">
        <v>5.03</v>
      </c>
      <c r="E49" s="17"/>
      <c r="F49" s="6"/>
      <c r="G49" s="93">
        <f>SUM('1:3'!G49)</f>
        <v>0</v>
      </c>
      <c r="H49" s="218">
        <f t="shared" si="7"/>
        <v>0</v>
      </c>
      <c r="I49" s="93">
        <f>SUM('1:3'!I49)</f>
        <v>0</v>
      </c>
      <c r="J49" s="31"/>
      <c r="K49" s="35">
        <f t="array" ref="K49">IF(ISERROR(G49/L49),"",G49/L49)</f>
        <v>0</v>
      </c>
      <c r="L49" s="87">
        <v>54</v>
      </c>
      <c r="M49" s="36">
        <f t="shared" si="8"/>
        <v>0</v>
      </c>
      <c r="N49" s="93">
        <f>SUM('1:3'!N49)</f>
        <v>0</v>
      </c>
      <c r="O49" s="93">
        <f>SUM('1:3'!O49)</f>
        <v>0</v>
      </c>
      <c r="P49" s="93">
        <f>SUM('1:3'!P49)</f>
        <v>0</v>
      </c>
      <c r="Q49" s="93">
        <f>SUM('1:3'!Q49)</f>
        <v>0</v>
      </c>
      <c r="R49" s="93">
        <f>SUM('1:3'!R49)</f>
        <v>0</v>
      </c>
      <c r="S49" s="93">
        <f>SUM('1:3'!S49)</f>
        <v>0</v>
      </c>
      <c r="T49" s="93">
        <f>SUM('1:3'!T49)</f>
        <v>0</v>
      </c>
      <c r="U49" s="93">
        <f>SUM('1:3'!U49)</f>
        <v>0</v>
      </c>
      <c r="V49" s="202"/>
      <c r="W49" s="33"/>
      <c r="X49" s="93">
        <f>SUM('1:3'!X49)</f>
        <v>0</v>
      </c>
      <c r="Y49" s="93">
        <f>SUM('1:3'!Y49)</f>
        <v>0</v>
      </c>
      <c r="Z49" s="93">
        <f>SUM('1:3'!Z49)</f>
        <v>0</v>
      </c>
      <c r="AA49" s="93">
        <f>SUM('1:3'!AA49)</f>
        <v>0</v>
      </c>
      <c r="AB49" s="315">
        <v>0.19</v>
      </c>
      <c r="AC49" s="238">
        <f t="shared" si="4"/>
        <v>0</v>
      </c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</row>
    <row r="50" spans="1:106" ht="17.25">
      <c r="A50" s="276">
        <v>30100020</v>
      </c>
      <c r="B50" s="61" t="s">
        <v>385</v>
      </c>
      <c r="C50" s="16" t="s">
        <v>387</v>
      </c>
      <c r="D50" s="17">
        <v>5.03</v>
      </c>
      <c r="E50" s="17"/>
      <c r="F50" s="6"/>
      <c r="G50" s="93">
        <f>SUM('1:3'!G50)</f>
        <v>0</v>
      </c>
      <c r="H50" s="218">
        <f t="shared" si="7"/>
        <v>0</v>
      </c>
      <c r="I50" s="93">
        <f>SUM('1:3'!I50)</f>
        <v>0</v>
      </c>
      <c r="J50" s="31"/>
      <c r="K50" s="35">
        <f t="array" ref="K50">IF(ISERROR(G50/L50),"",G50/L50)</f>
        <v>0</v>
      </c>
      <c r="L50" s="87">
        <v>54</v>
      </c>
      <c r="M50" s="36">
        <f t="shared" si="8"/>
        <v>0</v>
      </c>
      <c r="N50" s="93">
        <f>SUM('1:3'!N50)</f>
        <v>0</v>
      </c>
      <c r="O50" s="93">
        <f>SUM('1:3'!O50)</f>
        <v>0</v>
      </c>
      <c r="P50" s="93">
        <f>SUM('1:3'!P50)</f>
        <v>0</v>
      </c>
      <c r="Q50" s="93">
        <f>SUM('1:3'!Q50)</f>
        <v>0</v>
      </c>
      <c r="R50" s="93">
        <f>SUM('1:3'!R50)</f>
        <v>0</v>
      </c>
      <c r="S50" s="93">
        <f>SUM('1:3'!S50)</f>
        <v>0</v>
      </c>
      <c r="T50" s="93">
        <f>SUM('1:3'!T50)</f>
        <v>0</v>
      </c>
      <c r="U50" s="93">
        <f>SUM('1:3'!U50)</f>
        <v>0</v>
      </c>
      <c r="V50" s="202"/>
      <c r="W50" s="33"/>
      <c r="X50" s="93">
        <f>SUM('1:3'!X50)</f>
        <v>0</v>
      </c>
      <c r="Y50" s="93">
        <f>SUM('1:3'!Y50)</f>
        <v>0</v>
      </c>
      <c r="Z50" s="93">
        <f>SUM('1:3'!Z50)</f>
        <v>0</v>
      </c>
      <c r="AA50" s="93">
        <f>SUM('1:3'!AA50)</f>
        <v>0</v>
      </c>
      <c r="AB50" s="315">
        <v>0.19</v>
      </c>
      <c r="AC50" s="238">
        <f t="shared" si="4"/>
        <v>0</v>
      </c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</row>
    <row r="51" spans="1:106" ht="17.25">
      <c r="A51" s="276">
        <v>30100021</v>
      </c>
      <c r="B51" s="186" t="s">
        <v>450</v>
      </c>
      <c r="C51" s="16" t="s">
        <v>389</v>
      </c>
      <c r="D51" s="17">
        <v>5.03</v>
      </c>
      <c r="E51" s="17"/>
      <c r="F51" s="6"/>
      <c r="G51" s="93">
        <f>SUM('1:3'!G51)</f>
        <v>0</v>
      </c>
      <c r="H51" s="218">
        <f t="shared" si="7"/>
        <v>0</v>
      </c>
      <c r="I51" s="93">
        <f>SUM('1:3'!I51)</f>
        <v>0</v>
      </c>
      <c r="J51" s="31"/>
      <c r="K51" s="35">
        <f t="array" ref="K51">IF(ISERROR(G51/L51),"",G51/L51)</f>
        <v>0</v>
      </c>
      <c r="L51" s="87">
        <v>54</v>
      </c>
      <c r="M51" s="36">
        <f t="shared" si="8"/>
        <v>0</v>
      </c>
      <c r="N51" s="93">
        <f>SUM('1:3'!N51)</f>
        <v>0</v>
      </c>
      <c r="O51" s="93">
        <f>SUM('1:3'!O51)</f>
        <v>0</v>
      </c>
      <c r="P51" s="93">
        <f>SUM('1:3'!P51)</f>
        <v>0</v>
      </c>
      <c r="Q51" s="93">
        <f>SUM('1:3'!Q51)</f>
        <v>0</v>
      </c>
      <c r="R51" s="93">
        <f>SUM('1:3'!R51)</f>
        <v>0</v>
      </c>
      <c r="S51" s="93">
        <f>SUM('1:3'!S51)</f>
        <v>0</v>
      </c>
      <c r="T51" s="93">
        <f>SUM('1:3'!T51)</f>
        <v>0</v>
      </c>
      <c r="U51" s="93">
        <f>SUM('1:3'!U51)</f>
        <v>0</v>
      </c>
      <c r="V51" s="202"/>
      <c r="W51" s="33"/>
      <c r="X51" s="93">
        <f>SUM('1:3'!X51)</f>
        <v>0</v>
      </c>
      <c r="Y51" s="93">
        <f>SUM('1:3'!Y51)</f>
        <v>0</v>
      </c>
      <c r="Z51" s="93">
        <f>SUM('1:3'!Z51)</f>
        <v>0</v>
      </c>
      <c r="AA51" s="93">
        <f>SUM('1:3'!AA51)</f>
        <v>0</v>
      </c>
      <c r="AB51" s="315">
        <v>0.19</v>
      </c>
      <c r="AC51" s="238">
        <f t="shared" si="4"/>
        <v>0</v>
      </c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</row>
    <row r="52" spans="1:106" ht="17.25">
      <c r="A52" s="276">
        <v>30100018</v>
      </c>
      <c r="B52" s="186" t="s">
        <v>450</v>
      </c>
      <c r="C52" s="16" t="s">
        <v>391</v>
      </c>
      <c r="D52" s="17">
        <v>5.03</v>
      </c>
      <c r="E52" s="17"/>
      <c r="F52" s="6"/>
      <c r="G52" s="93">
        <f>SUM('1:3'!G52)</f>
        <v>0</v>
      </c>
      <c r="H52" s="218">
        <f t="shared" si="7"/>
        <v>0</v>
      </c>
      <c r="I52" s="93">
        <f>SUM('1:3'!I52)</f>
        <v>0</v>
      </c>
      <c r="J52" s="31"/>
      <c r="K52" s="35">
        <f t="array" ref="K52">IF(ISERROR(G52/L52),"",G52/L52)</f>
        <v>0</v>
      </c>
      <c r="L52" s="87">
        <v>54</v>
      </c>
      <c r="M52" s="36">
        <f t="shared" si="8"/>
        <v>0</v>
      </c>
      <c r="N52" s="93">
        <f>SUM('1:3'!N52)</f>
        <v>0</v>
      </c>
      <c r="O52" s="93">
        <f>SUM('1:3'!O52)</f>
        <v>0</v>
      </c>
      <c r="P52" s="93">
        <f>SUM('1:3'!P52)</f>
        <v>0</v>
      </c>
      <c r="Q52" s="93">
        <f>SUM('1:3'!Q52)</f>
        <v>0</v>
      </c>
      <c r="R52" s="93">
        <f>SUM('1:3'!R52)</f>
        <v>0</v>
      </c>
      <c r="S52" s="93">
        <f>SUM('1:3'!S52)</f>
        <v>0</v>
      </c>
      <c r="T52" s="93">
        <f>SUM('1:3'!T52)</f>
        <v>0</v>
      </c>
      <c r="U52" s="93">
        <f>SUM('1:3'!U52)</f>
        <v>0</v>
      </c>
      <c r="V52" s="202"/>
      <c r="W52" s="33"/>
      <c r="X52" s="93">
        <f>SUM('1:3'!X52)</f>
        <v>0</v>
      </c>
      <c r="Y52" s="93">
        <f>SUM('1:3'!Y52)</f>
        <v>0</v>
      </c>
      <c r="Z52" s="93">
        <f>SUM('1:3'!Z52)</f>
        <v>0</v>
      </c>
      <c r="AA52" s="93">
        <f>SUM('1:3'!AA52)</f>
        <v>0</v>
      </c>
      <c r="AB52" s="315">
        <v>0.19</v>
      </c>
      <c r="AC52" s="238">
        <f t="shared" si="4"/>
        <v>0</v>
      </c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</row>
    <row r="53" spans="1:106" ht="17.25">
      <c r="A53" s="279">
        <v>30700007</v>
      </c>
      <c r="B53" s="186" t="s">
        <v>451</v>
      </c>
      <c r="C53" s="183" t="s">
        <v>364</v>
      </c>
      <c r="D53" s="17">
        <v>5.03</v>
      </c>
      <c r="E53" s="17"/>
      <c r="F53" s="6"/>
      <c r="G53" s="93">
        <f>SUM('1:3'!G53)</f>
        <v>0</v>
      </c>
      <c r="H53" s="218">
        <f t="shared" si="7"/>
        <v>0</v>
      </c>
      <c r="I53" s="93">
        <f>SUM('1:3'!I53)</f>
        <v>0</v>
      </c>
      <c r="J53" s="31"/>
      <c r="K53" s="35">
        <f t="array" ref="K53">IF(ISERROR(G53/L53),"",G53/L53)</f>
        <v>0</v>
      </c>
      <c r="L53" s="87">
        <v>3</v>
      </c>
      <c r="M53" s="36">
        <f t="shared" si="8"/>
        <v>0</v>
      </c>
      <c r="N53" s="93">
        <f>SUM('1:3'!N53)</f>
        <v>0</v>
      </c>
      <c r="O53" s="93">
        <f>SUM('1:3'!O53)</f>
        <v>0</v>
      </c>
      <c r="P53" s="93">
        <f>SUM('1:3'!P53)</f>
        <v>0</v>
      </c>
      <c r="Q53" s="93">
        <f>SUM('1:3'!Q53)</f>
        <v>0</v>
      </c>
      <c r="R53" s="93">
        <f>SUM('1:3'!R53)</f>
        <v>0</v>
      </c>
      <c r="S53" s="93">
        <f>SUM('1:3'!S53)</f>
        <v>0</v>
      </c>
      <c r="T53" s="93">
        <f>SUM('1:3'!T53)</f>
        <v>0</v>
      </c>
      <c r="U53" s="93">
        <f>SUM('1:3'!U53)</f>
        <v>0</v>
      </c>
      <c r="V53" s="202"/>
      <c r="W53" s="33"/>
      <c r="X53" s="93">
        <f>SUM('1:3'!X53)</f>
        <v>0</v>
      </c>
      <c r="Y53" s="93">
        <f>SUM('1:3'!Y53)</f>
        <v>0</v>
      </c>
      <c r="Z53" s="93">
        <f>SUM('1:3'!Z53)</f>
        <v>0</v>
      </c>
      <c r="AA53" s="93">
        <f>SUM('1:3'!AA53)</f>
        <v>0</v>
      </c>
      <c r="AB53" s="318">
        <v>0.94</v>
      </c>
      <c r="AC53" s="238">
        <f t="shared" si="4"/>
        <v>0</v>
      </c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</row>
    <row r="54" spans="1:106" ht="17.25">
      <c r="A54" s="279">
        <v>30700006</v>
      </c>
      <c r="B54" s="186" t="s">
        <v>451</v>
      </c>
      <c r="C54" s="183" t="s">
        <v>365</v>
      </c>
      <c r="D54" s="17">
        <v>5.03</v>
      </c>
      <c r="E54" s="17"/>
      <c r="F54" s="6"/>
      <c r="G54" s="93">
        <f>SUM('1:3'!G54)</f>
        <v>0</v>
      </c>
      <c r="H54" s="218">
        <f t="shared" si="7"/>
        <v>0</v>
      </c>
      <c r="I54" s="93">
        <f>SUM('1:3'!I54)</f>
        <v>0</v>
      </c>
      <c r="J54" s="31"/>
      <c r="K54" s="35">
        <f t="array" ref="K54">IF(ISERROR(G54/L54),"",G54/L54)</f>
        <v>0</v>
      </c>
      <c r="L54" s="87">
        <v>3</v>
      </c>
      <c r="M54" s="36">
        <f t="shared" si="8"/>
        <v>0</v>
      </c>
      <c r="N54" s="93">
        <f>SUM('1:3'!N54)</f>
        <v>0</v>
      </c>
      <c r="O54" s="93">
        <f>SUM('1:3'!O54)</f>
        <v>0</v>
      </c>
      <c r="P54" s="93">
        <f>SUM('1:3'!P54)</f>
        <v>0</v>
      </c>
      <c r="Q54" s="93">
        <f>SUM('1:3'!Q54)</f>
        <v>0</v>
      </c>
      <c r="R54" s="93">
        <f>SUM('1:3'!R54)</f>
        <v>0</v>
      </c>
      <c r="S54" s="93">
        <f>SUM('1:3'!S54)</f>
        <v>0</v>
      </c>
      <c r="T54" s="93">
        <f>SUM('1:3'!T54)</f>
        <v>0</v>
      </c>
      <c r="U54" s="93">
        <f>SUM('1:3'!U54)</f>
        <v>0</v>
      </c>
      <c r="V54" s="202"/>
      <c r="W54" s="33"/>
      <c r="X54" s="93">
        <f>SUM('1:3'!X54)</f>
        <v>0</v>
      </c>
      <c r="Y54" s="93">
        <f>SUM('1:3'!Y54)</f>
        <v>0</v>
      </c>
      <c r="Z54" s="93">
        <f>SUM('1:3'!Z54)</f>
        <v>0</v>
      </c>
      <c r="AA54" s="93">
        <f>SUM('1:3'!AA54)</f>
        <v>0</v>
      </c>
      <c r="AB54" s="318">
        <v>0.94</v>
      </c>
      <c r="AC54" s="238">
        <f t="shared" si="4"/>
        <v>0</v>
      </c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</row>
    <row r="55" spans="1:106" ht="17.25">
      <c r="A55" s="279">
        <v>30700008</v>
      </c>
      <c r="B55" s="186" t="s">
        <v>451</v>
      </c>
      <c r="C55" s="183" t="s">
        <v>366</v>
      </c>
      <c r="D55" s="17">
        <v>5.03</v>
      </c>
      <c r="E55" s="17"/>
      <c r="F55" s="6"/>
      <c r="G55" s="93">
        <f>SUM('1:3'!G55)</f>
        <v>0</v>
      </c>
      <c r="H55" s="218">
        <f t="shared" si="7"/>
        <v>0</v>
      </c>
      <c r="I55" s="93">
        <f>SUM('1:3'!I55)</f>
        <v>0</v>
      </c>
      <c r="J55" s="31"/>
      <c r="K55" s="35">
        <f t="array" ref="K55">IF(ISERROR(G55/L55),"",G55/L55)</f>
        <v>0</v>
      </c>
      <c r="L55" s="87">
        <v>3</v>
      </c>
      <c r="M55" s="36">
        <f t="shared" si="8"/>
        <v>0</v>
      </c>
      <c r="N55" s="93">
        <f>SUM('1:3'!N55)</f>
        <v>0</v>
      </c>
      <c r="O55" s="93">
        <f>SUM('1:3'!O55)</f>
        <v>0</v>
      </c>
      <c r="P55" s="93">
        <f>SUM('1:3'!P55)</f>
        <v>0</v>
      </c>
      <c r="Q55" s="93">
        <f>SUM('1:3'!Q55)</f>
        <v>0</v>
      </c>
      <c r="R55" s="93">
        <f>SUM('1:3'!R55)</f>
        <v>0</v>
      </c>
      <c r="S55" s="93">
        <f>SUM('1:3'!S55)</f>
        <v>0</v>
      </c>
      <c r="T55" s="93">
        <f>SUM('1:3'!T55)</f>
        <v>0</v>
      </c>
      <c r="U55" s="93">
        <f>SUM('1:3'!U55)</f>
        <v>0</v>
      </c>
      <c r="V55" s="202"/>
      <c r="W55" s="33"/>
      <c r="X55" s="93">
        <f>SUM('1:3'!X55)</f>
        <v>0</v>
      </c>
      <c r="Y55" s="93">
        <f>SUM('1:3'!Y55)</f>
        <v>0</v>
      </c>
      <c r="Z55" s="93">
        <f>SUM('1:3'!Z55)</f>
        <v>0</v>
      </c>
      <c r="AA55" s="93">
        <f>SUM('1:3'!AA55)</f>
        <v>0</v>
      </c>
      <c r="AB55" s="318">
        <v>0.94</v>
      </c>
      <c r="AC55" s="238">
        <f t="shared" si="4"/>
        <v>0</v>
      </c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</row>
    <row r="56" spans="1:106" ht="17.25">
      <c r="A56" s="279">
        <v>30700009</v>
      </c>
      <c r="B56" s="186" t="s">
        <v>451</v>
      </c>
      <c r="C56" s="183" t="s">
        <v>367</v>
      </c>
      <c r="D56" s="17">
        <v>5.03</v>
      </c>
      <c r="E56" s="17"/>
      <c r="F56" s="6"/>
      <c r="G56" s="93">
        <f>SUM('1:3'!G56)</f>
        <v>0</v>
      </c>
      <c r="H56" s="218">
        <f t="shared" si="7"/>
        <v>0</v>
      </c>
      <c r="I56" s="93">
        <f>SUM('1:3'!I56)</f>
        <v>0</v>
      </c>
      <c r="J56" s="31"/>
      <c r="K56" s="35">
        <f t="array" ref="K56">IF(ISERROR(G56/L56),"",G56/L56)</f>
        <v>0</v>
      </c>
      <c r="L56" s="87">
        <v>3</v>
      </c>
      <c r="M56" s="36">
        <f t="shared" si="8"/>
        <v>0</v>
      </c>
      <c r="N56" s="93">
        <f>SUM('1:3'!N56)</f>
        <v>0</v>
      </c>
      <c r="O56" s="93">
        <f>SUM('1:3'!O56)</f>
        <v>0</v>
      </c>
      <c r="P56" s="93">
        <f>SUM('1:3'!P56)</f>
        <v>0</v>
      </c>
      <c r="Q56" s="93">
        <f>SUM('1:3'!Q56)</f>
        <v>0</v>
      </c>
      <c r="R56" s="93">
        <f>SUM('1:3'!R56)</f>
        <v>0</v>
      </c>
      <c r="S56" s="93">
        <f>SUM('1:3'!S56)</f>
        <v>0</v>
      </c>
      <c r="T56" s="93">
        <f>SUM('1:3'!T56)</f>
        <v>0</v>
      </c>
      <c r="U56" s="93">
        <f>SUM('1:3'!U56)</f>
        <v>0</v>
      </c>
      <c r="V56" s="202"/>
      <c r="W56" s="33"/>
      <c r="X56" s="93">
        <f>SUM('1:3'!X56)</f>
        <v>0</v>
      </c>
      <c r="Y56" s="93">
        <f>SUM('1:3'!Y56)</f>
        <v>0</v>
      </c>
      <c r="Z56" s="93">
        <f>SUM('1:3'!Z56)</f>
        <v>0</v>
      </c>
      <c r="AA56" s="93">
        <f>SUM('1:3'!AA56)</f>
        <v>0</v>
      </c>
      <c r="AB56" s="318">
        <v>0.94</v>
      </c>
      <c r="AC56" s="238">
        <f t="shared" si="4"/>
        <v>0</v>
      </c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</row>
    <row r="57" spans="1:106" ht="17.25">
      <c r="A57" s="276">
        <v>30100036</v>
      </c>
      <c r="B57" s="62" t="s">
        <v>80</v>
      </c>
      <c r="C57" s="16" t="s">
        <v>61</v>
      </c>
      <c r="D57" s="17">
        <v>5.03</v>
      </c>
      <c r="E57" s="17"/>
      <c r="F57" s="6"/>
      <c r="G57" s="93">
        <f>SUM('1:3'!G57)</f>
        <v>0</v>
      </c>
      <c r="H57" s="218">
        <f t="shared" si="7"/>
        <v>0</v>
      </c>
      <c r="I57" s="93">
        <f>SUM('1:3'!I57)</f>
        <v>0</v>
      </c>
      <c r="J57" s="31" t="str">
        <f t="array" ref="J57">IF(ISERROR(G57/I57),"",G57/I57)</f>
        <v/>
      </c>
      <c r="K57" s="35">
        <f t="array" ref="K57">IF(ISERROR(G57/L57),"",G57/L57)</f>
        <v>0</v>
      </c>
      <c r="L57" s="87">
        <v>40</v>
      </c>
      <c r="M57" s="36">
        <f t="shared" si="8"/>
        <v>0</v>
      </c>
      <c r="N57" s="93">
        <f>SUM('1:3'!N57)</f>
        <v>0</v>
      </c>
      <c r="O57" s="93">
        <f>SUM('1:3'!O57)</f>
        <v>0</v>
      </c>
      <c r="P57" s="93">
        <f>SUM('1:3'!P57)</f>
        <v>0</v>
      </c>
      <c r="Q57" s="93">
        <f>SUM('1:3'!Q57)</f>
        <v>0</v>
      </c>
      <c r="R57" s="93">
        <f>SUM('1:3'!R57)</f>
        <v>0</v>
      </c>
      <c r="S57" s="93">
        <f>SUM('1:3'!S57)</f>
        <v>0</v>
      </c>
      <c r="T57" s="93">
        <f>SUM('1:3'!T57)</f>
        <v>0</v>
      </c>
      <c r="U57" s="93">
        <f>SUM('1:3'!U57)</f>
        <v>0</v>
      </c>
      <c r="V57" s="202">
        <f t="shared" ref="V57:V66" si="11">SUM(X57:AA57)</f>
        <v>0</v>
      </c>
      <c r="W57" s="33" t="str">
        <f t="shared" ref="W57:W66" si="12">IF(ISERROR(V57/G57),"",V57/G57)</f>
        <v/>
      </c>
      <c r="X57" s="93">
        <f>SUM('1:3'!X57)</f>
        <v>0</v>
      </c>
      <c r="Y57" s="93">
        <f>SUM('1:3'!Y57)</f>
        <v>0</v>
      </c>
      <c r="Z57" s="93">
        <f>SUM('1:3'!Z57)</f>
        <v>0</v>
      </c>
      <c r="AA57" s="93">
        <f>SUM('1:3'!AA57)</f>
        <v>0</v>
      </c>
      <c r="AB57" s="315">
        <v>0.19</v>
      </c>
      <c r="AC57" s="238">
        <f t="shared" si="4"/>
        <v>0</v>
      </c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</row>
    <row r="58" spans="1:106" ht="17.25">
      <c r="A58" s="276">
        <v>30100034</v>
      </c>
      <c r="B58" s="62" t="s">
        <v>80</v>
      </c>
      <c r="C58" s="16" t="s">
        <v>60</v>
      </c>
      <c r="D58" s="17">
        <v>5.03</v>
      </c>
      <c r="E58" s="17"/>
      <c r="F58" s="6"/>
      <c r="G58" s="93">
        <f>SUM('1:3'!G58)</f>
        <v>0</v>
      </c>
      <c r="H58" s="218">
        <f t="shared" si="7"/>
        <v>0</v>
      </c>
      <c r="I58" s="93">
        <f>SUM('1:3'!I58)</f>
        <v>0</v>
      </c>
      <c r="J58" s="31" t="str">
        <f t="array" ref="J58">IF(ISERROR(G58/I58),"",G58/I58)</f>
        <v/>
      </c>
      <c r="K58" s="35">
        <f t="array" ref="K58">IF(ISERROR(G58/L58),"",G58/L58)</f>
        <v>0</v>
      </c>
      <c r="L58" s="87">
        <v>40</v>
      </c>
      <c r="M58" s="36">
        <f t="shared" si="8"/>
        <v>0</v>
      </c>
      <c r="N58" s="93">
        <f>SUM('1:3'!N58)</f>
        <v>0</v>
      </c>
      <c r="O58" s="93">
        <f>SUM('1:3'!O58)</f>
        <v>0</v>
      </c>
      <c r="P58" s="93">
        <f>SUM('1:3'!P58)</f>
        <v>0</v>
      </c>
      <c r="Q58" s="93">
        <f>SUM('1:3'!Q58)</f>
        <v>0</v>
      </c>
      <c r="R58" s="93">
        <f>SUM('1:3'!R58)</f>
        <v>0</v>
      </c>
      <c r="S58" s="93">
        <f>SUM('1:3'!S58)</f>
        <v>0</v>
      </c>
      <c r="T58" s="93">
        <f>SUM('1:3'!T58)</f>
        <v>0</v>
      </c>
      <c r="U58" s="93">
        <f>SUM('1:3'!U58)</f>
        <v>0</v>
      </c>
      <c r="V58" s="202">
        <f t="shared" si="11"/>
        <v>0</v>
      </c>
      <c r="W58" s="33" t="str">
        <f t="shared" si="12"/>
        <v/>
      </c>
      <c r="X58" s="93">
        <f>SUM('1:3'!X58)</f>
        <v>0</v>
      </c>
      <c r="Y58" s="93">
        <f>SUM('1:3'!Y58)</f>
        <v>0</v>
      </c>
      <c r="Z58" s="93">
        <f>SUM('1:3'!Z58)</f>
        <v>0</v>
      </c>
      <c r="AA58" s="93">
        <f>SUM('1:3'!AA58)</f>
        <v>0</v>
      </c>
      <c r="AB58" s="315">
        <v>0.19</v>
      </c>
      <c r="AC58" s="238">
        <f t="shared" si="4"/>
        <v>0</v>
      </c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</row>
    <row r="59" spans="1:106" ht="17.25">
      <c r="A59" s="276">
        <v>30100035</v>
      </c>
      <c r="B59" s="62" t="s">
        <v>80</v>
      </c>
      <c r="C59" s="16" t="s">
        <v>65</v>
      </c>
      <c r="D59" s="17">
        <v>5.03</v>
      </c>
      <c r="E59" s="17"/>
      <c r="F59" s="6"/>
      <c r="G59" s="93">
        <f>SUM('1:3'!G59)</f>
        <v>0</v>
      </c>
      <c r="H59" s="218">
        <f t="shared" si="7"/>
        <v>0</v>
      </c>
      <c r="I59" s="93">
        <f>SUM('1:3'!I59)</f>
        <v>0</v>
      </c>
      <c r="J59" s="31" t="str">
        <f t="array" ref="J59">IF(ISERROR(G59/I59),"",G59/I59)</f>
        <v/>
      </c>
      <c r="K59" s="35">
        <f t="array" ref="K59">IF(ISERROR(G59/L59),"",G59/L59)</f>
        <v>0</v>
      </c>
      <c r="L59" s="87">
        <v>40</v>
      </c>
      <c r="M59" s="36">
        <f t="shared" si="8"/>
        <v>0</v>
      </c>
      <c r="N59" s="93">
        <f>SUM('1:3'!N59)</f>
        <v>0</v>
      </c>
      <c r="O59" s="93">
        <f>SUM('1:3'!O59)</f>
        <v>0</v>
      </c>
      <c r="P59" s="93">
        <f>SUM('1:3'!P59)</f>
        <v>0</v>
      </c>
      <c r="Q59" s="93">
        <f>SUM('1:3'!Q59)</f>
        <v>0</v>
      </c>
      <c r="R59" s="93">
        <f>SUM('1:3'!R59)</f>
        <v>0</v>
      </c>
      <c r="S59" s="93">
        <f>SUM('1:3'!S59)</f>
        <v>0</v>
      </c>
      <c r="T59" s="93">
        <f>SUM('1:3'!T59)</f>
        <v>0</v>
      </c>
      <c r="U59" s="93">
        <f>SUM('1:3'!U59)</f>
        <v>0</v>
      </c>
      <c r="V59" s="202">
        <f t="shared" si="11"/>
        <v>0</v>
      </c>
      <c r="W59" s="33" t="str">
        <f t="shared" si="12"/>
        <v/>
      </c>
      <c r="X59" s="93">
        <f>SUM('1:3'!X59)</f>
        <v>0</v>
      </c>
      <c r="Y59" s="93">
        <f>SUM('1:3'!Y59)</f>
        <v>0</v>
      </c>
      <c r="Z59" s="93">
        <f>SUM('1:3'!Z59)</f>
        <v>0</v>
      </c>
      <c r="AA59" s="93">
        <f>SUM('1:3'!AA59)</f>
        <v>0</v>
      </c>
      <c r="AB59" s="315">
        <v>0.19</v>
      </c>
      <c r="AC59" s="238">
        <f t="shared" si="4"/>
        <v>0</v>
      </c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</row>
    <row r="60" spans="1:106" ht="17.25">
      <c r="A60" s="276">
        <v>30100040</v>
      </c>
      <c r="B60" s="62" t="s">
        <v>81</v>
      </c>
      <c r="C60" s="16" t="s">
        <v>82</v>
      </c>
      <c r="D60" s="17">
        <v>5.03</v>
      </c>
      <c r="E60" s="17"/>
      <c r="F60" s="6"/>
      <c r="G60" s="93">
        <f>SUM('1:3'!G60)</f>
        <v>0</v>
      </c>
      <c r="H60" s="218">
        <f t="shared" si="7"/>
        <v>0</v>
      </c>
      <c r="I60" s="93">
        <f>SUM('1:3'!I60)</f>
        <v>0</v>
      </c>
      <c r="J60" s="31" t="str">
        <f t="array" ref="J60">IF(ISERROR(G60/I60),"",G60/I60)</f>
        <v/>
      </c>
      <c r="K60" s="35">
        <f t="array" ref="K60">IF(ISERROR(G60/L60),"",G60/L60)</f>
        <v>0</v>
      </c>
      <c r="L60" s="87">
        <v>50</v>
      </c>
      <c r="M60" s="36">
        <f t="shared" si="8"/>
        <v>0</v>
      </c>
      <c r="N60" s="93">
        <f>SUM('1:3'!N60)</f>
        <v>0</v>
      </c>
      <c r="O60" s="93">
        <f>SUM('1:3'!O60)</f>
        <v>0</v>
      </c>
      <c r="P60" s="93">
        <f>SUM('1:3'!P60)</f>
        <v>0</v>
      </c>
      <c r="Q60" s="93">
        <f>SUM('1:3'!Q60)</f>
        <v>0</v>
      </c>
      <c r="R60" s="93">
        <f>SUM('1:3'!R60)</f>
        <v>0</v>
      </c>
      <c r="S60" s="93">
        <f>SUM('1:3'!S60)</f>
        <v>0</v>
      </c>
      <c r="T60" s="93">
        <f>SUM('1:3'!T60)</f>
        <v>0</v>
      </c>
      <c r="U60" s="93">
        <f>SUM('1:3'!U60)</f>
        <v>0</v>
      </c>
      <c r="V60" s="202">
        <f t="shared" si="11"/>
        <v>0</v>
      </c>
      <c r="W60" s="33" t="str">
        <f t="shared" si="12"/>
        <v/>
      </c>
      <c r="X60" s="93">
        <f>SUM('1:3'!X60)</f>
        <v>0</v>
      </c>
      <c r="Y60" s="93">
        <f>SUM('1:3'!Y60)</f>
        <v>0</v>
      </c>
      <c r="Z60" s="93">
        <f>SUM('1:3'!Z60)</f>
        <v>0</v>
      </c>
      <c r="AA60" s="93">
        <f>SUM('1:3'!AA60)</f>
        <v>0</v>
      </c>
      <c r="AB60" s="315">
        <v>0.21</v>
      </c>
      <c r="AC60" s="238">
        <f t="shared" si="4"/>
        <v>0</v>
      </c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</row>
    <row r="61" spans="1:106" ht="17.25">
      <c r="A61" s="276">
        <v>30100039</v>
      </c>
      <c r="B61" s="62" t="s">
        <v>81</v>
      </c>
      <c r="C61" s="16" t="s">
        <v>60</v>
      </c>
      <c r="D61" s="17">
        <v>5.03</v>
      </c>
      <c r="E61" s="17"/>
      <c r="F61" s="6"/>
      <c r="G61" s="93">
        <f>SUM('1:3'!G61)</f>
        <v>0</v>
      </c>
      <c r="H61" s="218">
        <f t="shared" si="7"/>
        <v>0</v>
      </c>
      <c r="I61" s="93">
        <f>SUM('1:3'!I61)</f>
        <v>0</v>
      </c>
      <c r="J61" s="31" t="str">
        <f t="array" ref="J61">IF(ISERROR(G61/I61),"",G61/I61)</f>
        <v/>
      </c>
      <c r="K61" s="35">
        <f t="array" ref="K61">IF(ISERROR(G61/L61),"",G61/L61)</f>
        <v>0</v>
      </c>
      <c r="L61" s="87">
        <v>50</v>
      </c>
      <c r="M61" s="36">
        <f t="shared" si="8"/>
        <v>0</v>
      </c>
      <c r="N61" s="93">
        <f>SUM('1:3'!N61)</f>
        <v>0</v>
      </c>
      <c r="O61" s="93">
        <f>SUM('1:3'!O61)</f>
        <v>0</v>
      </c>
      <c r="P61" s="93">
        <f>SUM('1:3'!P61)</f>
        <v>0</v>
      </c>
      <c r="Q61" s="93">
        <f>SUM('1:3'!Q61)</f>
        <v>0</v>
      </c>
      <c r="R61" s="93">
        <f>SUM('1:3'!R61)</f>
        <v>0</v>
      </c>
      <c r="S61" s="93">
        <f>SUM('1:3'!S61)</f>
        <v>0</v>
      </c>
      <c r="T61" s="93">
        <f>SUM('1:3'!T61)</f>
        <v>0</v>
      </c>
      <c r="U61" s="93">
        <f>SUM('1:3'!U61)</f>
        <v>0</v>
      </c>
      <c r="V61" s="202">
        <f t="shared" si="11"/>
        <v>0</v>
      </c>
      <c r="W61" s="33" t="str">
        <f t="shared" si="12"/>
        <v/>
      </c>
      <c r="X61" s="93">
        <f>SUM('1:3'!X61)</f>
        <v>0</v>
      </c>
      <c r="Y61" s="93">
        <f>SUM('1:3'!Y61)</f>
        <v>0</v>
      </c>
      <c r="Z61" s="93">
        <f>SUM('1:3'!Z61)</f>
        <v>0</v>
      </c>
      <c r="AA61" s="93">
        <f>SUM('1:3'!AA61)</f>
        <v>0</v>
      </c>
      <c r="AB61" s="315">
        <v>0.21</v>
      </c>
      <c r="AC61" s="238">
        <f t="shared" si="4"/>
        <v>0</v>
      </c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</row>
    <row r="62" spans="1:106" ht="17.25">
      <c r="A62" s="276">
        <v>30100042</v>
      </c>
      <c r="B62" s="62" t="s">
        <v>81</v>
      </c>
      <c r="C62" s="16" t="s">
        <v>61</v>
      </c>
      <c r="D62" s="17">
        <v>5.03</v>
      </c>
      <c r="E62" s="17"/>
      <c r="F62" s="6"/>
      <c r="G62" s="93">
        <f>SUM('1:3'!G62)</f>
        <v>0</v>
      </c>
      <c r="H62" s="218">
        <f t="shared" si="7"/>
        <v>0</v>
      </c>
      <c r="I62" s="93">
        <f>SUM('1:3'!I62)</f>
        <v>0</v>
      </c>
      <c r="J62" s="31" t="str">
        <f t="array" ref="J62">IF(ISERROR(G62/I62),"",G62/I62)</f>
        <v/>
      </c>
      <c r="K62" s="35">
        <f t="array" ref="K62">IF(ISERROR(G62/L62),"",G62/L62)</f>
        <v>0</v>
      </c>
      <c r="L62" s="87">
        <v>50</v>
      </c>
      <c r="M62" s="36">
        <f t="shared" si="8"/>
        <v>0</v>
      </c>
      <c r="N62" s="93">
        <f>SUM('1:3'!N62)</f>
        <v>0</v>
      </c>
      <c r="O62" s="93">
        <f>SUM('1:3'!O62)</f>
        <v>0</v>
      </c>
      <c r="P62" s="93">
        <f>SUM('1:3'!P62)</f>
        <v>0</v>
      </c>
      <c r="Q62" s="93">
        <f>SUM('1:3'!Q62)</f>
        <v>0</v>
      </c>
      <c r="R62" s="93">
        <f>SUM('1:3'!R62)</f>
        <v>0</v>
      </c>
      <c r="S62" s="93">
        <f>SUM('1:3'!S62)</f>
        <v>0</v>
      </c>
      <c r="T62" s="93">
        <f>SUM('1:3'!T62)</f>
        <v>0</v>
      </c>
      <c r="U62" s="93">
        <f>SUM('1:3'!U62)</f>
        <v>0</v>
      </c>
      <c r="V62" s="202">
        <f t="shared" si="11"/>
        <v>0</v>
      </c>
      <c r="W62" s="33" t="str">
        <f t="shared" si="12"/>
        <v/>
      </c>
      <c r="X62" s="93">
        <f>SUM('1:3'!X62)</f>
        <v>0</v>
      </c>
      <c r="Y62" s="93">
        <f>SUM('1:3'!Y62)</f>
        <v>0</v>
      </c>
      <c r="Z62" s="93">
        <f>SUM('1:3'!Z62)</f>
        <v>0</v>
      </c>
      <c r="AA62" s="93">
        <f>SUM('1:3'!AA62)</f>
        <v>0</v>
      </c>
      <c r="AB62" s="315">
        <v>0.21</v>
      </c>
      <c r="AC62" s="238">
        <f t="shared" si="4"/>
        <v>0</v>
      </c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</row>
    <row r="63" spans="1:106" ht="17.25">
      <c r="A63" s="276">
        <v>30100041</v>
      </c>
      <c r="B63" s="62" t="s">
        <v>81</v>
      </c>
      <c r="C63" s="16" t="s">
        <v>65</v>
      </c>
      <c r="D63" s="17">
        <v>5.03</v>
      </c>
      <c r="E63" s="17"/>
      <c r="F63" s="6"/>
      <c r="G63" s="93">
        <f>SUM('1:3'!G63)</f>
        <v>0</v>
      </c>
      <c r="H63" s="218">
        <f t="shared" si="7"/>
        <v>0</v>
      </c>
      <c r="I63" s="93">
        <f>SUM('1:3'!I63)</f>
        <v>0</v>
      </c>
      <c r="J63" s="31" t="str">
        <f t="array" ref="J63">IF(ISERROR(G63/I63),"",G63/I63)</f>
        <v/>
      </c>
      <c r="K63" s="35">
        <f t="array" ref="K63">IF(ISERROR(G63/L63),"",G63/L63)</f>
        <v>0</v>
      </c>
      <c r="L63" s="87">
        <v>50</v>
      </c>
      <c r="M63" s="36">
        <f t="shared" si="8"/>
        <v>0</v>
      </c>
      <c r="N63" s="93">
        <f>SUM('1:3'!N63)</f>
        <v>0</v>
      </c>
      <c r="O63" s="93">
        <f>SUM('1:3'!O63)</f>
        <v>0</v>
      </c>
      <c r="P63" s="93">
        <f>SUM('1:3'!P63)</f>
        <v>0</v>
      </c>
      <c r="Q63" s="93">
        <f>SUM('1:3'!Q63)</f>
        <v>0</v>
      </c>
      <c r="R63" s="93">
        <f>SUM('1:3'!R63)</f>
        <v>0</v>
      </c>
      <c r="S63" s="93">
        <f>SUM('1:3'!S63)</f>
        <v>0</v>
      </c>
      <c r="T63" s="93">
        <f>SUM('1:3'!T63)</f>
        <v>0</v>
      </c>
      <c r="U63" s="93">
        <f>SUM('1:3'!U63)</f>
        <v>0</v>
      </c>
      <c r="V63" s="202">
        <f t="shared" si="11"/>
        <v>0</v>
      </c>
      <c r="W63" s="33" t="str">
        <f t="shared" si="12"/>
        <v/>
      </c>
      <c r="X63" s="93">
        <f>SUM('1:3'!X63)</f>
        <v>0</v>
      </c>
      <c r="Y63" s="93">
        <f>SUM('1:3'!Y63)</f>
        <v>0</v>
      </c>
      <c r="Z63" s="93">
        <f>SUM('1:3'!Z63)</f>
        <v>0</v>
      </c>
      <c r="AA63" s="93">
        <f>SUM('1:3'!AA63)</f>
        <v>0</v>
      </c>
      <c r="AB63" s="315">
        <v>0.21</v>
      </c>
      <c r="AC63" s="238">
        <f t="shared" si="4"/>
        <v>0</v>
      </c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</row>
    <row r="64" spans="1:106" ht="17.25">
      <c r="A64" s="276">
        <v>30100045</v>
      </c>
      <c r="B64" s="62" t="s">
        <v>83</v>
      </c>
      <c r="C64" s="16" t="s">
        <v>73</v>
      </c>
      <c r="D64" s="17">
        <v>5.03</v>
      </c>
      <c r="E64" s="17"/>
      <c r="F64" s="6"/>
      <c r="G64" s="93">
        <f>SUM('1:3'!G64)</f>
        <v>0</v>
      </c>
      <c r="H64" s="218">
        <f t="shared" si="7"/>
        <v>0</v>
      </c>
      <c r="I64" s="93">
        <f>SUM('1:3'!I64)</f>
        <v>0</v>
      </c>
      <c r="J64" s="31" t="str">
        <f t="array" ref="J64">IF(ISERROR(G64/I64),"",G64/I64)</f>
        <v/>
      </c>
      <c r="K64" s="35">
        <f t="array" ref="K64">IF(ISERROR(G64/L64),"",G64/L64)</f>
        <v>0</v>
      </c>
      <c r="L64" s="87">
        <v>50</v>
      </c>
      <c r="M64" s="36">
        <f t="shared" si="8"/>
        <v>0</v>
      </c>
      <c r="N64" s="93">
        <f>SUM('1:3'!N64)</f>
        <v>0</v>
      </c>
      <c r="O64" s="93">
        <f>SUM('1:3'!O64)</f>
        <v>0</v>
      </c>
      <c r="P64" s="93">
        <f>SUM('1:3'!P64)</f>
        <v>0</v>
      </c>
      <c r="Q64" s="93">
        <f>SUM('1:3'!Q64)</f>
        <v>0</v>
      </c>
      <c r="R64" s="93">
        <f>SUM('1:3'!R64)</f>
        <v>0</v>
      </c>
      <c r="S64" s="93">
        <f>SUM('1:3'!S64)</f>
        <v>0</v>
      </c>
      <c r="T64" s="93">
        <f>SUM('1:3'!T64)</f>
        <v>0</v>
      </c>
      <c r="U64" s="93">
        <f>SUM('1:3'!U64)</f>
        <v>0</v>
      </c>
      <c r="V64" s="202">
        <f t="shared" si="11"/>
        <v>0</v>
      </c>
      <c r="W64" s="33" t="str">
        <f t="shared" si="12"/>
        <v/>
      </c>
      <c r="X64" s="93">
        <f>SUM('1:3'!X64)</f>
        <v>0</v>
      </c>
      <c r="Y64" s="93">
        <f>SUM('1:3'!Y64)</f>
        <v>0</v>
      </c>
      <c r="Z64" s="93">
        <f>SUM('1:3'!Z64)</f>
        <v>0</v>
      </c>
      <c r="AA64" s="93">
        <f>SUM('1:3'!AA64)</f>
        <v>0</v>
      </c>
      <c r="AB64" s="315">
        <v>0.21</v>
      </c>
      <c r="AC64" s="238">
        <f t="shared" si="4"/>
        <v>0</v>
      </c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</row>
    <row r="65" spans="1:106" ht="17.25">
      <c r="A65" s="276">
        <v>30100044</v>
      </c>
      <c r="B65" s="62" t="s">
        <v>83</v>
      </c>
      <c r="C65" s="16" t="s">
        <v>61</v>
      </c>
      <c r="D65" s="17">
        <v>5.03</v>
      </c>
      <c r="E65" s="17"/>
      <c r="F65" s="6"/>
      <c r="G65" s="93">
        <f>SUM('1:3'!G65)</f>
        <v>0</v>
      </c>
      <c r="H65" s="218">
        <f t="shared" si="7"/>
        <v>0</v>
      </c>
      <c r="I65" s="93">
        <f>SUM('1:3'!I65)</f>
        <v>0</v>
      </c>
      <c r="J65" s="31" t="str">
        <f t="array" ref="J65">IF(ISERROR(G65/I65),"",G65/I65)</f>
        <v/>
      </c>
      <c r="K65" s="35">
        <f t="array" ref="K65">IF(ISERROR(G65/L65),"",G65/L65)</f>
        <v>0</v>
      </c>
      <c r="L65" s="87">
        <v>50</v>
      </c>
      <c r="M65" s="36">
        <f t="shared" si="8"/>
        <v>0</v>
      </c>
      <c r="N65" s="93">
        <f>SUM('1:3'!N65)</f>
        <v>0</v>
      </c>
      <c r="O65" s="93">
        <f>SUM('1:3'!O65)</f>
        <v>0</v>
      </c>
      <c r="P65" s="93">
        <f>SUM('1:3'!P65)</f>
        <v>0</v>
      </c>
      <c r="Q65" s="93">
        <f>SUM('1:3'!Q65)</f>
        <v>0</v>
      </c>
      <c r="R65" s="93">
        <f>SUM('1:3'!R65)</f>
        <v>0</v>
      </c>
      <c r="S65" s="93">
        <f>SUM('1:3'!S65)</f>
        <v>0</v>
      </c>
      <c r="T65" s="93">
        <f>SUM('1:3'!T65)</f>
        <v>0</v>
      </c>
      <c r="U65" s="93">
        <f>SUM('1:3'!U65)</f>
        <v>0</v>
      </c>
      <c r="V65" s="202">
        <f t="shared" si="11"/>
        <v>0</v>
      </c>
      <c r="W65" s="33" t="str">
        <f t="shared" si="12"/>
        <v/>
      </c>
      <c r="X65" s="93">
        <f>SUM('1:3'!X65)</f>
        <v>0</v>
      </c>
      <c r="Y65" s="93">
        <f>SUM('1:3'!Y65)</f>
        <v>0</v>
      </c>
      <c r="Z65" s="93">
        <f>SUM('1:3'!Z65)</f>
        <v>0</v>
      </c>
      <c r="AA65" s="93">
        <f>SUM('1:3'!AA65)</f>
        <v>0</v>
      </c>
      <c r="AB65" s="315">
        <v>0.21</v>
      </c>
      <c r="AC65" s="238">
        <f t="shared" si="4"/>
        <v>0</v>
      </c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</row>
    <row r="66" spans="1:106" ht="17.25">
      <c r="A66" s="276">
        <v>30100046</v>
      </c>
      <c r="B66" s="62" t="s">
        <v>83</v>
      </c>
      <c r="C66" s="16" t="s">
        <v>77</v>
      </c>
      <c r="D66" s="17">
        <v>5.03</v>
      </c>
      <c r="E66" s="17"/>
      <c r="F66" s="6"/>
      <c r="G66" s="93">
        <f>SUM('1:3'!G66)</f>
        <v>0</v>
      </c>
      <c r="H66" s="218">
        <f t="shared" si="7"/>
        <v>0</v>
      </c>
      <c r="I66" s="93">
        <f>SUM('1:3'!I66)</f>
        <v>0</v>
      </c>
      <c r="J66" s="31" t="str">
        <f t="array" ref="J66">IF(ISERROR(G66/I66),"",G66/I66)</f>
        <v/>
      </c>
      <c r="K66" s="35">
        <f t="array" ref="K66">IF(ISERROR(G66/L66),"",G66/L66)</f>
        <v>0</v>
      </c>
      <c r="L66" s="87">
        <v>50</v>
      </c>
      <c r="M66" s="36">
        <f t="shared" si="8"/>
        <v>0</v>
      </c>
      <c r="N66" s="93">
        <f>SUM('1:3'!N66)</f>
        <v>0</v>
      </c>
      <c r="O66" s="93">
        <f>SUM('1:3'!O66)</f>
        <v>0</v>
      </c>
      <c r="P66" s="93">
        <f>SUM('1:3'!P66)</f>
        <v>0</v>
      </c>
      <c r="Q66" s="93">
        <f>SUM('1:3'!Q66)</f>
        <v>0</v>
      </c>
      <c r="R66" s="93">
        <f>SUM('1:3'!R66)</f>
        <v>0</v>
      </c>
      <c r="S66" s="93">
        <f>SUM('1:3'!S66)</f>
        <v>0</v>
      </c>
      <c r="T66" s="93">
        <f>SUM('1:3'!T66)</f>
        <v>0</v>
      </c>
      <c r="U66" s="93">
        <f>SUM('1:3'!U66)</f>
        <v>0</v>
      </c>
      <c r="V66" s="202">
        <f t="shared" si="11"/>
        <v>0</v>
      </c>
      <c r="W66" s="33" t="str">
        <f t="shared" si="12"/>
        <v/>
      </c>
      <c r="X66" s="93">
        <f>SUM('1:3'!X66)</f>
        <v>0</v>
      </c>
      <c r="Y66" s="93">
        <f>SUM('1:3'!Y66)</f>
        <v>0</v>
      </c>
      <c r="Z66" s="93">
        <f>SUM('1:3'!Z66)</f>
        <v>0</v>
      </c>
      <c r="AA66" s="93">
        <f>SUM('1:3'!AA66)</f>
        <v>0</v>
      </c>
      <c r="AB66" s="315">
        <v>0.21</v>
      </c>
      <c r="AC66" s="238">
        <f t="shared" si="4"/>
        <v>0</v>
      </c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</row>
    <row r="67" spans="1:106" ht="17.25">
      <c r="A67" s="276">
        <v>30100043</v>
      </c>
      <c r="B67" s="62" t="s">
        <v>446</v>
      </c>
      <c r="C67" s="257" t="s">
        <v>447</v>
      </c>
      <c r="D67" s="17">
        <v>5.03</v>
      </c>
      <c r="E67" s="17"/>
      <c r="F67" s="6"/>
      <c r="G67" s="93">
        <f>SUM('1:3'!G67)</f>
        <v>0</v>
      </c>
      <c r="H67" s="218">
        <f t="shared" si="7"/>
        <v>0</v>
      </c>
      <c r="I67" s="93"/>
      <c r="J67" s="31"/>
      <c r="K67" s="35">
        <f t="array" ref="K67">IF(ISERROR(G67/L67),"",G67/L67)</f>
        <v>0</v>
      </c>
      <c r="L67" s="87">
        <v>50</v>
      </c>
      <c r="M67" s="36"/>
      <c r="N67" s="93"/>
      <c r="O67" s="93"/>
      <c r="P67" s="93"/>
      <c r="Q67" s="93"/>
      <c r="R67" s="93"/>
      <c r="S67" s="93"/>
      <c r="T67" s="93"/>
      <c r="U67" s="93"/>
      <c r="V67" s="202"/>
      <c r="W67" s="33"/>
      <c r="X67" s="93"/>
      <c r="Y67" s="93"/>
      <c r="Z67" s="93"/>
      <c r="AA67" s="93"/>
      <c r="AB67" s="315">
        <v>0.21</v>
      </c>
      <c r="AC67" s="238">
        <f t="shared" si="4"/>
        <v>0</v>
      </c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</row>
    <row r="68" spans="1:106" ht="17.25">
      <c r="A68" s="276">
        <v>30100064</v>
      </c>
      <c r="B68" s="188" t="s">
        <v>481</v>
      </c>
      <c r="C68" s="183" t="s">
        <v>398</v>
      </c>
      <c r="D68" s="17">
        <v>5</v>
      </c>
      <c r="E68" s="17"/>
      <c r="F68" s="6"/>
      <c r="G68" s="93">
        <f>SUM('1:3'!G68)</f>
        <v>0</v>
      </c>
      <c r="H68" s="218">
        <f t="shared" si="7"/>
        <v>0</v>
      </c>
      <c r="I68" s="93">
        <f>SUM('1:3'!I68)</f>
        <v>0</v>
      </c>
      <c r="J68" s="31"/>
      <c r="K68" s="35">
        <f t="array" ref="K68">IF(ISERROR(G68/L68),"",G68/L68)</f>
        <v>0</v>
      </c>
      <c r="L68" s="87">
        <v>50</v>
      </c>
      <c r="M68" s="36"/>
      <c r="N68" s="93">
        <f>SUM('1:3'!N68)</f>
        <v>0</v>
      </c>
      <c r="O68" s="93">
        <f>SUM('1:3'!O68)</f>
        <v>0</v>
      </c>
      <c r="P68" s="93">
        <f>SUM('1:3'!P68)</f>
        <v>0</v>
      </c>
      <c r="Q68" s="93">
        <f>SUM('1:3'!Q68)</f>
        <v>0</v>
      </c>
      <c r="R68" s="93">
        <f>SUM('1:3'!R68)</f>
        <v>0</v>
      </c>
      <c r="S68" s="93">
        <f>SUM('1:3'!S68)</f>
        <v>0</v>
      </c>
      <c r="T68" s="93">
        <f>SUM('1:3'!T68)</f>
        <v>0</v>
      </c>
      <c r="U68" s="93">
        <f>SUM('1:3'!U68)</f>
        <v>0</v>
      </c>
      <c r="V68" s="202"/>
      <c r="W68" s="33"/>
      <c r="X68" s="93">
        <f>SUM('1:3'!X68)</f>
        <v>0</v>
      </c>
      <c r="Y68" s="93">
        <f>SUM('1:3'!Y68)</f>
        <v>0</v>
      </c>
      <c r="Z68" s="93">
        <f>SUM('1:3'!Z68)</f>
        <v>0</v>
      </c>
      <c r="AA68" s="93">
        <f>SUM('1:3'!AA68)</f>
        <v>0</v>
      </c>
      <c r="AB68" s="318">
        <v>0.21</v>
      </c>
      <c r="AC68" s="238">
        <f t="shared" si="4"/>
        <v>0</v>
      </c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</row>
    <row r="69" spans="1:106" ht="17.25">
      <c r="A69" s="276">
        <v>30100049</v>
      </c>
      <c r="B69" s="62" t="s">
        <v>84</v>
      </c>
      <c r="C69" s="16" t="s">
        <v>64</v>
      </c>
      <c r="D69" s="17">
        <v>5.03</v>
      </c>
      <c r="E69" s="17"/>
      <c r="F69" s="6"/>
      <c r="G69" s="93">
        <f>SUM('1:3'!G69)</f>
        <v>0</v>
      </c>
      <c r="H69" s="218">
        <f t="shared" si="7"/>
        <v>0</v>
      </c>
      <c r="I69" s="93">
        <f>SUM('1:3'!I69)</f>
        <v>0</v>
      </c>
      <c r="J69" s="31" t="str">
        <f t="array" ref="J69">IF(ISERROR(G69/I69),"",G69/I69)</f>
        <v/>
      </c>
      <c r="K69" s="35">
        <f t="array" ref="K69">IF(ISERROR(G69/L69),"",G69/L69)</f>
        <v>0</v>
      </c>
      <c r="L69" s="87">
        <v>21.5</v>
      </c>
      <c r="M69" s="36">
        <f>IF(ISERROR(I69-K69),"",I69-K69)</f>
        <v>0</v>
      </c>
      <c r="N69" s="93">
        <f>SUM('1:3'!N69)</f>
        <v>0</v>
      </c>
      <c r="O69" s="93">
        <f>SUM('1:3'!O69)</f>
        <v>0</v>
      </c>
      <c r="P69" s="93">
        <f>SUM('1:3'!P69)</f>
        <v>0</v>
      </c>
      <c r="Q69" s="93">
        <f>SUM('1:3'!Q69)</f>
        <v>0</v>
      </c>
      <c r="R69" s="93">
        <f>SUM('1:3'!R69)</f>
        <v>0</v>
      </c>
      <c r="S69" s="93">
        <f>SUM('1:3'!S69)</f>
        <v>0</v>
      </c>
      <c r="T69" s="93">
        <f>SUM('1:3'!T69)</f>
        <v>0</v>
      </c>
      <c r="U69" s="93">
        <f>SUM('1:3'!U69)</f>
        <v>0</v>
      </c>
      <c r="V69" s="202">
        <f>SUM(X69:AA69)</f>
        <v>0</v>
      </c>
      <c r="W69" s="33" t="str">
        <f>IF(ISERROR(V69/G69),"",V69/G69)</f>
        <v/>
      </c>
      <c r="X69" s="93">
        <f>SUM('1:3'!X69)</f>
        <v>0</v>
      </c>
      <c r="Y69" s="93">
        <f>SUM('1:3'!Y69)</f>
        <v>0</v>
      </c>
      <c r="Z69" s="93">
        <f>SUM('1:3'!Z69)</f>
        <v>0</v>
      </c>
      <c r="AA69" s="93">
        <f>SUM('1:3'!AA69)</f>
        <v>0</v>
      </c>
      <c r="AB69" s="315">
        <v>0.49</v>
      </c>
      <c r="AC69" s="238">
        <f t="shared" si="4"/>
        <v>0</v>
      </c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</row>
    <row r="70" spans="1:106" ht="17.25">
      <c r="A70" s="276">
        <v>30100050</v>
      </c>
      <c r="B70" s="62" t="s">
        <v>84</v>
      </c>
      <c r="C70" s="16" t="s">
        <v>65</v>
      </c>
      <c r="D70" s="17">
        <v>5.03</v>
      </c>
      <c r="E70" s="17"/>
      <c r="F70" s="6"/>
      <c r="G70" s="93">
        <f>SUM('1:3'!G70)</f>
        <v>0</v>
      </c>
      <c r="H70" s="218">
        <f t="shared" si="7"/>
        <v>0</v>
      </c>
      <c r="I70" s="93">
        <f>SUM('1:3'!I70)</f>
        <v>0</v>
      </c>
      <c r="J70" s="31" t="str">
        <f t="array" ref="J70">IF(ISERROR(G70/I70),"",G70/I70)</f>
        <v/>
      </c>
      <c r="K70" s="35">
        <f t="array" ref="K70">IF(ISERROR(G70/L70),"",G70/L70)</f>
        <v>0</v>
      </c>
      <c r="L70" s="87">
        <v>21.5</v>
      </c>
      <c r="M70" s="36">
        <f>IF(ISERROR(I70-K70),"",I70-K70)</f>
        <v>0</v>
      </c>
      <c r="N70" s="93">
        <f>SUM('1:3'!N70)</f>
        <v>0</v>
      </c>
      <c r="O70" s="93">
        <f>SUM('1:3'!O70)</f>
        <v>0</v>
      </c>
      <c r="P70" s="93">
        <f>SUM('1:3'!P70)</f>
        <v>0</v>
      </c>
      <c r="Q70" s="93">
        <f>SUM('1:3'!Q70)</f>
        <v>0</v>
      </c>
      <c r="R70" s="93">
        <f>SUM('1:3'!R70)</f>
        <v>0</v>
      </c>
      <c r="S70" s="93">
        <f>SUM('1:3'!S70)</f>
        <v>0</v>
      </c>
      <c r="T70" s="93">
        <f>SUM('1:3'!T70)</f>
        <v>0</v>
      </c>
      <c r="U70" s="93">
        <f>SUM('1:3'!U70)</f>
        <v>0</v>
      </c>
      <c r="V70" s="202">
        <f>SUM(X70:AA70)</f>
        <v>0</v>
      </c>
      <c r="W70" s="33" t="str">
        <f>IF(ISERROR(V70/G70),"",V70/G70)</f>
        <v/>
      </c>
      <c r="X70" s="93">
        <f>SUM('1:3'!X70)</f>
        <v>0</v>
      </c>
      <c r="Y70" s="93">
        <f>SUM('1:3'!Y70)</f>
        <v>0</v>
      </c>
      <c r="Z70" s="93">
        <f>SUM('1:3'!Z70)</f>
        <v>0</v>
      </c>
      <c r="AA70" s="93">
        <f>SUM('1:3'!AA70)</f>
        <v>0</v>
      </c>
      <c r="AB70" s="315">
        <v>0.49</v>
      </c>
      <c r="AC70" s="238">
        <f t="shared" si="4"/>
        <v>0</v>
      </c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</row>
    <row r="71" spans="1:106" ht="17.25">
      <c r="A71" s="276"/>
      <c r="B71" s="188" t="s">
        <v>482</v>
      </c>
      <c r="C71" s="183" t="s">
        <v>361</v>
      </c>
      <c r="D71" s="17"/>
      <c r="E71" s="17"/>
      <c r="F71" s="6"/>
      <c r="G71" s="93">
        <f>SUM('1:3'!G71)</f>
        <v>0</v>
      </c>
      <c r="H71" s="218">
        <f t="shared" si="7"/>
        <v>0</v>
      </c>
      <c r="I71" s="93">
        <f>SUM('1:3'!I71)</f>
        <v>0</v>
      </c>
      <c r="J71" s="31"/>
      <c r="K71" s="35"/>
      <c r="L71" s="87"/>
      <c r="M71" s="36"/>
      <c r="N71" s="93">
        <f>SUM('1:3'!N71)</f>
        <v>0</v>
      </c>
      <c r="O71" s="93">
        <f>SUM('1:3'!O71)</f>
        <v>0</v>
      </c>
      <c r="P71" s="93">
        <f>SUM('1:3'!P71)</f>
        <v>0</v>
      </c>
      <c r="Q71" s="93">
        <f>SUM('1:3'!Q71)</f>
        <v>0</v>
      </c>
      <c r="R71" s="93">
        <f>SUM('1:3'!R71)</f>
        <v>0</v>
      </c>
      <c r="S71" s="93">
        <f>SUM('1:3'!S71)</f>
        <v>0</v>
      </c>
      <c r="T71" s="93">
        <f>SUM('1:3'!T71)</f>
        <v>0</v>
      </c>
      <c r="U71" s="93">
        <f>SUM('1:3'!U71)</f>
        <v>0</v>
      </c>
      <c r="V71" s="202"/>
      <c r="W71" s="33"/>
      <c r="X71" s="93">
        <f>SUM('1:3'!X71)</f>
        <v>0</v>
      </c>
      <c r="Y71" s="93">
        <f>SUM('1:3'!Y71)</f>
        <v>0</v>
      </c>
      <c r="Z71" s="93">
        <f>SUM('1:3'!Z71)</f>
        <v>0</v>
      </c>
      <c r="AA71" s="93">
        <f>SUM('1:3'!AA71)</f>
        <v>0</v>
      </c>
      <c r="AB71" s="315"/>
      <c r="AC71" s="238">
        <f t="shared" si="4"/>
        <v>0</v>
      </c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</row>
    <row r="72" spans="1:106" ht="17.25">
      <c r="A72" s="276">
        <v>30100055</v>
      </c>
      <c r="B72" s="63" t="s">
        <v>85</v>
      </c>
      <c r="C72" s="16" t="s">
        <v>60</v>
      </c>
      <c r="D72" s="17">
        <v>5.0599999999999996</v>
      </c>
      <c r="E72" s="17"/>
      <c r="F72" s="6"/>
      <c r="G72" s="93">
        <f>SUM('1:3'!G72)</f>
        <v>0</v>
      </c>
      <c r="H72" s="218">
        <f t="shared" si="7"/>
        <v>0</v>
      </c>
      <c r="I72" s="93">
        <f>SUM('1:3'!I72)</f>
        <v>0</v>
      </c>
      <c r="J72" s="31" t="str">
        <f t="array" ref="J72">IF(ISERROR(G72/I72),"",G72/I72)</f>
        <v/>
      </c>
      <c r="K72" s="35" t="str">
        <f t="array" ref="K72">IF(ISERROR(G72/L72),"",G72/L72)</f>
        <v/>
      </c>
      <c r="L72" s="87"/>
      <c r="M72" s="36" t="str">
        <f t="shared" ref="M72:M79" si="13">IF(ISERROR(I72-K72),"",I72-K72)</f>
        <v/>
      </c>
      <c r="N72" s="93">
        <f>SUM('1:3'!N72)</f>
        <v>0</v>
      </c>
      <c r="O72" s="93">
        <f>SUM('1:3'!O72)</f>
        <v>0</v>
      </c>
      <c r="P72" s="93">
        <f>SUM('1:3'!P72)</f>
        <v>0</v>
      </c>
      <c r="Q72" s="93">
        <f>SUM('1:3'!Q72)</f>
        <v>0</v>
      </c>
      <c r="R72" s="93">
        <f>SUM('1:3'!R72)</f>
        <v>0</v>
      </c>
      <c r="S72" s="93">
        <f>SUM('1:3'!S72)</f>
        <v>0</v>
      </c>
      <c r="T72" s="93">
        <f>SUM('1:3'!T72)</f>
        <v>0</v>
      </c>
      <c r="U72" s="93">
        <f>SUM('1:3'!U72)</f>
        <v>0</v>
      </c>
      <c r="V72" s="202">
        <f>SUM(X72:AA72)</f>
        <v>0</v>
      </c>
      <c r="W72" s="33" t="str">
        <f>IF(ISERROR(V72/G72),"",V72/G72)</f>
        <v/>
      </c>
      <c r="X72" s="93">
        <f>SUM('1:3'!X72)</f>
        <v>0</v>
      </c>
      <c r="Y72" s="93">
        <f>SUM('1:3'!Y72)</f>
        <v>0</v>
      </c>
      <c r="Z72" s="93">
        <f>SUM('1:3'!Z72)</f>
        <v>0</v>
      </c>
      <c r="AA72" s="93">
        <f>SUM('1:3'!AA72)</f>
        <v>0</v>
      </c>
      <c r="AB72" s="315">
        <v>0.43</v>
      </c>
      <c r="AC72" s="238">
        <f t="shared" ref="AC72:AC135" si="14">AB72*G72</f>
        <v>0</v>
      </c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</row>
    <row r="73" spans="1:106" ht="17.25">
      <c r="A73" s="276">
        <v>30100056</v>
      </c>
      <c r="B73" s="63" t="s">
        <v>85</v>
      </c>
      <c r="C73" s="16" t="s">
        <v>74</v>
      </c>
      <c r="D73" s="17">
        <v>5.0599999999999996</v>
      </c>
      <c r="E73" s="17"/>
      <c r="F73" s="6"/>
      <c r="G73" s="93">
        <f>SUM('1:3'!G73)</f>
        <v>0</v>
      </c>
      <c r="H73" s="218">
        <f t="shared" si="7"/>
        <v>0</v>
      </c>
      <c r="I73" s="93">
        <f>SUM('1:3'!I73)</f>
        <v>0</v>
      </c>
      <c r="J73" s="31" t="str">
        <f t="array" ref="J73">IF(ISERROR(G73/I73),"",G73/I73)</f>
        <v/>
      </c>
      <c r="K73" s="35" t="str">
        <f t="array" ref="K73">IF(ISERROR(G73/L73),"",G73/L73)</f>
        <v/>
      </c>
      <c r="L73" s="87"/>
      <c r="M73" s="36" t="str">
        <f t="shared" si="13"/>
        <v/>
      </c>
      <c r="N73" s="93">
        <f>SUM('1:3'!N73)</f>
        <v>0</v>
      </c>
      <c r="O73" s="93">
        <f>SUM('1:3'!O73)</f>
        <v>0</v>
      </c>
      <c r="P73" s="93">
        <f>SUM('1:3'!P73)</f>
        <v>0</v>
      </c>
      <c r="Q73" s="93">
        <f>SUM('1:3'!Q73)</f>
        <v>0</v>
      </c>
      <c r="R73" s="93">
        <f>SUM('1:3'!R73)</f>
        <v>0</v>
      </c>
      <c r="S73" s="93">
        <f>SUM('1:3'!S73)</f>
        <v>0</v>
      </c>
      <c r="T73" s="93">
        <f>SUM('1:3'!T73)</f>
        <v>0</v>
      </c>
      <c r="U73" s="93">
        <f>SUM('1:3'!U73)</f>
        <v>0</v>
      </c>
      <c r="V73" s="202">
        <f>SUM(X73:AA73)</f>
        <v>0</v>
      </c>
      <c r="W73" s="33" t="str">
        <f>IF(ISERROR(V73/G73),"",V73/G73)</f>
        <v/>
      </c>
      <c r="X73" s="93">
        <f>SUM('1:3'!X73)</f>
        <v>0</v>
      </c>
      <c r="Y73" s="93">
        <f>SUM('1:3'!Y73)</f>
        <v>0</v>
      </c>
      <c r="Z73" s="93">
        <f>SUM('1:3'!Z73)</f>
        <v>0</v>
      </c>
      <c r="AA73" s="93">
        <f>SUM('1:3'!AA73)</f>
        <v>0</v>
      </c>
      <c r="AB73" s="315">
        <v>0.43</v>
      </c>
      <c r="AC73" s="238">
        <f t="shared" si="14"/>
        <v>0</v>
      </c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</row>
    <row r="74" spans="1:106" ht="15" customHeight="1">
      <c r="A74" s="276">
        <v>30100057</v>
      </c>
      <c r="B74" s="63" t="s">
        <v>85</v>
      </c>
      <c r="C74" s="16" t="s">
        <v>65</v>
      </c>
      <c r="D74" s="17">
        <v>5.0599999999999996</v>
      </c>
      <c r="E74" s="17"/>
      <c r="F74" s="6"/>
      <c r="G74" s="93">
        <f>SUM('1:3'!G74)</f>
        <v>0</v>
      </c>
      <c r="H74" s="218">
        <f t="shared" si="7"/>
        <v>0</v>
      </c>
      <c r="I74" s="93">
        <f>SUM('1:3'!I74)</f>
        <v>0</v>
      </c>
      <c r="J74" s="31" t="str">
        <f t="array" ref="J74">IF(ISERROR(G74/I74),"",G74/I74)</f>
        <v/>
      </c>
      <c r="K74" s="35" t="str">
        <f t="array" ref="K74">IF(ISERROR(G74/L74),"",G74/L74)</f>
        <v/>
      </c>
      <c r="L74" s="87"/>
      <c r="M74" s="36" t="str">
        <f t="shared" si="13"/>
        <v/>
      </c>
      <c r="N74" s="93">
        <f>SUM('1:3'!N74)</f>
        <v>0</v>
      </c>
      <c r="O74" s="93">
        <f>SUM('1:3'!O74)</f>
        <v>0</v>
      </c>
      <c r="P74" s="93">
        <f>SUM('1:3'!P74)</f>
        <v>0</v>
      </c>
      <c r="Q74" s="93">
        <f>SUM('1:3'!Q74)</f>
        <v>0</v>
      </c>
      <c r="R74" s="93">
        <f>SUM('1:3'!R74)</f>
        <v>0</v>
      </c>
      <c r="S74" s="93">
        <f>SUM('1:3'!S74)</f>
        <v>0</v>
      </c>
      <c r="T74" s="93">
        <f>SUM('1:3'!T74)</f>
        <v>0</v>
      </c>
      <c r="U74" s="93">
        <f>SUM('1:3'!U74)</f>
        <v>0</v>
      </c>
      <c r="V74" s="202">
        <f>SUM(X74:AA74)</f>
        <v>0</v>
      </c>
      <c r="W74" s="33" t="str">
        <f>IF(ISERROR(V74/G74),"",V74/G74)</f>
        <v/>
      </c>
      <c r="X74" s="93">
        <f>SUM('1:3'!X74)</f>
        <v>0</v>
      </c>
      <c r="Y74" s="93">
        <f>SUM('1:3'!Y74)</f>
        <v>0</v>
      </c>
      <c r="Z74" s="93">
        <f>SUM('1:3'!Z74)</f>
        <v>0</v>
      </c>
      <c r="AA74" s="93">
        <f>SUM('1:3'!AA74)</f>
        <v>0</v>
      </c>
      <c r="AB74" s="315">
        <v>0.43</v>
      </c>
      <c r="AC74" s="238">
        <f t="shared" si="14"/>
        <v>0</v>
      </c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</row>
    <row r="75" spans="1:106" ht="17.25">
      <c r="A75" s="276">
        <v>30100058</v>
      </c>
      <c r="B75" s="185" t="s">
        <v>483</v>
      </c>
      <c r="C75" s="16" t="s">
        <v>61</v>
      </c>
      <c r="D75" s="17">
        <v>5.0599999999999996</v>
      </c>
      <c r="E75" s="17"/>
      <c r="F75" s="6"/>
      <c r="G75" s="93">
        <f>SUM('1:3'!G75)</f>
        <v>0</v>
      </c>
      <c r="H75" s="218">
        <f t="shared" si="7"/>
        <v>0</v>
      </c>
      <c r="I75" s="93">
        <f>SUM('1:3'!I75)</f>
        <v>0</v>
      </c>
      <c r="J75" s="31" t="str">
        <f t="array" ref="J75">IF(ISERROR(G75/I75),"",G75/I75)</f>
        <v/>
      </c>
      <c r="K75" s="35" t="str">
        <f t="array" ref="K75">IF(ISERROR(G75/L75),"",G75/L75)</f>
        <v/>
      </c>
      <c r="L75" s="87"/>
      <c r="M75" s="36" t="str">
        <f t="shared" si="13"/>
        <v/>
      </c>
      <c r="N75" s="93">
        <f>SUM('1:3'!N75)</f>
        <v>0</v>
      </c>
      <c r="O75" s="93">
        <f>SUM('1:3'!O75)</f>
        <v>0</v>
      </c>
      <c r="P75" s="93">
        <f>SUM('1:3'!P75)</f>
        <v>0</v>
      </c>
      <c r="Q75" s="93">
        <f>SUM('1:3'!Q75)</f>
        <v>0</v>
      </c>
      <c r="R75" s="93">
        <f>SUM('1:3'!R75)</f>
        <v>0</v>
      </c>
      <c r="S75" s="93">
        <f>SUM('1:3'!S75)</f>
        <v>0</v>
      </c>
      <c r="T75" s="93">
        <f>SUM('1:3'!T75)</f>
        <v>0</v>
      </c>
      <c r="U75" s="93">
        <f>SUM('1:3'!U75)</f>
        <v>0</v>
      </c>
      <c r="V75" s="202">
        <f>SUM(X75:AA75)</f>
        <v>0</v>
      </c>
      <c r="W75" s="33" t="str">
        <f>IF(ISERROR(V75/G75),"",V75/G75)</f>
        <v/>
      </c>
      <c r="X75" s="93">
        <f>SUM('1:3'!X75)</f>
        <v>0</v>
      </c>
      <c r="Y75" s="93">
        <f>SUM('1:3'!Y75)</f>
        <v>0</v>
      </c>
      <c r="Z75" s="93">
        <f>SUM('1:3'!Z75)</f>
        <v>0</v>
      </c>
      <c r="AA75" s="93">
        <f>SUM('1:3'!AA75)</f>
        <v>0</v>
      </c>
      <c r="AB75" s="315">
        <v>0.43</v>
      </c>
      <c r="AC75" s="238">
        <f t="shared" si="14"/>
        <v>0</v>
      </c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</row>
    <row r="76" spans="1:106" ht="17.25">
      <c r="A76" s="278">
        <v>30600013</v>
      </c>
      <c r="B76" s="193" t="s">
        <v>377</v>
      </c>
      <c r="C76" s="183" t="s">
        <v>374</v>
      </c>
      <c r="D76" s="17"/>
      <c r="E76" s="17"/>
      <c r="F76" s="6"/>
      <c r="G76" s="93">
        <f>SUM('1:3'!G76)</f>
        <v>0</v>
      </c>
      <c r="H76" s="218">
        <f t="shared" si="7"/>
        <v>0</v>
      </c>
      <c r="I76" s="93">
        <f>SUM('1:3'!I76)</f>
        <v>0</v>
      </c>
      <c r="J76" s="31"/>
      <c r="K76" s="35">
        <f t="array" ref="K76">IF(ISERROR(G76/L76),"",G76/L76)</f>
        <v>0</v>
      </c>
      <c r="L76" s="87">
        <v>24</v>
      </c>
      <c r="M76" s="36">
        <f t="shared" si="13"/>
        <v>0</v>
      </c>
      <c r="N76" s="93">
        <f>SUM('1:3'!N76)</f>
        <v>0</v>
      </c>
      <c r="O76" s="93">
        <f>SUM('1:3'!O76)</f>
        <v>0</v>
      </c>
      <c r="P76" s="93">
        <f>SUM('1:3'!P76)</f>
        <v>0</v>
      </c>
      <c r="Q76" s="93">
        <f>SUM('1:3'!Q76)</f>
        <v>0</v>
      </c>
      <c r="R76" s="93">
        <f>SUM('1:3'!R76)</f>
        <v>0</v>
      </c>
      <c r="S76" s="93">
        <f>SUM('1:3'!S76)</f>
        <v>0</v>
      </c>
      <c r="T76" s="93">
        <f>SUM('1:3'!T76)</f>
        <v>0</v>
      </c>
      <c r="U76" s="93">
        <f>SUM('1:3'!U76)</f>
        <v>0</v>
      </c>
      <c r="V76" s="202"/>
      <c r="W76" s="33"/>
      <c r="X76" s="93">
        <f>SUM('1:3'!X76)</f>
        <v>0</v>
      </c>
      <c r="Y76" s="93">
        <f>SUM('1:3'!Y76)</f>
        <v>0</v>
      </c>
      <c r="Z76" s="93">
        <f>SUM('1:3'!Z76)</f>
        <v>0</v>
      </c>
      <c r="AA76" s="93">
        <f>SUM('1:3'!AA76)</f>
        <v>0</v>
      </c>
      <c r="AB76" s="315">
        <v>0.43</v>
      </c>
      <c r="AC76" s="238">
        <f t="shared" si="14"/>
        <v>0</v>
      </c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</row>
    <row r="77" spans="1:106" ht="17.25">
      <c r="A77" s="278">
        <v>30600014</v>
      </c>
      <c r="B77" s="193" t="s">
        <v>377</v>
      </c>
      <c r="C77" s="183" t="s">
        <v>369</v>
      </c>
      <c r="D77" s="17"/>
      <c r="E77" s="17"/>
      <c r="F77" s="6"/>
      <c r="G77" s="93">
        <f>SUM('1:3'!G77)</f>
        <v>0</v>
      </c>
      <c r="H77" s="218">
        <f t="shared" si="7"/>
        <v>0</v>
      </c>
      <c r="I77" s="93">
        <f>SUM('1:3'!I77)</f>
        <v>0</v>
      </c>
      <c r="J77" s="31"/>
      <c r="K77" s="35">
        <f t="array" ref="K77">IF(ISERROR(G77/L77),"",G77/L77)</f>
        <v>0</v>
      </c>
      <c r="L77" s="87">
        <v>24</v>
      </c>
      <c r="M77" s="36">
        <f t="shared" si="13"/>
        <v>0</v>
      </c>
      <c r="N77" s="93">
        <f>SUM('1:3'!N77)</f>
        <v>0</v>
      </c>
      <c r="O77" s="93">
        <f>SUM('1:3'!O77)</f>
        <v>0</v>
      </c>
      <c r="P77" s="93">
        <f>SUM('1:3'!P77)</f>
        <v>0</v>
      </c>
      <c r="Q77" s="93">
        <f>SUM('1:3'!Q77)</f>
        <v>0</v>
      </c>
      <c r="R77" s="93">
        <f>SUM('1:3'!R77)</f>
        <v>0</v>
      </c>
      <c r="S77" s="93">
        <f>SUM('1:3'!S77)</f>
        <v>0</v>
      </c>
      <c r="T77" s="93">
        <f>SUM('1:3'!T77)</f>
        <v>0</v>
      </c>
      <c r="U77" s="93">
        <f>SUM('1:3'!U77)</f>
        <v>0</v>
      </c>
      <c r="V77" s="202"/>
      <c r="W77" s="33"/>
      <c r="X77" s="93">
        <f>SUM('1:3'!X77)</f>
        <v>0</v>
      </c>
      <c r="Y77" s="93">
        <f>SUM('1:3'!Y77)</f>
        <v>0</v>
      </c>
      <c r="Z77" s="93">
        <f>SUM('1:3'!Z77)</f>
        <v>0</v>
      </c>
      <c r="AA77" s="93">
        <f>SUM('1:3'!AA77)</f>
        <v>0</v>
      </c>
      <c r="AB77" s="315">
        <v>0.43</v>
      </c>
      <c r="AC77" s="238">
        <f t="shared" si="14"/>
        <v>0</v>
      </c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</row>
    <row r="78" spans="1:106" ht="17.25">
      <c r="A78" s="278">
        <v>30600012</v>
      </c>
      <c r="B78" s="193" t="s">
        <v>377</v>
      </c>
      <c r="C78" s="183" t="s">
        <v>370</v>
      </c>
      <c r="D78" s="17"/>
      <c r="E78" s="17"/>
      <c r="F78" s="6"/>
      <c r="G78" s="93">
        <f>SUM('1:3'!G78)</f>
        <v>0</v>
      </c>
      <c r="H78" s="218">
        <f t="shared" si="7"/>
        <v>0</v>
      </c>
      <c r="I78" s="93">
        <f>SUM('1:3'!I78)</f>
        <v>0</v>
      </c>
      <c r="J78" s="31"/>
      <c r="K78" s="35">
        <f t="array" ref="K78">IF(ISERROR(G78/L78),"",G78/L78)</f>
        <v>0</v>
      </c>
      <c r="L78" s="87">
        <v>24</v>
      </c>
      <c r="M78" s="36">
        <f t="shared" si="13"/>
        <v>0</v>
      </c>
      <c r="N78" s="93">
        <f>SUM('1:3'!N78)</f>
        <v>0</v>
      </c>
      <c r="O78" s="93">
        <f>SUM('1:3'!O78)</f>
        <v>0</v>
      </c>
      <c r="P78" s="93">
        <f>SUM('1:3'!P78)</f>
        <v>0</v>
      </c>
      <c r="Q78" s="93">
        <f>SUM('1:3'!Q78)</f>
        <v>0</v>
      </c>
      <c r="R78" s="93">
        <f>SUM('1:3'!R78)</f>
        <v>0</v>
      </c>
      <c r="S78" s="93">
        <f>SUM('1:3'!S78)</f>
        <v>0</v>
      </c>
      <c r="T78" s="93">
        <f>SUM('1:3'!T78)</f>
        <v>0</v>
      </c>
      <c r="U78" s="93">
        <f>SUM('1:3'!U78)</f>
        <v>0</v>
      </c>
      <c r="V78" s="202"/>
      <c r="W78" s="33"/>
      <c r="X78" s="93">
        <f>SUM('1:3'!X78)</f>
        <v>0</v>
      </c>
      <c r="Y78" s="93">
        <f>SUM('1:3'!Y78)</f>
        <v>0</v>
      </c>
      <c r="Z78" s="93">
        <f>SUM('1:3'!Z78)</f>
        <v>0</v>
      </c>
      <c r="AA78" s="93">
        <f>SUM('1:3'!AA78)</f>
        <v>0</v>
      </c>
      <c r="AB78" s="315">
        <v>0.43</v>
      </c>
      <c r="AC78" s="238">
        <f t="shared" si="14"/>
        <v>0</v>
      </c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</row>
    <row r="79" spans="1:106" ht="17.25">
      <c r="A79" s="278">
        <v>30600011</v>
      </c>
      <c r="B79" s="193" t="s">
        <v>377</v>
      </c>
      <c r="C79" s="183" t="s">
        <v>371</v>
      </c>
      <c r="D79" s="17"/>
      <c r="E79" s="17"/>
      <c r="F79" s="6"/>
      <c r="G79" s="93">
        <f>SUM('1:3'!G79)</f>
        <v>0</v>
      </c>
      <c r="H79" s="218">
        <f t="shared" si="7"/>
        <v>0</v>
      </c>
      <c r="I79" s="93">
        <f>SUM('1:3'!I79)</f>
        <v>0</v>
      </c>
      <c r="J79" s="31"/>
      <c r="K79" s="35">
        <f t="array" ref="K79">IF(ISERROR(G79/L79),"",G79/L79)</f>
        <v>0</v>
      </c>
      <c r="L79" s="87">
        <v>24</v>
      </c>
      <c r="M79" s="36">
        <f t="shared" si="13"/>
        <v>0</v>
      </c>
      <c r="N79" s="93">
        <f>SUM('1:3'!N79)</f>
        <v>0</v>
      </c>
      <c r="O79" s="93">
        <f>SUM('1:3'!O79)</f>
        <v>0</v>
      </c>
      <c r="P79" s="93">
        <f>SUM('1:3'!P79)</f>
        <v>0</v>
      </c>
      <c r="Q79" s="93">
        <f>SUM('1:3'!Q79)</f>
        <v>0</v>
      </c>
      <c r="R79" s="93">
        <f>SUM('1:3'!R79)</f>
        <v>0</v>
      </c>
      <c r="S79" s="93">
        <f>SUM('1:3'!S79)</f>
        <v>0</v>
      </c>
      <c r="T79" s="93">
        <f>SUM('1:3'!T79)</f>
        <v>0</v>
      </c>
      <c r="U79" s="93">
        <f>SUM('1:3'!U79)</f>
        <v>0</v>
      </c>
      <c r="V79" s="202"/>
      <c r="W79" s="33"/>
      <c r="X79" s="93">
        <f>SUM('1:3'!X79)</f>
        <v>0</v>
      </c>
      <c r="Y79" s="93">
        <f>SUM('1:3'!Y79)</f>
        <v>0</v>
      </c>
      <c r="Z79" s="93">
        <f>SUM('1:3'!Z79)</f>
        <v>0</v>
      </c>
      <c r="AA79" s="93">
        <f>SUM('1:3'!AA79)</f>
        <v>0</v>
      </c>
      <c r="AB79" s="315">
        <v>0.43</v>
      </c>
      <c r="AC79" s="238">
        <f t="shared" si="14"/>
        <v>0</v>
      </c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</row>
    <row r="80" spans="1:106" ht="17.25">
      <c r="A80" s="278">
        <v>30300002</v>
      </c>
      <c r="B80" s="193" t="s">
        <v>407</v>
      </c>
      <c r="C80" s="183" t="s">
        <v>408</v>
      </c>
      <c r="D80" s="17"/>
      <c r="E80" s="17"/>
      <c r="F80" s="6"/>
      <c r="G80" s="93">
        <f>SUM('1:3'!G80)</f>
        <v>0</v>
      </c>
      <c r="H80" s="218">
        <f t="shared" si="7"/>
        <v>0</v>
      </c>
      <c r="I80" s="93">
        <f>SUM('1:3'!I80)</f>
        <v>0</v>
      </c>
      <c r="J80" s="31"/>
      <c r="K80" s="35"/>
      <c r="L80" s="87">
        <v>4</v>
      </c>
      <c r="M80" s="36"/>
      <c r="N80" s="93">
        <f>SUM('1:3'!N80)</f>
        <v>0</v>
      </c>
      <c r="O80" s="93"/>
      <c r="P80" s="93"/>
      <c r="Q80" s="93"/>
      <c r="R80" s="93"/>
      <c r="S80" s="93"/>
      <c r="T80" s="93"/>
      <c r="U80" s="93"/>
      <c r="V80" s="202"/>
      <c r="W80" s="33"/>
      <c r="X80" s="93"/>
      <c r="Y80" s="93"/>
      <c r="Z80" s="93"/>
      <c r="AA80" s="93"/>
      <c r="AB80" s="318">
        <v>0.69</v>
      </c>
      <c r="AC80" s="238">
        <f t="shared" si="14"/>
        <v>0</v>
      </c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</row>
    <row r="81" spans="1:106" ht="17.25">
      <c r="A81" s="278">
        <v>30300001</v>
      </c>
      <c r="B81" s="193" t="s">
        <v>407</v>
      </c>
      <c r="C81" s="183" t="s">
        <v>409</v>
      </c>
      <c r="D81" s="17"/>
      <c r="E81" s="17"/>
      <c r="F81" s="6"/>
      <c r="G81" s="93">
        <f>SUM('1:3'!G81)</f>
        <v>0</v>
      </c>
      <c r="H81" s="218">
        <f t="shared" si="7"/>
        <v>0</v>
      </c>
      <c r="I81" s="93">
        <f>SUM('1:3'!I81)</f>
        <v>0</v>
      </c>
      <c r="J81" s="31"/>
      <c r="K81" s="35"/>
      <c r="L81" s="87">
        <v>4</v>
      </c>
      <c r="M81" s="36"/>
      <c r="N81" s="93">
        <f>SUM('1:3'!N81)</f>
        <v>0</v>
      </c>
      <c r="O81" s="93"/>
      <c r="P81" s="93"/>
      <c r="Q81" s="93"/>
      <c r="R81" s="93"/>
      <c r="S81" s="93"/>
      <c r="T81" s="93"/>
      <c r="U81" s="93"/>
      <c r="V81" s="202"/>
      <c r="W81" s="33"/>
      <c r="X81" s="93"/>
      <c r="Y81" s="93"/>
      <c r="Z81" s="93"/>
      <c r="AA81" s="93"/>
      <c r="AB81" s="318">
        <v>0.69</v>
      </c>
      <c r="AC81" s="238">
        <f t="shared" si="14"/>
        <v>0</v>
      </c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</row>
    <row r="82" spans="1:106" ht="17.25">
      <c r="A82" s="278">
        <v>30300003</v>
      </c>
      <c r="B82" s="193" t="s">
        <v>407</v>
      </c>
      <c r="C82" s="183" t="s">
        <v>410</v>
      </c>
      <c r="D82" s="17"/>
      <c r="E82" s="17"/>
      <c r="F82" s="6"/>
      <c r="G82" s="93">
        <f>SUM('1:3'!G82)</f>
        <v>0</v>
      </c>
      <c r="H82" s="218">
        <f t="shared" si="7"/>
        <v>0</v>
      </c>
      <c r="I82" s="93">
        <f>SUM('1:3'!I82)</f>
        <v>0</v>
      </c>
      <c r="J82" s="31"/>
      <c r="K82" s="35"/>
      <c r="L82" s="87">
        <v>4</v>
      </c>
      <c r="M82" s="36"/>
      <c r="N82" s="93">
        <f>SUM('1:3'!N82)</f>
        <v>0</v>
      </c>
      <c r="O82" s="93"/>
      <c r="P82" s="93"/>
      <c r="Q82" s="93"/>
      <c r="R82" s="93"/>
      <c r="S82" s="93"/>
      <c r="T82" s="93"/>
      <c r="U82" s="93"/>
      <c r="V82" s="202"/>
      <c r="W82" s="33"/>
      <c r="X82" s="93"/>
      <c r="Y82" s="93"/>
      <c r="Z82" s="93"/>
      <c r="AA82" s="93"/>
      <c r="AB82" s="318">
        <v>0.69</v>
      </c>
      <c r="AC82" s="238">
        <f t="shared" si="14"/>
        <v>0</v>
      </c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</row>
    <row r="83" spans="1:106" ht="17.25">
      <c r="A83" s="278">
        <v>30300005</v>
      </c>
      <c r="B83" s="63" t="s">
        <v>362</v>
      </c>
      <c r="C83" s="16" t="s">
        <v>337</v>
      </c>
      <c r="D83" s="17"/>
      <c r="E83" s="17"/>
      <c r="F83" s="6"/>
      <c r="G83" s="93">
        <f>SUM('1:3'!G83)</f>
        <v>0</v>
      </c>
      <c r="H83" s="218">
        <f t="shared" si="7"/>
        <v>0</v>
      </c>
      <c r="I83" s="93">
        <f>SUM('1:3'!I83)</f>
        <v>0</v>
      </c>
      <c r="J83" s="31"/>
      <c r="K83" s="35"/>
      <c r="L83" s="87">
        <v>4</v>
      </c>
      <c r="M83" s="36"/>
      <c r="N83" s="93">
        <f>SUM('1:3'!N83)</f>
        <v>0</v>
      </c>
      <c r="O83" s="93">
        <f>SUM('1:3'!O83)</f>
        <v>0</v>
      </c>
      <c r="P83" s="93">
        <f>SUM('1:3'!P83)</f>
        <v>0</v>
      </c>
      <c r="Q83" s="93">
        <f>SUM('1:3'!Q83)</f>
        <v>0</v>
      </c>
      <c r="R83" s="93">
        <f>SUM('1:3'!R83)</f>
        <v>0</v>
      </c>
      <c r="S83" s="93">
        <f>SUM('1:3'!S83)</f>
        <v>0</v>
      </c>
      <c r="T83" s="93">
        <f>SUM('1:3'!T83)</f>
        <v>0</v>
      </c>
      <c r="U83" s="93">
        <f>SUM('1:3'!U83)</f>
        <v>0</v>
      </c>
      <c r="V83" s="202"/>
      <c r="W83" s="33"/>
      <c r="X83" s="93">
        <f>SUM('1:3'!X83)</f>
        <v>0</v>
      </c>
      <c r="Y83" s="93">
        <f>SUM('1:3'!Y83)</f>
        <v>0</v>
      </c>
      <c r="Z83" s="93">
        <f>SUM('1:3'!Z83)</f>
        <v>0</v>
      </c>
      <c r="AA83" s="93">
        <f>SUM('1:3'!AA83)</f>
        <v>0</v>
      </c>
      <c r="AB83" s="315">
        <v>0.95</v>
      </c>
      <c r="AC83" s="238">
        <f t="shared" si="14"/>
        <v>0</v>
      </c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</row>
    <row r="84" spans="1:106" ht="17.25">
      <c r="A84" s="278">
        <v>30300004</v>
      </c>
      <c r="B84" s="63" t="s">
        <v>362</v>
      </c>
      <c r="C84" s="16" t="s">
        <v>339</v>
      </c>
      <c r="D84" s="17"/>
      <c r="E84" s="17"/>
      <c r="F84" s="6"/>
      <c r="G84" s="93">
        <f>SUM('1:3'!G84)</f>
        <v>0</v>
      </c>
      <c r="H84" s="218">
        <f t="shared" si="7"/>
        <v>0</v>
      </c>
      <c r="I84" s="93">
        <f>SUM('1:3'!I84)</f>
        <v>0</v>
      </c>
      <c r="J84" s="31"/>
      <c r="K84" s="35"/>
      <c r="L84" s="87">
        <v>4</v>
      </c>
      <c r="M84" s="36"/>
      <c r="N84" s="93">
        <f>SUM('1:3'!N84)</f>
        <v>0</v>
      </c>
      <c r="O84" s="93">
        <f>SUM('1:3'!O84)</f>
        <v>0</v>
      </c>
      <c r="P84" s="93">
        <f>SUM('1:3'!P84)</f>
        <v>0</v>
      </c>
      <c r="Q84" s="93">
        <f>SUM('1:3'!Q84)</f>
        <v>0</v>
      </c>
      <c r="R84" s="93">
        <f>SUM('1:3'!R84)</f>
        <v>0</v>
      </c>
      <c r="S84" s="93">
        <f>SUM('1:3'!S84)</f>
        <v>0</v>
      </c>
      <c r="T84" s="93">
        <f>SUM('1:3'!T84)</f>
        <v>0</v>
      </c>
      <c r="U84" s="93">
        <f>SUM('1:3'!U84)</f>
        <v>0</v>
      </c>
      <c r="V84" s="202"/>
      <c r="W84" s="33"/>
      <c r="X84" s="93">
        <f>SUM('1:3'!X84)</f>
        <v>0</v>
      </c>
      <c r="Y84" s="93">
        <f>SUM('1:3'!Y84)</f>
        <v>0</v>
      </c>
      <c r="Z84" s="93">
        <f>SUM('1:3'!Z84)</f>
        <v>0</v>
      </c>
      <c r="AA84" s="93">
        <f>SUM('1:3'!AA84)</f>
        <v>0</v>
      </c>
      <c r="AB84" s="315">
        <v>0.95</v>
      </c>
      <c r="AC84" s="238">
        <f t="shared" si="14"/>
        <v>0</v>
      </c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</row>
    <row r="85" spans="1:106" ht="17.25">
      <c r="A85" s="278">
        <v>30300006</v>
      </c>
      <c r="B85" s="63" t="s">
        <v>362</v>
      </c>
      <c r="C85" s="16" t="s">
        <v>341</v>
      </c>
      <c r="D85" s="17"/>
      <c r="E85" s="17"/>
      <c r="F85" s="6"/>
      <c r="G85" s="93">
        <f>SUM('1:3'!G85)</f>
        <v>0</v>
      </c>
      <c r="H85" s="218">
        <f t="shared" si="7"/>
        <v>0</v>
      </c>
      <c r="I85" s="93">
        <f>SUM('1:3'!I85)</f>
        <v>0</v>
      </c>
      <c r="J85" s="31"/>
      <c r="K85" s="35"/>
      <c r="L85" s="87">
        <v>4</v>
      </c>
      <c r="M85" s="36"/>
      <c r="N85" s="93">
        <f>SUM('1:3'!N85)</f>
        <v>0</v>
      </c>
      <c r="O85" s="93">
        <f>SUM('1:3'!O85)</f>
        <v>0</v>
      </c>
      <c r="P85" s="93">
        <f>SUM('1:3'!P85)</f>
        <v>0</v>
      </c>
      <c r="Q85" s="93">
        <f>SUM('1:3'!Q85)</f>
        <v>0</v>
      </c>
      <c r="R85" s="93">
        <f>SUM('1:3'!R85)</f>
        <v>0</v>
      </c>
      <c r="S85" s="93">
        <f>SUM('1:3'!S85)</f>
        <v>0</v>
      </c>
      <c r="T85" s="93">
        <f>SUM('1:3'!T85)</f>
        <v>0</v>
      </c>
      <c r="U85" s="93">
        <f>SUM('1:3'!U85)</f>
        <v>0</v>
      </c>
      <c r="V85" s="202"/>
      <c r="W85" s="33"/>
      <c r="X85" s="93">
        <f>SUM('1:3'!X85)</f>
        <v>0</v>
      </c>
      <c r="Y85" s="93">
        <f>SUM('1:3'!Y85)</f>
        <v>0</v>
      </c>
      <c r="Z85" s="93">
        <f>SUM('1:3'!Z85)</f>
        <v>0</v>
      </c>
      <c r="AA85" s="93">
        <f>SUM('1:3'!AA85)</f>
        <v>0</v>
      </c>
      <c r="AB85" s="315">
        <v>0.95</v>
      </c>
      <c r="AC85" s="238">
        <f t="shared" si="14"/>
        <v>0</v>
      </c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</row>
    <row r="86" spans="1:106" ht="15.75">
      <c r="A86" s="544" t="s">
        <v>86</v>
      </c>
      <c r="B86" s="544"/>
      <c r="C86" s="215" t="s">
        <v>71</v>
      </c>
      <c r="D86" s="20"/>
      <c r="E86" s="20"/>
      <c r="F86" s="32"/>
      <c r="G86" s="94">
        <f>SUM(G29:G85)</f>
        <v>1147</v>
      </c>
      <c r="H86" s="30">
        <f>SUM(H29:H85)</f>
        <v>5769.41</v>
      </c>
      <c r="I86" s="30">
        <f>SUM(I29:I85)</f>
        <v>12</v>
      </c>
      <c r="J86" s="31">
        <f t="array" ref="J86">IF(ISERROR(G86/I86),"",G86/I86)</f>
        <v>95.583333333333329</v>
      </c>
      <c r="K86" s="30">
        <f>SUM(K29:K85)</f>
        <v>22.05769230769231</v>
      </c>
      <c r="L86" s="98"/>
      <c r="M86" s="89">
        <f t="shared" ref="M86:V86" si="15">SUM(M29:M85)</f>
        <v>-10.057692307692308</v>
      </c>
      <c r="N86" s="30">
        <f t="shared" si="15"/>
        <v>0</v>
      </c>
      <c r="O86" s="91">
        <f t="shared" si="15"/>
        <v>0</v>
      </c>
      <c r="P86" s="91">
        <f t="shared" si="15"/>
        <v>0</v>
      </c>
      <c r="Q86" s="91">
        <f t="shared" si="15"/>
        <v>0</v>
      </c>
      <c r="R86" s="91">
        <f t="shared" si="15"/>
        <v>0</v>
      </c>
      <c r="S86" s="92">
        <f t="shared" si="15"/>
        <v>0</v>
      </c>
      <c r="T86" s="91">
        <f t="shared" si="15"/>
        <v>0</v>
      </c>
      <c r="U86" s="91">
        <f t="shared" si="15"/>
        <v>0</v>
      </c>
      <c r="V86" s="202">
        <f t="shared" si="15"/>
        <v>0</v>
      </c>
      <c r="W86" s="33">
        <f t="shared" ref="W86:W93" si="16">IF(ISERROR(V86/G86),"",V86/G86)</f>
        <v>0</v>
      </c>
      <c r="X86" s="92">
        <f>SUM(X29:X85)</f>
        <v>0</v>
      </c>
      <c r="Y86" s="92">
        <f>SUM(Y29:Y85)</f>
        <v>0</v>
      </c>
      <c r="Z86" s="92">
        <f>SUM(Z29:Z85)</f>
        <v>0</v>
      </c>
      <c r="AA86" s="92">
        <f>SUM(AA29:AA85)</f>
        <v>0</v>
      </c>
      <c r="AB86" s="315"/>
      <c r="AC86" s="91">
        <f>SUM(AC29:AC85)</f>
        <v>217.93</v>
      </c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</row>
    <row r="87" spans="1:106" ht="17.25">
      <c r="A87" s="280">
        <v>30400012</v>
      </c>
      <c r="B87" s="61" t="s">
        <v>87</v>
      </c>
      <c r="C87" s="16" t="s">
        <v>53</v>
      </c>
      <c r="D87" s="17">
        <v>5.03</v>
      </c>
      <c r="E87" s="17"/>
      <c r="F87" s="6"/>
      <c r="G87" s="93">
        <f>SUM('1:3'!G87)</f>
        <v>0</v>
      </c>
      <c r="H87" s="93">
        <f>SUM('1:3'!H87)</f>
        <v>0</v>
      </c>
      <c r="I87" s="93">
        <f>SUM('1:3'!I87)</f>
        <v>0</v>
      </c>
      <c r="J87" s="31" t="str">
        <f>IF(ISERROR(G87/I87),"",G87/I87)</f>
        <v/>
      </c>
      <c r="K87" s="35">
        <f t="array" ref="K87">IF(ISERROR(G87/L87),"",G87/L87)</f>
        <v>0</v>
      </c>
      <c r="L87" s="87">
        <v>8.8000000000000007</v>
      </c>
      <c r="M87" s="36">
        <f t="shared" ref="M87:M94" si="17">IF(ISERROR(I87-K87),"",I87-K87)</f>
        <v>0</v>
      </c>
      <c r="N87" s="93">
        <f>SUM('1:3'!N87)</f>
        <v>0</v>
      </c>
      <c r="O87" s="93">
        <f>SUM('1:3'!O87)</f>
        <v>0</v>
      </c>
      <c r="P87" s="93">
        <f>SUM('1:3'!P87)</f>
        <v>0</v>
      </c>
      <c r="Q87" s="93">
        <f>SUM('1:3'!Q87)</f>
        <v>0</v>
      </c>
      <c r="R87" s="93">
        <f>SUM('1:3'!R87)</f>
        <v>0</v>
      </c>
      <c r="S87" s="93">
        <f>SUM('1:3'!S87)</f>
        <v>0</v>
      </c>
      <c r="T87" s="93">
        <f>SUM('1:3'!T87)</f>
        <v>0</v>
      </c>
      <c r="U87" s="93">
        <f>SUM('1:3'!U87)</f>
        <v>0</v>
      </c>
      <c r="V87" s="202">
        <f t="shared" ref="V87:V93" si="18">SUM(X87:AA87)</f>
        <v>0</v>
      </c>
      <c r="W87" s="33" t="str">
        <f t="shared" si="16"/>
        <v/>
      </c>
      <c r="X87" s="93">
        <f>SUM('1:3'!X87)</f>
        <v>0</v>
      </c>
      <c r="Y87" s="93">
        <f>SUM('1:3'!Y87)</f>
        <v>0</v>
      </c>
      <c r="Z87" s="93">
        <f>SUM('1:3'!Z87)</f>
        <v>0</v>
      </c>
      <c r="AA87" s="93">
        <f>SUM('1:3'!AA87)</f>
        <v>0</v>
      </c>
      <c r="AB87" s="315">
        <v>1.18</v>
      </c>
      <c r="AC87" s="238">
        <f t="shared" si="14"/>
        <v>0</v>
      </c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</row>
    <row r="88" spans="1:106" ht="17.25">
      <c r="A88" s="280">
        <v>30400010</v>
      </c>
      <c r="B88" s="61" t="s">
        <v>87</v>
      </c>
      <c r="C88" s="16" t="s">
        <v>60</v>
      </c>
      <c r="D88" s="17">
        <v>5.03</v>
      </c>
      <c r="E88" s="17"/>
      <c r="F88" s="6"/>
      <c r="G88" s="93">
        <f>SUM('1:3'!G88)</f>
        <v>0</v>
      </c>
      <c r="H88" s="93">
        <f>SUM('1:3'!H88)</f>
        <v>0</v>
      </c>
      <c r="I88" s="93">
        <f>SUM('1:3'!I88)</f>
        <v>0</v>
      </c>
      <c r="J88" s="31" t="str">
        <f t="array" ref="J88">IF(ISERROR(G88/I88),"",G88/I88)</f>
        <v/>
      </c>
      <c r="K88" s="35">
        <f t="array" ref="K88">IF(ISERROR(G88/L88),"",G88/L88)</f>
        <v>0</v>
      </c>
      <c r="L88" s="87">
        <v>8.8000000000000007</v>
      </c>
      <c r="M88" s="36">
        <f t="shared" si="17"/>
        <v>0</v>
      </c>
      <c r="N88" s="93">
        <f>SUM('1:3'!N88)</f>
        <v>0</v>
      </c>
      <c r="O88" s="93">
        <f>SUM('1:3'!O88)</f>
        <v>0</v>
      </c>
      <c r="P88" s="93">
        <f>SUM('1:3'!P88)</f>
        <v>0</v>
      </c>
      <c r="Q88" s="93">
        <f>SUM('1:3'!Q88)</f>
        <v>0</v>
      </c>
      <c r="R88" s="93">
        <f>SUM('1:3'!R88)</f>
        <v>0</v>
      </c>
      <c r="S88" s="93">
        <f>SUM('1:3'!S88)</f>
        <v>0</v>
      </c>
      <c r="T88" s="93">
        <f>SUM('1:3'!T88)</f>
        <v>0</v>
      </c>
      <c r="U88" s="93">
        <f>SUM('1:3'!U88)</f>
        <v>0</v>
      </c>
      <c r="V88" s="202">
        <f t="shared" si="18"/>
        <v>0</v>
      </c>
      <c r="W88" s="33" t="str">
        <f t="shared" si="16"/>
        <v/>
      </c>
      <c r="X88" s="93">
        <f>SUM('1:3'!X88)</f>
        <v>0</v>
      </c>
      <c r="Y88" s="93">
        <f>SUM('1:3'!Y88)</f>
        <v>0</v>
      </c>
      <c r="Z88" s="93">
        <f>SUM('1:3'!Z88)</f>
        <v>0</v>
      </c>
      <c r="AA88" s="93">
        <f>SUM('1:3'!AA88)</f>
        <v>0</v>
      </c>
      <c r="AB88" s="315">
        <v>1.18</v>
      </c>
      <c r="AC88" s="238">
        <f t="shared" si="14"/>
        <v>0</v>
      </c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</row>
    <row r="89" spans="1:106" ht="17.25">
      <c r="A89" s="280">
        <v>30400011</v>
      </c>
      <c r="B89" s="61" t="s">
        <v>87</v>
      </c>
      <c r="C89" s="16" t="s">
        <v>74</v>
      </c>
      <c r="D89" s="17">
        <v>5.03</v>
      </c>
      <c r="E89" s="17"/>
      <c r="F89" s="6"/>
      <c r="G89" s="93">
        <f>SUM('1:3'!G89)</f>
        <v>0</v>
      </c>
      <c r="H89" s="93">
        <f>SUM('1:3'!H89)</f>
        <v>0</v>
      </c>
      <c r="I89" s="93">
        <f>SUM('1:3'!I89)</f>
        <v>0</v>
      </c>
      <c r="J89" s="31" t="str">
        <f t="array" ref="J89">IF(ISERROR(G89/I89),"",G89/I89)</f>
        <v/>
      </c>
      <c r="K89" s="35">
        <f t="array" ref="K89">IF(ISERROR(G89/L89),"",G89/L89)</f>
        <v>0</v>
      </c>
      <c r="L89" s="87">
        <v>8.8000000000000007</v>
      </c>
      <c r="M89" s="36">
        <f t="shared" si="17"/>
        <v>0</v>
      </c>
      <c r="N89" s="93">
        <f>SUM('1:3'!N89)</f>
        <v>0</v>
      </c>
      <c r="O89" s="93">
        <f>SUM('1:3'!O89)</f>
        <v>0</v>
      </c>
      <c r="P89" s="93">
        <f>SUM('1:3'!P89)</f>
        <v>0</v>
      </c>
      <c r="Q89" s="93">
        <f>SUM('1:3'!Q89)</f>
        <v>0</v>
      </c>
      <c r="R89" s="93">
        <f>SUM('1:3'!R89)</f>
        <v>0</v>
      </c>
      <c r="S89" s="93">
        <f>SUM('1:3'!S89)</f>
        <v>0</v>
      </c>
      <c r="T89" s="93">
        <f>SUM('1:3'!T89)</f>
        <v>0</v>
      </c>
      <c r="U89" s="93">
        <f>SUM('1:3'!U89)</f>
        <v>0</v>
      </c>
      <c r="V89" s="202">
        <f t="shared" si="18"/>
        <v>0</v>
      </c>
      <c r="W89" s="33" t="str">
        <f t="shared" si="16"/>
        <v/>
      </c>
      <c r="X89" s="93">
        <f>SUM('1:3'!X89)</f>
        <v>0</v>
      </c>
      <c r="Y89" s="93">
        <f>SUM('1:3'!Y89)</f>
        <v>0</v>
      </c>
      <c r="Z89" s="93">
        <f>SUM('1:3'!Z89)</f>
        <v>0</v>
      </c>
      <c r="AA89" s="93">
        <f>SUM('1:3'!AA89)</f>
        <v>0</v>
      </c>
      <c r="AB89" s="315">
        <v>1.18</v>
      </c>
      <c r="AC89" s="238">
        <f t="shared" si="14"/>
        <v>0</v>
      </c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</row>
    <row r="90" spans="1:106" ht="17.25">
      <c r="A90" s="280">
        <v>30400014</v>
      </c>
      <c r="B90" s="211" t="s">
        <v>507</v>
      </c>
      <c r="C90" s="16" t="s">
        <v>53</v>
      </c>
      <c r="D90" s="17">
        <v>5.03</v>
      </c>
      <c r="E90" s="17"/>
      <c r="F90" s="6"/>
      <c r="G90" s="93">
        <f>SUM('1:3'!G90)</f>
        <v>0</v>
      </c>
      <c r="H90" s="93">
        <f>SUM('1:3'!H90)</f>
        <v>0</v>
      </c>
      <c r="I90" s="93">
        <f>SUM('1:3'!I90)</f>
        <v>0</v>
      </c>
      <c r="J90" s="31" t="str">
        <f t="array" ref="J90">IF(ISERROR(G90/I90),"",G90/I90)</f>
        <v/>
      </c>
      <c r="K90" s="35">
        <f t="array" ref="K90">IF(ISERROR(G90/L90),"",G90/L90)</f>
        <v>0</v>
      </c>
      <c r="L90" s="87">
        <v>9.3000000000000007</v>
      </c>
      <c r="M90" s="36">
        <f t="shared" si="17"/>
        <v>0</v>
      </c>
      <c r="N90" s="93">
        <f>SUM('1:3'!N90)</f>
        <v>0</v>
      </c>
      <c r="O90" s="93">
        <f>SUM('1:3'!O90)</f>
        <v>0</v>
      </c>
      <c r="P90" s="93">
        <f>SUM('1:3'!P90)</f>
        <v>0</v>
      </c>
      <c r="Q90" s="93">
        <f>SUM('1:3'!Q90)</f>
        <v>0</v>
      </c>
      <c r="R90" s="93">
        <f>SUM('1:3'!R90)</f>
        <v>0</v>
      </c>
      <c r="S90" s="93">
        <f>SUM('1:3'!S90)</f>
        <v>0</v>
      </c>
      <c r="T90" s="93">
        <f>SUM('1:3'!T90)</f>
        <v>0</v>
      </c>
      <c r="U90" s="93">
        <f>SUM('1:3'!U90)</f>
        <v>0</v>
      </c>
      <c r="V90" s="202">
        <f t="shared" si="18"/>
        <v>0</v>
      </c>
      <c r="W90" s="33" t="str">
        <f t="shared" si="16"/>
        <v/>
      </c>
      <c r="X90" s="93">
        <f>SUM('1:3'!X90)</f>
        <v>0</v>
      </c>
      <c r="Y90" s="93">
        <f>SUM('1:3'!Y90)</f>
        <v>0</v>
      </c>
      <c r="Z90" s="93">
        <f>SUM('1:3'!Z90)</f>
        <v>0</v>
      </c>
      <c r="AA90" s="93">
        <f>SUM('1:3'!AA90)</f>
        <v>0</v>
      </c>
      <c r="AB90" s="315">
        <v>1.1100000000000001</v>
      </c>
      <c r="AC90" s="238">
        <f t="shared" si="14"/>
        <v>0</v>
      </c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</row>
    <row r="91" spans="1:106" ht="17.25">
      <c r="A91" s="280">
        <v>30400013</v>
      </c>
      <c r="B91" s="211" t="s">
        <v>469</v>
      </c>
      <c r="C91" s="16" t="s">
        <v>72</v>
      </c>
      <c r="D91" s="17">
        <v>5.03</v>
      </c>
      <c r="E91" s="17"/>
      <c r="F91" s="6"/>
      <c r="G91" s="93">
        <f>SUM('1:3'!G91)</f>
        <v>0</v>
      </c>
      <c r="H91" s="93">
        <f>SUM('1:3'!H91)</f>
        <v>0</v>
      </c>
      <c r="I91" s="93">
        <f>SUM('1:3'!I91)</f>
        <v>0</v>
      </c>
      <c r="J91" s="31" t="str">
        <f t="array" ref="J91">IF(ISERROR(G91/I91),"",G91/I91)</f>
        <v/>
      </c>
      <c r="K91" s="35">
        <f t="array" ref="K91">IF(ISERROR(G91/L91),"",G91/L91)</f>
        <v>0</v>
      </c>
      <c r="L91" s="87">
        <v>9.3000000000000007</v>
      </c>
      <c r="M91" s="36">
        <f t="shared" si="17"/>
        <v>0</v>
      </c>
      <c r="N91" s="93">
        <f>SUM('1:3'!N91)</f>
        <v>0</v>
      </c>
      <c r="O91" s="93">
        <f>SUM('1:3'!O91)</f>
        <v>0</v>
      </c>
      <c r="P91" s="93">
        <f>SUM('1:3'!P91)</f>
        <v>0</v>
      </c>
      <c r="Q91" s="93">
        <f>SUM('1:3'!Q91)</f>
        <v>0</v>
      </c>
      <c r="R91" s="93">
        <f>SUM('1:3'!R91)</f>
        <v>0</v>
      </c>
      <c r="S91" s="93">
        <f>SUM('1:3'!S91)</f>
        <v>0</v>
      </c>
      <c r="T91" s="93">
        <f>SUM('1:3'!T91)</f>
        <v>0</v>
      </c>
      <c r="U91" s="93">
        <f>SUM('1:3'!U91)</f>
        <v>0</v>
      </c>
      <c r="V91" s="202">
        <f t="shared" si="18"/>
        <v>0</v>
      </c>
      <c r="W91" s="33" t="str">
        <f t="shared" si="16"/>
        <v/>
      </c>
      <c r="X91" s="93">
        <f>SUM('1:3'!X91)</f>
        <v>0</v>
      </c>
      <c r="Y91" s="93">
        <f>SUM('1:3'!Y91)</f>
        <v>0</v>
      </c>
      <c r="Z91" s="93">
        <f>SUM('1:3'!Z91)</f>
        <v>0</v>
      </c>
      <c r="AA91" s="93">
        <f>SUM('1:3'!AA91)</f>
        <v>0</v>
      </c>
      <c r="AB91" s="315">
        <v>1.1100000000000001</v>
      </c>
      <c r="AC91" s="238">
        <f t="shared" si="14"/>
        <v>0</v>
      </c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</row>
    <row r="92" spans="1:106" ht="17.25">
      <c r="A92" s="280">
        <v>30400016</v>
      </c>
      <c r="B92" s="211" t="s">
        <v>507</v>
      </c>
      <c r="C92" s="16" t="s">
        <v>60</v>
      </c>
      <c r="D92" s="17">
        <v>5.03</v>
      </c>
      <c r="E92" s="17"/>
      <c r="F92" s="6"/>
      <c r="G92" s="93">
        <f>SUM('1:3'!G92)</f>
        <v>0</v>
      </c>
      <c r="H92" s="93">
        <f>SUM('1:3'!H92)</f>
        <v>0</v>
      </c>
      <c r="I92" s="93">
        <f>SUM('1:3'!I92)</f>
        <v>0</v>
      </c>
      <c r="J92" s="31" t="str">
        <f t="array" ref="J92">IF(ISERROR(G92/I92),"",G92/I92)</f>
        <v/>
      </c>
      <c r="K92" s="35">
        <f t="array" ref="K92">IF(ISERROR(G92/L92),"",G92/L92)</f>
        <v>0</v>
      </c>
      <c r="L92" s="87">
        <v>9.3000000000000007</v>
      </c>
      <c r="M92" s="36">
        <f t="shared" si="17"/>
        <v>0</v>
      </c>
      <c r="N92" s="93">
        <f>SUM('1:3'!N92)</f>
        <v>0</v>
      </c>
      <c r="O92" s="93">
        <f>SUM('1:3'!O92)</f>
        <v>0</v>
      </c>
      <c r="P92" s="93">
        <f>SUM('1:3'!P92)</f>
        <v>0</v>
      </c>
      <c r="Q92" s="93">
        <f>SUM('1:3'!Q92)</f>
        <v>0</v>
      </c>
      <c r="R92" s="93">
        <f>SUM('1:3'!R92)</f>
        <v>0</v>
      </c>
      <c r="S92" s="93">
        <f>SUM('1:3'!S92)</f>
        <v>0</v>
      </c>
      <c r="T92" s="93">
        <f>SUM('1:3'!T92)</f>
        <v>0</v>
      </c>
      <c r="U92" s="93">
        <f>SUM('1:3'!U92)</f>
        <v>0</v>
      </c>
      <c r="V92" s="202">
        <f t="shared" si="18"/>
        <v>0</v>
      </c>
      <c r="W92" s="33" t="str">
        <f t="shared" si="16"/>
        <v/>
      </c>
      <c r="X92" s="93">
        <f>SUM('1:3'!X92)</f>
        <v>0</v>
      </c>
      <c r="Y92" s="93">
        <f>SUM('1:3'!Y92)</f>
        <v>0</v>
      </c>
      <c r="Z92" s="93">
        <f>SUM('1:3'!Z92)</f>
        <v>0</v>
      </c>
      <c r="AA92" s="93">
        <f>SUM('1:3'!AA92)</f>
        <v>0</v>
      </c>
      <c r="AB92" s="315">
        <v>1.1100000000000001</v>
      </c>
      <c r="AC92" s="238">
        <f t="shared" si="14"/>
        <v>0</v>
      </c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</row>
    <row r="93" spans="1:106" ht="17.25">
      <c r="A93" s="280">
        <v>30400017</v>
      </c>
      <c r="B93" s="211" t="s">
        <v>507</v>
      </c>
      <c r="C93" s="16" t="s">
        <v>66</v>
      </c>
      <c r="D93" s="17">
        <v>5.03</v>
      </c>
      <c r="E93" s="17"/>
      <c r="F93" s="6"/>
      <c r="G93" s="93">
        <f>SUM('1:3'!G93)</f>
        <v>0</v>
      </c>
      <c r="H93" s="93">
        <f>SUM('1:3'!H93)</f>
        <v>0</v>
      </c>
      <c r="I93" s="93">
        <f>SUM('1:3'!I93)</f>
        <v>0</v>
      </c>
      <c r="J93" s="31" t="str">
        <f t="array" ref="J93">IF(ISERROR(G93/I93),"",G93/I93)</f>
        <v/>
      </c>
      <c r="K93" s="35">
        <f t="array" ref="K93">IF(ISERROR(G93/L93),"",G93/L93)</f>
        <v>0</v>
      </c>
      <c r="L93" s="87">
        <v>9.3000000000000007</v>
      </c>
      <c r="M93" s="36">
        <f t="shared" si="17"/>
        <v>0</v>
      </c>
      <c r="N93" s="93">
        <f>SUM('1:3'!N93)</f>
        <v>0</v>
      </c>
      <c r="O93" s="93">
        <f>SUM('1:3'!O93)</f>
        <v>0</v>
      </c>
      <c r="P93" s="93">
        <f>SUM('1:3'!P93)</f>
        <v>0</v>
      </c>
      <c r="Q93" s="93">
        <f>SUM('1:3'!Q93)</f>
        <v>0</v>
      </c>
      <c r="R93" s="93">
        <f>SUM('1:3'!R93)</f>
        <v>0</v>
      </c>
      <c r="S93" s="93">
        <f>SUM('1:3'!S93)</f>
        <v>0</v>
      </c>
      <c r="T93" s="93">
        <f>SUM('1:3'!T93)</f>
        <v>0</v>
      </c>
      <c r="U93" s="93">
        <f>SUM('1:3'!U93)</f>
        <v>0</v>
      </c>
      <c r="V93" s="202">
        <f t="shared" si="18"/>
        <v>0</v>
      </c>
      <c r="W93" s="33" t="str">
        <f t="shared" si="16"/>
        <v/>
      </c>
      <c r="X93" s="93">
        <f>SUM('1:3'!X93)</f>
        <v>0</v>
      </c>
      <c r="Y93" s="93">
        <f>SUM('1:3'!Y93)</f>
        <v>0</v>
      </c>
      <c r="Z93" s="93">
        <f>SUM('1:3'!Z93)</f>
        <v>0</v>
      </c>
      <c r="AA93" s="93">
        <f>SUM('1:3'!AA93)</f>
        <v>0</v>
      </c>
      <c r="AB93" s="315">
        <v>1.1100000000000001</v>
      </c>
      <c r="AC93" s="238">
        <f t="shared" si="14"/>
        <v>0</v>
      </c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</row>
    <row r="94" spans="1:106" ht="17.25">
      <c r="A94" s="280">
        <v>30400015</v>
      </c>
      <c r="B94" s="65" t="s">
        <v>506</v>
      </c>
      <c r="C94" s="16" t="s">
        <v>177</v>
      </c>
      <c r="D94" s="17">
        <v>5.03</v>
      </c>
      <c r="E94" s="17"/>
      <c r="F94" s="6"/>
      <c r="G94" s="93">
        <f>SUM('1:3'!G94)</f>
        <v>0</v>
      </c>
      <c r="H94" s="93">
        <f>SUM('1:3'!H94)</f>
        <v>0</v>
      </c>
      <c r="I94" s="93">
        <f>SUM('1:3'!I94)</f>
        <v>0</v>
      </c>
      <c r="J94" s="31"/>
      <c r="K94" s="35">
        <f t="array" ref="K94">IF(ISERROR(G94/L94),"",G94/L94)</f>
        <v>0</v>
      </c>
      <c r="L94" s="87">
        <v>9.3000000000000007</v>
      </c>
      <c r="M94" s="36">
        <f t="shared" si="17"/>
        <v>0</v>
      </c>
      <c r="N94" s="93">
        <f>SUM('1:3'!N94)</f>
        <v>0</v>
      </c>
      <c r="O94" s="93">
        <f>SUM('1:3'!O94)</f>
        <v>0</v>
      </c>
      <c r="P94" s="93">
        <f>SUM('1:3'!P94)</f>
        <v>0</v>
      </c>
      <c r="Q94" s="93">
        <f>SUM('1:3'!Q94)</f>
        <v>0</v>
      </c>
      <c r="R94" s="93">
        <f>SUM('1:3'!R94)</f>
        <v>0</v>
      </c>
      <c r="S94" s="93">
        <f>SUM('1:3'!S94)</f>
        <v>0</v>
      </c>
      <c r="T94" s="93">
        <f>SUM('1:3'!T94)</f>
        <v>0</v>
      </c>
      <c r="U94" s="93">
        <f>SUM('1:3'!U94)</f>
        <v>0</v>
      </c>
      <c r="V94" s="203"/>
      <c r="W94" s="33"/>
      <c r="X94" s="93">
        <f>SUM('1:3'!X94)</f>
        <v>0</v>
      </c>
      <c r="Y94" s="93">
        <f>SUM('1:3'!Y94)</f>
        <v>0</v>
      </c>
      <c r="Z94" s="93">
        <f>SUM('1:3'!Z94)</f>
        <v>0</v>
      </c>
      <c r="AA94" s="93">
        <f>SUM('1:3'!AA94)</f>
        <v>0</v>
      </c>
      <c r="AB94" s="315">
        <v>0.84</v>
      </c>
      <c r="AC94" s="238">
        <f t="shared" si="14"/>
        <v>0</v>
      </c>
      <c r="AD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</row>
    <row r="95" spans="1:106" ht="17.25">
      <c r="A95" s="281">
        <v>30600004</v>
      </c>
      <c r="B95" s="65" t="s">
        <v>162</v>
      </c>
      <c r="C95" s="16" t="s">
        <v>53</v>
      </c>
      <c r="D95" s="17">
        <v>5.03</v>
      </c>
      <c r="E95" s="17"/>
      <c r="F95" s="6"/>
      <c r="G95" s="93">
        <f>SUM('1:3'!G95)</f>
        <v>0</v>
      </c>
      <c r="H95" s="93">
        <f>SUM('1:3'!H95)</f>
        <v>0</v>
      </c>
      <c r="I95" s="93">
        <f>SUM('1:3'!I95)</f>
        <v>0</v>
      </c>
      <c r="J95" s="31" t="str">
        <f t="array" ref="J95">IF(ISERROR(G95/I95),"",G95/I95)</f>
        <v/>
      </c>
      <c r="K95" s="35">
        <f t="array" ref="K95">IF(ISERROR(G95/L95),"",G95/L95)</f>
        <v>0</v>
      </c>
      <c r="L95" s="87">
        <v>8</v>
      </c>
      <c r="M95" s="36">
        <f>IF(ISERROR(I95-K95),"",I95-K95)</f>
        <v>0</v>
      </c>
      <c r="N95" s="93">
        <f>SUM('1:3'!N95)</f>
        <v>0</v>
      </c>
      <c r="O95" s="93">
        <f>SUM('1:3'!O95)</f>
        <v>0</v>
      </c>
      <c r="P95" s="93">
        <f>SUM('1:3'!P95)</f>
        <v>0</v>
      </c>
      <c r="Q95" s="93">
        <f>SUM('1:3'!Q95)</f>
        <v>0</v>
      </c>
      <c r="R95" s="93">
        <f>SUM('1:3'!R95)</f>
        <v>0</v>
      </c>
      <c r="S95" s="93">
        <f>SUM('1:3'!S95)</f>
        <v>0</v>
      </c>
      <c r="T95" s="93">
        <f>SUM('1:3'!T95)</f>
        <v>0</v>
      </c>
      <c r="U95" s="93">
        <f>SUM('1:3'!U95)</f>
        <v>0</v>
      </c>
      <c r="V95" s="203">
        <f>SUM(X95:AA95)</f>
        <v>0</v>
      </c>
      <c r="W95" s="33" t="str">
        <f>IF(ISERROR(V95/G95),"",V95/G95)</f>
        <v/>
      </c>
      <c r="X95" s="93">
        <f>SUM('1:3'!X95)</f>
        <v>0</v>
      </c>
      <c r="Y95" s="93">
        <f>SUM('1:3'!Y95)</f>
        <v>0</v>
      </c>
      <c r="Z95" s="93">
        <f>SUM('1:3'!Z95)</f>
        <v>0</v>
      </c>
      <c r="AA95" s="93">
        <f>SUM('1:3'!AA95)</f>
        <v>0</v>
      </c>
      <c r="AB95" s="315">
        <v>1.06</v>
      </c>
      <c r="AC95" s="238">
        <f t="shared" si="14"/>
        <v>0</v>
      </c>
      <c r="AD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</row>
    <row r="96" spans="1:106" ht="17.25">
      <c r="A96" s="281">
        <v>30600001</v>
      </c>
      <c r="B96" s="65" t="s">
        <v>162</v>
      </c>
      <c r="C96" s="16" t="s">
        <v>55</v>
      </c>
      <c r="D96" s="17">
        <v>5.03</v>
      </c>
      <c r="E96" s="17"/>
      <c r="F96" s="6"/>
      <c r="G96" s="93">
        <f>SUM('1:3'!G96)</f>
        <v>0</v>
      </c>
      <c r="H96" s="93">
        <f>SUM('1:3'!H96)</f>
        <v>0</v>
      </c>
      <c r="I96" s="93">
        <f>SUM('1:3'!I96)</f>
        <v>0</v>
      </c>
      <c r="J96" s="31" t="str">
        <f t="array" ref="J96">IF(ISERROR(G96/I96),"",G96/I96)</f>
        <v/>
      </c>
      <c r="K96" s="35">
        <f t="array" ref="K96">IF(ISERROR(G96/L96),"",G96/L96)</f>
        <v>0</v>
      </c>
      <c r="L96" s="87">
        <v>8</v>
      </c>
      <c r="M96" s="36">
        <f>IF(ISERROR(I96-K96),"",I96-K96)</f>
        <v>0</v>
      </c>
      <c r="N96" s="93">
        <f>SUM('1:3'!N96)</f>
        <v>0</v>
      </c>
      <c r="O96" s="93">
        <f>SUM('1:3'!O96)</f>
        <v>0</v>
      </c>
      <c r="P96" s="93">
        <f>SUM('1:3'!P96)</f>
        <v>0</v>
      </c>
      <c r="Q96" s="93">
        <f>SUM('1:3'!Q96)</f>
        <v>0</v>
      </c>
      <c r="R96" s="93">
        <f>SUM('1:3'!R96)</f>
        <v>0</v>
      </c>
      <c r="S96" s="93">
        <f>SUM('1:3'!S96)</f>
        <v>0</v>
      </c>
      <c r="T96" s="93">
        <f>SUM('1:3'!T96)</f>
        <v>0</v>
      </c>
      <c r="U96" s="93">
        <f>SUM('1:3'!U96)</f>
        <v>0</v>
      </c>
      <c r="V96" s="203">
        <f>SUM(X96:AA96)</f>
        <v>0</v>
      </c>
      <c r="W96" s="33" t="str">
        <f>IF(ISERROR(V96/G96),"",V96/G96)</f>
        <v/>
      </c>
      <c r="X96" s="93">
        <f>SUM('1:3'!X96)</f>
        <v>0</v>
      </c>
      <c r="Y96" s="93">
        <f>SUM('1:3'!Y96)</f>
        <v>0</v>
      </c>
      <c r="Z96" s="93">
        <f>SUM('1:3'!Z96)</f>
        <v>0</v>
      </c>
      <c r="AA96" s="93">
        <f>SUM('1:3'!AA96)</f>
        <v>0</v>
      </c>
      <c r="AB96" s="315">
        <v>1.06</v>
      </c>
      <c r="AC96" s="238">
        <f t="shared" si="14"/>
        <v>0</v>
      </c>
      <c r="AD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</row>
    <row r="97" spans="1:106" ht="17.25">
      <c r="A97" s="281">
        <v>30600002</v>
      </c>
      <c r="B97" s="65" t="s">
        <v>162</v>
      </c>
      <c r="C97" s="16" t="s">
        <v>60</v>
      </c>
      <c r="D97" s="17">
        <v>5.03</v>
      </c>
      <c r="E97" s="17"/>
      <c r="F97" s="6"/>
      <c r="G97" s="93">
        <f>SUM('1:3'!G97)</f>
        <v>0</v>
      </c>
      <c r="H97" s="93">
        <f>SUM('1:3'!H97)</f>
        <v>0</v>
      </c>
      <c r="I97" s="93">
        <f>SUM('1:3'!I97)</f>
        <v>0</v>
      </c>
      <c r="J97" s="31" t="str">
        <f t="array" ref="J97">IF(ISERROR(G97/I97),"",G97/I97)</f>
        <v/>
      </c>
      <c r="K97" s="35">
        <f t="array" ref="K97">IF(ISERROR(G97/L97),"",G97/L97)</f>
        <v>0</v>
      </c>
      <c r="L97" s="87">
        <v>8</v>
      </c>
      <c r="M97" s="36">
        <f>IF(ISERROR(I97-K97),"",I97-K97)</f>
        <v>0</v>
      </c>
      <c r="N97" s="93">
        <f>SUM('1:3'!N97)</f>
        <v>0</v>
      </c>
      <c r="O97" s="93">
        <f>SUM('1:3'!O97)</f>
        <v>0</v>
      </c>
      <c r="P97" s="93">
        <f>SUM('1:3'!P97)</f>
        <v>0</v>
      </c>
      <c r="Q97" s="93">
        <f>SUM('1:3'!Q97)</f>
        <v>0</v>
      </c>
      <c r="R97" s="93">
        <f>SUM('1:3'!R97)</f>
        <v>0</v>
      </c>
      <c r="S97" s="93">
        <f>SUM('1:3'!S97)</f>
        <v>0</v>
      </c>
      <c r="T97" s="93">
        <f>SUM('1:3'!T97)</f>
        <v>0</v>
      </c>
      <c r="U97" s="93">
        <f>SUM('1:3'!U97)</f>
        <v>0</v>
      </c>
      <c r="V97" s="203">
        <f>SUM(X97:AA97)</f>
        <v>0</v>
      </c>
      <c r="W97" s="33" t="str">
        <f>IF(ISERROR(V97/G97),"",V97/G97)</f>
        <v/>
      </c>
      <c r="X97" s="93">
        <f>SUM('1:3'!X97)</f>
        <v>0</v>
      </c>
      <c r="Y97" s="93">
        <f>SUM('1:3'!Y97)</f>
        <v>0</v>
      </c>
      <c r="Z97" s="93">
        <f>SUM('1:3'!Z97)</f>
        <v>0</v>
      </c>
      <c r="AA97" s="93">
        <f>SUM('1:3'!AA97)</f>
        <v>0</v>
      </c>
      <c r="AB97" s="315">
        <v>1.06</v>
      </c>
      <c r="AC97" s="238">
        <f t="shared" si="14"/>
        <v>0</v>
      </c>
      <c r="AD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</row>
    <row r="98" spans="1:106" ht="17.25">
      <c r="A98" s="281">
        <v>30600003</v>
      </c>
      <c r="B98" s="65" t="s">
        <v>162</v>
      </c>
      <c r="C98" s="191" t="s">
        <v>89</v>
      </c>
      <c r="D98" s="17">
        <v>5.03</v>
      </c>
      <c r="E98" s="17"/>
      <c r="F98" s="6"/>
      <c r="G98" s="93">
        <f>SUM('1:3'!G98)</f>
        <v>0</v>
      </c>
      <c r="H98" s="93">
        <f>SUM('1:3'!H98)</f>
        <v>0</v>
      </c>
      <c r="I98" s="93">
        <f>SUM('1:3'!I98)</f>
        <v>0</v>
      </c>
      <c r="J98" s="31" t="str">
        <f t="array" ref="J98">IF(ISERROR(G98/I98),"",G98/I98)</f>
        <v/>
      </c>
      <c r="K98" s="35">
        <f t="array" ref="K98">IF(ISERROR(G98/L98),"",G98/L98)</f>
        <v>0</v>
      </c>
      <c r="L98" s="87">
        <v>8</v>
      </c>
      <c r="M98" s="36">
        <f>IF(ISERROR(I98-K98),"",I98-K98)</f>
        <v>0</v>
      </c>
      <c r="N98" s="93">
        <f>SUM('1:3'!N98)</f>
        <v>0</v>
      </c>
      <c r="O98" s="93">
        <f>SUM('1:3'!O98)</f>
        <v>0</v>
      </c>
      <c r="P98" s="93">
        <f>SUM('1:3'!P98)</f>
        <v>0</v>
      </c>
      <c r="Q98" s="93">
        <f>SUM('1:3'!Q98)</f>
        <v>0</v>
      </c>
      <c r="R98" s="93">
        <f>SUM('1:3'!R98)</f>
        <v>0</v>
      </c>
      <c r="S98" s="93">
        <f>SUM('1:3'!S98)</f>
        <v>0</v>
      </c>
      <c r="T98" s="93">
        <f>SUM('1:3'!T98)</f>
        <v>0</v>
      </c>
      <c r="U98" s="93">
        <f>SUM('1:3'!U98)</f>
        <v>0</v>
      </c>
      <c r="V98" s="203">
        <f>SUM(X98:AA98)</f>
        <v>0</v>
      </c>
      <c r="W98" s="33" t="str">
        <f>IF(ISERROR(V98/G98),"",V98/G98)</f>
        <v/>
      </c>
      <c r="X98" s="93">
        <f>SUM('1:3'!X98)</f>
        <v>0</v>
      </c>
      <c r="Y98" s="93">
        <f>SUM('1:3'!Y98)</f>
        <v>0</v>
      </c>
      <c r="Z98" s="93">
        <f>SUM('1:3'!Z98)</f>
        <v>0</v>
      </c>
      <c r="AA98" s="93">
        <f>SUM('1:3'!AA98)</f>
        <v>0</v>
      </c>
      <c r="AB98" s="315">
        <v>1.06</v>
      </c>
      <c r="AC98" s="238">
        <f t="shared" si="14"/>
        <v>0</v>
      </c>
      <c r="AD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</row>
    <row r="99" spans="1:106" ht="17.25">
      <c r="A99" s="281">
        <v>30400030</v>
      </c>
      <c r="B99" s="211" t="s">
        <v>485</v>
      </c>
      <c r="C99" s="16" t="s">
        <v>53</v>
      </c>
      <c r="D99" s="17">
        <v>5.03</v>
      </c>
      <c r="E99" s="17"/>
      <c r="F99" s="6"/>
      <c r="G99" s="93">
        <f>SUM('1:3'!G99)</f>
        <v>0</v>
      </c>
      <c r="H99" s="93">
        <f>SUM('1:3'!H99)</f>
        <v>0</v>
      </c>
      <c r="I99" s="93">
        <f>SUM('1:3'!I99)</f>
        <v>0</v>
      </c>
      <c r="J99" s="31" t="str">
        <f t="array" ref="J99">IF(ISERROR(G99/I99),"",G99/I99)</f>
        <v/>
      </c>
      <c r="K99" s="35">
        <f t="array" ref="K99">IF(ISERROR(G99/L99),"",G99/L99)</f>
        <v>0</v>
      </c>
      <c r="L99" s="87">
        <v>10</v>
      </c>
      <c r="M99" s="36">
        <f t="shared" ref="M99:M114" si="19">IF(ISERROR(I99-K99),"",I99-K99)</f>
        <v>0</v>
      </c>
      <c r="N99" s="93">
        <f>SUM('1:3'!N99)</f>
        <v>0</v>
      </c>
      <c r="O99" s="93">
        <f>SUM('1:3'!O99)</f>
        <v>0</v>
      </c>
      <c r="P99" s="93">
        <f>SUM('1:3'!P99)</f>
        <v>0</v>
      </c>
      <c r="Q99" s="93">
        <f>SUM('1:3'!Q99)</f>
        <v>0</v>
      </c>
      <c r="R99" s="93">
        <f>SUM('1:3'!R99)</f>
        <v>0</v>
      </c>
      <c r="S99" s="93">
        <f>SUM('1:3'!S99)</f>
        <v>0</v>
      </c>
      <c r="T99" s="93">
        <f>SUM('1:3'!T99)</f>
        <v>0</v>
      </c>
      <c r="U99" s="93">
        <f>SUM('1:3'!U99)</f>
        <v>0</v>
      </c>
      <c r="V99" s="202">
        <f t="shared" ref="V99:V106" si="20">SUM(X99:AA99)</f>
        <v>0</v>
      </c>
      <c r="W99" s="33" t="str">
        <f t="shared" ref="W99:W106" si="21">IF(ISERROR(V99/G99),"",V99/G99)</f>
        <v/>
      </c>
      <c r="X99" s="93">
        <f>SUM('1:3'!X99)</f>
        <v>0</v>
      </c>
      <c r="Y99" s="93">
        <f>SUM('1:3'!Y99)</f>
        <v>0</v>
      </c>
      <c r="Z99" s="93">
        <f>SUM('1:3'!Z99)</f>
        <v>0</v>
      </c>
      <c r="AA99" s="93">
        <f>SUM('1:3'!AA99)</f>
        <v>0</v>
      </c>
      <c r="AB99" s="315">
        <v>1.04</v>
      </c>
      <c r="AC99" s="238">
        <f t="shared" si="14"/>
        <v>0</v>
      </c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</row>
    <row r="100" spans="1:106" ht="17.25">
      <c r="A100" s="281"/>
      <c r="B100" s="65" t="s">
        <v>88</v>
      </c>
      <c r="C100" s="16" t="s">
        <v>72</v>
      </c>
      <c r="D100" s="17">
        <v>5.03</v>
      </c>
      <c r="E100" s="17"/>
      <c r="F100" s="6"/>
      <c r="G100" s="93">
        <f>SUM('1:3'!G100)</f>
        <v>0</v>
      </c>
      <c r="H100" s="93">
        <f>SUM('1:3'!H100)</f>
        <v>0</v>
      </c>
      <c r="I100" s="93">
        <f>SUM('1:3'!I100)</f>
        <v>0</v>
      </c>
      <c r="J100" s="31" t="str">
        <f t="array" ref="J100">IF(ISERROR(G100/I100),"",G100/I100)</f>
        <v/>
      </c>
      <c r="K100" s="35" t="str">
        <f t="array" ref="K100">IF(ISERROR(G100/L100),"",G100/L100)</f>
        <v/>
      </c>
      <c r="L100" s="87"/>
      <c r="M100" s="36" t="str">
        <f t="shared" si="19"/>
        <v/>
      </c>
      <c r="N100" s="93">
        <f>SUM('1:3'!N100)</f>
        <v>0</v>
      </c>
      <c r="O100" s="93">
        <f>SUM('1:3'!O100)</f>
        <v>0</v>
      </c>
      <c r="P100" s="93">
        <f>SUM('1:3'!P100)</f>
        <v>0</v>
      </c>
      <c r="Q100" s="93">
        <f>SUM('1:3'!Q100)</f>
        <v>0</v>
      </c>
      <c r="R100" s="93">
        <f>SUM('1:3'!R100)</f>
        <v>0</v>
      </c>
      <c r="S100" s="93">
        <f>SUM('1:3'!S100)</f>
        <v>0</v>
      </c>
      <c r="T100" s="93">
        <f>SUM('1:3'!T100)</f>
        <v>0</v>
      </c>
      <c r="U100" s="93">
        <f>SUM('1:3'!U100)</f>
        <v>0</v>
      </c>
      <c r="V100" s="202">
        <f t="shared" si="20"/>
        <v>0</v>
      </c>
      <c r="W100" s="33" t="str">
        <f t="shared" si="21"/>
        <v/>
      </c>
      <c r="X100" s="93">
        <f>SUM('1:3'!X100)</f>
        <v>0</v>
      </c>
      <c r="Y100" s="93">
        <f>SUM('1:3'!Y100)</f>
        <v>0</v>
      </c>
      <c r="Z100" s="93">
        <f>SUM('1:3'!Z100)</f>
        <v>0</v>
      </c>
      <c r="AA100" s="93">
        <f>SUM('1:3'!AA100)</f>
        <v>0</v>
      </c>
      <c r="AB100" s="315">
        <v>1.04</v>
      </c>
      <c r="AC100" s="238">
        <f t="shared" si="14"/>
        <v>0</v>
      </c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</row>
    <row r="101" spans="1:106" ht="17.25">
      <c r="A101" s="281"/>
      <c r="B101" s="65" t="s">
        <v>88</v>
      </c>
      <c r="C101" s="16" t="s">
        <v>60</v>
      </c>
      <c r="D101" s="17">
        <v>5.03</v>
      </c>
      <c r="E101" s="17"/>
      <c r="F101" s="6"/>
      <c r="G101" s="93">
        <f>SUM('1:3'!G101)</f>
        <v>0</v>
      </c>
      <c r="H101" s="93">
        <f>SUM('1:3'!H101)</f>
        <v>0</v>
      </c>
      <c r="I101" s="93">
        <f>SUM('1:3'!I101)</f>
        <v>0</v>
      </c>
      <c r="J101" s="31" t="str">
        <f t="array" ref="J101">IF(ISERROR(G101/I101),"",G101/I101)</f>
        <v/>
      </c>
      <c r="K101" s="35" t="str">
        <f t="array" ref="K101">IF(ISERROR(G101/L101),"",G101/L101)</f>
        <v/>
      </c>
      <c r="L101" s="87"/>
      <c r="M101" s="36" t="str">
        <f t="shared" si="19"/>
        <v/>
      </c>
      <c r="N101" s="93">
        <f>SUM('1:3'!N101)</f>
        <v>0</v>
      </c>
      <c r="O101" s="93">
        <f>SUM('1:3'!O101)</f>
        <v>0</v>
      </c>
      <c r="P101" s="93">
        <f>SUM('1:3'!P101)</f>
        <v>0</v>
      </c>
      <c r="Q101" s="93">
        <f>SUM('1:3'!Q101)</f>
        <v>0</v>
      </c>
      <c r="R101" s="93">
        <f>SUM('1:3'!R101)</f>
        <v>0</v>
      </c>
      <c r="S101" s="93">
        <f>SUM('1:3'!S101)</f>
        <v>0</v>
      </c>
      <c r="T101" s="93">
        <f>SUM('1:3'!T101)</f>
        <v>0</v>
      </c>
      <c r="U101" s="93">
        <f>SUM('1:3'!U101)</f>
        <v>0</v>
      </c>
      <c r="V101" s="202">
        <f t="shared" si="20"/>
        <v>0</v>
      </c>
      <c r="W101" s="33" t="str">
        <f t="shared" si="21"/>
        <v/>
      </c>
      <c r="X101" s="93">
        <f>SUM('1:3'!X101)</f>
        <v>0</v>
      </c>
      <c r="Y101" s="93">
        <f>SUM('1:3'!Y101)</f>
        <v>0</v>
      </c>
      <c r="Z101" s="93">
        <f>SUM('1:3'!Z101)</f>
        <v>0</v>
      </c>
      <c r="AA101" s="93">
        <f>SUM('1:3'!AA101)</f>
        <v>0</v>
      </c>
      <c r="AB101" s="315">
        <v>1.04</v>
      </c>
      <c r="AC101" s="238">
        <f t="shared" si="14"/>
        <v>0</v>
      </c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</row>
    <row r="102" spans="1:106" ht="17.25">
      <c r="A102" s="281">
        <v>30401031</v>
      </c>
      <c r="B102" s="65" t="s">
        <v>88</v>
      </c>
      <c r="C102" s="16" t="s">
        <v>66</v>
      </c>
      <c r="D102" s="17">
        <v>5.03</v>
      </c>
      <c r="E102" s="17"/>
      <c r="F102" s="6"/>
      <c r="G102" s="93">
        <f>SUM('1:3'!G102)</f>
        <v>0</v>
      </c>
      <c r="H102" s="93">
        <f>SUM('1:3'!H102)</f>
        <v>0</v>
      </c>
      <c r="I102" s="93">
        <f>SUM('1:3'!I102)</f>
        <v>0</v>
      </c>
      <c r="J102" s="31" t="str">
        <f t="array" ref="J102">IF(ISERROR(G102/I102),"",G102/I102)</f>
        <v/>
      </c>
      <c r="K102" s="35" t="str">
        <f t="array" ref="K102">IF(ISERROR(G102/L102),"",G102/L102)</f>
        <v/>
      </c>
      <c r="L102" s="87"/>
      <c r="M102" s="36" t="str">
        <f t="shared" si="19"/>
        <v/>
      </c>
      <c r="N102" s="93">
        <f>SUM('1:3'!N102)</f>
        <v>0</v>
      </c>
      <c r="O102" s="93">
        <f>SUM('1:3'!O102)</f>
        <v>0</v>
      </c>
      <c r="P102" s="93">
        <f>SUM('1:3'!P102)</f>
        <v>0</v>
      </c>
      <c r="Q102" s="93">
        <f>SUM('1:3'!Q102)</f>
        <v>0</v>
      </c>
      <c r="R102" s="93">
        <f>SUM('1:3'!R102)</f>
        <v>0</v>
      </c>
      <c r="S102" s="93">
        <f>SUM('1:3'!S102)</f>
        <v>0</v>
      </c>
      <c r="T102" s="93">
        <f>SUM('1:3'!T102)</f>
        <v>0</v>
      </c>
      <c r="U102" s="93">
        <f>SUM('1:3'!U102)</f>
        <v>0</v>
      </c>
      <c r="V102" s="202">
        <f t="shared" si="20"/>
        <v>0</v>
      </c>
      <c r="W102" s="33" t="str">
        <f t="shared" si="21"/>
        <v/>
      </c>
      <c r="X102" s="93">
        <f>SUM('1:3'!X102)</f>
        <v>0</v>
      </c>
      <c r="Y102" s="93">
        <f>SUM('1:3'!Y102)</f>
        <v>0</v>
      </c>
      <c r="Z102" s="93">
        <f>SUM('1:3'!Z102)</f>
        <v>0</v>
      </c>
      <c r="AA102" s="93">
        <f>SUM('1:3'!AA102)</f>
        <v>0</v>
      </c>
      <c r="AB102" s="315">
        <v>1.04</v>
      </c>
      <c r="AC102" s="238">
        <f t="shared" si="14"/>
        <v>0</v>
      </c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</row>
    <row r="103" spans="1:106" ht="17.25">
      <c r="A103" s="281">
        <v>30600005</v>
      </c>
      <c r="B103" s="61" t="s">
        <v>90</v>
      </c>
      <c r="C103" s="16" t="s">
        <v>55</v>
      </c>
      <c r="D103" s="17">
        <v>9.36</v>
      </c>
      <c r="E103" s="17"/>
      <c r="F103" s="6"/>
      <c r="G103" s="93">
        <f>SUM('1:3'!G103)</f>
        <v>0</v>
      </c>
      <c r="H103" s="93">
        <f>SUM('1:3'!H103)</f>
        <v>0</v>
      </c>
      <c r="I103" s="93">
        <f>SUM('1:3'!I103)</f>
        <v>0</v>
      </c>
      <c r="J103" s="31" t="str">
        <f t="array" ref="J103">IF(ISERROR(G103/I103),"",G103/I103)</f>
        <v/>
      </c>
      <c r="K103" s="35">
        <f t="array" ref="K103">IF(ISERROR(G103/L103),"",G103/L103)</f>
        <v>0</v>
      </c>
      <c r="L103" s="87">
        <v>6</v>
      </c>
      <c r="M103" s="36">
        <f t="shared" si="19"/>
        <v>0</v>
      </c>
      <c r="N103" s="93">
        <f>SUM('1:3'!N103)</f>
        <v>0</v>
      </c>
      <c r="O103" s="93">
        <f>SUM('1:3'!O103)</f>
        <v>0</v>
      </c>
      <c r="P103" s="93">
        <f>SUM('1:3'!P103)</f>
        <v>0</v>
      </c>
      <c r="Q103" s="93">
        <f>SUM('1:3'!Q103)</f>
        <v>0</v>
      </c>
      <c r="R103" s="93">
        <f>SUM('1:3'!R103)</f>
        <v>0</v>
      </c>
      <c r="S103" s="93">
        <f>SUM('1:3'!S103)</f>
        <v>0</v>
      </c>
      <c r="T103" s="93">
        <f>SUM('1:3'!T103)</f>
        <v>0</v>
      </c>
      <c r="U103" s="93">
        <f>SUM('1:3'!U103)</f>
        <v>0</v>
      </c>
      <c r="V103" s="202">
        <f t="shared" si="20"/>
        <v>0</v>
      </c>
      <c r="W103" s="33" t="str">
        <f t="shared" si="21"/>
        <v/>
      </c>
      <c r="X103" s="93">
        <f>SUM('1:3'!X103)</f>
        <v>0</v>
      </c>
      <c r="Y103" s="93">
        <f>SUM('1:3'!Y103)</f>
        <v>0</v>
      </c>
      <c r="Z103" s="93">
        <f>SUM('1:3'!Z103)</f>
        <v>0</v>
      </c>
      <c r="AA103" s="93">
        <f>SUM('1:3'!AA103)</f>
        <v>0</v>
      </c>
      <c r="AB103" s="315">
        <v>1.29</v>
      </c>
      <c r="AC103" s="238">
        <f t="shared" si="14"/>
        <v>0</v>
      </c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</row>
    <row r="104" spans="1:106" ht="17.25">
      <c r="A104" s="281">
        <v>30600008</v>
      </c>
      <c r="B104" s="61" t="s">
        <v>90</v>
      </c>
      <c r="C104" s="16" t="s">
        <v>53</v>
      </c>
      <c r="D104" s="17">
        <v>9.36</v>
      </c>
      <c r="E104" s="17"/>
      <c r="F104" s="6"/>
      <c r="G104" s="93">
        <f>SUM('1:3'!G104)</f>
        <v>0</v>
      </c>
      <c r="H104" s="93">
        <f>SUM('1:3'!H104)</f>
        <v>0</v>
      </c>
      <c r="I104" s="93">
        <f>SUM('1:3'!I104)</f>
        <v>0</v>
      </c>
      <c r="J104" s="31" t="str">
        <f t="array" ref="J104">IF(ISERROR(G104/I104),"",G104/I104)</f>
        <v/>
      </c>
      <c r="K104" s="35">
        <f t="array" ref="K104">IF(ISERROR(G104/L104),"",G104/L104)</f>
        <v>0</v>
      </c>
      <c r="L104" s="87">
        <v>6</v>
      </c>
      <c r="M104" s="36">
        <f t="shared" si="19"/>
        <v>0</v>
      </c>
      <c r="N104" s="93">
        <f>SUM('1:3'!N104)</f>
        <v>0</v>
      </c>
      <c r="O104" s="93">
        <f>SUM('1:3'!O104)</f>
        <v>0</v>
      </c>
      <c r="P104" s="93">
        <f>SUM('1:3'!P104)</f>
        <v>0</v>
      </c>
      <c r="Q104" s="93">
        <f>SUM('1:3'!Q104)</f>
        <v>0</v>
      </c>
      <c r="R104" s="93">
        <f>SUM('1:3'!R104)</f>
        <v>0</v>
      </c>
      <c r="S104" s="93">
        <f>SUM('1:3'!S104)</f>
        <v>0</v>
      </c>
      <c r="T104" s="93">
        <f>SUM('1:3'!T104)</f>
        <v>0</v>
      </c>
      <c r="U104" s="93">
        <f>SUM('1:3'!U104)</f>
        <v>0</v>
      </c>
      <c r="V104" s="202">
        <f t="shared" si="20"/>
        <v>0</v>
      </c>
      <c r="W104" s="33" t="str">
        <f t="shared" si="21"/>
        <v/>
      </c>
      <c r="X104" s="93">
        <f>SUM('1:3'!X104)</f>
        <v>0</v>
      </c>
      <c r="Y104" s="93">
        <f>SUM('1:3'!Y104)</f>
        <v>0</v>
      </c>
      <c r="Z104" s="93">
        <f>SUM('1:3'!Z104)</f>
        <v>0</v>
      </c>
      <c r="AA104" s="93">
        <f>SUM('1:3'!AA104)</f>
        <v>0</v>
      </c>
      <c r="AB104" s="315">
        <v>1.29</v>
      </c>
      <c r="AC104" s="238">
        <f t="shared" si="14"/>
        <v>0</v>
      </c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</row>
    <row r="105" spans="1:106" ht="17.25">
      <c r="A105" s="281">
        <v>30600007</v>
      </c>
      <c r="B105" s="61" t="s">
        <v>90</v>
      </c>
      <c r="C105" s="16" t="s">
        <v>89</v>
      </c>
      <c r="D105" s="17">
        <v>9.36</v>
      </c>
      <c r="E105" s="17"/>
      <c r="F105" s="6"/>
      <c r="G105" s="93">
        <f>SUM('1:3'!G105)</f>
        <v>0</v>
      </c>
      <c r="H105" s="93">
        <f>SUM('1:3'!H105)</f>
        <v>0</v>
      </c>
      <c r="I105" s="93">
        <f>SUM('1:3'!I105)</f>
        <v>0</v>
      </c>
      <c r="J105" s="31" t="str">
        <f t="array" ref="J105">IF(ISERROR(G105/I105),"",G105/I105)</f>
        <v/>
      </c>
      <c r="K105" s="35">
        <f t="array" ref="K105">IF(ISERROR(G105/L105),"",G105/L105)</f>
        <v>0</v>
      </c>
      <c r="L105" s="87">
        <v>6</v>
      </c>
      <c r="M105" s="36">
        <f t="shared" si="19"/>
        <v>0</v>
      </c>
      <c r="N105" s="93">
        <f>SUM('1:3'!N105)</f>
        <v>0</v>
      </c>
      <c r="O105" s="93">
        <f>SUM('1:3'!O105)</f>
        <v>0</v>
      </c>
      <c r="P105" s="93">
        <f>SUM('1:3'!P105)</f>
        <v>0</v>
      </c>
      <c r="Q105" s="93">
        <f>SUM('1:3'!Q105)</f>
        <v>0</v>
      </c>
      <c r="R105" s="93">
        <f>SUM('1:3'!R105)</f>
        <v>0</v>
      </c>
      <c r="S105" s="93">
        <f>SUM('1:3'!S105)</f>
        <v>0</v>
      </c>
      <c r="T105" s="93">
        <f>SUM('1:3'!T105)</f>
        <v>0</v>
      </c>
      <c r="U105" s="93">
        <f>SUM('1:3'!U105)</f>
        <v>0</v>
      </c>
      <c r="V105" s="202">
        <f t="shared" si="20"/>
        <v>0</v>
      </c>
      <c r="W105" s="33" t="str">
        <f t="shared" si="21"/>
        <v/>
      </c>
      <c r="X105" s="93">
        <f>SUM('1:3'!X105)</f>
        <v>0</v>
      </c>
      <c r="Y105" s="93">
        <f>SUM('1:3'!Y105)</f>
        <v>0</v>
      </c>
      <c r="Z105" s="93">
        <f>SUM('1:3'!Z105)</f>
        <v>0</v>
      </c>
      <c r="AA105" s="93">
        <f>SUM('1:3'!AA105)</f>
        <v>0</v>
      </c>
      <c r="AB105" s="315">
        <v>1.29</v>
      </c>
      <c r="AC105" s="238">
        <f t="shared" si="14"/>
        <v>0</v>
      </c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</row>
    <row r="106" spans="1:106" ht="17.25">
      <c r="A106" s="281">
        <v>30600006</v>
      </c>
      <c r="B106" s="61" t="s">
        <v>90</v>
      </c>
      <c r="C106" s="16" t="s">
        <v>60</v>
      </c>
      <c r="D106" s="17">
        <v>9.36</v>
      </c>
      <c r="E106" s="17"/>
      <c r="F106" s="6"/>
      <c r="G106" s="93">
        <f>SUM('1:3'!G106)</f>
        <v>0</v>
      </c>
      <c r="H106" s="93">
        <f>SUM('1:3'!H106)</f>
        <v>0</v>
      </c>
      <c r="I106" s="93">
        <f>SUM('1:3'!I106)</f>
        <v>0</v>
      </c>
      <c r="J106" s="31" t="str">
        <f t="array" ref="J106">IF(ISERROR(G106/I106),"",G106/I106)</f>
        <v/>
      </c>
      <c r="K106" s="35">
        <f t="array" ref="K106">IF(ISERROR(G106/L106),"",G106/L106)</f>
        <v>0</v>
      </c>
      <c r="L106" s="87">
        <v>6</v>
      </c>
      <c r="M106" s="36">
        <f t="shared" si="19"/>
        <v>0</v>
      </c>
      <c r="N106" s="93">
        <f>SUM('1:3'!N106)</f>
        <v>0</v>
      </c>
      <c r="O106" s="93">
        <f>SUM('1:3'!O106)</f>
        <v>0</v>
      </c>
      <c r="P106" s="93">
        <f>SUM('1:3'!P106)</f>
        <v>0</v>
      </c>
      <c r="Q106" s="93">
        <f>SUM('1:3'!Q106)</f>
        <v>0</v>
      </c>
      <c r="R106" s="93">
        <f>SUM('1:3'!R106)</f>
        <v>0</v>
      </c>
      <c r="S106" s="93">
        <f>SUM('1:3'!S106)</f>
        <v>0</v>
      </c>
      <c r="T106" s="93">
        <f>SUM('1:3'!T106)</f>
        <v>0</v>
      </c>
      <c r="U106" s="93">
        <f>SUM('1:3'!U106)</f>
        <v>0</v>
      </c>
      <c r="V106" s="202">
        <f t="shared" si="20"/>
        <v>0</v>
      </c>
      <c r="W106" s="33" t="str">
        <f t="shared" si="21"/>
        <v/>
      </c>
      <c r="X106" s="93">
        <f>SUM('1:3'!X106)</f>
        <v>0</v>
      </c>
      <c r="Y106" s="93">
        <f>SUM('1:3'!Y106)</f>
        <v>0</v>
      </c>
      <c r="Z106" s="93">
        <f>SUM('1:3'!Z106)</f>
        <v>0</v>
      </c>
      <c r="AA106" s="93">
        <f>SUM('1:3'!AA106)</f>
        <v>0</v>
      </c>
      <c r="AB106" s="315">
        <v>1.29</v>
      </c>
      <c r="AC106" s="238">
        <f t="shared" si="14"/>
        <v>0</v>
      </c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</row>
    <row r="107" spans="1:106" ht="17.25">
      <c r="A107" s="280">
        <v>30400026</v>
      </c>
      <c r="B107" s="186" t="s">
        <v>452</v>
      </c>
      <c r="C107" s="183" t="s">
        <v>395</v>
      </c>
      <c r="D107" s="17">
        <v>5</v>
      </c>
      <c r="E107" s="17"/>
      <c r="F107" s="6"/>
      <c r="G107" s="93">
        <f>SUM('1:3'!G107)</f>
        <v>0</v>
      </c>
      <c r="H107" s="93">
        <f>SUM('1:3'!H107)</f>
        <v>0</v>
      </c>
      <c r="I107" s="93">
        <f>SUM('1:3'!I107)</f>
        <v>0</v>
      </c>
      <c r="J107" s="31"/>
      <c r="K107" s="35">
        <f t="array" ref="K107">IF(ISERROR(G107/L107),"",G107/L107)</f>
        <v>0</v>
      </c>
      <c r="L107" s="87">
        <v>5</v>
      </c>
      <c r="M107" s="36">
        <f t="shared" si="19"/>
        <v>0</v>
      </c>
      <c r="N107" s="93">
        <f>SUM('1:3'!N107)</f>
        <v>0</v>
      </c>
      <c r="O107" s="93">
        <f>SUM('1:3'!O107)</f>
        <v>0</v>
      </c>
      <c r="P107" s="93">
        <f>SUM('1:3'!P107)</f>
        <v>0</v>
      </c>
      <c r="Q107" s="93">
        <f>SUM('1:3'!Q107)</f>
        <v>0</v>
      </c>
      <c r="R107" s="93">
        <f>SUM('1:3'!R107)</f>
        <v>0</v>
      </c>
      <c r="S107" s="93">
        <f>SUM('1:3'!S107)</f>
        <v>0</v>
      </c>
      <c r="T107" s="93">
        <f>SUM('1:3'!T107)</f>
        <v>0</v>
      </c>
      <c r="U107" s="93">
        <f>SUM('1:3'!U107)</f>
        <v>0</v>
      </c>
      <c r="V107" s="202"/>
      <c r="W107" s="33"/>
      <c r="X107" s="93">
        <f>SUM('1:3'!X107)</f>
        <v>0</v>
      </c>
      <c r="Y107" s="93">
        <f>SUM('1:3'!Y107)</f>
        <v>0</v>
      </c>
      <c r="Z107" s="93">
        <f>SUM('1:3'!Z107)</f>
        <v>0</v>
      </c>
      <c r="AA107" s="93">
        <f>SUM('1:3'!AA107)</f>
        <v>0</v>
      </c>
      <c r="AB107" s="315">
        <v>2.0699999999999998</v>
      </c>
      <c r="AC107" s="238">
        <f t="shared" si="14"/>
        <v>0</v>
      </c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</row>
    <row r="108" spans="1:106" ht="17.25">
      <c r="A108" s="280">
        <v>30400028</v>
      </c>
      <c r="B108" s="186" t="s">
        <v>452</v>
      </c>
      <c r="C108" s="183" t="s">
        <v>402</v>
      </c>
      <c r="D108" s="17">
        <v>5</v>
      </c>
      <c r="E108" s="17"/>
      <c r="F108" s="6"/>
      <c r="G108" s="93">
        <f>SUM('1:3'!G108)</f>
        <v>151</v>
      </c>
      <c r="H108" s="93">
        <f>SUM('1:3'!H108)</f>
        <v>755</v>
      </c>
      <c r="I108" s="93">
        <f>SUM('1:3'!I108)</f>
        <v>3.5</v>
      </c>
      <c r="J108" s="31"/>
      <c r="K108" s="35">
        <f t="array" ref="K108">IF(ISERROR(G108/L108),"",G108/L108)</f>
        <v>30.2</v>
      </c>
      <c r="L108" s="87">
        <v>5</v>
      </c>
      <c r="M108" s="36">
        <f t="shared" si="19"/>
        <v>-26.7</v>
      </c>
      <c r="N108" s="93">
        <f>SUM('1:3'!N108)</f>
        <v>0</v>
      </c>
      <c r="O108" s="93">
        <f>SUM('1:3'!O108)</f>
        <v>0</v>
      </c>
      <c r="P108" s="93">
        <f>SUM('1:3'!P108)</f>
        <v>0</v>
      </c>
      <c r="Q108" s="93">
        <f>SUM('1:3'!Q108)</f>
        <v>0</v>
      </c>
      <c r="R108" s="93">
        <f>SUM('1:3'!R108)</f>
        <v>0</v>
      </c>
      <c r="S108" s="93">
        <f>SUM('1:3'!S108)</f>
        <v>0</v>
      </c>
      <c r="T108" s="93">
        <f>SUM('1:3'!T108)</f>
        <v>0</v>
      </c>
      <c r="U108" s="93">
        <f>SUM('1:3'!U108)</f>
        <v>0</v>
      </c>
      <c r="V108" s="202"/>
      <c r="W108" s="33"/>
      <c r="X108" s="93">
        <f>SUM('1:3'!X108)</f>
        <v>0</v>
      </c>
      <c r="Y108" s="93">
        <f>SUM('1:3'!Y108)</f>
        <v>0</v>
      </c>
      <c r="Z108" s="93">
        <f>SUM('1:3'!Z108)</f>
        <v>0</v>
      </c>
      <c r="AA108" s="93">
        <f>SUM('1:3'!AA108)</f>
        <v>0</v>
      </c>
      <c r="AB108" s="315">
        <v>2.0699999999999998</v>
      </c>
      <c r="AC108" s="238">
        <f t="shared" si="14"/>
        <v>312.57</v>
      </c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</row>
    <row r="109" spans="1:106" ht="17.25">
      <c r="A109" s="280">
        <v>30400027</v>
      </c>
      <c r="B109" s="186" t="s">
        <v>453</v>
      </c>
      <c r="C109" s="183" t="s">
        <v>405</v>
      </c>
      <c r="D109" s="17">
        <v>5</v>
      </c>
      <c r="E109" s="17"/>
      <c r="F109" s="6"/>
      <c r="G109" s="93">
        <f>SUM('1:3'!G109)</f>
        <v>0</v>
      </c>
      <c r="H109" s="93">
        <f>SUM('1:3'!H109)</f>
        <v>0</v>
      </c>
      <c r="I109" s="93">
        <f>SUM('1:3'!I109)</f>
        <v>0</v>
      </c>
      <c r="J109" s="31"/>
      <c r="K109" s="35">
        <f t="array" ref="K109">IF(ISERROR(G109/L109),"",G109/L109)</f>
        <v>0</v>
      </c>
      <c r="L109" s="87">
        <v>5</v>
      </c>
      <c r="M109" s="36">
        <f t="shared" si="19"/>
        <v>0</v>
      </c>
      <c r="N109" s="93">
        <f>SUM('1:3'!N109)</f>
        <v>0</v>
      </c>
      <c r="O109" s="93">
        <f>SUM('1:3'!O109)</f>
        <v>0</v>
      </c>
      <c r="P109" s="93">
        <f>SUM('1:3'!P109)</f>
        <v>0</v>
      </c>
      <c r="Q109" s="93">
        <f>SUM('1:3'!Q109)</f>
        <v>0</v>
      </c>
      <c r="R109" s="93">
        <f>SUM('1:3'!R109)</f>
        <v>0</v>
      </c>
      <c r="S109" s="93">
        <f>SUM('1:3'!S109)</f>
        <v>0</v>
      </c>
      <c r="T109" s="93">
        <f>SUM('1:3'!T109)</f>
        <v>0</v>
      </c>
      <c r="U109" s="93">
        <f>SUM('1:3'!U109)</f>
        <v>0</v>
      </c>
      <c r="V109" s="202"/>
      <c r="W109" s="33"/>
      <c r="X109" s="93">
        <f>SUM('1:3'!X109)</f>
        <v>0</v>
      </c>
      <c r="Y109" s="93">
        <f>SUM('1:3'!Y109)</f>
        <v>0</v>
      </c>
      <c r="Z109" s="93">
        <f>SUM('1:3'!Z109)</f>
        <v>0</v>
      </c>
      <c r="AA109" s="93">
        <f>SUM('1:3'!AA109)</f>
        <v>0</v>
      </c>
      <c r="AB109" s="315">
        <v>2.0699999999999998</v>
      </c>
      <c r="AC109" s="238">
        <f t="shared" si="14"/>
        <v>0</v>
      </c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</row>
    <row r="110" spans="1:106" ht="17.25">
      <c r="A110" s="280"/>
      <c r="B110" s="186" t="s">
        <v>487</v>
      </c>
      <c r="C110" s="183" t="s">
        <v>372</v>
      </c>
      <c r="D110" s="17">
        <v>5</v>
      </c>
      <c r="E110" s="17"/>
      <c r="F110" s="6"/>
      <c r="G110" s="93">
        <f>SUM('1:3'!G110)</f>
        <v>0</v>
      </c>
      <c r="H110" s="93">
        <f>SUM('1:3'!H110)</f>
        <v>0</v>
      </c>
      <c r="I110" s="93">
        <f>SUM('1:3'!I110)</f>
        <v>0</v>
      </c>
      <c r="J110" s="31"/>
      <c r="K110" s="35">
        <f t="array" ref="K110">IF(ISERROR(G110/L110),"",G110/L110)</f>
        <v>0</v>
      </c>
      <c r="L110" s="87">
        <v>5</v>
      </c>
      <c r="M110" s="36">
        <f t="shared" si="19"/>
        <v>0</v>
      </c>
      <c r="N110" s="93">
        <f>SUM('1:3'!N110)</f>
        <v>0</v>
      </c>
      <c r="O110" s="93">
        <f>SUM('1:3'!O110)</f>
        <v>0</v>
      </c>
      <c r="P110" s="93">
        <f>SUM('1:3'!P110)</f>
        <v>0</v>
      </c>
      <c r="Q110" s="93">
        <f>SUM('1:3'!Q110)</f>
        <v>0</v>
      </c>
      <c r="R110" s="93">
        <f>SUM('1:3'!R110)</f>
        <v>0</v>
      </c>
      <c r="S110" s="93">
        <f>SUM('1:3'!S110)</f>
        <v>0</v>
      </c>
      <c r="T110" s="93">
        <f>SUM('1:3'!T110)</f>
        <v>0</v>
      </c>
      <c r="U110" s="93">
        <f>SUM('1:3'!U110)</f>
        <v>0</v>
      </c>
      <c r="V110" s="202"/>
      <c r="W110" s="33"/>
      <c r="X110" s="93">
        <f>SUM('1:3'!X110)</f>
        <v>0</v>
      </c>
      <c r="Y110" s="93">
        <f>SUM('1:3'!Y110)</f>
        <v>0</v>
      </c>
      <c r="Z110" s="93">
        <f>SUM('1:3'!Z110)</f>
        <v>0</v>
      </c>
      <c r="AA110" s="93">
        <f>SUM('1:3'!AA110)</f>
        <v>0</v>
      </c>
      <c r="AB110" s="315">
        <v>2.0699999999999998</v>
      </c>
      <c r="AC110" s="238">
        <f t="shared" si="14"/>
        <v>0</v>
      </c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</row>
    <row r="111" spans="1:106" ht="17.25">
      <c r="A111" s="280">
        <v>30600009</v>
      </c>
      <c r="B111" s="61" t="s">
        <v>343</v>
      </c>
      <c r="C111" s="16" t="s">
        <v>345</v>
      </c>
      <c r="D111" s="17">
        <v>5</v>
      </c>
      <c r="E111" s="17"/>
      <c r="F111" s="6"/>
      <c r="G111" s="93">
        <f>SUM('1:3'!G111)</f>
        <v>0</v>
      </c>
      <c r="H111" s="93">
        <f>SUM('1:3'!H111)</f>
        <v>0</v>
      </c>
      <c r="I111" s="93">
        <f>SUM('1:3'!I111)</f>
        <v>0</v>
      </c>
      <c r="J111" s="31"/>
      <c r="K111" s="35">
        <f t="array" ref="K111">IF(ISERROR(G111/L111),"",G111/L111)</f>
        <v>0</v>
      </c>
      <c r="L111" s="87">
        <v>5</v>
      </c>
      <c r="M111" s="36">
        <f t="shared" si="19"/>
        <v>0</v>
      </c>
      <c r="N111" s="93">
        <f>SUM('1:3'!N111)</f>
        <v>0</v>
      </c>
      <c r="O111" s="93">
        <f>SUM('1:3'!O111)</f>
        <v>0</v>
      </c>
      <c r="P111" s="93">
        <f>SUM('1:3'!P111)</f>
        <v>0</v>
      </c>
      <c r="Q111" s="93">
        <f>SUM('1:3'!Q111)</f>
        <v>0</v>
      </c>
      <c r="R111" s="93">
        <f>SUM('1:3'!R111)</f>
        <v>0</v>
      </c>
      <c r="S111" s="93">
        <f>SUM('1:3'!S111)</f>
        <v>0</v>
      </c>
      <c r="T111" s="93">
        <f>SUM('1:3'!T111)</f>
        <v>0</v>
      </c>
      <c r="U111" s="93">
        <f>SUM('1:3'!U111)</f>
        <v>0</v>
      </c>
      <c r="V111" s="202"/>
      <c r="W111" s="33"/>
      <c r="X111" s="93">
        <f>SUM('1:3'!X111)</f>
        <v>0</v>
      </c>
      <c r="Y111" s="93">
        <f>SUM('1:3'!Y111)</f>
        <v>0</v>
      </c>
      <c r="Z111" s="93">
        <f>SUM('1:3'!Z111)</f>
        <v>0</v>
      </c>
      <c r="AA111" s="93">
        <f>SUM('1:3'!AA111)</f>
        <v>0</v>
      </c>
      <c r="AB111" s="315">
        <v>2.0699999999999998</v>
      </c>
      <c r="AC111" s="238">
        <f t="shared" si="14"/>
        <v>0</v>
      </c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</row>
    <row r="112" spans="1:106" ht="17.25">
      <c r="A112" s="280">
        <v>30600010</v>
      </c>
      <c r="B112" s="61" t="s">
        <v>343</v>
      </c>
      <c r="C112" s="16" t="s">
        <v>347</v>
      </c>
      <c r="D112" s="17">
        <v>5</v>
      </c>
      <c r="E112" s="17"/>
      <c r="F112" s="6"/>
      <c r="G112" s="93">
        <f>SUM('1:3'!G112)</f>
        <v>0</v>
      </c>
      <c r="H112" s="93">
        <f>SUM('1:3'!H112)</f>
        <v>0</v>
      </c>
      <c r="I112" s="93">
        <f>SUM('1:3'!I112)</f>
        <v>0</v>
      </c>
      <c r="J112" s="31"/>
      <c r="K112" s="35">
        <f t="array" ref="K112">IF(ISERROR(G112/L112),"",G112/L112)</f>
        <v>0</v>
      </c>
      <c r="L112" s="87">
        <v>5</v>
      </c>
      <c r="M112" s="36">
        <f t="shared" si="19"/>
        <v>0</v>
      </c>
      <c r="N112" s="93">
        <f>SUM('1:3'!N112)</f>
        <v>0</v>
      </c>
      <c r="O112" s="93">
        <f>SUM('1:3'!O112)</f>
        <v>0</v>
      </c>
      <c r="P112" s="93">
        <f>SUM('1:3'!P112)</f>
        <v>0</v>
      </c>
      <c r="Q112" s="93">
        <f>SUM('1:3'!Q112)</f>
        <v>0</v>
      </c>
      <c r="R112" s="93">
        <f>SUM('1:3'!R112)</f>
        <v>0</v>
      </c>
      <c r="S112" s="93">
        <f>SUM('1:3'!S112)</f>
        <v>0</v>
      </c>
      <c r="T112" s="93">
        <f>SUM('1:3'!T112)</f>
        <v>0</v>
      </c>
      <c r="U112" s="93">
        <f>SUM('1:3'!U112)</f>
        <v>0</v>
      </c>
      <c r="V112" s="202"/>
      <c r="W112" s="33"/>
      <c r="X112" s="93">
        <f>SUM('1:3'!X112)</f>
        <v>0</v>
      </c>
      <c r="Y112" s="93">
        <f>SUM('1:3'!Y112)</f>
        <v>0</v>
      </c>
      <c r="Z112" s="93">
        <f>SUM('1:3'!Z112)</f>
        <v>0</v>
      </c>
      <c r="AA112" s="93">
        <f>SUM('1:3'!AA112)</f>
        <v>0</v>
      </c>
      <c r="AB112" s="315">
        <v>2.0699999999999998</v>
      </c>
      <c r="AC112" s="238">
        <f t="shared" si="14"/>
        <v>0</v>
      </c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</row>
    <row r="113" spans="1:106" ht="17.25">
      <c r="A113" s="280">
        <v>30400001</v>
      </c>
      <c r="B113" s="65" t="s">
        <v>508</v>
      </c>
      <c r="C113" s="16" t="s">
        <v>61</v>
      </c>
      <c r="D113" s="17">
        <v>5.0599999999999996</v>
      </c>
      <c r="E113" s="17"/>
      <c r="F113" s="6"/>
      <c r="G113" s="93">
        <f>SUM('1:3'!G113)</f>
        <v>0</v>
      </c>
      <c r="H113" s="93">
        <f>SUM('1:3'!H113)</f>
        <v>0</v>
      </c>
      <c r="I113" s="93">
        <f>SUM('1:3'!I113)</f>
        <v>0</v>
      </c>
      <c r="J113" s="31" t="str">
        <f t="array" ref="J113">IF(ISERROR(G113/I113),"",G113/I113)</f>
        <v/>
      </c>
      <c r="K113" s="35">
        <f t="array" ref="K113">IF(ISERROR(G113/L113),"",G113/L113)</f>
        <v>0</v>
      </c>
      <c r="L113" s="87">
        <v>15.5</v>
      </c>
      <c r="M113" s="36">
        <f t="shared" si="19"/>
        <v>0</v>
      </c>
      <c r="N113" s="93">
        <f>SUM('1:3'!N113)</f>
        <v>0</v>
      </c>
      <c r="O113" s="93">
        <f>SUM('1:3'!O113)</f>
        <v>0</v>
      </c>
      <c r="P113" s="93">
        <f>SUM('1:3'!P113)</f>
        <v>0</v>
      </c>
      <c r="Q113" s="93">
        <f>SUM('1:3'!Q113)</f>
        <v>0</v>
      </c>
      <c r="R113" s="93">
        <f>SUM('1:3'!R113)</f>
        <v>0</v>
      </c>
      <c r="S113" s="93">
        <f>SUM('1:3'!S113)</f>
        <v>0</v>
      </c>
      <c r="T113" s="93">
        <f>SUM('1:3'!T113)</f>
        <v>0</v>
      </c>
      <c r="U113" s="93">
        <f>SUM('1:3'!U113)</f>
        <v>0</v>
      </c>
      <c r="V113" s="202">
        <f>SUM(X113:AA113)</f>
        <v>0</v>
      </c>
      <c r="W113" s="33" t="str">
        <f>IF(ISERROR(V113/G113),"",V113/G113)</f>
        <v/>
      </c>
      <c r="X113" s="93">
        <f>SUM('1:3'!X113)</f>
        <v>0</v>
      </c>
      <c r="Y113" s="93">
        <f>SUM('1:3'!Y113)</f>
        <v>0</v>
      </c>
      <c r="Z113" s="93">
        <f>SUM('1:3'!Z113)</f>
        <v>0</v>
      </c>
      <c r="AA113" s="93">
        <f>SUM('1:3'!AA113)</f>
        <v>0</v>
      </c>
      <c r="AB113" s="315">
        <v>0.67</v>
      </c>
      <c r="AC113" s="238">
        <f t="shared" si="14"/>
        <v>0</v>
      </c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</row>
    <row r="114" spans="1:106" ht="17.25">
      <c r="A114" s="280">
        <v>30400002</v>
      </c>
      <c r="B114" s="65" t="s">
        <v>508</v>
      </c>
      <c r="C114" s="16" t="s">
        <v>72</v>
      </c>
      <c r="D114" s="17">
        <v>5.0599999999999996</v>
      </c>
      <c r="E114" s="17"/>
      <c r="F114" s="6"/>
      <c r="G114" s="93">
        <f>SUM('1:3'!G114)</f>
        <v>0</v>
      </c>
      <c r="H114" s="93">
        <f>SUM('1:3'!H114)</f>
        <v>0</v>
      </c>
      <c r="I114" s="93">
        <f>SUM('1:3'!I114)</f>
        <v>0</v>
      </c>
      <c r="J114" s="31" t="str">
        <f t="array" ref="J114">IF(ISERROR(G114/I114),"",G114/I114)</f>
        <v/>
      </c>
      <c r="K114" s="35">
        <f t="array" ref="K114">IF(ISERROR(G114/L114),"",G114/L114)</f>
        <v>0</v>
      </c>
      <c r="L114" s="87">
        <v>15.5</v>
      </c>
      <c r="M114" s="36">
        <f t="shared" si="19"/>
        <v>0</v>
      </c>
      <c r="N114" s="93">
        <f>SUM('1:3'!N114)</f>
        <v>0</v>
      </c>
      <c r="O114" s="93">
        <f>SUM('1:3'!O114)</f>
        <v>0</v>
      </c>
      <c r="P114" s="93">
        <f>SUM('1:3'!P114)</f>
        <v>0</v>
      </c>
      <c r="Q114" s="93">
        <f>SUM('1:3'!Q114)</f>
        <v>0</v>
      </c>
      <c r="R114" s="93">
        <f>SUM('1:3'!R114)</f>
        <v>0</v>
      </c>
      <c r="S114" s="93">
        <f>SUM('1:3'!S114)</f>
        <v>0</v>
      </c>
      <c r="T114" s="93">
        <f>SUM('1:3'!T114)</f>
        <v>0</v>
      </c>
      <c r="U114" s="93">
        <f>SUM('1:3'!U114)</f>
        <v>0</v>
      </c>
      <c r="V114" s="202">
        <f>SUM(X114:AA114)</f>
        <v>0</v>
      </c>
      <c r="W114" s="33" t="str">
        <f>IF(ISERROR(V114/G114),"",V114/G114)</f>
        <v/>
      </c>
      <c r="X114" s="93">
        <f>SUM('1:3'!X114)</f>
        <v>0</v>
      </c>
      <c r="Y114" s="93">
        <f>SUM('1:3'!Y114)</f>
        <v>0</v>
      </c>
      <c r="Z114" s="93">
        <f>SUM('1:3'!Z114)</f>
        <v>0</v>
      </c>
      <c r="AA114" s="93">
        <f>SUM('1:3'!AA114)</f>
        <v>0</v>
      </c>
      <c r="AB114" s="315">
        <v>0.67</v>
      </c>
      <c r="AC114" s="238">
        <f t="shared" si="14"/>
        <v>0</v>
      </c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</row>
    <row r="115" spans="1:106" ht="17.25">
      <c r="A115" s="280">
        <v>30400004</v>
      </c>
      <c r="B115" s="211" t="s">
        <v>454</v>
      </c>
      <c r="C115" s="183" t="s">
        <v>73</v>
      </c>
      <c r="D115" s="17"/>
      <c r="E115" s="17"/>
      <c r="F115" s="6"/>
      <c r="G115" s="93">
        <f>SUM('1:3'!G115)</f>
        <v>73</v>
      </c>
      <c r="H115" s="93">
        <f>SUM('1:3'!H115)</f>
        <v>365</v>
      </c>
      <c r="I115" s="93">
        <f>SUM('1:3'!I115)</f>
        <v>1.5</v>
      </c>
      <c r="J115" s="31"/>
      <c r="K115" s="35">
        <f t="array" ref="K115">IF(ISERROR(G115/L115),"",G115/L115)</f>
        <v>3.0416666666666665</v>
      </c>
      <c r="L115" s="87">
        <v>24</v>
      </c>
      <c r="M115" s="36"/>
      <c r="N115" s="93"/>
      <c r="O115" s="93"/>
      <c r="P115" s="93"/>
      <c r="Q115" s="93"/>
      <c r="R115" s="93"/>
      <c r="S115" s="93"/>
      <c r="T115" s="93"/>
      <c r="U115" s="93"/>
      <c r="V115" s="202"/>
      <c r="W115" s="33"/>
      <c r="X115" s="93"/>
      <c r="Y115" s="93"/>
      <c r="Z115" s="93"/>
      <c r="AA115" s="93"/>
      <c r="AB115" s="315">
        <v>1.73</v>
      </c>
      <c r="AC115" s="238">
        <f t="shared" si="14"/>
        <v>126.28999999999999</v>
      </c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</row>
    <row r="116" spans="1:106" ht="17.25">
      <c r="A116" s="280">
        <v>30400003</v>
      </c>
      <c r="B116" s="211" t="s">
        <v>454</v>
      </c>
      <c r="C116" s="183" t="s">
        <v>60</v>
      </c>
      <c r="D116" s="17"/>
      <c r="E116" s="17"/>
      <c r="F116" s="6"/>
      <c r="G116" s="93">
        <f>SUM('1:3'!G116)</f>
        <v>0</v>
      </c>
      <c r="H116" s="93">
        <f>SUM('1:3'!H116)</f>
        <v>0</v>
      </c>
      <c r="I116" s="93">
        <f>SUM('1:3'!I116)</f>
        <v>0</v>
      </c>
      <c r="J116" s="31"/>
      <c r="K116" s="35">
        <f t="array" ref="K116">IF(ISERROR(G116/L116),"",G116/L116)</f>
        <v>0</v>
      </c>
      <c r="L116" s="87">
        <v>24</v>
      </c>
      <c r="M116" s="36"/>
      <c r="N116" s="93"/>
      <c r="O116" s="93"/>
      <c r="P116" s="93"/>
      <c r="Q116" s="93"/>
      <c r="R116" s="93"/>
      <c r="S116" s="93"/>
      <c r="T116" s="93"/>
      <c r="U116" s="93"/>
      <c r="V116" s="202"/>
      <c r="W116" s="33"/>
      <c r="X116" s="93"/>
      <c r="Y116" s="93"/>
      <c r="Z116" s="93"/>
      <c r="AA116" s="93"/>
      <c r="AB116" s="315">
        <v>1.73</v>
      </c>
      <c r="AC116" s="238">
        <f t="shared" si="14"/>
        <v>0</v>
      </c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</row>
    <row r="117" spans="1:106" ht="17.25">
      <c r="A117" s="280">
        <v>30400005</v>
      </c>
      <c r="B117" s="211" t="s">
        <v>454</v>
      </c>
      <c r="C117" s="183" t="s">
        <v>422</v>
      </c>
      <c r="D117" s="17"/>
      <c r="E117" s="17"/>
      <c r="F117" s="6"/>
      <c r="G117" s="93">
        <f>SUM('1:3'!G117)</f>
        <v>0</v>
      </c>
      <c r="H117" s="93">
        <f>SUM('1:3'!H117)</f>
        <v>0</v>
      </c>
      <c r="I117" s="93">
        <f>SUM('1:3'!I117)</f>
        <v>0</v>
      </c>
      <c r="J117" s="31"/>
      <c r="K117" s="35">
        <f t="array" ref="K117">IF(ISERROR(G117/L117),"",G117/L117)</f>
        <v>0</v>
      </c>
      <c r="L117" s="87">
        <v>24</v>
      </c>
      <c r="M117" s="36"/>
      <c r="N117" s="93"/>
      <c r="O117" s="93"/>
      <c r="P117" s="93"/>
      <c r="Q117" s="93"/>
      <c r="R117" s="93"/>
      <c r="S117" s="93"/>
      <c r="T117" s="93"/>
      <c r="U117" s="93"/>
      <c r="V117" s="202"/>
      <c r="W117" s="33"/>
      <c r="X117" s="93"/>
      <c r="Y117" s="93"/>
      <c r="Z117" s="93"/>
      <c r="AA117" s="93"/>
      <c r="AB117" s="315">
        <v>1.73</v>
      </c>
      <c r="AC117" s="238">
        <f t="shared" si="14"/>
        <v>0</v>
      </c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</row>
    <row r="118" spans="1:106" ht="17.25">
      <c r="A118" s="280">
        <v>30400007</v>
      </c>
      <c r="B118" s="65" t="s">
        <v>91</v>
      </c>
      <c r="C118" s="16" t="s">
        <v>74</v>
      </c>
      <c r="D118" s="17">
        <v>5.07</v>
      </c>
      <c r="E118" s="17"/>
      <c r="F118" s="6"/>
      <c r="G118" s="93">
        <f>SUM('1:3'!G118)</f>
        <v>0</v>
      </c>
      <c r="H118" s="93">
        <f>SUM('1:3'!H118)</f>
        <v>0</v>
      </c>
      <c r="I118" s="93">
        <f>SUM('1:3'!I118)</f>
        <v>0</v>
      </c>
      <c r="J118" s="31" t="str">
        <f t="array" ref="J118">IF(ISERROR(G118/I118),"",G118/I118)</f>
        <v/>
      </c>
      <c r="K118" s="35">
        <f t="array" ref="K118">IF(ISERROR(G118/L118),"",G118/L118)</f>
        <v>0</v>
      </c>
      <c r="L118" s="87">
        <v>9</v>
      </c>
      <c r="M118" s="36">
        <f>IF(ISERROR(I118-K118),"",I118-K118)</f>
        <v>0</v>
      </c>
      <c r="N118" s="93">
        <f>SUM('1:3'!N118)</f>
        <v>0</v>
      </c>
      <c r="O118" s="93">
        <f>SUM('1:3'!O118)</f>
        <v>0</v>
      </c>
      <c r="P118" s="93">
        <f>SUM('1:3'!P118)</f>
        <v>0</v>
      </c>
      <c r="Q118" s="93">
        <f>SUM('1:3'!Q118)</f>
        <v>0</v>
      </c>
      <c r="R118" s="93">
        <f>SUM('1:3'!R118)</f>
        <v>0</v>
      </c>
      <c r="S118" s="93">
        <f>SUM('1:3'!S118)</f>
        <v>0</v>
      </c>
      <c r="T118" s="93">
        <f>SUM('1:3'!T118)</f>
        <v>0</v>
      </c>
      <c r="U118" s="93">
        <f>SUM('1:3'!U118)</f>
        <v>0</v>
      </c>
      <c r="V118" s="202">
        <f>SUM(X118:AA118)</f>
        <v>0</v>
      </c>
      <c r="W118" s="33" t="str">
        <f>IF(ISERROR(V118/G118),"",V118/G118)</f>
        <v/>
      </c>
      <c r="X118" s="93">
        <f>SUM('1:3'!X118)</f>
        <v>0</v>
      </c>
      <c r="Y118" s="93">
        <f>SUM('1:3'!Y118)</f>
        <v>0</v>
      </c>
      <c r="Z118" s="93">
        <f>SUM('1:3'!Z118)</f>
        <v>0</v>
      </c>
      <c r="AA118" s="93">
        <f>SUM('1:3'!AA118)</f>
        <v>0</v>
      </c>
      <c r="AB118" s="315">
        <v>1.22</v>
      </c>
      <c r="AC118" s="238">
        <f t="shared" si="14"/>
        <v>0</v>
      </c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</row>
    <row r="119" spans="1:106" ht="17.25">
      <c r="A119" s="280">
        <v>30400006</v>
      </c>
      <c r="B119" s="65" t="s">
        <v>91</v>
      </c>
      <c r="C119" s="16" t="s">
        <v>53</v>
      </c>
      <c r="D119" s="17">
        <v>5.07</v>
      </c>
      <c r="E119" s="17"/>
      <c r="F119" s="6"/>
      <c r="G119" s="93">
        <f>SUM('1:3'!G119)</f>
        <v>0</v>
      </c>
      <c r="H119" s="93">
        <f>SUM('1:3'!H119)</f>
        <v>0</v>
      </c>
      <c r="I119" s="93">
        <f>SUM('1:3'!I119)</f>
        <v>0</v>
      </c>
      <c r="J119" s="31" t="str">
        <f t="array" ref="J119">IF(ISERROR(G119/I119),"",G119/I119)</f>
        <v/>
      </c>
      <c r="K119" s="35">
        <f t="array" ref="K119">IF(ISERROR(G119/L119),"",G119/L119)</f>
        <v>0</v>
      </c>
      <c r="L119" s="87">
        <v>9</v>
      </c>
      <c r="M119" s="36">
        <f>IF(ISERROR(I119-K119),"",I119-K119)</f>
        <v>0</v>
      </c>
      <c r="N119" s="93">
        <f>SUM('1:3'!N119)</f>
        <v>0</v>
      </c>
      <c r="O119" s="93">
        <f>SUM('1:3'!O119)</f>
        <v>0</v>
      </c>
      <c r="P119" s="93">
        <f>SUM('1:3'!P119)</f>
        <v>0</v>
      </c>
      <c r="Q119" s="93">
        <f>SUM('1:3'!Q119)</f>
        <v>0</v>
      </c>
      <c r="R119" s="93">
        <f>SUM('1:3'!R119)</f>
        <v>0</v>
      </c>
      <c r="S119" s="93">
        <f>SUM('1:3'!S119)</f>
        <v>0</v>
      </c>
      <c r="T119" s="93">
        <f>SUM('1:3'!T119)</f>
        <v>0</v>
      </c>
      <c r="U119" s="93">
        <f>SUM('1:3'!U119)</f>
        <v>0</v>
      </c>
      <c r="V119" s="202">
        <f>SUM(X119:AA119)</f>
        <v>0</v>
      </c>
      <c r="W119" s="33" t="str">
        <f>IF(ISERROR(V119/G119),"",V119/G119)</f>
        <v/>
      </c>
      <c r="X119" s="93">
        <f>SUM('1:3'!X119)</f>
        <v>0</v>
      </c>
      <c r="Y119" s="93">
        <f>SUM('1:3'!Y119)</f>
        <v>0</v>
      </c>
      <c r="Z119" s="93">
        <f>SUM('1:3'!Z119)</f>
        <v>0</v>
      </c>
      <c r="AA119" s="93">
        <f>SUM('1:3'!AA119)</f>
        <v>0</v>
      </c>
      <c r="AB119" s="315">
        <v>1.22</v>
      </c>
      <c r="AC119" s="238">
        <f t="shared" si="14"/>
        <v>0</v>
      </c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</row>
    <row r="120" spans="1:106" ht="17.25">
      <c r="A120" s="280">
        <v>30400006</v>
      </c>
      <c r="B120" s="65" t="s">
        <v>91</v>
      </c>
      <c r="C120" s="16" t="s">
        <v>60</v>
      </c>
      <c r="D120" s="17">
        <v>5.0599999999999996</v>
      </c>
      <c r="E120" s="17"/>
      <c r="F120" s="53"/>
      <c r="G120" s="93">
        <f>SUM('1:3'!G120)</f>
        <v>0</v>
      </c>
      <c r="H120" s="93">
        <f>SUM('1:3'!H120)</f>
        <v>0</v>
      </c>
      <c r="I120" s="93">
        <f>SUM('1:3'!I120)</f>
        <v>0</v>
      </c>
      <c r="J120" s="31" t="str">
        <f t="array" ref="J120">IF(ISERROR(G120/I120),"",G120/I120)</f>
        <v/>
      </c>
      <c r="K120" s="218">
        <f t="array" ref="K120">IF(ISERROR(G120/L120),"",G120/L120)</f>
        <v>0</v>
      </c>
      <c r="L120" s="87">
        <v>9</v>
      </c>
      <c r="M120" s="36">
        <f>IF(ISERROR(I120-K120),"",I120-K120)</f>
        <v>0</v>
      </c>
      <c r="N120" s="93">
        <f>SUM('1:3'!N120)</f>
        <v>0</v>
      </c>
      <c r="O120" s="93">
        <f>SUM('1:3'!O120)</f>
        <v>0</v>
      </c>
      <c r="P120" s="93">
        <f>SUM('1:3'!P120)</f>
        <v>0</v>
      </c>
      <c r="Q120" s="93">
        <f>SUM('1:3'!Q120)</f>
        <v>0</v>
      </c>
      <c r="R120" s="93">
        <f>SUM('1:3'!R120)</f>
        <v>0</v>
      </c>
      <c r="S120" s="93">
        <f>SUM('1:3'!S120)</f>
        <v>0</v>
      </c>
      <c r="T120" s="93">
        <f>SUM('1:3'!T120)</f>
        <v>0</v>
      </c>
      <c r="U120" s="93">
        <f>SUM('1:3'!U120)</f>
        <v>0</v>
      </c>
      <c r="V120" s="202">
        <f>SUM(X120:AA120)</f>
        <v>0</v>
      </c>
      <c r="W120" s="33" t="str">
        <f>IF(ISERROR(V120/G120),"",V120/G120)</f>
        <v/>
      </c>
      <c r="X120" s="93">
        <f>SUM('1:3'!X120)</f>
        <v>0</v>
      </c>
      <c r="Y120" s="93">
        <f>SUM('1:3'!Y120)</f>
        <v>0</v>
      </c>
      <c r="Z120" s="93">
        <f>SUM('1:3'!Z120)</f>
        <v>0</v>
      </c>
      <c r="AA120" s="93">
        <f>SUM('1:3'!AA120)</f>
        <v>0</v>
      </c>
      <c r="AB120" s="315">
        <v>1.22</v>
      </c>
      <c r="AC120" s="238">
        <f t="shared" si="14"/>
        <v>0</v>
      </c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</row>
    <row r="121" spans="1:106" ht="15.75">
      <c r="A121" s="536" t="s">
        <v>92</v>
      </c>
      <c r="B121" s="537"/>
      <c r="C121" s="215" t="s">
        <v>71</v>
      </c>
      <c r="D121" s="20"/>
      <c r="E121" s="20"/>
      <c r="F121" s="32"/>
      <c r="G121" s="99">
        <f>SUM(G87:G120)</f>
        <v>224</v>
      </c>
      <c r="H121" s="30">
        <f>SUM(H87:H120)</f>
        <v>1120</v>
      </c>
      <c r="I121" s="30">
        <f>SUM(I87:I120)</f>
        <v>5</v>
      </c>
      <c r="J121" s="31">
        <f t="array" ref="J121">IF(ISERROR(G121/I121),"",G121/I121)</f>
        <v>44.8</v>
      </c>
      <c r="K121" s="30">
        <f>SUM(K87:K120)</f>
        <v>33.241666666666667</v>
      </c>
      <c r="L121" s="98"/>
      <c r="M121" s="89">
        <f t="shared" ref="M121:V121" si="22">SUM(M87:M120)</f>
        <v>-26.7</v>
      </c>
      <c r="N121" s="30">
        <f t="shared" si="22"/>
        <v>0</v>
      </c>
      <c r="O121" s="91">
        <f t="shared" si="22"/>
        <v>0</v>
      </c>
      <c r="P121" s="91">
        <f t="shared" si="22"/>
        <v>0</v>
      </c>
      <c r="Q121" s="91">
        <f t="shared" si="22"/>
        <v>0</v>
      </c>
      <c r="R121" s="91">
        <f t="shared" si="22"/>
        <v>0</v>
      </c>
      <c r="S121" s="92">
        <f t="shared" si="22"/>
        <v>0</v>
      </c>
      <c r="T121" s="91">
        <f t="shared" si="22"/>
        <v>0</v>
      </c>
      <c r="U121" s="91">
        <f t="shared" si="22"/>
        <v>0</v>
      </c>
      <c r="V121" s="202">
        <f t="shared" si="22"/>
        <v>0</v>
      </c>
      <c r="W121" s="33">
        <f t="shared" ref="W121:W152" si="23">IF(ISERROR(V121/G121),"",V121/G121)</f>
        <v>0</v>
      </c>
      <c r="X121" s="92">
        <f>SUM(X87:X120)</f>
        <v>0</v>
      </c>
      <c r="Y121" s="92">
        <f>SUM(Y87:Y120)</f>
        <v>0</v>
      </c>
      <c r="Z121" s="92">
        <f>SUM(Z87:Z120)</f>
        <v>0</v>
      </c>
      <c r="AA121" s="92">
        <f>SUM(AA87:AA120)</f>
        <v>0</v>
      </c>
      <c r="AB121" s="315"/>
      <c r="AC121" s="239">
        <f>SUM(AC87:AC120)</f>
        <v>438.86</v>
      </c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</row>
    <row r="122" spans="1:106" ht="17.25">
      <c r="A122" s="280">
        <v>30100038</v>
      </c>
      <c r="B122" s="62" t="s">
        <v>93</v>
      </c>
      <c r="C122" s="16" t="s">
        <v>94</v>
      </c>
      <c r="D122" s="17">
        <v>5.03</v>
      </c>
      <c r="E122" s="17"/>
      <c r="F122" s="6"/>
      <c r="G122" s="93">
        <f>SUM('1:3'!G122)</f>
        <v>248</v>
      </c>
      <c r="H122" s="93">
        <f>SUM('1:3'!H122)</f>
        <v>1247.44</v>
      </c>
      <c r="I122" s="93">
        <f>SUM('1:3'!I122)</f>
        <v>9</v>
      </c>
      <c r="J122" s="31">
        <f t="array" ref="J122">IF(ISERROR(G122/I122),"",G122/I122)</f>
        <v>27.555555555555557</v>
      </c>
      <c r="K122" s="35">
        <f t="array" ref="K122">IF(ISERROR(G122/L122),"",G122/L122)</f>
        <v>9.92</v>
      </c>
      <c r="L122" s="87">
        <v>25</v>
      </c>
      <c r="M122" s="36">
        <f t="shared" ref="M122:M136" si="24">IF(ISERROR(I122-K122),"",I122-K122)</f>
        <v>-0.91999999999999993</v>
      </c>
      <c r="N122" s="93">
        <f>SUM('1:3'!N122)</f>
        <v>0</v>
      </c>
      <c r="O122" s="93">
        <f>SUM('1:3'!O122)</f>
        <v>0</v>
      </c>
      <c r="P122" s="93">
        <f>SUM('1:3'!P122)</f>
        <v>0</v>
      </c>
      <c r="Q122" s="93">
        <f>SUM('1:3'!Q122)</f>
        <v>0</v>
      </c>
      <c r="R122" s="93">
        <f>SUM('1:3'!R122)</f>
        <v>0</v>
      </c>
      <c r="S122" s="93">
        <f>SUM('1:3'!S122)</f>
        <v>0</v>
      </c>
      <c r="T122" s="93">
        <f>SUM('1:3'!T122)</f>
        <v>0</v>
      </c>
      <c r="U122" s="93">
        <f>SUM('1:3'!U122)</f>
        <v>0</v>
      </c>
      <c r="V122" s="202">
        <f t="shared" ref="V122:V136" si="25">SUM(X122:AA122)</f>
        <v>0</v>
      </c>
      <c r="W122" s="33">
        <f t="shared" si="23"/>
        <v>0</v>
      </c>
      <c r="X122" s="93">
        <f>SUM('1:3'!X122)</f>
        <v>0</v>
      </c>
      <c r="Y122" s="93">
        <f>SUM('1:3'!Y122)</f>
        <v>0</v>
      </c>
      <c r="Z122" s="93">
        <f>SUM('1:3'!Z122)</f>
        <v>0</v>
      </c>
      <c r="AA122" s="93">
        <f>SUM('1:3'!AA122)</f>
        <v>0</v>
      </c>
      <c r="AB122" s="315">
        <v>0.41</v>
      </c>
      <c r="AC122" s="238">
        <f t="shared" si="14"/>
        <v>101.67999999999999</v>
      </c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</row>
    <row r="123" spans="1:106" ht="17.25">
      <c r="A123" s="280">
        <v>30100037</v>
      </c>
      <c r="B123" s="62" t="s">
        <v>93</v>
      </c>
      <c r="C123" s="16" t="s">
        <v>74</v>
      </c>
      <c r="D123" s="17">
        <v>5.03</v>
      </c>
      <c r="E123" s="17"/>
      <c r="F123" s="6"/>
      <c r="G123" s="93">
        <f>SUM('1:3'!G123)</f>
        <v>251</v>
      </c>
      <c r="H123" s="93">
        <f>SUM('1:3'!H123)</f>
        <v>1262.53</v>
      </c>
      <c r="I123" s="93">
        <f>SUM('1:3'!I123)</f>
        <v>7</v>
      </c>
      <c r="J123" s="31">
        <f t="array" ref="J123">IF(ISERROR(G123/I123),"",G123/I123)</f>
        <v>35.857142857142854</v>
      </c>
      <c r="K123" s="35">
        <f t="array" ref="K123">IF(ISERROR(G123/L123),"",G123/L123)</f>
        <v>10.039999999999999</v>
      </c>
      <c r="L123" s="87">
        <v>25</v>
      </c>
      <c r="M123" s="36">
        <f t="shared" si="24"/>
        <v>-3.0399999999999991</v>
      </c>
      <c r="N123" s="93">
        <f>SUM('1:3'!N123)</f>
        <v>0</v>
      </c>
      <c r="O123" s="93">
        <f>SUM('1:3'!O123)</f>
        <v>0</v>
      </c>
      <c r="P123" s="93">
        <f>SUM('1:3'!P123)</f>
        <v>0</v>
      </c>
      <c r="Q123" s="93">
        <f>SUM('1:3'!Q123)</f>
        <v>0</v>
      </c>
      <c r="R123" s="93">
        <f>SUM('1:3'!R123)</f>
        <v>0</v>
      </c>
      <c r="S123" s="93">
        <f>SUM('1:3'!S123)</f>
        <v>0</v>
      </c>
      <c r="T123" s="93">
        <f>SUM('1:3'!T123)</f>
        <v>0</v>
      </c>
      <c r="U123" s="93">
        <f>SUM('1:3'!U123)</f>
        <v>0</v>
      </c>
      <c r="V123" s="202">
        <f t="shared" si="25"/>
        <v>0</v>
      </c>
      <c r="W123" s="33">
        <f t="shared" si="23"/>
        <v>0</v>
      </c>
      <c r="X123" s="93">
        <f>SUM('1:3'!X123)</f>
        <v>0</v>
      </c>
      <c r="Y123" s="93">
        <f>SUM('1:3'!Y123)</f>
        <v>0</v>
      </c>
      <c r="Z123" s="93">
        <f>SUM('1:3'!Z123)</f>
        <v>0</v>
      </c>
      <c r="AA123" s="93">
        <f>SUM('1:3'!AA123)</f>
        <v>0</v>
      </c>
      <c r="AB123" s="315">
        <v>0.41</v>
      </c>
      <c r="AC123" s="238">
        <f t="shared" si="14"/>
        <v>102.91</v>
      </c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</row>
    <row r="124" spans="1:106" ht="17.25">
      <c r="A124" s="280">
        <v>30100051</v>
      </c>
      <c r="B124" s="62" t="s">
        <v>58</v>
      </c>
      <c r="C124" s="16" t="s">
        <v>65</v>
      </c>
      <c r="D124" s="17">
        <v>5.04</v>
      </c>
      <c r="E124" s="17"/>
      <c r="F124" s="6"/>
      <c r="G124" s="93">
        <f>SUM('1:3'!G124)</f>
        <v>431</v>
      </c>
      <c r="H124" s="93">
        <f>SUM('1:3'!H124)</f>
        <v>2172.2400000000002</v>
      </c>
      <c r="I124" s="93">
        <f>SUM('1:3'!I124)</f>
        <v>22.5</v>
      </c>
      <c r="J124" s="31">
        <f t="array" ref="J124">IF(ISERROR(G124/I124),"",G124/I124)</f>
        <v>19.155555555555555</v>
      </c>
      <c r="K124" s="35">
        <f t="array" ref="K124">IF(ISERROR(G124/L124),"",G124/L124)</f>
        <v>21.55</v>
      </c>
      <c r="L124" s="87">
        <v>20</v>
      </c>
      <c r="M124" s="36">
        <f t="shared" si="24"/>
        <v>0.94999999999999929</v>
      </c>
      <c r="N124" s="93">
        <f>SUM('1:3'!N124)</f>
        <v>0</v>
      </c>
      <c r="O124" s="93">
        <f>SUM('1:3'!O124)</f>
        <v>0</v>
      </c>
      <c r="P124" s="93">
        <f>SUM('1:3'!P124)</f>
        <v>0</v>
      </c>
      <c r="Q124" s="93">
        <f>SUM('1:3'!Q124)</f>
        <v>0</v>
      </c>
      <c r="R124" s="93">
        <f>SUM('1:3'!R124)</f>
        <v>0</v>
      </c>
      <c r="S124" s="93">
        <f>SUM('1:3'!S124)</f>
        <v>0</v>
      </c>
      <c r="T124" s="93">
        <f>SUM('1:3'!T124)</f>
        <v>0</v>
      </c>
      <c r="U124" s="93">
        <f>SUM('1:3'!U124)</f>
        <v>0</v>
      </c>
      <c r="V124" s="202">
        <f t="shared" si="25"/>
        <v>0</v>
      </c>
      <c r="W124" s="33">
        <f t="shared" si="23"/>
        <v>0</v>
      </c>
      <c r="X124" s="93">
        <f>SUM('1:3'!X124)</f>
        <v>0</v>
      </c>
      <c r="Y124" s="93">
        <f>SUM('1:3'!Y124)</f>
        <v>0</v>
      </c>
      <c r="Z124" s="93">
        <f>SUM('1:3'!Z124)</f>
        <v>0</v>
      </c>
      <c r="AA124" s="93">
        <f>SUM('1:3'!AA124)</f>
        <v>0</v>
      </c>
      <c r="AB124" s="315">
        <v>0.52</v>
      </c>
      <c r="AC124" s="238">
        <f t="shared" si="14"/>
        <v>224.12</v>
      </c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</row>
    <row r="125" spans="1:106" ht="17.25">
      <c r="A125" s="280"/>
      <c r="B125" s="185" t="s">
        <v>489</v>
      </c>
      <c r="C125" s="16" t="s">
        <v>82</v>
      </c>
      <c r="D125" s="17">
        <v>5.03</v>
      </c>
      <c r="E125" s="17"/>
      <c r="F125" s="6"/>
      <c r="G125" s="93">
        <f>SUM('1:3'!G125)</f>
        <v>0</v>
      </c>
      <c r="H125" s="93">
        <f>SUM('1:3'!H125)</f>
        <v>0</v>
      </c>
      <c r="I125" s="93">
        <f>SUM('1:3'!I125)</f>
        <v>0</v>
      </c>
      <c r="J125" s="31" t="str">
        <f t="array" ref="J125">IF(ISERROR(G125/I125),"",G125/I125)</f>
        <v/>
      </c>
      <c r="K125" s="35">
        <f t="array" ref="K125">IF(ISERROR(G125/L125),"",G125/L125)</f>
        <v>0</v>
      </c>
      <c r="L125" s="87">
        <v>4</v>
      </c>
      <c r="M125" s="36">
        <f t="shared" si="24"/>
        <v>0</v>
      </c>
      <c r="N125" s="93">
        <f>SUM('1:3'!N125)</f>
        <v>0</v>
      </c>
      <c r="O125" s="93">
        <f>SUM('1:3'!O125)</f>
        <v>0</v>
      </c>
      <c r="P125" s="93">
        <f>SUM('1:3'!P125)</f>
        <v>0</v>
      </c>
      <c r="Q125" s="93">
        <f>SUM('1:3'!Q125)</f>
        <v>0</v>
      </c>
      <c r="R125" s="93">
        <f>SUM('1:3'!R125)</f>
        <v>0</v>
      </c>
      <c r="S125" s="93">
        <f>SUM('1:3'!S125)</f>
        <v>0</v>
      </c>
      <c r="T125" s="93">
        <f>SUM('1:3'!T125)</f>
        <v>0</v>
      </c>
      <c r="U125" s="93">
        <f>SUM('1:3'!U125)</f>
        <v>0</v>
      </c>
      <c r="V125" s="202">
        <f t="shared" si="25"/>
        <v>0</v>
      </c>
      <c r="W125" s="33" t="str">
        <f t="shared" si="23"/>
        <v/>
      </c>
      <c r="X125" s="93">
        <f>SUM('1:3'!X125)</f>
        <v>0</v>
      </c>
      <c r="Y125" s="93">
        <f>SUM('1:3'!Y125)</f>
        <v>0</v>
      </c>
      <c r="Z125" s="93">
        <f>SUM('1:3'!Z125)</f>
        <v>0</v>
      </c>
      <c r="AA125" s="93">
        <f>SUM('1:3'!AA125)</f>
        <v>0</v>
      </c>
      <c r="AB125" s="315">
        <v>0.59</v>
      </c>
      <c r="AC125" s="238">
        <f t="shared" si="14"/>
        <v>0</v>
      </c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</row>
    <row r="126" spans="1:106" ht="15.75">
      <c r="A126" s="259">
        <v>30100054</v>
      </c>
      <c r="B126" s="63" t="s">
        <v>95</v>
      </c>
      <c r="C126" s="219" t="s">
        <v>72</v>
      </c>
      <c r="D126" s="17">
        <v>5.03</v>
      </c>
      <c r="E126" s="17"/>
      <c r="F126" s="6"/>
      <c r="G126" s="93">
        <f>SUM('1:3'!G126)</f>
        <v>0</v>
      </c>
      <c r="H126" s="93">
        <f>SUM('1:3'!H126)</f>
        <v>0</v>
      </c>
      <c r="I126" s="93">
        <f>SUM('1:3'!I126)</f>
        <v>0</v>
      </c>
      <c r="J126" s="31" t="str">
        <f t="array" ref="J126">IF(ISERROR(G126/I126),"",G126/I126)</f>
        <v/>
      </c>
      <c r="K126" s="35">
        <f t="array" ref="K126">IF(ISERROR(G126/L126),"",G126/L126)</f>
        <v>0</v>
      </c>
      <c r="L126" s="87">
        <v>4</v>
      </c>
      <c r="M126" s="36">
        <f t="shared" si="24"/>
        <v>0</v>
      </c>
      <c r="N126" s="93">
        <f>SUM('1:3'!N126)</f>
        <v>0</v>
      </c>
      <c r="O126" s="93">
        <f>SUM('1:3'!O126)</f>
        <v>0</v>
      </c>
      <c r="P126" s="93">
        <f>SUM('1:3'!P126)</f>
        <v>0</v>
      </c>
      <c r="Q126" s="93">
        <f>SUM('1:3'!Q126)</f>
        <v>0</v>
      </c>
      <c r="R126" s="93">
        <f>SUM('1:3'!R126)</f>
        <v>0</v>
      </c>
      <c r="S126" s="93">
        <f>SUM('1:3'!S126)</f>
        <v>0</v>
      </c>
      <c r="T126" s="93">
        <f>SUM('1:3'!T126)</f>
        <v>0</v>
      </c>
      <c r="U126" s="93">
        <f>SUM('1:3'!U126)</f>
        <v>0</v>
      </c>
      <c r="V126" s="202">
        <f t="shared" si="25"/>
        <v>0</v>
      </c>
      <c r="W126" s="33" t="str">
        <f t="shared" si="23"/>
        <v/>
      </c>
      <c r="X126" s="93">
        <f>SUM('1:3'!X126)</f>
        <v>0</v>
      </c>
      <c r="Y126" s="93">
        <f>SUM('1:3'!Y126)</f>
        <v>0</v>
      </c>
      <c r="Z126" s="93">
        <f>SUM('1:3'!Z126)</f>
        <v>0</v>
      </c>
      <c r="AA126" s="93">
        <f>SUM('1:3'!AA126)</f>
        <v>0</v>
      </c>
      <c r="AB126" s="315">
        <v>0.59</v>
      </c>
      <c r="AC126" s="238">
        <f t="shared" si="14"/>
        <v>0</v>
      </c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</row>
    <row r="127" spans="1:106" ht="15.75">
      <c r="A127" s="259">
        <v>30100053</v>
      </c>
      <c r="B127" s="63" t="s">
        <v>95</v>
      </c>
      <c r="C127" s="16" t="s">
        <v>73</v>
      </c>
      <c r="D127" s="17">
        <v>5.03</v>
      </c>
      <c r="E127" s="17"/>
      <c r="F127" s="6"/>
      <c r="G127" s="93">
        <f>SUM('1:3'!G127)</f>
        <v>0</v>
      </c>
      <c r="H127" s="93">
        <f>SUM('1:3'!H127)</f>
        <v>0</v>
      </c>
      <c r="I127" s="93">
        <f>SUM('1:3'!I127)</f>
        <v>0</v>
      </c>
      <c r="J127" s="31" t="str">
        <f t="array" ref="J127">IF(ISERROR(G127/I127),"",G127/I127)</f>
        <v/>
      </c>
      <c r="K127" s="35">
        <f t="array" ref="K127">IF(ISERROR(G127/L127),"",G127/L127)</f>
        <v>0</v>
      </c>
      <c r="L127" s="87">
        <v>4</v>
      </c>
      <c r="M127" s="36">
        <f t="shared" si="24"/>
        <v>0</v>
      </c>
      <c r="N127" s="93">
        <f>SUM('1:3'!N127)</f>
        <v>0</v>
      </c>
      <c r="O127" s="93">
        <f>SUM('1:3'!O127)</f>
        <v>0</v>
      </c>
      <c r="P127" s="93">
        <f>SUM('1:3'!P127)</f>
        <v>0</v>
      </c>
      <c r="Q127" s="93">
        <f>SUM('1:3'!Q127)</f>
        <v>0</v>
      </c>
      <c r="R127" s="93">
        <f>SUM('1:3'!R127)</f>
        <v>0</v>
      </c>
      <c r="S127" s="93">
        <f>SUM('1:3'!S127)</f>
        <v>0</v>
      </c>
      <c r="T127" s="93">
        <f>SUM('1:3'!T127)</f>
        <v>0</v>
      </c>
      <c r="U127" s="93">
        <f>SUM('1:3'!U127)</f>
        <v>0</v>
      </c>
      <c r="V127" s="202">
        <f t="shared" si="25"/>
        <v>0</v>
      </c>
      <c r="W127" s="33" t="str">
        <f t="shared" si="23"/>
        <v/>
      </c>
      <c r="X127" s="93">
        <f>SUM('1:3'!X127)</f>
        <v>0</v>
      </c>
      <c r="Y127" s="93">
        <f>SUM('1:3'!Y127)</f>
        <v>0</v>
      </c>
      <c r="Z127" s="93">
        <f>SUM('1:3'!Z127)</f>
        <v>0</v>
      </c>
      <c r="AA127" s="93">
        <f>SUM('1:3'!AA127)</f>
        <v>0</v>
      </c>
      <c r="AB127" s="315">
        <v>0.59</v>
      </c>
      <c r="AC127" s="238">
        <f t="shared" si="14"/>
        <v>0</v>
      </c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</row>
    <row r="128" spans="1:106" ht="17.25">
      <c r="A128" s="280"/>
      <c r="B128" s="63" t="s">
        <v>95</v>
      </c>
      <c r="C128" s="16" t="s">
        <v>60</v>
      </c>
      <c r="D128" s="17">
        <v>5.03</v>
      </c>
      <c r="E128" s="17"/>
      <c r="F128" s="6"/>
      <c r="G128" s="93">
        <f>SUM('1:3'!G128)</f>
        <v>0</v>
      </c>
      <c r="H128" s="93">
        <f>SUM('1:3'!H128)</f>
        <v>0</v>
      </c>
      <c r="I128" s="93">
        <f>SUM('1:3'!I128)</f>
        <v>0</v>
      </c>
      <c r="J128" s="31" t="str">
        <f t="array" ref="J128">IF(ISERROR(G128/I128),"",G128/I128)</f>
        <v/>
      </c>
      <c r="K128" s="35">
        <f t="array" ref="K128">IF(ISERROR(G128/L128),"",G128/L128)</f>
        <v>0</v>
      </c>
      <c r="L128" s="87">
        <v>4</v>
      </c>
      <c r="M128" s="36">
        <f t="shared" si="24"/>
        <v>0</v>
      </c>
      <c r="N128" s="93">
        <f>SUM('1:3'!N128)</f>
        <v>0</v>
      </c>
      <c r="O128" s="93">
        <f>SUM('1:3'!O128)</f>
        <v>0</v>
      </c>
      <c r="P128" s="93">
        <f>SUM('1:3'!P128)</f>
        <v>0</v>
      </c>
      <c r="Q128" s="93">
        <f>SUM('1:3'!Q128)</f>
        <v>0</v>
      </c>
      <c r="R128" s="93">
        <f>SUM('1:3'!R128)</f>
        <v>0</v>
      </c>
      <c r="S128" s="93">
        <f>SUM('1:3'!S128)</f>
        <v>0</v>
      </c>
      <c r="T128" s="93">
        <f>SUM('1:3'!T128)</f>
        <v>0</v>
      </c>
      <c r="U128" s="93">
        <f>SUM('1:3'!U128)</f>
        <v>0</v>
      </c>
      <c r="V128" s="202">
        <f t="shared" si="25"/>
        <v>0</v>
      </c>
      <c r="W128" s="33" t="str">
        <f t="shared" si="23"/>
        <v/>
      </c>
      <c r="X128" s="93">
        <f>SUM('1:3'!X128)</f>
        <v>0</v>
      </c>
      <c r="Y128" s="93">
        <f>SUM('1:3'!Y128)</f>
        <v>0</v>
      </c>
      <c r="Z128" s="93">
        <f>SUM('1:3'!Z128)</f>
        <v>0</v>
      </c>
      <c r="AA128" s="93">
        <f>SUM('1:3'!AA128)</f>
        <v>0</v>
      </c>
      <c r="AB128" s="315">
        <v>0.59</v>
      </c>
      <c r="AC128" s="238">
        <f t="shared" si="14"/>
        <v>0</v>
      </c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</row>
    <row r="129" spans="1:106" ht="17.25">
      <c r="A129" s="280"/>
      <c r="B129" s="63" t="s">
        <v>95</v>
      </c>
      <c r="C129" s="219" t="s">
        <v>96</v>
      </c>
      <c r="D129" s="17">
        <v>5.03</v>
      </c>
      <c r="E129" s="17"/>
      <c r="F129" s="6"/>
      <c r="G129" s="93">
        <f>SUM('1:3'!G129)</f>
        <v>0</v>
      </c>
      <c r="H129" s="93">
        <f>SUM('1:3'!H129)</f>
        <v>0</v>
      </c>
      <c r="I129" s="93">
        <f>SUM('1:3'!I129)</f>
        <v>0</v>
      </c>
      <c r="J129" s="31" t="str">
        <f t="array" ref="J129">IF(ISERROR(G129/I129),"",G129/I129)</f>
        <v/>
      </c>
      <c r="K129" s="35">
        <f t="array" ref="K129">IF(ISERROR(G129/L129),"",G129/L129)</f>
        <v>0</v>
      </c>
      <c r="L129" s="87">
        <v>4</v>
      </c>
      <c r="M129" s="36">
        <f t="shared" si="24"/>
        <v>0</v>
      </c>
      <c r="N129" s="93">
        <f>SUM('1:3'!N129)</f>
        <v>0</v>
      </c>
      <c r="O129" s="93">
        <f>SUM('1:3'!O129)</f>
        <v>0</v>
      </c>
      <c r="P129" s="93">
        <f>SUM('1:3'!P129)</f>
        <v>0</v>
      </c>
      <c r="Q129" s="93">
        <f>SUM('1:3'!Q129)</f>
        <v>0</v>
      </c>
      <c r="R129" s="93">
        <f>SUM('1:3'!R129)</f>
        <v>0</v>
      </c>
      <c r="S129" s="93">
        <f>SUM('1:3'!S129)</f>
        <v>0</v>
      </c>
      <c r="T129" s="93">
        <f>SUM('1:3'!T129)</f>
        <v>0</v>
      </c>
      <c r="U129" s="93">
        <f>SUM('1:3'!U129)</f>
        <v>0</v>
      </c>
      <c r="V129" s="202">
        <f t="shared" si="25"/>
        <v>0</v>
      </c>
      <c r="W129" s="33" t="str">
        <f t="shared" si="23"/>
        <v/>
      </c>
      <c r="X129" s="93">
        <f>SUM('1:3'!X129)</f>
        <v>0</v>
      </c>
      <c r="Y129" s="93">
        <f>SUM('1:3'!Y129)</f>
        <v>0</v>
      </c>
      <c r="Z129" s="93">
        <f>SUM('1:3'!Z129)</f>
        <v>0</v>
      </c>
      <c r="AA129" s="93">
        <f>SUM('1:3'!AA129)</f>
        <v>0</v>
      </c>
      <c r="AB129" s="315">
        <v>0.59</v>
      </c>
      <c r="AC129" s="238">
        <f t="shared" si="14"/>
        <v>0</v>
      </c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</row>
    <row r="130" spans="1:106" ht="17.25">
      <c r="A130" s="280">
        <v>30101067</v>
      </c>
      <c r="B130" s="185" t="s">
        <v>229</v>
      </c>
      <c r="C130" s="219" t="s">
        <v>82</v>
      </c>
      <c r="D130" s="17">
        <v>5.03</v>
      </c>
      <c r="E130" s="17"/>
      <c r="F130" s="6"/>
      <c r="G130" s="93">
        <f>SUM('1:3'!G130)</f>
        <v>0</v>
      </c>
      <c r="H130" s="93">
        <f>SUM('1:3'!H130)</f>
        <v>0</v>
      </c>
      <c r="I130" s="93">
        <f>SUM('1:3'!I130)</f>
        <v>0</v>
      </c>
      <c r="J130" s="31" t="str">
        <f t="array" ref="J130">IF(ISERROR(G130/I130),"",G130/I130)</f>
        <v/>
      </c>
      <c r="K130" s="35" t="str">
        <f t="array" ref="K130">IF(ISERROR(G130/L130),"",G130/L130)</f>
        <v/>
      </c>
      <c r="L130" s="87"/>
      <c r="M130" s="36" t="str">
        <f t="shared" si="24"/>
        <v/>
      </c>
      <c r="N130" s="93">
        <f>SUM('1:3'!N130)</f>
        <v>0</v>
      </c>
      <c r="O130" s="93">
        <f>SUM('1:3'!O130)</f>
        <v>0</v>
      </c>
      <c r="P130" s="93">
        <f>SUM('1:3'!P130)</f>
        <v>0</v>
      </c>
      <c r="Q130" s="93">
        <f>SUM('1:3'!Q130)</f>
        <v>0</v>
      </c>
      <c r="R130" s="93">
        <f>SUM('1:3'!R130)</f>
        <v>0</v>
      </c>
      <c r="S130" s="93">
        <f>SUM('1:3'!S130)</f>
        <v>0</v>
      </c>
      <c r="T130" s="93">
        <f>SUM('1:3'!T130)</f>
        <v>0</v>
      </c>
      <c r="U130" s="93">
        <f>SUM('1:3'!U130)</f>
        <v>0</v>
      </c>
      <c r="V130" s="202">
        <f t="shared" si="25"/>
        <v>0</v>
      </c>
      <c r="W130" s="33" t="str">
        <f t="shared" si="23"/>
        <v/>
      </c>
      <c r="X130" s="93">
        <f>SUM('1:3'!X130)</f>
        <v>0</v>
      </c>
      <c r="Y130" s="93">
        <f>SUM('1:3'!Y130)</f>
        <v>0</v>
      </c>
      <c r="Z130" s="93">
        <f>SUM('1:3'!Z130)</f>
        <v>0</v>
      </c>
      <c r="AA130" s="93">
        <f>SUM('1:3'!AA130)</f>
        <v>0</v>
      </c>
      <c r="AB130" s="315"/>
      <c r="AC130" s="238">
        <f t="shared" si="14"/>
        <v>0</v>
      </c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</row>
    <row r="131" spans="1:106" ht="17.25">
      <c r="A131" s="280">
        <v>30101068</v>
      </c>
      <c r="B131" s="63" t="s">
        <v>97</v>
      </c>
      <c r="C131" s="219" t="s">
        <v>72</v>
      </c>
      <c r="D131" s="17">
        <v>5.03</v>
      </c>
      <c r="E131" s="17"/>
      <c r="F131" s="6"/>
      <c r="G131" s="93">
        <f>SUM('1:3'!G131)</f>
        <v>0</v>
      </c>
      <c r="H131" s="93">
        <f>SUM('1:3'!H131)</f>
        <v>0</v>
      </c>
      <c r="I131" s="93">
        <f>SUM('1:3'!I131)</f>
        <v>0</v>
      </c>
      <c r="J131" s="31" t="str">
        <f t="array" ref="J131">IF(ISERROR(G131/I131),"",G131/I131)</f>
        <v/>
      </c>
      <c r="K131" s="35" t="str">
        <f t="array" ref="K131">IF(ISERROR(G131/L131),"",G131/L131)</f>
        <v/>
      </c>
      <c r="L131" s="87"/>
      <c r="M131" s="36" t="str">
        <f t="shared" si="24"/>
        <v/>
      </c>
      <c r="N131" s="93">
        <f>SUM('1:3'!N131)</f>
        <v>0</v>
      </c>
      <c r="O131" s="93">
        <f>SUM('1:3'!O131)</f>
        <v>0</v>
      </c>
      <c r="P131" s="93">
        <f>SUM('1:3'!P131)</f>
        <v>0</v>
      </c>
      <c r="Q131" s="93">
        <f>SUM('1:3'!Q131)</f>
        <v>0</v>
      </c>
      <c r="R131" s="93">
        <f>SUM('1:3'!R131)</f>
        <v>0</v>
      </c>
      <c r="S131" s="93">
        <f>SUM('1:3'!S131)</f>
        <v>0</v>
      </c>
      <c r="T131" s="93">
        <f>SUM('1:3'!T131)</f>
        <v>0</v>
      </c>
      <c r="U131" s="93">
        <f>SUM('1:3'!U131)</f>
        <v>0</v>
      </c>
      <c r="V131" s="202">
        <f t="shared" si="25"/>
        <v>0</v>
      </c>
      <c r="W131" s="33" t="str">
        <f t="shared" si="23"/>
        <v/>
      </c>
      <c r="X131" s="93">
        <f>SUM('1:3'!X131)</f>
        <v>0</v>
      </c>
      <c r="Y131" s="93">
        <f>SUM('1:3'!Y131)</f>
        <v>0</v>
      </c>
      <c r="Z131" s="93">
        <f>SUM('1:3'!Z131)</f>
        <v>0</v>
      </c>
      <c r="AA131" s="93">
        <f>SUM('1:3'!AA131)</f>
        <v>0</v>
      </c>
      <c r="AB131" s="315"/>
      <c r="AC131" s="238">
        <f t="shared" si="14"/>
        <v>0</v>
      </c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</row>
    <row r="132" spans="1:106" ht="17.25">
      <c r="A132" s="280">
        <v>30101069</v>
      </c>
      <c r="B132" s="63" t="s">
        <v>97</v>
      </c>
      <c r="C132" s="219" t="s">
        <v>60</v>
      </c>
      <c r="D132" s="17">
        <v>5.03</v>
      </c>
      <c r="E132" s="17"/>
      <c r="F132" s="6"/>
      <c r="G132" s="93">
        <f>SUM('1:3'!G132)</f>
        <v>0</v>
      </c>
      <c r="H132" s="93">
        <f>SUM('1:3'!H132)</f>
        <v>0</v>
      </c>
      <c r="I132" s="93">
        <f>SUM('1:3'!I132)</f>
        <v>0</v>
      </c>
      <c r="J132" s="31" t="str">
        <f t="array" ref="J132">IF(ISERROR(G132/I132),"",G132/I132)</f>
        <v/>
      </c>
      <c r="K132" s="35" t="str">
        <f t="array" ref="K132">IF(ISERROR(G132/L132),"",G132/L132)</f>
        <v/>
      </c>
      <c r="L132" s="87"/>
      <c r="M132" s="36" t="str">
        <f t="shared" si="24"/>
        <v/>
      </c>
      <c r="N132" s="93">
        <f>SUM('1:3'!N132)</f>
        <v>0</v>
      </c>
      <c r="O132" s="93">
        <f>SUM('1:3'!O132)</f>
        <v>0</v>
      </c>
      <c r="P132" s="93">
        <f>SUM('1:3'!P132)</f>
        <v>0</v>
      </c>
      <c r="Q132" s="93">
        <f>SUM('1:3'!Q132)</f>
        <v>0</v>
      </c>
      <c r="R132" s="93">
        <f>SUM('1:3'!R132)</f>
        <v>0</v>
      </c>
      <c r="S132" s="93">
        <f>SUM('1:3'!S132)</f>
        <v>0</v>
      </c>
      <c r="T132" s="93">
        <f>SUM('1:3'!T132)</f>
        <v>0</v>
      </c>
      <c r="U132" s="93">
        <f>SUM('1:3'!U132)</f>
        <v>0</v>
      </c>
      <c r="V132" s="202">
        <f t="shared" si="25"/>
        <v>0</v>
      </c>
      <c r="W132" s="33" t="str">
        <f t="shared" si="23"/>
        <v/>
      </c>
      <c r="X132" s="93">
        <f>SUM('1:3'!X132)</f>
        <v>0</v>
      </c>
      <c r="Y132" s="93">
        <f>SUM('1:3'!Y132)</f>
        <v>0</v>
      </c>
      <c r="Z132" s="93">
        <f>SUM('1:3'!Z132)</f>
        <v>0</v>
      </c>
      <c r="AA132" s="93">
        <f>SUM('1:3'!AA132)</f>
        <v>0</v>
      </c>
      <c r="AB132" s="315"/>
      <c r="AC132" s="238">
        <f t="shared" si="14"/>
        <v>0</v>
      </c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</row>
    <row r="133" spans="1:106" ht="17.25">
      <c r="A133" s="280">
        <v>30101070</v>
      </c>
      <c r="B133" s="63" t="s">
        <v>97</v>
      </c>
      <c r="C133" s="219" t="s">
        <v>96</v>
      </c>
      <c r="D133" s="17">
        <v>5.03</v>
      </c>
      <c r="E133" s="17"/>
      <c r="F133" s="6"/>
      <c r="G133" s="93">
        <f>SUM('1:3'!G133)</f>
        <v>0</v>
      </c>
      <c r="H133" s="93">
        <f>SUM('1:3'!H133)</f>
        <v>0</v>
      </c>
      <c r="I133" s="93">
        <f>SUM('1:3'!I133)</f>
        <v>0</v>
      </c>
      <c r="J133" s="31" t="str">
        <f t="array" ref="J133">IF(ISERROR(G133/I133),"",G133/I133)</f>
        <v/>
      </c>
      <c r="K133" s="35" t="str">
        <f t="array" ref="K133">IF(ISERROR(G133/L133),"",G133/L133)</f>
        <v/>
      </c>
      <c r="L133" s="87"/>
      <c r="M133" s="36" t="str">
        <f t="shared" si="24"/>
        <v/>
      </c>
      <c r="N133" s="93">
        <f>SUM('1:3'!N133)</f>
        <v>0</v>
      </c>
      <c r="O133" s="93">
        <f>SUM('1:3'!O133)</f>
        <v>0</v>
      </c>
      <c r="P133" s="93">
        <f>SUM('1:3'!P133)</f>
        <v>0</v>
      </c>
      <c r="Q133" s="93">
        <f>SUM('1:3'!Q133)</f>
        <v>0</v>
      </c>
      <c r="R133" s="93">
        <f>SUM('1:3'!R133)</f>
        <v>0</v>
      </c>
      <c r="S133" s="93">
        <f>SUM('1:3'!S133)</f>
        <v>0</v>
      </c>
      <c r="T133" s="93">
        <f>SUM('1:3'!T133)</f>
        <v>0</v>
      </c>
      <c r="U133" s="93">
        <f>SUM('1:3'!U133)</f>
        <v>0</v>
      </c>
      <c r="V133" s="202">
        <f t="shared" si="25"/>
        <v>0</v>
      </c>
      <c r="W133" s="33" t="str">
        <f t="shared" si="23"/>
        <v/>
      </c>
      <c r="X133" s="93">
        <f>SUM('1:3'!X133)</f>
        <v>0</v>
      </c>
      <c r="Y133" s="93">
        <f>SUM('1:3'!Y133)</f>
        <v>0</v>
      </c>
      <c r="Z133" s="93">
        <f>SUM('1:3'!Z133)</f>
        <v>0</v>
      </c>
      <c r="AA133" s="93">
        <f>SUM('1:3'!AA133)</f>
        <v>0</v>
      </c>
      <c r="AB133" s="315"/>
      <c r="AC133" s="238">
        <f t="shared" si="14"/>
        <v>0</v>
      </c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</row>
    <row r="134" spans="1:106" ht="17.25">
      <c r="A134" s="280">
        <v>30101071</v>
      </c>
      <c r="B134" s="63" t="s">
        <v>97</v>
      </c>
      <c r="C134" s="219" t="s">
        <v>73</v>
      </c>
      <c r="D134" s="17">
        <v>5.03</v>
      </c>
      <c r="E134" s="17"/>
      <c r="F134" s="6"/>
      <c r="G134" s="93">
        <f>SUM('1:3'!G134)</f>
        <v>0</v>
      </c>
      <c r="H134" s="93">
        <f>SUM('1:3'!H134)</f>
        <v>0</v>
      </c>
      <c r="I134" s="93">
        <f>SUM('1:3'!I134)</f>
        <v>0</v>
      </c>
      <c r="J134" s="31" t="str">
        <f t="array" ref="J134">IF(ISERROR(G134/I134),"",G134/I134)</f>
        <v/>
      </c>
      <c r="K134" s="35" t="str">
        <f t="array" ref="K134">IF(ISERROR(G134/L134),"",G134/L134)</f>
        <v/>
      </c>
      <c r="L134" s="87"/>
      <c r="M134" s="36" t="str">
        <f t="shared" si="24"/>
        <v/>
      </c>
      <c r="N134" s="93">
        <f>SUM('1:3'!N134)</f>
        <v>0</v>
      </c>
      <c r="O134" s="93">
        <f>SUM('1:3'!O134)</f>
        <v>0</v>
      </c>
      <c r="P134" s="93">
        <f>SUM('1:3'!P134)</f>
        <v>0</v>
      </c>
      <c r="Q134" s="93">
        <f>SUM('1:3'!Q134)</f>
        <v>0</v>
      </c>
      <c r="R134" s="93">
        <f>SUM('1:3'!R134)</f>
        <v>0</v>
      </c>
      <c r="S134" s="93">
        <f>SUM('1:3'!S134)</f>
        <v>0</v>
      </c>
      <c r="T134" s="93">
        <f>SUM('1:3'!T134)</f>
        <v>0</v>
      </c>
      <c r="U134" s="93">
        <f>SUM('1:3'!U134)</f>
        <v>0</v>
      </c>
      <c r="V134" s="202">
        <f t="shared" si="25"/>
        <v>0</v>
      </c>
      <c r="W134" s="33" t="str">
        <f t="shared" si="23"/>
        <v/>
      </c>
      <c r="X134" s="93">
        <f>SUM('1:3'!X134)</f>
        <v>0</v>
      </c>
      <c r="Y134" s="93">
        <f>SUM('1:3'!Y134)</f>
        <v>0</v>
      </c>
      <c r="Z134" s="93">
        <f>SUM('1:3'!Z134)</f>
        <v>0</v>
      </c>
      <c r="AA134" s="93">
        <f>SUM('1:3'!AA134)</f>
        <v>0</v>
      </c>
      <c r="AB134" s="315"/>
      <c r="AC134" s="238">
        <f t="shared" si="14"/>
        <v>0</v>
      </c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</row>
    <row r="135" spans="1:106" ht="17.25">
      <c r="A135" s="276">
        <v>30100001</v>
      </c>
      <c r="B135" s="62" t="s">
        <v>98</v>
      </c>
      <c r="C135" s="16" t="s">
        <v>74</v>
      </c>
      <c r="D135" s="17">
        <v>5.0599999999999996</v>
      </c>
      <c r="E135" s="17"/>
      <c r="F135" s="6"/>
      <c r="G135" s="93">
        <f>SUM('1:3'!G135)</f>
        <v>0</v>
      </c>
      <c r="H135" s="93">
        <f>SUM('1:3'!H135)</f>
        <v>0</v>
      </c>
      <c r="I135" s="93">
        <f>SUM('1:3'!I135)</f>
        <v>0</v>
      </c>
      <c r="J135" s="31" t="str">
        <f t="array" ref="J135">IF(ISERROR(G135/I135),"",G135/I135)</f>
        <v/>
      </c>
      <c r="K135" s="35">
        <f t="array" ref="K135">IF(ISERROR(G135/L135),"",G135/L135)</f>
        <v>0</v>
      </c>
      <c r="L135" s="87">
        <v>25</v>
      </c>
      <c r="M135" s="36">
        <f t="shared" si="24"/>
        <v>0</v>
      </c>
      <c r="N135" s="93">
        <f>SUM('1:3'!N135)</f>
        <v>0</v>
      </c>
      <c r="O135" s="93">
        <f>SUM('1:3'!O135)</f>
        <v>0</v>
      </c>
      <c r="P135" s="93">
        <f>SUM('1:3'!P135)</f>
        <v>0</v>
      </c>
      <c r="Q135" s="93">
        <f>SUM('1:3'!Q135)</f>
        <v>0</v>
      </c>
      <c r="R135" s="93">
        <f>SUM('1:3'!R135)</f>
        <v>0</v>
      </c>
      <c r="S135" s="93">
        <f>SUM('1:3'!S135)</f>
        <v>0</v>
      </c>
      <c r="T135" s="93">
        <f>SUM('1:3'!T135)</f>
        <v>0</v>
      </c>
      <c r="U135" s="93">
        <f>SUM('1:3'!U135)</f>
        <v>0</v>
      </c>
      <c r="V135" s="202">
        <f t="shared" si="25"/>
        <v>0</v>
      </c>
      <c r="W135" s="33" t="str">
        <f t="shared" si="23"/>
        <v/>
      </c>
      <c r="X135" s="93">
        <f>SUM('1:3'!X135)</f>
        <v>0</v>
      </c>
      <c r="Y135" s="93">
        <f>SUM('1:3'!Y135)</f>
        <v>0</v>
      </c>
      <c r="Z135" s="93">
        <f>SUM('1:3'!Z135)</f>
        <v>0</v>
      </c>
      <c r="AA135" s="93">
        <f>SUM('1:3'!AA135)</f>
        <v>0</v>
      </c>
      <c r="AB135" s="315">
        <v>0.43</v>
      </c>
      <c r="AC135" s="238">
        <f t="shared" si="14"/>
        <v>0</v>
      </c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</row>
    <row r="136" spans="1:106" ht="17.25">
      <c r="A136" s="276">
        <v>30100002</v>
      </c>
      <c r="B136" s="62" t="s">
        <v>98</v>
      </c>
      <c r="C136" s="16" t="s">
        <v>94</v>
      </c>
      <c r="D136" s="17">
        <v>5.0599999999999996</v>
      </c>
      <c r="E136" s="17"/>
      <c r="F136" s="6"/>
      <c r="G136" s="93">
        <f>SUM('1:3'!G136)</f>
        <v>357</v>
      </c>
      <c r="H136" s="93">
        <f>SUM('1:3'!H136)</f>
        <v>1806.4199999999998</v>
      </c>
      <c r="I136" s="93">
        <f>SUM('1:3'!I136)</f>
        <v>13.5</v>
      </c>
      <c r="J136" s="31">
        <f t="array" ref="J136">IF(ISERROR(G136/I136),"",G136/I136)</f>
        <v>26.444444444444443</v>
      </c>
      <c r="K136" s="35">
        <f t="array" ref="K136">IF(ISERROR(G136/L136),"",G136/L136)</f>
        <v>15.521739130434783</v>
      </c>
      <c r="L136" s="87">
        <v>23</v>
      </c>
      <c r="M136" s="36">
        <f t="shared" si="24"/>
        <v>-2.0217391304347831</v>
      </c>
      <c r="N136" s="93">
        <f>SUM('1:3'!N136)</f>
        <v>0</v>
      </c>
      <c r="O136" s="93">
        <f>SUM('1:3'!O136)</f>
        <v>0</v>
      </c>
      <c r="P136" s="93">
        <f>SUM('1:3'!P136)</f>
        <v>0</v>
      </c>
      <c r="Q136" s="93">
        <f>SUM('1:3'!Q136)</f>
        <v>0</v>
      </c>
      <c r="R136" s="93">
        <f>SUM('1:3'!R136)</f>
        <v>0</v>
      </c>
      <c r="S136" s="93">
        <f>SUM('1:3'!S136)</f>
        <v>0</v>
      </c>
      <c r="T136" s="93">
        <f>SUM('1:3'!T136)</f>
        <v>0</v>
      </c>
      <c r="U136" s="93">
        <f>SUM('1:3'!U136)</f>
        <v>0</v>
      </c>
      <c r="V136" s="202">
        <f t="shared" si="25"/>
        <v>0</v>
      </c>
      <c r="W136" s="33">
        <f t="shared" si="23"/>
        <v>0</v>
      </c>
      <c r="X136" s="93">
        <f>SUM('1:3'!X136)</f>
        <v>0</v>
      </c>
      <c r="Y136" s="93">
        <f>SUM('1:3'!Y136)</f>
        <v>0</v>
      </c>
      <c r="Z136" s="93">
        <f>SUM('1:3'!Z136)</f>
        <v>0</v>
      </c>
      <c r="AA136" s="93">
        <f>SUM('1:3'!AA136)</f>
        <v>0</v>
      </c>
      <c r="AB136" s="315">
        <v>0.43</v>
      </c>
      <c r="AC136" s="238">
        <f t="shared" ref="AC136:AC162" si="26">AB136*G136</f>
        <v>153.51</v>
      </c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</row>
    <row r="137" spans="1:106" ht="22.5" customHeight="1">
      <c r="A137" s="536" t="s">
        <v>99</v>
      </c>
      <c r="B137" s="537"/>
      <c r="C137" s="215" t="s">
        <v>71</v>
      </c>
      <c r="D137" s="20"/>
      <c r="E137" s="20"/>
      <c r="F137" s="32"/>
      <c r="G137" s="99">
        <f>SUM(G122:G136)</f>
        <v>1287</v>
      </c>
      <c r="H137" s="30">
        <f>SUM(H122:H136)</f>
        <v>6488.630000000001</v>
      </c>
      <c r="I137" s="30">
        <f>SUM(I122:I136)</f>
        <v>52</v>
      </c>
      <c r="J137" s="31">
        <f t="array" ref="J137">IF(ISERROR(G137/I137),"",G137/I137)</f>
        <v>24.75</v>
      </c>
      <c r="K137" s="30">
        <f>SUM(K122:K136)</f>
        <v>57.031739130434786</v>
      </c>
      <c r="L137" s="98"/>
      <c r="M137" s="89">
        <f>SUM(M122:M136)</f>
        <v>-5.0317391304347829</v>
      </c>
      <c r="N137" s="30">
        <f>SUM(N122:N136)</f>
        <v>0</v>
      </c>
      <c r="O137" s="93">
        <f>SUM('1:3'!O137)</f>
        <v>0</v>
      </c>
      <c r="P137" s="93">
        <f>SUM('1:3'!P137)</f>
        <v>0</v>
      </c>
      <c r="Q137" s="93">
        <f>SUM('1:3'!Q137)</f>
        <v>0</v>
      </c>
      <c r="R137" s="93">
        <f>SUM('1:3'!R137)</f>
        <v>0</v>
      </c>
      <c r="S137" s="93">
        <f>SUM('1:3'!S137)</f>
        <v>0</v>
      </c>
      <c r="T137" s="93">
        <f>SUM('1:3'!T137)</f>
        <v>0</v>
      </c>
      <c r="U137" s="93">
        <f>SUM('1:3'!U137)</f>
        <v>0</v>
      </c>
      <c r="V137" s="204">
        <f>SUM(V122:V136)</f>
        <v>0</v>
      </c>
      <c r="W137" s="33">
        <f t="shared" si="23"/>
        <v>0</v>
      </c>
      <c r="X137" s="93">
        <f>SUM('1:3'!X137)</f>
        <v>0</v>
      </c>
      <c r="Y137" s="93">
        <f>SUM('1:3'!Y137)</f>
        <v>0</v>
      </c>
      <c r="Z137" s="93">
        <f>SUM('1:3'!Z137)</f>
        <v>0</v>
      </c>
      <c r="AA137" s="93">
        <f>SUM('1:3'!AA137)</f>
        <v>0</v>
      </c>
      <c r="AB137" s="315"/>
      <c r="AC137" s="239">
        <f>SUM(AC122:AC136)</f>
        <v>582.22</v>
      </c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</row>
    <row r="138" spans="1:106" ht="15.75">
      <c r="A138" s="260">
        <v>30400025</v>
      </c>
      <c r="B138" s="62" t="s">
        <v>100</v>
      </c>
      <c r="C138" s="16" t="s">
        <v>53</v>
      </c>
      <c r="D138" s="17">
        <v>5.04</v>
      </c>
      <c r="E138" s="17"/>
      <c r="F138" s="6"/>
      <c r="G138" s="93">
        <f>SUM('1:3'!G138)</f>
        <v>0</v>
      </c>
      <c r="H138" s="93">
        <f>SUM('1:3'!H138)</f>
        <v>0</v>
      </c>
      <c r="I138" s="93">
        <f>SUM('1:3'!I138)</f>
        <v>0</v>
      </c>
      <c r="J138" s="31" t="str">
        <f t="array" ref="J138">IF(ISERROR(G138/I138),"",G138/I138)</f>
        <v/>
      </c>
      <c r="K138" s="35">
        <f t="array" ref="K138">IF(ISERROR(G138/L138),"",G138/L138)</f>
        <v>0</v>
      </c>
      <c r="L138" s="87">
        <v>22</v>
      </c>
      <c r="M138" s="36">
        <f t="shared" ref="M138:M147" si="27">IF(ISERROR(I138-K138),"",I138-K138)</f>
        <v>0</v>
      </c>
      <c r="N138" s="93">
        <f>SUM('1:3'!N138)</f>
        <v>0</v>
      </c>
      <c r="O138" s="93">
        <f>SUM('1:3'!O138)</f>
        <v>0</v>
      </c>
      <c r="P138" s="93">
        <f>SUM('1:3'!P138)</f>
        <v>0</v>
      </c>
      <c r="Q138" s="93">
        <f>SUM('1:3'!Q138)</f>
        <v>0</v>
      </c>
      <c r="R138" s="93">
        <f>SUM('1:3'!R138)</f>
        <v>0</v>
      </c>
      <c r="S138" s="93">
        <f>SUM('1:3'!S138)</f>
        <v>0</v>
      </c>
      <c r="T138" s="93">
        <f>SUM('1:3'!T138)</f>
        <v>0</v>
      </c>
      <c r="U138" s="93">
        <f>SUM('1:3'!U138)</f>
        <v>0</v>
      </c>
      <c r="V138" s="202">
        <f t="shared" ref="V138:V147" si="28">SUM(X138:AA138)</f>
        <v>0</v>
      </c>
      <c r="W138" s="33" t="str">
        <f t="shared" si="23"/>
        <v/>
      </c>
      <c r="X138" s="93">
        <f>SUM('1:3'!X138)</f>
        <v>0</v>
      </c>
      <c r="Y138" s="93">
        <f>SUM('1:3'!Y138)</f>
        <v>0</v>
      </c>
      <c r="Z138" s="93">
        <f>SUM('1:3'!Z138)</f>
        <v>0</v>
      </c>
      <c r="AA138" s="93">
        <f>SUM('1:3'!AA138)</f>
        <v>0</v>
      </c>
      <c r="AB138" s="315">
        <v>0.48</v>
      </c>
      <c r="AC138" s="238">
        <f t="shared" si="26"/>
        <v>0</v>
      </c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</row>
    <row r="139" spans="1:106" ht="17.25">
      <c r="A139" s="276">
        <v>30400023</v>
      </c>
      <c r="B139" s="62" t="s">
        <v>100</v>
      </c>
      <c r="C139" s="16" t="s">
        <v>60</v>
      </c>
      <c r="D139" s="17">
        <v>5.04</v>
      </c>
      <c r="E139" s="17"/>
      <c r="F139" s="6"/>
      <c r="G139" s="93">
        <f>SUM('1:3'!G139)</f>
        <v>0</v>
      </c>
      <c r="H139" s="93">
        <f>SUM('1:3'!H139)</f>
        <v>0</v>
      </c>
      <c r="I139" s="93">
        <f>SUM('1:3'!I139)</f>
        <v>0</v>
      </c>
      <c r="J139" s="31" t="str">
        <f t="array" ref="J139">IF(ISERROR(G139/I139),"",G139/I139)</f>
        <v/>
      </c>
      <c r="K139" s="35">
        <f t="array" ref="K139">IF(ISERROR(G139/L139),"",G139/L139)</f>
        <v>0</v>
      </c>
      <c r="L139" s="87">
        <v>22</v>
      </c>
      <c r="M139" s="36">
        <f t="shared" si="27"/>
        <v>0</v>
      </c>
      <c r="N139" s="93">
        <f>SUM('1:3'!N139)</f>
        <v>0</v>
      </c>
      <c r="O139" s="93">
        <f>SUM('1:3'!O139)</f>
        <v>0</v>
      </c>
      <c r="P139" s="93">
        <f>SUM('1:3'!P139)</f>
        <v>0</v>
      </c>
      <c r="Q139" s="93">
        <f>SUM('1:3'!Q139)</f>
        <v>0</v>
      </c>
      <c r="R139" s="93">
        <f>SUM('1:3'!R139)</f>
        <v>0</v>
      </c>
      <c r="S139" s="93">
        <f>SUM('1:3'!S139)</f>
        <v>0</v>
      </c>
      <c r="T139" s="93">
        <f>SUM('1:3'!T139)</f>
        <v>0</v>
      </c>
      <c r="U139" s="93">
        <f>SUM('1:3'!U139)</f>
        <v>0</v>
      </c>
      <c r="V139" s="202">
        <f t="shared" si="28"/>
        <v>0</v>
      </c>
      <c r="W139" s="33" t="str">
        <f t="shared" si="23"/>
        <v/>
      </c>
      <c r="X139" s="93">
        <f>SUM('1:3'!X139)</f>
        <v>0</v>
      </c>
      <c r="Y139" s="93">
        <f>SUM('1:3'!Y139)</f>
        <v>0</v>
      </c>
      <c r="Z139" s="93">
        <f>SUM('1:3'!Z139)</f>
        <v>0</v>
      </c>
      <c r="AA139" s="93">
        <f>SUM('1:3'!AA139)</f>
        <v>0</v>
      </c>
      <c r="AB139" s="315">
        <v>0.48</v>
      </c>
      <c r="AC139" s="238">
        <f t="shared" si="26"/>
        <v>0</v>
      </c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</row>
    <row r="140" spans="1:106" ht="17.25">
      <c r="A140" s="276">
        <v>30400024</v>
      </c>
      <c r="B140" s="62" t="s">
        <v>100</v>
      </c>
      <c r="C140" s="16" t="s">
        <v>74</v>
      </c>
      <c r="D140" s="17">
        <v>5.04</v>
      </c>
      <c r="E140" s="17"/>
      <c r="F140" s="6"/>
      <c r="G140" s="93">
        <f>SUM('1:3'!G140)</f>
        <v>0</v>
      </c>
      <c r="H140" s="93">
        <f>SUM('1:3'!H140)</f>
        <v>0</v>
      </c>
      <c r="I140" s="93">
        <f>SUM('1:3'!I140)</f>
        <v>0</v>
      </c>
      <c r="J140" s="31" t="str">
        <f t="array" ref="J140">IF(ISERROR(G140/I140),"",G140/I140)</f>
        <v/>
      </c>
      <c r="K140" s="35">
        <f t="array" ref="K140">IF(ISERROR(G140/L140),"",G140/L140)</f>
        <v>0</v>
      </c>
      <c r="L140" s="87">
        <v>22</v>
      </c>
      <c r="M140" s="36">
        <f t="shared" si="27"/>
        <v>0</v>
      </c>
      <c r="N140" s="93">
        <f>SUM('1:3'!N140)</f>
        <v>0</v>
      </c>
      <c r="O140" s="93">
        <f>SUM('1:3'!O140)</f>
        <v>0</v>
      </c>
      <c r="P140" s="93">
        <f>SUM('1:3'!P140)</f>
        <v>0</v>
      </c>
      <c r="Q140" s="93">
        <f>SUM('1:3'!Q140)</f>
        <v>0</v>
      </c>
      <c r="R140" s="93">
        <f>SUM('1:3'!R140)</f>
        <v>0</v>
      </c>
      <c r="S140" s="93">
        <f>SUM('1:3'!S140)</f>
        <v>0</v>
      </c>
      <c r="T140" s="93">
        <f>SUM('1:3'!T140)</f>
        <v>0</v>
      </c>
      <c r="U140" s="93">
        <f>SUM('1:3'!U140)</f>
        <v>0</v>
      </c>
      <c r="V140" s="202">
        <f t="shared" si="28"/>
        <v>0</v>
      </c>
      <c r="W140" s="33" t="str">
        <f t="shared" si="23"/>
        <v/>
      </c>
      <c r="X140" s="93">
        <f>SUM('1:3'!X140)</f>
        <v>0</v>
      </c>
      <c r="Y140" s="93">
        <f>SUM('1:3'!Y140)</f>
        <v>0</v>
      </c>
      <c r="Z140" s="93">
        <f>SUM('1:3'!Z140)</f>
        <v>0</v>
      </c>
      <c r="AA140" s="93">
        <f>SUM('1:3'!AA140)</f>
        <v>0</v>
      </c>
      <c r="AB140" s="315">
        <v>0.48</v>
      </c>
      <c r="AC140" s="238">
        <f t="shared" si="26"/>
        <v>0</v>
      </c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</row>
    <row r="141" spans="1:106" ht="17.25">
      <c r="A141" s="276"/>
      <c r="B141" s="188" t="s">
        <v>492</v>
      </c>
      <c r="C141" s="16" t="s">
        <v>66</v>
      </c>
      <c r="D141" s="17">
        <v>5.04</v>
      </c>
      <c r="E141" s="17"/>
      <c r="F141" s="6"/>
      <c r="G141" s="93">
        <f>SUM('1:3'!G141)</f>
        <v>0</v>
      </c>
      <c r="H141" s="93">
        <f>SUM('1:3'!H141)</f>
        <v>0</v>
      </c>
      <c r="I141" s="93">
        <f>SUM('1:3'!I141)</f>
        <v>0</v>
      </c>
      <c r="J141" s="31" t="str">
        <f t="array" ref="J141">IF(ISERROR(G141/I141),"",G141/I141)</f>
        <v/>
      </c>
      <c r="K141" s="35">
        <f t="array" ref="K141">IF(ISERROR(G141/L141),"",G141/L141)</f>
        <v>0</v>
      </c>
      <c r="L141" s="87">
        <v>22</v>
      </c>
      <c r="M141" s="36">
        <f t="shared" si="27"/>
        <v>0</v>
      </c>
      <c r="N141" s="93">
        <f>SUM('1:3'!N141)</f>
        <v>0</v>
      </c>
      <c r="O141" s="93">
        <f>SUM('1:3'!O141)</f>
        <v>0</v>
      </c>
      <c r="P141" s="93">
        <f>SUM('1:3'!P141)</f>
        <v>0</v>
      </c>
      <c r="Q141" s="93">
        <f>SUM('1:3'!Q141)</f>
        <v>0</v>
      </c>
      <c r="R141" s="93">
        <f>SUM('1:3'!R141)</f>
        <v>0</v>
      </c>
      <c r="S141" s="93">
        <f>SUM('1:3'!S141)</f>
        <v>0</v>
      </c>
      <c r="T141" s="93">
        <f>SUM('1:3'!T141)</f>
        <v>0</v>
      </c>
      <c r="U141" s="93">
        <f>SUM('1:3'!U141)</f>
        <v>0</v>
      </c>
      <c r="V141" s="202">
        <f t="shared" si="28"/>
        <v>0</v>
      </c>
      <c r="W141" s="33" t="str">
        <f t="shared" si="23"/>
        <v/>
      </c>
      <c r="X141" s="93">
        <f>SUM('1:3'!X141)</f>
        <v>0</v>
      </c>
      <c r="Y141" s="93">
        <f>SUM('1:3'!Y141)</f>
        <v>0</v>
      </c>
      <c r="Z141" s="93">
        <f>SUM('1:3'!Z141)</f>
        <v>0</v>
      </c>
      <c r="AA141" s="93">
        <f>SUM('1:3'!AA141)</f>
        <v>0</v>
      </c>
      <c r="AB141" s="315">
        <v>0.48</v>
      </c>
      <c r="AC141" s="238">
        <f t="shared" si="26"/>
        <v>0</v>
      </c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</row>
    <row r="142" spans="1:106" ht="17.25">
      <c r="A142" s="276"/>
      <c r="B142" s="62" t="s">
        <v>100</v>
      </c>
      <c r="C142" s="16" t="s">
        <v>101</v>
      </c>
      <c r="D142" s="17">
        <v>5.04</v>
      </c>
      <c r="E142" s="17"/>
      <c r="F142" s="6"/>
      <c r="G142" s="93">
        <f>SUM('1:3'!G142)</f>
        <v>0</v>
      </c>
      <c r="H142" s="93">
        <f>SUM('1:3'!H142)</f>
        <v>0</v>
      </c>
      <c r="I142" s="93">
        <f>SUM('1:3'!I142)</f>
        <v>0</v>
      </c>
      <c r="J142" s="31" t="str">
        <f t="array" ref="J142">IF(ISERROR(G142/I142),"",G142/I142)</f>
        <v/>
      </c>
      <c r="K142" s="35">
        <f t="array" ref="K142">IF(ISERROR(G142/L142),"",G142/L142)</f>
        <v>0</v>
      </c>
      <c r="L142" s="87">
        <v>22</v>
      </c>
      <c r="M142" s="36">
        <f t="shared" si="27"/>
        <v>0</v>
      </c>
      <c r="N142" s="93">
        <f>SUM('1:3'!N142)</f>
        <v>0</v>
      </c>
      <c r="O142" s="93">
        <f>SUM('1:3'!O142)</f>
        <v>0</v>
      </c>
      <c r="P142" s="93">
        <f>SUM('1:3'!P142)</f>
        <v>0</v>
      </c>
      <c r="Q142" s="93">
        <f>SUM('1:3'!Q142)</f>
        <v>0</v>
      </c>
      <c r="R142" s="93">
        <f>SUM('1:3'!R142)</f>
        <v>0</v>
      </c>
      <c r="S142" s="93">
        <f>SUM('1:3'!S142)</f>
        <v>0</v>
      </c>
      <c r="T142" s="93">
        <f>SUM('1:3'!T142)</f>
        <v>0</v>
      </c>
      <c r="U142" s="93">
        <f>SUM('1:3'!U142)</f>
        <v>0</v>
      </c>
      <c r="V142" s="202">
        <f t="shared" si="28"/>
        <v>0</v>
      </c>
      <c r="W142" s="33" t="str">
        <f t="shared" si="23"/>
        <v/>
      </c>
      <c r="X142" s="93">
        <f>SUM('1:3'!X142)</f>
        <v>0</v>
      </c>
      <c r="Y142" s="93">
        <f>SUM('1:3'!Y142)</f>
        <v>0</v>
      </c>
      <c r="Z142" s="93">
        <f>SUM('1:3'!Z142)</f>
        <v>0</v>
      </c>
      <c r="AA142" s="93">
        <f>SUM('1:3'!AA142)</f>
        <v>0</v>
      </c>
      <c r="AB142" s="315">
        <v>0.48</v>
      </c>
      <c r="AC142" s="238">
        <f t="shared" si="26"/>
        <v>0</v>
      </c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</row>
    <row r="143" spans="1:106" ht="17.25">
      <c r="A143" s="276">
        <v>30400019</v>
      </c>
      <c r="B143" s="188" t="s">
        <v>437</v>
      </c>
      <c r="C143" s="183" t="s">
        <v>439</v>
      </c>
      <c r="D143" s="17">
        <v>5.04</v>
      </c>
      <c r="E143" s="17"/>
      <c r="F143" s="6"/>
      <c r="G143" s="93">
        <f>SUM('1:3'!G143)</f>
        <v>0</v>
      </c>
      <c r="H143" s="93">
        <f>SUM('1:3'!H143)</f>
        <v>0</v>
      </c>
      <c r="I143" s="93"/>
      <c r="J143" s="31"/>
      <c r="K143" s="35">
        <f t="array" ref="K143">IF(ISERROR(G143/L143),"",G143/L143)</f>
        <v>0</v>
      </c>
      <c r="L143" s="87">
        <v>13.5</v>
      </c>
      <c r="M143" s="36"/>
      <c r="N143" s="93"/>
      <c r="O143" s="93"/>
      <c r="P143" s="93"/>
      <c r="Q143" s="93"/>
      <c r="R143" s="93"/>
      <c r="S143" s="93"/>
      <c r="T143" s="93"/>
      <c r="U143" s="93"/>
      <c r="V143" s="202"/>
      <c r="W143" s="33"/>
      <c r="X143" s="93"/>
      <c r="Y143" s="93"/>
      <c r="Z143" s="93"/>
      <c r="AA143" s="93"/>
      <c r="AB143" s="318">
        <v>0.56000000000000005</v>
      </c>
      <c r="AC143" s="238">
        <f t="shared" si="26"/>
        <v>0</v>
      </c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</row>
    <row r="144" spans="1:106" ht="17.25">
      <c r="A144" s="276">
        <v>30400020</v>
      </c>
      <c r="B144" s="188" t="s">
        <v>436</v>
      </c>
      <c r="C144" s="183" t="s">
        <v>510</v>
      </c>
      <c r="D144" s="17">
        <v>5.04</v>
      </c>
      <c r="E144" s="17"/>
      <c r="F144" s="6"/>
      <c r="G144" s="93">
        <f>SUM('1:3'!G144)</f>
        <v>0</v>
      </c>
      <c r="H144" s="93">
        <f>SUM('1:3'!H144)</f>
        <v>0</v>
      </c>
      <c r="I144" s="93"/>
      <c r="J144" s="31"/>
      <c r="K144" s="35">
        <f t="array" ref="K144">IF(ISERROR(G144/L144),"",G144/L144)</f>
        <v>0</v>
      </c>
      <c r="L144" s="87">
        <v>13.5</v>
      </c>
      <c r="M144" s="36"/>
      <c r="N144" s="93"/>
      <c r="O144" s="93"/>
      <c r="P144" s="93"/>
      <c r="Q144" s="93"/>
      <c r="R144" s="93"/>
      <c r="S144" s="93"/>
      <c r="T144" s="93"/>
      <c r="U144" s="93"/>
      <c r="V144" s="202"/>
      <c r="W144" s="33"/>
      <c r="X144" s="93"/>
      <c r="Y144" s="93"/>
      <c r="Z144" s="93"/>
      <c r="AA144" s="93"/>
      <c r="AB144" s="339">
        <v>0.56000000000000005</v>
      </c>
      <c r="AC144" s="238">
        <f t="shared" si="26"/>
        <v>0</v>
      </c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</row>
    <row r="145" spans="1:106" ht="17.25">
      <c r="A145" s="276">
        <v>30400021</v>
      </c>
      <c r="B145" s="188" t="s">
        <v>436</v>
      </c>
      <c r="C145" s="183" t="s">
        <v>511</v>
      </c>
      <c r="D145" s="17">
        <v>5.04</v>
      </c>
      <c r="E145" s="17"/>
      <c r="F145" s="6"/>
      <c r="G145" s="93">
        <f>SUM('1:3'!G145)</f>
        <v>0</v>
      </c>
      <c r="H145" s="93">
        <f>SUM('1:3'!H145)</f>
        <v>0</v>
      </c>
      <c r="I145" s="93"/>
      <c r="J145" s="31"/>
      <c r="K145" s="35">
        <f t="array" ref="K145">IF(ISERROR(G145/L145),"",G145/L145)</f>
        <v>0</v>
      </c>
      <c r="L145" s="87">
        <v>13.5</v>
      </c>
      <c r="M145" s="36"/>
      <c r="N145" s="93"/>
      <c r="O145" s="93"/>
      <c r="P145" s="93"/>
      <c r="Q145" s="93"/>
      <c r="R145" s="93"/>
      <c r="S145" s="93"/>
      <c r="T145" s="93"/>
      <c r="U145" s="93"/>
      <c r="V145" s="202"/>
      <c r="W145" s="33"/>
      <c r="X145" s="93"/>
      <c r="Y145" s="93"/>
      <c r="Z145" s="93"/>
      <c r="AA145" s="93"/>
      <c r="AB145" s="339">
        <v>0.56000000000000005</v>
      </c>
      <c r="AC145" s="238">
        <f t="shared" si="26"/>
        <v>0</v>
      </c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</row>
    <row r="146" spans="1:106" ht="17.25">
      <c r="A146" s="276">
        <v>30400018</v>
      </c>
      <c r="B146" s="188" t="s">
        <v>436</v>
      </c>
      <c r="C146" s="16" t="s">
        <v>55</v>
      </c>
      <c r="D146" s="17">
        <v>5.04</v>
      </c>
      <c r="E146" s="17"/>
      <c r="F146" s="6"/>
      <c r="G146" s="93">
        <f>SUM('1:3'!G146)</f>
        <v>0</v>
      </c>
      <c r="H146" s="93">
        <f>SUM('1:3'!H146)</f>
        <v>0</v>
      </c>
      <c r="I146" s="93"/>
      <c r="J146" s="31"/>
      <c r="K146" s="35">
        <f t="array" ref="K146">IF(ISERROR(G146/L146),"",G146/L146)</f>
        <v>0</v>
      </c>
      <c r="L146" s="87">
        <v>13.5</v>
      </c>
      <c r="M146" s="36"/>
      <c r="N146" s="93"/>
      <c r="O146" s="93"/>
      <c r="P146" s="93"/>
      <c r="Q146" s="93"/>
      <c r="R146" s="93"/>
      <c r="S146" s="93"/>
      <c r="T146" s="93"/>
      <c r="U146" s="93"/>
      <c r="V146" s="202"/>
      <c r="W146" s="33"/>
      <c r="X146" s="93"/>
      <c r="Y146" s="93"/>
      <c r="Z146" s="93"/>
      <c r="AA146" s="93"/>
      <c r="AB146" s="371">
        <v>0.56000000000000005</v>
      </c>
      <c r="AC146" s="238">
        <f t="shared" si="26"/>
        <v>0</v>
      </c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</row>
    <row r="147" spans="1:106" ht="17.25">
      <c r="A147" s="276">
        <v>30400022</v>
      </c>
      <c r="B147" s="62" t="s">
        <v>100</v>
      </c>
      <c r="C147" s="16" t="s">
        <v>55</v>
      </c>
      <c r="D147" s="17">
        <v>5.04</v>
      </c>
      <c r="E147" s="17"/>
      <c r="F147" s="6"/>
      <c r="G147" s="93">
        <f>SUM('1:3'!G147)</f>
        <v>0</v>
      </c>
      <c r="H147" s="93">
        <f>SUM('1:3'!H147)</f>
        <v>0</v>
      </c>
      <c r="I147" s="93">
        <f>SUM('1:3'!I147)</f>
        <v>0</v>
      </c>
      <c r="J147" s="31" t="str">
        <f t="array" ref="J147">IF(ISERROR(G147/I147),"",G147/I147)</f>
        <v/>
      </c>
      <c r="K147" s="35">
        <f t="array" ref="K147">IF(ISERROR(G147/L147),"",G147/L147)</f>
        <v>0</v>
      </c>
      <c r="L147" s="87">
        <v>22</v>
      </c>
      <c r="M147" s="36">
        <f t="shared" si="27"/>
        <v>0</v>
      </c>
      <c r="N147" s="93">
        <f>SUM('1:3'!N147)</f>
        <v>0</v>
      </c>
      <c r="O147" s="93">
        <f>SUM('1:3'!O147)</f>
        <v>0</v>
      </c>
      <c r="P147" s="93">
        <f>SUM('1:3'!P147)</f>
        <v>0</v>
      </c>
      <c r="Q147" s="93">
        <f>SUM('1:3'!Q147)</f>
        <v>0</v>
      </c>
      <c r="R147" s="93">
        <f>SUM('1:3'!R147)</f>
        <v>0</v>
      </c>
      <c r="S147" s="93">
        <f>SUM('1:3'!S147)</f>
        <v>0</v>
      </c>
      <c r="T147" s="93">
        <f>SUM('1:3'!T147)</f>
        <v>0</v>
      </c>
      <c r="U147" s="93">
        <f>SUM('1:3'!U147)</f>
        <v>0</v>
      </c>
      <c r="V147" s="202">
        <f t="shared" si="28"/>
        <v>0</v>
      </c>
      <c r="W147" s="33" t="str">
        <f t="shared" si="23"/>
        <v/>
      </c>
      <c r="X147" s="93">
        <f>SUM('1:3'!X147)</f>
        <v>0</v>
      </c>
      <c r="Y147" s="93">
        <f>SUM('1:3'!Y147)</f>
        <v>0</v>
      </c>
      <c r="Z147" s="93">
        <f>SUM('1:3'!Z147)</f>
        <v>0</v>
      </c>
      <c r="AA147" s="93">
        <f>SUM('1:3'!AA147)</f>
        <v>0</v>
      </c>
      <c r="AB147" s="315">
        <v>0.48</v>
      </c>
      <c r="AC147" s="238">
        <f t="shared" si="26"/>
        <v>0</v>
      </c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</row>
    <row r="148" spans="1:106" ht="15.75">
      <c r="A148" s="536" t="s">
        <v>102</v>
      </c>
      <c r="B148" s="537"/>
      <c r="C148" s="215" t="s">
        <v>71</v>
      </c>
      <c r="D148" s="20"/>
      <c r="E148" s="20"/>
      <c r="F148" s="32"/>
      <c r="G148" s="99">
        <f>SUM(G138:G147)</f>
        <v>0</v>
      </c>
      <c r="H148" s="99">
        <f>SUM(H138:H147)</f>
        <v>0</v>
      </c>
      <c r="I148" s="99">
        <f>SUM(I138:I147)</f>
        <v>0</v>
      </c>
      <c r="J148" s="31" t="str">
        <f t="array" ref="J148">IF(ISERROR(G148/I148),"",G148/I148)</f>
        <v/>
      </c>
      <c r="K148" s="30">
        <f>SUM(K138:K147)</f>
        <v>0</v>
      </c>
      <c r="L148" s="98"/>
      <c r="M148" s="89">
        <f>SUM(M138:M147)</f>
        <v>0</v>
      </c>
      <c r="N148" s="30">
        <f>SUM(N138:N147)</f>
        <v>0</v>
      </c>
      <c r="O148" s="91">
        <f>SUM(O138:O147)</f>
        <v>0</v>
      </c>
      <c r="P148" s="91">
        <f>SUM(P138:P147)</f>
        <v>0</v>
      </c>
      <c r="Q148" s="91">
        <f>SUM(Q138:Q147)</f>
        <v>0</v>
      </c>
      <c r="R148" s="91"/>
      <c r="S148" s="92">
        <f>SUM(S138:S147)</f>
        <v>0</v>
      </c>
      <c r="T148" s="91">
        <f>SUM(T138:T147)</f>
        <v>0</v>
      </c>
      <c r="U148" s="91">
        <f>SUM(U138:U147)</f>
        <v>0</v>
      </c>
      <c r="V148" s="202">
        <f>SUM(V138:V147)</f>
        <v>0</v>
      </c>
      <c r="W148" s="33" t="str">
        <f t="shared" si="23"/>
        <v/>
      </c>
      <c r="X148" s="92">
        <f>SUM(X138:X147)</f>
        <v>0</v>
      </c>
      <c r="Y148" s="92">
        <f>SUM(Y138:Y147)</f>
        <v>0</v>
      </c>
      <c r="Z148" s="92">
        <f>SUM(Z138:Z147)</f>
        <v>0</v>
      </c>
      <c r="AA148" s="92">
        <f>SUM(AA138:AA147)</f>
        <v>0</v>
      </c>
      <c r="AB148" s="315"/>
      <c r="AC148" s="239">
        <f>SUM(AC138:AC147)</f>
        <v>0</v>
      </c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</row>
    <row r="149" spans="1:106" ht="15.75">
      <c r="A149" s="259">
        <v>30700013</v>
      </c>
      <c r="B149" s="64" t="s">
        <v>470</v>
      </c>
      <c r="C149" s="214"/>
      <c r="D149" s="17">
        <v>3.65</v>
      </c>
      <c r="E149" s="17"/>
      <c r="F149" s="53"/>
      <c r="G149" s="93">
        <f>SUM('1:3'!G149)</f>
        <v>0</v>
      </c>
      <c r="H149" s="93">
        <f>SUM('1:3'!H149)</f>
        <v>0</v>
      </c>
      <c r="I149" s="93">
        <f>SUM('1:3'!I149)</f>
        <v>0</v>
      </c>
      <c r="J149" s="31" t="str">
        <f t="array" ref="J149">IF(ISERROR(G149/I149),"",G149/I149)</f>
        <v/>
      </c>
      <c r="K149" s="218">
        <f t="array" ref="K149">IF(ISERROR(G149/L149),"",G149/L149)</f>
        <v>0</v>
      </c>
      <c r="L149" s="87">
        <v>5</v>
      </c>
      <c r="M149" s="36">
        <f>IF(ISERROR(I149-K149),"",I149-K149)</f>
        <v>0</v>
      </c>
      <c r="N149" s="93">
        <f>SUM('1:3'!N149)</f>
        <v>0</v>
      </c>
      <c r="O149" s="93">
        <f>SUM('1:3'!O149)</f>
        <v>0</v>
      </c>
      <c r="P149" s="93">
        <f>SUM('1:3'!P149)</f>
        <v>0</v>
      </c>
      <c r="Q149" s="93">
        <f>SUM('1:3'!Q149)</f>
        <v>0</v>
      </c>
      <c r="R149" s="93">
        <f>SUM('1:3'!R149)</f>
        <v>0</v>
      </c>
      <c r="S149" s="93">
        <f>SUM('1:3'!S149)</f>
        <v>0</v>
      </c>
      <c r="T149" s="93">
        <f>SUM('1:3'!T149)</f>
        <v>0</v>
      </c>
      <c r="U149" s="93">
        <f>SUM('1:3'!U149)</f>
        <v>0</v>
      </c>
      <c r="V149" s="202">
        <f>SUM(X149:AA149)</f>
        <v>0</v>
      </c>
      <c r="W149" s="33" t="str">
        <f t="shared" si="23"/>
        <v/>
      </c>
      <c r="X149" s="93">
        <f>SUM('1:3'!X149)</f>
        <v>0</v>
      </c>
      <c r="Y149" s="93">
        <f>SUM('1:3'!Y149)</f>
        <v>0</v>
      </c>
      <c r="Z149" s="93">
        <f>SUM('1:3'!Z149)</f>
        <v>0</v>
      </c>
      <c r="AA149" s="93">
        <f>SUM('1:3'!AA149)</f>
        <v>0</v>
      </c>
      <c r="AB149" s="315">
        <v>2.0699999999999998</v>
      </c>
      <c r="AC149" s="238">
        <f t="shared" si="26"/>
        <v>0</v>
      </c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</row>
    <row r="150" spans="1:106" ht="15.75">
      <c r="A150" s="259">
        <v>30700014</v>
      </c>
      <c r="B150" s="64" t="s">
        <v>0</v>
      </c>
      <c r="C150" s="214"/>
      <c r="D150" s="17">
        <v>6.58</v>
      </c>
      <c r="E150" s="17"/>
      <c r="F150" s="6"/>
      <c r="G150" s="93">
        <f>SUM('1:3'!G150)</f>
        <v>0</v>
      </c>
      <c r="H150" s="93">
        <f>SUM('1:3'!H150)</f>
        <v>0</v>
      </c>
      <c r="I150" s="93">
        <f>SUM('1:3'!I150)</f>
        <v>0</v>
      </c>
      <c r="J150" s="31" t="str">
        <f t="array" ref="J150">IF(ISERROR(G150/I150),"",G150/I150)</f>
        <v/>
      </c>
      <c r="K150" s="35">
        <f t="array" ref="K150">IF(ISERROR(G150/L150),"",G150/L150)</f>
        <v>0</v>
      </c>
      <c r="L150" s="87">
        <v>5</v>
      </c>
      <c r="M150" s="36">
        <f>IF(ISERROR(I150-K150),"",I150-K150)</f>
        <v>0</v>
      </c>
      <c r="N150" s="93">
        <f>SUM('1:3'!N150)</f>
        <v>0</v>
      </c>
      <c r="O150" s="93">
        <f>SUM('1:3'!O150)</f>
        <v>0</v>
      </c>
      <c r="P150" s="93">
        <f>SUM('1:3'!P150)</f>
        <v>0</v>
      </c>
      <c r="Q150" s="93">
        <f>SUM('1:3'!Q150)</f>
        <v>0</v>
      </c>
      <c r="R150" s="93">
        <f>SUM('1:3'!R150)</f>
        <v>0</v>
      </c>
      <c r="S150" s="93">
        <f>SUM('1:3'!S150)</f>
        <v>0</v>
      </c>
      <c r="T150" s="93">
        <f>SUM('1:3'!T150)</f>
        <v>0</v>
      </c>
      <c r="U150" s="93">
        <f>SUM('1:3'!U150)</f>
        <v>0</v>
      </c>
      <c r="V150" s="202">
        <f>SUM(X150:AA150)</f>
        <v>0</v>
      </c>
      <c r="W150" s="33" t="str">
        <f t="shared" si="23"/>
        <v/>
      </c>
      <c r="X150" s="93">
        <f>SUM('1:3'!X150)</f>
        <v>0</v>
      </c>
      <c r="Y150" s="93">
        <f>SUM('1:3'!Y150)</f>
        <v>0</v>
      </c>
      <c r="Z150" s="93">
        <f>SUM('1:3'!Z150)</f>
        <v>0</v>
      </c>
      <c r="AA150" s="93">
        <f>SUM('1:3'!AA150)</f>
        <v>0</v>
      </c>
      <c r="AB150" s="315">
        <v>2.0699999999999998</v>
      </c>
      <c r="AC150" s="238">
        <f t="shared" si="26"/>
        <v>0</v>
      </c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</row>
    <row r="151" spans="1:106" ht="19.5" customHeight="1">
      <c r="A151" s="259">
        <v>30700016</v>
      </c>
      <c r="B151" s="64" t="s">
        <v>1</v>
      </c>
      <c r="C151" s="214"/>
      <c r="D151" s="17">
        <v>7.8</v>
      </c>
      <c r="E151" s="17"/>
      <c r="F151" s="6"/>
      <c r="G151" s="93">
        <f>SUM('1:3'!G151)</f>
        <v>0</v>
      </c>
      <c r="H151" s="93">
        <f>SUM('1:3'!H151)</f>
        <v>0</v>
      </c>
      <c r="I151" s="93">
        <f>SUM('1:3'!I151)</f>
        <v>0</v>
      </c>
      <c r="J151" s="31" t="str">
        <f t="array" ref="J151">IF(ISERROR(G151/I151),"",G151/I151)</f>
        <v/>
      </c>
      <c r="K151" s="35">
        <f t="array" ref="K151">IF(ISERROR(G151/L151),"",G151/L151)</f>
        <v>0</v>
      </c>
      <c r="L151" s="87">
        <v>4.5999999999999996</v>
      </c>
      <c r="M151" s="36">
        <f>IF(ISERROR(I151-K151),"",I151-K151)</f>
        <v>0</v>
      </c>
      <c r="N151" s="93">
        <f>SUM('1:3'!N151)</f>
        <v>0</v>
      </c>
      <c r="O151" s="93">
        <f>SUM('1:3'!O151)</f>
        <v>0</v>
      </c>
      <c r="P151" s="93">
        <f>SUM('1:3'!P151)</f>
        <v>0</v>
      </c>
      <c r="Q151" s="93">
        <f>SUM('1:3'!Q151)</f>
        <v>0</v>
      </c>
      <c r="R151" s="93">
        <f>SUM('1:3'!R151)</f>
        <v>0</v>
      </c>
      <c r="S151" s="93">
        <f>SUM('1:3'!S151)</f>
        <v>0</v>
      </c>
      <c r="T151" s="93">
        <f>SUM('1:3'!T151)</f>
        <v>0</v>
      </c>
      <c r="U151" s="93">
        <f>SUM('1:3'!U151)</f>
        <v>0</v>
      </c>
      <c r="V151" s="202">
        <f>SUM(X151:AA151)</f>
        <v>0</v>
      </c>
      <c r="W151" s="33" t="str">
        <f t="shared" si="23"/>
        <v/>
      </c>
      <c r="X151" s="93">
        <f>SUM('1:3'!X151)</f>
        <v>0</v>
      </c>
      <c r="Y151" s="93">
        <f>SUM('1:3'!Y151)</f>
        <v>0</v>
      </c>
      <c r="Z151" s="93">
        <f>SUM('1:3'!Z151)</f>
        <v>0</v>
      </c>
      <c r="AA151" s="93">
        <f>SUM('1:3'!AA151)</f>
        <v>0</v>
      </c>
      <c r="AB151" s="315">
        <v>2.25</v>
      </c>
      <c r="AC151" s="238">
        <f t="shared" si="26"/>
        <v>0</v>
      </c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</row>
    <row r="152" spans="1:106" ht="15.75">
      <c r="A152" s="259">
        <v>30700017</v>
      </c>
      <c r="B152" s="64" t="s">
        <v>2</v>
      </c>
      <c r="C152" s="214"/>
      <c r="D152" s="17">
        <v>4.4000000000000004</v>
      </c>
      <c r="E152" s="17"/>
      <c r="F152" s="6"/>
      <c r="G152" s="93">
        <f>SUM('1:3'!G152)</f>
        <v>0</v>
      </c>
      <c r="H152" s="93">
        <f>SUM('1:3'!H152)</f>
        <v>0</v>
      </c>
      <c r="I152" s="93">
        <f>SUM('1:3'!I152)</f>
        <v>0</v>
      </c>
      <c r="J152" s="31" t="str">
        <f t="array" ref="J152">IF(ISERROR(G152/I152),"",G152/I152)</f>
        <v/>
      </c>
      <c r="K152" s="35">
        <f t="array" ref="K152">IF(ISERROR(G152/L152),"",G152/L152)</f>
        <v>0</v>
      </c>
      <c r="L152" s="87">
        <v>5.8</v>
      </c>
      <c r="M152" s="36">
        <f>IF(ISERROR(I152-K152),"",I152-K152)</f>
        <v>0</v>
      </c>
      <c r="N152" s="93">
        <f>SUM('1:3'!N152)</f>
        <v>0</v>
      </c>
      <c r="O152" s="93">
        <f>SUM('1:3'!O152)</f>
        <v>0</v>
      </c>
      <c r="P152" s="93">
        <f>SUM('1:3'!P152)</f>
        <v>0</v>
      </c>
      <c r="Q152" s="93">
        <f>SUM('1:3'!Q152)</f>
        <v>0</v>
      </c>
      <c r="R152" s="93">
        <f>SUM('1:3'!R152)</f>
        <v>0</v>
      </c>
      <c r="S152" s="93">
        <f>SUM('1:3'!S152)</f>
        <v>0</v>
      </c>
      <c r="T152" s="93">
        <f>SUM('1:3'!T152)</f>
        <v>0</v>
      </c>
      <c r="U152" s="93">
        <f>SUM('1:3'!U152)</f>
        <v>0</v>
      </c>
      <c r="V152" s="202">
        <f>SUM(X152:AA152)</f>
        <v>0</v>
      </c>
      <c r="W152" s="33" t="str">
        <f t="shared" si="23"/>
        <v/>
      </c>
      <c r="X152" s="93">
        <f>SUM('1:3'!X152)</f>
        <v>0</v>
      </c>
      <c r="Y152" s="93">
        <f>SUM('1:3'!Y152)</f>
        <v>0</v>
      </c>
      <c r="Z152" s="93">
        <f>SUM('1:3'!Z152)</f>
        <v>0</v>
      </c>
      <c r="AA152" s="93">
        <f>SUM('1:3'!AA152)</f>
        <v>0</v>
      </c>
      <c r="AB152" s="315">
        <v>1.79</v>
      </c>
      <c r="AC152" s="238">
        <f t="shared" si="26"/>
        <v>0</v>
      </c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</row>
    <row r="153" spans="1:106" ht="15.75">
      <c r="A153" s="259">
        <v>30700001</v>
      </c>
      <c r="B153" s="187" t="s">
        <v>359</v>
      </c>
      <c r="C153" s="184"/>
      <c r="D153" s="17"/>
      <c r="E153" s="17"/>
      <c r="F153" s="6"/>
      <c r="G153" s="93">
        <f>SUM('1:3'!G153)</f>
        <v>0</v>
      </c>
      <c r="H153" s="93">
        <f>SUM('1:3'!H153)</f>
        <v>0</v>
      </c>
      <c r="I153" s="93">
        <f>SUM('1:3'!I153)</f>
        <v>0</v>
      </c>
      <c r="J153" s="31"/>
      <c r="K153" s="35"/>
      <c r="L153" s="87">
        <v>6</v>
      </c>
      <c r="M153" s="36"/>
      <c r="N153" s="93">
        <f>SUM('1:3'!N153)</f>
        <v>0</v>
      </c>
      <c r="O153" s="93">
        <f>SUM('1:3'!O153)</f>
        <v>0</v>
      </c>
      <c r="P153" s="93">
        <f>SUM('1:3'!P153)</f>
        <v>0</v>
      </c>
      <c r="Q153" s="93">
        <f>SUM('1:3'!Q153)</f>
        <v>0</v>
      </c>
      <c r="R153" s="93">
        <f>SUM('1:3'!R153)</f>
        <v>0</v>
      </c>
      <c r="S153" s="93">
        <f>SUM('1:3'!S153)</f>
        <v>0</v>
      </c>
      <c r="T153" s="93">
        <f>SUM('1:3'!T153)</f>
        <v>0</v>
      </c>
      <c r="U153" s="93">
        <f>SUM('1:3'!U153)</f>
        <v>0</v>
      </c>
      <c r="V153" s="202"/>
      <c r="W153" s="33"/>
      <c r="X153" s="93">
        <f>SUM('1:3'!X153)</f>
        <v>0</v>
      </c>
      <c r="Y153" s="93">
        <f>SUM('1:3'!Y153)</f>
        <v>0</v>
      </c>
      <c r="Z153" s="93">
        <f>SUM('1:3'!Z153)</f>
        <v>0</v>
      </c>
      <c r="AA153" s="93">
        <f>SUM('1:3'!AA153)</f>
        <v>0</v>
      </c>
      <c r="AB153" s="315">
        <v>1.92</v>
      </c>
      <c r="AC153" s="238">
        <f t="shared" si="26"/>
        <v>0</v>
      </c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</row>
    <row r="154" spans="1:106" ht="17.25">
      <c r="A154" s="282"/>
      <c r="B154" s="248" t="s">
        <v>239</v>
      </c>
      <c r="C154" s="214" t="s">
        <v>53</v>
      </c>
      <c r="D154" s="17">
        <v>6.04</v>
      </c>
      <c r="E154" s="17"/>
      <c r="F154" s="6"/>
      <c r="G154" s="93">
        <f>SUM('1:3'!G154)</f>
        <v>0</v>
      </c>
      <c r="H154" s="93">
        <f>SUM('1:3'!H154)</f>
        <v>0</v>
      </c>
      <c r="I154" s="93">
        <f>SUM('1:3'!I154)</f>
        <v>0</v>
      </c>
      <c r="J154" s="31" t="str">
        <f t="array" ref="J154">IF(ISERROR(G154/I154),"",G154/I154)</f>
        <v/>
      </c>
      <c r="K154" s="35">
        <f t="array" ref="K154">IF(ISERROR(G154/L154),"",G154/L154)</f>
        <v>0</v>
      </c>
      <c r="L154" s="87">
        <v>6</v>
      </c>
      <c r="M154" s="36">
        <f>IF(ISERROR(I154-K154),"",I154-K154)</f>
        <v>0</v>
      </c>
      <c r="N154" s="93">
        <f>SUM('1:3'!N154)</f>
        <v>0</v>
      </c>
      <c r="O154" s="93">
        <f>SUM('1:3'!O154)</f>
        <v>0</v>
      </c>
      <c r="P154" s="93">
        <f>SUM('1:3'!P154)</f>
        <v>0</v>
      </c>
      <c r="Q154" s="93">
        <f>SUM('1:3'!Q154)</f>
        <v>0</v>
      </c>
      <c r="R154" s="93">
        <f>SUM('1:3'!R154)</f>
        <v>0</v>
      </c>
      <c r="S154" s="93">
        <f>SUM('1:3'!S154)</f>
        <v>0</v>
      </c>
      <c r="T154" s="93">
        <f>SUM('1:3'!T154)</f>
        <v>0</v>
      </c>
      <c r="U154" s="93">
        <f>SUM('1:3'!U154)</f>
        <v>0</v>
      </c>
      <c r="V154" s="202">
        <f>SUM(X154:AA154)</f>
        <v>0</v>
      </c>
      <c r="W154" s="33" t="str">
        <f>IF(ISERROR(V154/G154),"",V154/G154)</f>
        <v/>
      </c>
      <c r="X154" s="93">
        <f>SUM('1:3'!X154)</f>
        <v>0</v>
      </c>
      <c r="Y154" s="93">
        <f>SUM('1:3'!Y154)</f>
        <v>0</v>
      </c>
      <c r="Z154" s="93">
        <f>SUM('1:3'!Z154)</f>
        <v>0</v>
      </c>
      <c r="AA154" s="93">
        <f>SUM('1:3'!AA154)</f>
        <v>0</v>
      </c>
      <c r="AB154" s="315">
        <v>1.73</v>
      </c>
      <c r="AC154" s="238">
        <f t="shared" si="26"/>
        <v>0</v>
      </c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</row>
    <row r="155" spans="1:106" ht="17.25">
      <c r="A155" s="282">
        <v>30700019</v>
      </c>
      <c r="B155" s="66" t="s">
        <v>104</v>
      </c>
      <c r="C155" s="214" t="s">
        <v>60</v>
      </c>
      <c r="D155" s="17">
        <v>6.04</v>
      </c>
      <c r="E155" s="17"/>
      <c r="F155" s="6"/>
      <c r="G155" s="93">
        <f>SUM('1:3'!G155)</f>
        <v>0</v>
      </c>
      <c r="H155" s="93">
        <f>SUM('1:3'!H155)</f>
        <v>0</v>
      </c>
      <c r="I155" s="93">
        <f>SUM('1:3'!I155)</f>
        <v>0</v>
      </c>
      <c r="J155" s="31" t="str">
        <f t="array" ref="J155">IF(ISERROR(G155/I155),"",G155/I155)</f>
        <v/>
      </c>
      <c r="K155" s="35">
        <f t="array" ref="K155">IF(ISERROR(G155/L155),"",G155/L155)</f>
        <v>0</v>
      </c>
      <c r="L155" s="87">
        <v>6</v>
      </c>
      <c r="M155" s="36">
        <f>IF(ISERROR(I155-K155),"",I155-K155)</f>
        <v>0</v>
      </c>
      <c r="N155" s="93">
        <f>SUM('1:3'!N155)</f>
        <v>0</v>
      </c>
      <c r="O155" s="93">
        <f>SUM('1:3'!O155)</f>
        <v>0</v>
      </c>
      <c r="P155" s="93">
        <f>SUM('1:3'!P155)</f>
        <v>0</v>
      </c>
      <c r="Q155" s="93">
        <f>SUM('1:3'!Q155)</f>
        <v>0</v>
      </c>
      <c r="R155" s="93">
        <f>SUM('1:3'!R155)</f>
        <v>0</v>
      </c>
      <c r="S155" s="93">
        <f>SUM('1:3'!S155)</f>
        <v>0</v>
      </c>
      <c r="T155" s="93">
        <f>SUM('1:3'!T155)</f>
        <v>0</v>
      </c>
      <c r="U155" s="93">
        <f>SUM('1:3'!U155)</f>
        <v>0</v>
      </c>
      <c r="V155" s="202">
        <f>SUM(X155:AA155)</f>
        <v>0</v>
      </c>
      <c r="W155" s="33" t="str">
        <f>IF(ISERROR(V155/G155),"",V155/G155)</f>
        <v/>
      </c>
      <c r="X155" s="93">
        <f>SUM('1:3'!X155)</f>
        <v>0</v>
      </c>
      <c r="Y155" s="93">
        <f>SUM('1:3'!Y155)</f>
        <v>0</v>
      </c>
      <c r="Z155" s="93">
        <f>SUM('1:3'!Z155)</f>
        <v>0</v>
      </c>
      <c r="AA155" s="93">
        <f>SUM('1:3'!AA155)</f>
        <v>0</v>
      </c>
      <c r="AB155" s="315">
        <v>1.73</v>
      </c>
      <c r="AC155" s="238">
        <f t="shared" si="26"/>
        <v>0</v>
      </c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</row>
    <row r="156" spans="1:106" ht="15.75">
      <c r="A156" s="265">
        <v>30601015</v>
      </c>
      <c r="B156" s="248" t="s">
        <v>441</v>
      </c>
      <c r="C156" s="247" t="s">
        <v>53</v>
      </c>
      <c r="D156" s="17">
        <v>6</v>
      </c>
      <c r="E156" s="17"/>
      <c r="F156" s="6"/>
      <c r="G156" s="93">
        <f>SUM('1:3'!G156)</f>
        <v>0</v>
      </c>
      <c r="H156" s="93">
        <f>SUM('1:3'!H156)</f>
        <v>0</v>
      </c>
      <c r="I156" s="93"/>
      <c r="J156" s="31"/>
      <c r="K156" s="35"/>
      <c r="L156" s="87"/>
      <c r="M156" s="36"/>
      <c r="N156" s="93"/>
      <c r="O156" s="93"/>
      <c r="P156" s="93"/>
      <c r="Q156" s="93"/>
      <c r="R156" s="93"/>
      <c r="S156" s="93"/>
      <c r="T156" s="93"/>
      <c r="U156" s="93"/>
      <c r="V156" s="202"/>
      <c r="W156" s="33"/>
      <c r="X156" s="93"/>
      <c r="Y156" s="93"/>
      <c r="Z156" s="93"/>
      <c r="AA156" s="93"/>
      <c r="AB156" s="315">
        <v>1.73</v>
      </c>
      <c r="AC156" s="238">
        <f t="shared" si="26"/>
        <v>0</v>
      </c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</row>
    <row r="157" spans="1:106" ht="15.75">
      <c r="A157" s="265">
        <v>30101016</v>
      </c>
      <c r="B157" s="248" t="s">
        <v>440</v>
      </c>
      <c r="C157" s="250" t="s">
        <v>443</v>
      </c>
      <c r="D157" s="17">
        <v>6</v>
      </c>
      <c r="E157" s="17"/>
      <c r="F157" s="6"/>
      <c r="G157" s="93">
        <f>SUM('1:3'!G157)</f>
        <v>0</v>
      </c>
      <c r="H157" s="93">
        <f>SUM('1:3'!H157)</f>
        <v>0</v>
      </c>
      <c r="I157" s="93"/>
      <c r="J157" s="31"/>
      <c r="K157" s="35"/>
      <c r="L157" s="87">
        <v>6</v>
      </c>
      <c r="M157" s="36"/>
      <c r="N157" s="93"/>
      <c r="O157" s="93"/>
      <c r="P157" s="93"/>
      <c r="Q157" s="93"/>
      <c r="R157" s="93"/>
      <c r="S157" s="93"/>
      <c r="T157" s="93"/>
      <c r="U157" s="93"/>
      <c r="V157" s="202"/>
      <c r="W157" s="33"/>
      <c r="X157" s="93"/>
      <c r="Y157" s="93"/>
      <c r="Z157" s="93"/>
      <c r="AA157" s="93"/>
      <c r="AB157" s="315">
        <v>1.73</v>
      </c>
      <c r="AC157" s="238">
        <f t="shared" si="26"/>
        <v>0</v>
      </c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</row>
    <row r="158" spans="1:106" ht="15.75">
      <c r="A158" s="259">
        <v>30700018</v>
      </c>
      <c r="B158" s="61" t="s">
        <v>159</v>
      </c>
      <c r="C158" s="16"/>
      <c r="D158" s="17">
        <v>7.3</v>
      </c>
      <c r="E158" s="17"/>
      <c r="F158" s="6"/>
      <c r="G158" s="93">
        <f>SUM('1:3'!G158)</f>
        <v>0</v>
      </c>
      <c r="H158" s="93">
        <f>SUM('1:3'!H158)</f>
        <v>0</v>
      </c>
      <c r="I158" s="93">
        <f>SUM('1:3'!I158)</f>
        <v>0</v>
      </c>
      <c r="J158" s="31" t="str">
        <f t="array" ref="J158">IF(ISERROR(G158/I158),"",G158/I158)</f>
        <v/>
      </c>
      <c r="K158" s="35" t="str">
        <f t="array" ref="K158">IF(ISERROR(G158/L158),"",G158/L158)</f>
        <v/>
      </c>
      <c r="L158" s="87"/>
      <c r="M158" s="36" t="str">
        <f>IF(ISERROR(I158-K158),"",I158-K158)</f>
        <v/>
      </c>
      <c r="N158" s="93">
        <f>SUM('1:3'!N158)</f>
        <v>0</v>
      </c>
      <c r="O158" s="93">
        <f>SUM('1:3'!O158)</f>
        <v>0</v>
      </c>
      <c r="P158" s="93">
        <f>SUM('1:3'!P158)</f>
        <v>0</v>
      </c>
      <c r="Q158" s="93">
        <f>SUM('1:3'!Q158)</f>
        <v>0</v>
      </c>
      <c r="R158" s="93">
        <f>SUM('1:3'!R158)</f>
        <v>0</v>
      </c>
      <c r="S158" s="93">
        <f>SUM('1:3'!S158)</f>
        <v>0</v>
      </c>
      <c r="T158" s="93">
        <f>SUM('1:3'!T158)</f>
        <v>0</v>
      </c>
      <c r="U158" s="93">
        <f>SUM('1:3'!U158)</f>
        <v>0</v>
      </c>
      <c r="V158" s="202">
        <f>SUM(X158:AA158)</f>
        <v>0</v>
      </c>
      <c r="W158" s="33" t="str">
        <f>IF(ISERROR(V158/G158),"",V158/G158)</f>
        <v/>
      </c>
      <c r="X158" s="93">
        <f>SUM('1:3'!X158)</f>
        <v>0</v>
      </c>
      <c r="Y158" s="93">
        <f>SUM('1:3'!Y158)</f>
        <v>0</v>
      </c>
      <c r="Z158" s="93">
        <f>SUM('1:3'!Z158)</f>
        <v>0</v>
      </c>
      <c r="AA158" s="93">
        <f>SUM('1:3'!AA158)</f>
        <v>0</v>
      </c>
      <c r="AB158" s="315"/>
      <c r="AC158" s="238">
        <f t="shared" si="26"/>
        <v>0</v>
      </c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</row>
    <row r="159" spans="1:106" ht="15.75">
      <c r="A159" s="259">
        <v>30700010</v>
      </c>
      <c r="B159" s="61" t="s">
        <v>105</v>
      </c>
      <c r="C159" s="16"/>
      <c r="D159" s="17">
        <f>78*120/1000</f>
        <v>9.36</v>
      </c>
      <c r="E159" s="17"/>
      <c r="F159" s="6"/>
      <c r="G159" s="93">
        <f>SUM('1:3'!G159)</f>
        <v>0</v>
      </c>
      <c r="H159" s="93">
        <f>SUM('1:3'!H159)</f>
        <v>0</v>
      </c>
      <c r="I159" s="93">
        <f>SUM('1:3'!I159)</f>
        <v>0</v>
      </c>
      <c r="J159" s="31" t="str">
        <f t="array" ref="J159">IF(ISERROR(G159/I159),"",G159/I159)</f>
        <v/>
      </c>
      <c r="K159" s="35">
        <f t="array" ref="K159">IF(ISERROR(G159/L159),"",G159/L159)</f>
        <v>0</v>
      </c>
      <c r="L159" s="87">
        <v>5.5</v>
      </c>
      <c r="M159" s="36">
        <f>IF(ISERROR(I159-K159),"",I159-K159)</f>
        <v>0</v>
      </c>
      <c r="N159" s="93">
        <f>SUM('1:3'!N159)</f>
        <v>0</v>
      </c>
      <c r="O159" s="93">
        <f>SUM('1:3'!O159)</f>
        <v>0</v>
      </c>
      <c r="P159" s="93">
        <f>SUM('1:3'!P159)</f>
        <v>0</v>
      </c>
      <c r="Q159" s="93">
        <f>SUM('1:3'!Q159)</f>
        <v>0</v>
      </c>
      <c r="R159" s="93">
        <f>SUM('1:3'!R159)</f>
        <v>0</v>
      </c>
      <c r="S159" s="93">
        <f>SUM('1:3'!S159)</f>
        <v>0</v>
      </c>
      <c r="T159" s="93">
        <f>SUM('1:3'!T159)</f>
        <v>0</v>
      </c>
      <c r="U159" s="93">
        <f>SUM('1:3'!U159)</f>
        <v>0</v>
      </c>
      <c r="V159" s="202">
        <f>SUM(X159:AA159)</f>
        <v>0</v>
      </c>
      <c r="W159" s="33" t="str">
        <f>IF(ISERROR(V159/G159),"",V159/G159)</f>
        <v/>
      </c>
      <c r="X159" s="93">
        <f>SUM('1:3'!X159)</f>
        <v>0</v>
      </c>
      <c r="Y159" s="93">
        <f>SUM('1:3'!Y159)</f>
        <v>0</v>
      </c>
      <c r="Z159" s="93">
        <f>SUM('1:3'!Z159)</f>
        <v>0</v>
      </c>
      <c r="AA159" s="93">
        <f>SUM('1:3'!AA159)</f>
        <v>0</v>
      </c>
      <c r="AB159" s="315">
        <v>1.27</v>
      </c>
      <c r="AC159" s="238">
        <f t="shared" si="26"/>
        <v>0</v>
      </c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</row>
    <row r="160" spans="1:106" ht="15.75">
      <c r="A160" s="259">
        <v>30700015</v>
      </c>
      <c r="B160" s="216" t="s">
        <v>159</v>
      </c>
      <c r="C160" s="16"/>
      <c r="D160" s="17">
        <v>4.5</v>
      </c>
      <c r="E160" s="17"/>
      <c r="F160" s="6"/>
      <c r="G160" s="93">
        <f>SUM('1:3'!G160)</f>
        <v>0</v>
      </c>
      <c r="H160" s="93">
        <f>SUM('1:3'!H160)</f>
        <v>0</v>
      </c>
      <c r="I160" s="93">
        <f>SUM('1:3'!I160)</f>
        <v>0</v>
      </c>
      <c r="J160" s="31"/>
      <c r="K160" s="35">
        <f t="array" ref="K160">IF(ISERROR(G160/L160),"",G160/L160)</f>
        <v>0</v>
      </c>
      <c r="L160" s="87">
        <v>6.5</v>
      </c>
      <c r="M160" s="36">
        <f>IF(ISERROR(I160-K160),"",I160-K160)</f>
        <v>0</v>
      </c>
      <c r="N160" s="93">
        <f>SUM('1:3'!N160)</f>
        <v>0</v>
      </c>
      <c r="O160" s="93">
        <f>SUM('1:3'!O160)</f>
        <v>0</v>
      </c>
      <c r="P160" s="93">
        <f>SUM('1:3'!P160)</f>
        <v>0</v>
      </c>
      <c r="Q160" s="93">
        <f>SUM('1:3'!Q160)</f>
        <v>0</v>
      </c>
      <c r="R160" s="93">
        <f>SUM('1:3'!R160)</f>
        <v>0</v>
      </c>
      <c r="S160" s="93">
        <f>SUM('1:3'!S160)</f>
        <v>0</v>
      </c>
      <c r="T160" s="93">
        <f>SUM('1:3'!T160)</f>
        <v>0</v>
      </c>
      <c r="U160" s="93">
        <f>SUM('1:3'!U160)</f>
        <v>0</v>
      </c>
      <c r="V160" s="202"/>
      <c r="W160" s="33"/>
      <c r="X160" s="93">
        <f>SUM('1:3'!X160)</f>
        <v>0</v>
      </c>
      <c r="Y160" s="93">
        <f>SUM('1:3'!Y160)</f>
        <v>0</v>
      </c>
      <c r="Z160" s="93">
        <f>SUM('1:3'!Z160)</f>
        <v>0</v>
      </c>
      <c r="AA160" s="93">
        <f>SUM('1:3'!AA160)</f>
        <v>0</v>
      </c>
      <c r="AB160" s="315"/>
      <c r="AC160" s="238">
        <f t="shared" si="26"/>
        <v>0</v>
      </c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</row>
    <row r="161" spans="1:106" ht="15.75">
      <c r="A161" s="259">
        <v>30700012</v>
      </c>
      <c r="B161" s="216" t="s">
        <v>160</v>
      </c>
      <c r="C161" s="16"/>
      <c r="D161" s="17">
        <v>4.5</v>
      </c>
      <c r="E161" s="17"/>
      <c r="F161" s="6"/>
      <c r="G161" s="93">
        <f>SUM('1:3'!G161)</f>
        <v>0</v>
      </c>
      <c r="H161" s="93">
        <f>SUM('1:3'!H161)</f>
        <v>0</v>
      </c>
      <c r="I161" s="93">
        <f>SUM('1:3'!I161)</f>
        <v>0</v>
      </c>
      <c r="J161" s="31"/>
      <c r="K161" s="35">
        <f t="array" ref="K161">IF(ISERROR(G161/L161),"",G161/L161)</f>
        <v>0</v>
      </c>
      <c r="L161" s="87">
        <v>7.5</v>
      </c>
      <c r="M161" s="36">
        <f>IF(ISERROR(I161-K161),"",I161-K161)</f>
        <v>0</v>
      </c>
      <c r="N161" s="93">
        <f>SUM('1:3'!N161)</f>
        <v>0</v>
      </c>
      <c r="O161" s="93">
        <f>SUM('1:3'!O161)</f>
        <v>0</v>
      </c>
      <c r="P161" s="93">
        <f>SUM('1:3'!P161)</f>
        <v>0</v>
      </c>
      <c r="Q161" s="93">
        <f>SUM('1:3'!Q161)</f>
        <v>0</v>
      </c>
      <c r="R161" s="93">
        <f>SUM('1:3'!R161)</f>
        <v>0</v>
      </c>
      <c r="S161" s="93">
        <f>SUM('1:3'!S161)</f>
        <v>0</v>
      </c>
      <c r="T161" s="93">
        <f>SUM('1:3'!T161)</f>
        <v>0</v>
      </c>
      <c r="U161" s="93">
        <f>SUM('1:3'!U161)</f>
        <v>0</v>
      </c>
      <c r="V161" s="202"/>
      <c r="W161" s="33"/>
      <c r="X161" s="93">
        <f>SUM('1:3'!X161)</f>
        <v>0</v>
      </c>
      <c r="Y161" s="93">
        <f>SUM('1:3'!Y161)</f>
        <v>0</v>
      </c>
      <c r="Z161" s="93">
        <f>SUM('1:3'!Z161)</f>
        <v>0</v>
      </c>
      <c r="AA161" s="93">
        <f>SUM('1:3'!AA161)</f>
        <v>0</v>
      </c>
      <c r="AB161" s="315"/>
      <c r="AC161" s="238">
        <f t="shared" si="26"/>
        <v>0</v>
      </c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</row>
    <row r="162" spans="1:106" ht="17.25">
      <c r="A162" s="283">
        <v>30101063</v>
      </c>
      <c r="B162" s="225" t="s">
        <v>434</v>
      </c>
      <c r="C162" s="16"/>
      <c r="D162" s="17">
        <v>5.03</v>
      </c>
      <c r="E162" s="17"/>
      <c r="F162" s="6"/>
      <c r="G162" s="93">
        <f>SUM('1:3'!G162)</f>
        <v>0</v>
      </c>
      <c r="H162" s="93">
        <f>SUM('1:3'!H162)</f>
        <v>0</v>
      </c>
      <c r="I162" s="93"/>
      <c r="J162" s="31"/>
      <c r="K162" s="35"/>
      <c r="L162" s="87"/>
      <c r="M162" s="36"/>
      <c r="N162" s="93"/>
      <c r="O162" s="93"/>
      <c r="P162" s="93"/>
      <c r="Q162" s="93"/>
      <c r="R162" s="93"/>
      <c r="S162" s="93"/>
      <c r="T162" s="93"/>
      <c r="U162" s="93"/>
      <c r="V162" s="202"/>
      <c r="W162" s="33"/>
      <c r="X162" s="93"/>
      <c r="Y162" s="93"/>
      <c r="Z162" s="93"/>
      <c r="AA162" s="93"/>
      <c r="AB162" s="315"/>
      <c r="AC162" s="238">
        <f t="shared" si="26"/>
        <v>0</v>
      </c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</row>
    <row r="163" spans="1:106" ht="15.75">
      <c r="A163" s="536" t="s">
        <v>106</v>
      </c>
      <c r="B163" s="537"/>
      <c r="C163" s="215" t="s">
        <v>71</v>
      </c>
      <c r="D163" s="20"/>
      <c r="E163" s="20"/>
      <c r="F163" s="32"/>
      <c r="G163" s="94">
        <f>SUM(G149:G161)</f>
        <v>0</v>
      </c>
      <c r="H163" s="30">
        <f>SUM(H149:H161)</f>
        <v>0</v>
      </c>
      <c r="I163" s="30">
        <f>SUM(I149:I161)</f>
        <v>0</v>
      </c>
      <c r="J163" s="31" t="str">
        <f t="array" ref="J163">IF(ISERROR(G163/I163),"",G163/I163)</f>
        <v/>
      </c>
      <c r="K163" s="30">
        <f>SUM(K149:K159)</f>
        <v>0</v>
      </c>
      <c r="L163" s="98"/>
      <c r="M163" s="89">
        <f t="shared" ref="M163:V163" si="29">SUM(M149:M159)</f>
        <v>0</v>
      </c>
      <c r="N163" s="20">
        <f t="shared" si="29"/>
        <v>0</v>
      </c>
      <c r="O163" s="91">
        <f t="shared" si="29"/>
        <v>0</v>
      </c>
      <c r="P163" s="91">
        <f t="shared" si="29"/>
        <v>0</v>
      </c>
      <c r="Q163" s="91">
        <f t="shared" si="29"/>
        <v>0</v>
      </c>
      <c r="R163" s="91">
        <f t="shared" si="29"/>
        <v>0</v>
      </c>
      <c r="S163" s="92">
        <f t="shared" si="29"/>
        <v>0</v>
      </c>
      <c r="T163" s="91">
        <f t="shared" si="29"/>
        <v>0</v>
      </c>
      <c r="U163" s="91">
        <f t="shared" si="29"/>
        <v>0</v>
      </c>
      <c r="V163" s="202">
        <f t="shared" si="29"/>
        <v>0</v>
      </c>
      <c r="W163" s="33" t="str">
        <f>IF(ISERROR(V163/G163),"",V163/G163)</f>
        <v/>
      </c>
      <c r="X163" s="92">
        <f>SUM(X149:X159)</f>
        <v>0</v>
      </c>
      <c r="Y163" s="92">
        <f>SUM(Y149:Y159)</f>
        <v>0</v>
      </c>
      <c r="Z163" s="92">
        <f>SUM(Z149:Z159)</f>
        <v>0</v>
      </c>
      <c r="AA163" s="92">
        <f>SUM(AA149:AA159)</f>
        <v>0</v>
      </c>
      <c r="AB163" s="315"/>
      <c r="AC163" s="91">
        <f>SUM(AC149:AC161)</f>
        <v>0</v>
      </c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</row>
    <row r="164" spans="1:106" ht="15.75">
      <c r="A164" s="538" t="s">
        <v>108</v>
      </c>
      <c r="B164" s="539"/>
      <c r="C164" s="539"/>
      <c r="D164" s="539"/>
      <c r="E164" s="539"/>
      <c r="F164" s="540"/>
      <c r="G164" s="189">
        <f>SUM(G28,G86,G121,G137,G148,G163)</f>
        <v>3492</v>
      </c>
      <c r="H164" s="189">
        <f>SUM(H28,H86,H121,H137,H148,H163)</f>
        <v>17574.77</v>
      </c>
      <c r="I164" s="189">
        <f>SUM(I28,I86,I121,I137,I148,I163)</f>
        <v>114.5</v>
      </c>
      <c r="J164" s="52">
        <f t="array" ref="J164">IF(ISERROR(G164/I164),"",G164/I164)</f>
        <v>30.497816593886462</v>
      </c>
      <c r="K164" s="189">
        <f>SUM(K28,K86,K121,K137,K148,K163)</f>
        <v>155.42320336795166</v>
      </c>
      <c r="L164" s="52">
        <f>IF(ISERROR(G164/K164),"",G164/K164)</f>
        <v>22.46768773471344</v>
      </c>
      <c r="M164" s="189">
        <f t="shared" ref="M164:AA164" si="30">SUM(M28,M86,M121,M137,M148,M163)</f>
        <v>-39.381536701284986</v>
      </c>
      <c r="N164" s="189">
        <f t="shared" si="30"/>
        <v>0</v>
      </c>
      <c r="O164" s="189">
        <f t="shared" si="30"/>
        <v>0</v>
      </c>
      <c r="P164" s="189">
        <f t="shared" si="30"/>
        <v>0</v>
      </c>
      <c r="Q164" s="189">
        <f t="shared" si="30"/>
        <v>0</v>
      </c>
      <c r="R164" s="189">
        <f t="shared" si="30"/>
        <v>0</v>
      </c>
      <c r="S164" s="189">
        <f t="shared" si="30"/>
        <v>0</v>
      </c>
      <c r="T164" s="189">
        <f t="shared" si="30"/>
        <v>0</v>
      </c>
      <c r="U164" s="189">
        <f t="shared" si="30"/>
        <v>0</v>
      </c>
      <c r="V164" s="189">
        <f t="shared" si="30"/>
        <v>0</v>
      </c>
      <c r="W164" s="189">
        <f t="shared" si="30"/>
        <v>0</v>
      </c>
      <c r="X164" s="189">
        <f t="shared" si="30"/>
        <v>0</v>
      </c>
      <c r="Y164" s="189">
        <f t="shared" si="30"/>
        <v>0</v>
      </c>
      <c r="Z164" s="189">
        <f t="shared" si="30"/>
        <v>0</v>
      </c>
      <c r="AA164" s="189">
        <f t="shared" si="30"/>
        <v>0</v>
      </c>
      <c r="AB164" s="315"/>
      <c r="AC164" s="240">
        <f>SUM(AC28,AC86,AC121,AC137,AC148,AC163)</f>
        <v>1688.5600000000002</v>
      </c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1"/>
      <c r="CJ164" s="21"/>
      <c r="CK164" s="21"/>
      <c r="CL164" s="21"/>
      <c r="CM164" s="21"/>
      <c r="CN164" s="21"/>
      <c r="CO164" s="21"/>
      <c r="CP164" s="21"/>
      <c r="CQ164" s="21"/>
      <c r="CR164" s="21"/>
      <c r="CS164" s="21"/>
      <c r="CT164" s="21"/>
      <c r="CU164" s="21"/>
      <c r="CV164" s="21"/>
      <c r="CW164" s="21"/>
      <c r="CX164" s="21"/>
      <c r="CY164" s="21"/>
      <c r="CZ164" s="21"/>
      <c r="DA164" s="21"/>
      <c r="DB164" s="21"/>
    </row>
    <row r="165" spans="1:106" ht="15.75" hidden="1" customHeight="1">
      <c r="A165" s="577" t="s">
        <v>109</v>
      </c>
      <c r="B165" s="217" t="s">
        <v>110</v>
      </c>
      <c r="C165" s="519" t="s">
        <v>111</v>
      </c>
      <c r="D165" s="519"/>
      <c r="E165" s="529" t="s">
        <v>112</v>
      </c>
      <c r="F165" s="529"/>
      <c r="G165" s="499" t="s">
        <v>113</v>
      </c>
      <c r="H165" s="499"/>
      <c r="I165" s="529" t="s">
        <v>114</v>
      </c>
      <c r="J165" s="529"/>
      <c r="K165" s="529" t="s">
        <v>36</v>
      </c>
      <c r="L165" s="529"/>
      <c r="M165" s="529" t="s">
        <v>115</v>
      </c>
      <c r="N165" s="529"/>
      <c r="O165" s="529" t="s">
        <v>116</v>
      </c>
      <c r="P165" s="499" t="s">
        <v>117</v>
      </c>
      <c r="Q165" s="499"/>
      <c r="R165" s="499" t="s">
        <v>36</v>
      </c>
      <c r="S165" s="499"/>
      <c r="T165" s="499" t="s">
        <v>118</v>
      </c>
      <c r="U165" s="499"/>
      <c r="V165" s="499" t="s">
        <v>119</v>
      </c>
      <c r="W165" s="499"/>
      <c r="X165" s="499" t="s">
        <v>36</v>
      </c>
      <c r="Y165" s="499"/>
      <c r="Z165" s="499" t="s">
        <v>118</v>
      </c>
      <c r="AA165" s="499"/>
      <c r="AE165" s="14"/>
      <c r="AF165" s="14"/>
      <c r="AG165" s="3"/>
      <c r="AH165" s="221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21"/>
      <c r="AV165" s="21"/>
      <c r="AW165" s="21"/>
      <c r="AX165" s="21"/>
      <c r="AY165" s="21"/>
      <c r="AZ165" s="21"/>
      <c r="BA165" s="21"/>
    </row>
    <row r="166" spans="1:106" ht="13.5" hidden="1" customHeight="1">
      <c r="A166" s="578"/>
      <c r="B166" s="217" t="s">
        <v>120</v>
      </c>
      <c r="C166" s="534">
        <f>SUM('1:3'!C166)</f>
        <v>3</v>
      </c>
      <c r="D166" s="535"/>
      <c r="E166" s="533">
        <f>D166*11</f>
        <v>0</v>
      </c>
      <c r="F166" s="533"/>
      <c r="G166" s="534">
        <f>SUM('1:3'!G166)</f>
        <v>3</v>
      </c>
      <c r="H166" s="535"/>
      <c r="I166" s="529">
        <f>G166*11</f>
        <v>33</v>
      </c>
      <c r="J166" s="529"/>
      <c r="K166" s="529">
        <f>E166-I166</f>
        <v>-33</v>
      </c>
      <c r="L166" s="529"/>
      <c r="M166" s="531" t="str">
        <f>IF(ISERROR(K166/E166),"",K166/E166)</f>
        <v/>
      </c>
      <c r="N166" s="531"/>
      <c r="O166" s="529"/>
      <c r="P166" s="499" t="s">
        <v>70</v>
      </c>
      <c r="Q166" s="499"/>
      <c r="R166" s="522">
        <f>SUM(O28:U28)</f>
        <v>0</v>
      </c>
      <c r="S166" s="522"/>
      <c r="T166" s="530" t="str">
        <f t="array" ref="T166">IF(ISERROR(R166/R173),"",R166/R173)</f>
        <v/>
      </c>
      <c r="U166" s="530"/>
      <c r="V166" s="499" t="s">
        <v>41</v>
      </c>
      <c r="W166" s="499"/>
      <c r="X166" s="522">
        <f>SUM(P27,P85,P120,P136,P147,P161)</f>
        <v>0</v>
      </c>
      <c r="Y166" s="522"/>
      <c r="Z166" s="530" t="str">
        <f t="array" ref="Z166">IF(ISERROR(X166/X173),"",X166/X173)</f>
        <v/>
      </c>
      <c r="AA166" s="530"/>
      <c r="AE166" s="14"/>
      <c r="AF166" s="14"/>
      <c r="AG166" s="3"/>
      <c r="AH166" s="223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21"/>
      <c r="AV166" s="21"/>
      <c r="AW166" s="21"/>
      <c r="AX166" s="21"/>
      <c r="AY166" s="21"/>
      <c r="AZ166" s="21"/>
      <c r="BA166" s="21"/>
    </row>
    <row r="167" spans="1:106" ht="15.75" hidden="1">
      <c r="A167" s="578"/>
      <c r="B167" s="217" t="s">
        <v>121</v>
      </c>
      <c r="C167" s="534">
        <f>SUM('1:3'!C167)</f>
        <v>3</v>
      </c>
      <c r="D167" s="535"/>
      <c r="E167" s="533">
        <f>D167*11</f>
        <v>0</v>
      </c>
      <c r="F167" s="533"/>
      <c r="G167" s="534">
        <f>SUM('1:3'!G167)</f>
        <v>3</v>
      </c>
      <c r="H167" s="535"/>
      <c r="I167" s="529">
        <f>G167*11</f>
        <v>33</v>
      </c>
      <c r="J167" s="529"/>
      <c r="K167" s="529">
        <f>E167-I167</f>
        <v>-33</v>
      </c>
      <c r="L167" s="529"/>
      <c r="M167" s="531" t="str">
        <f>IF(ISERROR(K167/E167),"",K167/E167)</f>
        <v/>
      </c>
      <c r="N167" s="531"/>
      <c r="O167" s="529"/>
      <c r="P167" s="499" t="s">
        <v>86</v>
      </c>
      <c r="Q167" s="499"/>
      <c r="R167" s="522">
        <f>SUM(O86:U86)</f>
        <v>0</v>
      </c>
      <c r="S167" s="522"/>
      <c r="T167" s="530" t="str">
        <f>IF(ISERROR(R167/R173),"",R167/R173)</f>
        <v/>
      </c>
      <c r="U167" s="530"/>
      <c r="V167" s="499" t="s">
        <v>42</v>
      </c>
      <c r="W167" s="499"/>
      <c r="X167" s="522">
        <f>SUM(P28,P86,P121,P137,P148,P163)</f>
        <v>0</v>
      </c>
      <c r="Y167" s="522"/>
      <c r="Z167" s="530" t="str">
        <f>IF(ISERROR(X167/X173),"",X167/X173)</f>
        <v/>
      </c>
      <c r="AA167" s="530"/>
      <c r="AE167" s="14"/>
      <c r="AF167" s="14"/>
      <c r="AG167" s="3"/>
      <c r="AH167" s="223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21"/>
      <c r="AV167" s="21"/>
      <c r="AW167" s="21"/>
      <c r="AX167" s="21"/>
      <c r="AY167" s="21"/>
      <c r="AZ167" s="21"/>
      <c r="BA167" s="21"/>
    </row>
    <row r="168" spans="1:106" ht="15.75" hidden="1">
      <c r="A168" s="578"/>
      <c r="B168" s="217" t="s">
        <v>122</v>
      </c>
      <c r="C168" s="534">
        <f>SUM('1:3'!C168)</f>
        <v>3</v>
      </c>
      <c r="D168" s="535"/>
      <c r="E168" s="533">
        <f>D168*11</f>
        <v>0</v>
      </c>
      <c r="F168" s="533"/>
      <c r="G168" s="534">
        <f>SUM('1:3'!G168)</f>
        <v>3</v>
      </c>
      <c r="H168" s="535"/>
      <c r="I168" s="529">
        <f>G168*8</f>
        <v>24</v>
      </c>
      <c r="J168" s="529"/>
      <c r="K168" s="529">
        <f>E168-I168</f>
        <v>-24</v>
      </c>
      <c r="L168" s="529"/>
      <c r="M168" s="531" t="str">
        <f>IF(ISERROR(K168/E168),"",K168/E168)</f>
        <v/>
      </c>
      <c r="N168" s="531"/>
      <c r="O168" s="529"/>
      <c r="P168" s="499" t="s">
        <v>92</v>
      </c>
      <c r="Q168" s="499"/>
      <c r="R168" s="522">
        <f>SUM(O121:U121)</f>
        <v>0</v>
      </c>
      <c r="S168" s="522"/>
      <c r="T168" s="530" t="str">
        <f>IF(ISERROR(R168/R173),"",R168/R173)</f>
        <v/>
      </c>
      <c r="U168" s="530"/>
      <c r="V168" s="499" t="s">
        <v>43</v>
      </c>
      <c r="W168" s="499"/>
      <c r="X168" s="522">
        <f>SUM(P29,P87,P122,P138,P149,P164)</f>
        <v>0</v>
      </c>
      <c r="Y168" s="522"/>
      <c r="Z168" s="530" t="str">
        <f>IF(ISERROR(X168/X173),"",X168/X173)</f>
        <v/>
      </c>
      <c r="AA168" s="530"/>
      <c r="AE168" s="14"/>
      <c r="AF168" s="14"/>
      <c r="AG168" s="223"/>
      <c r="AH168" s="223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21"/>
      <c r="AV168" s="21"/>
      <c r="AW168" s="21"/>
      <c r="AX168" s="21"/>
      <c r="AY168" s="21"/>
      <c r="AZ168" s="21"/>
      <c r="BA168" s="21"/>
    </row>
    <row r="169" spans="1:106" ht="15.75" hidden="1">
      <c r="A169" s="578"/>
      <c r="B169" s="217" t="s">
        <v>47</v>
      </c>
      <c r="C169" s="534">
        <f>SUM('1:3'!C169)</f>
        <v>3</v>
      </c>
      <c r="D169" s="535"/>
      <c r="E169" s="533">
        <f>D169*11</f>
        <v>0</v>
      </c>
      <c r="F169" s="533"/>
      <c r="G169" s="534">
        <f>SUM('1:3'!G169)</f>
        <v>3</v>
      </c>
      <c r="H169" s="535"/>
      <c r="I169" s="529">
        <f>G169*11</f>
        <v>33</v>
      </c>
      <c r="J169" s="529"/>
      <c r="K169" s="529">
        <f>E169-I169</f>
        <v>-33</v>
      </c>
      <c r="L169" s="529"/>
      <c r="M169" s="531" t="str">
        <f>IF(ISERROR(K169/E169),"",K169/E169)</f>
        <v/>
      </c>
      <c r="N169" s="531"/>
      <c r="O169" s="529"/>
      <c r="P169" s="499" t="s">
        <v>99</v>
      </c>
      <c r="Q169" s="499"/>
      <c r="R169" s="522">
        <f>SUM(O137:U137)</f>
        <v>0</v>
      </c>
      <c r="S169" s="522"/>
      <c r="T169" s="530" t="str">
        <f>IF(ISERROR(R169/R173),"",R169/R173)</f>
        <v/>
      </c>
      <c r="U169" s="530"/>
      <c r="V169" s="499" t="s">
        <v>44</v>
      </c>
      <c r="W169" s="499"/>
      <c r="X169" s="522">
        <f>SUM(P31,P88,P123,P139,P150,P165)</f>
        <v>0</v>
      </c>
      <c r="Y169" s="522"/>
      <c r="Z169" s="530" t="str">
        <f>IF(ISERROR(X169/X173),"",X169/X173)</f>
        <v/>
      </c>
      <c r="AA169" s="530"/>
      <c r="AE169" s="14"/>
      <c r="AF169" s="14"/>
      <c r="AG169" s="223"/>
      <c r="AH169" s="223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21"/>
      <c r="AV169" s="21"/>
      <c r="AW169" s="21"/>
      <c r="AX169" s="21"/>
      <c r="AY169" s="21"/>
      <c r="AZ169" s="21"/>
      <c r="BA169" s="21"/>
    </row>
    <row r="170" spans="1:106" ht="15.75" hidden="1">
      <c r="A170" s="579"/>
      <c r="B170" s="217" t="s">
        <v>123</v>
      </c>
      <c r="C170" s="532">
        <f>SUM(C166:D169)</f>
        <v>12</v>
      </c>
      <c r="D170" s="529"/>
      <c r="E170" s="529">
        <f>SUM(F166:F169)</f>
        <v>0</v>
      </c>
      <c r="F170" s="529"/>
      <c r="G170" s="532">
        <f>SUM(G166:H169)</f>
        <v>12</v>
      </c>
      <c r="H170" s="529"/>
      <c r="I170" s="529">
        <f>SUM(I166:J169)</f>
        <v>123</v>
      </c>
      <c r="J170" s="529"/>
      <c r="K170" s="529">
        <f>SUM(K166:L169)</f>
        <v>-123</v>
      </c>
      <c r="L170" s="529"/>
      <c r="M170" s="531" t="str">
        <f>IF(ISERROR(K170/E170),"",K170/E170)</f>
        <v/>
      </c>
      <c r="N170" s="531"/>
      <c r="O170" s="529"/>
      <c r="P170" s="499" t="s">
        <v>102</v>
      </c>
      <c r="Q170" s="499"/>
      <c r="R170" s="522">
        <f>SUM(O148:U148)</f>
        <v>0</v>
      </c>
      <c r="S170" s="522"/>
      <c r="T170" s="530" t="str">
        <f>IF(ISERROR(R170/R173),"",R170/R173)</f>
        <v/>
      </c>
      <c r="U170" s="530"/>
      <c r="V170" s="499" t="s">
        <v>45</v>
      </c>
      <c r="W170" s="499"/>
      <c r="X170" s="522">
        <f>SUM(P32,P89,P124,P140,P151,P166)</f>
        <v>0</v>
      </c>
      <c r="Y170" s="522"/>
      <c r="Z170" s="530" t="str">
        <f>IF(ISERROR(X170/X173),"",X170/X173)</f>
        <v/>
      </c>
      <c r="AA170" s="530"/>
      <c r="AE170" s="14"/>
      <c r="AF170" s="14"/>
      <c r="AG170" s="223"/>
      <c r="AH170" s="223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220"/>
      <c r="AV170" s="220"/>
      <c r="AW170" s="220"/>
      <c r="AX170" s="220"/>
      <c r="AY170" s="220"/>
      <c r="AZ170" s="220"/>
      <c r="BA170" s="220"/>
    </row>
    <row r="171" spans="1:106" ht="17.25" hidden="1">
      <c r="A171" s="284" t="s">
        <v>152</v>
      </c>
      <c r="B171" s="217">
        <f>G164</f>
        <v>3492</v>
      </c>
      <c r="C171" s="522" t="s">
        <v>155</v>
      </c>
      <c r="D171" s="522"/>
      <c r="E171" s="499">
        <f>H164</f>
        <v>17574.77</v>
      </c>
      <c r="F171" s="499"/>
      <c r="G171" s="499" t="s">
        <v>34</v>
      </c>
      <c r="H171" s="499"/>
      <c r="I171" s="528">
        <f>L164</f>
        <v>22.46768773471344</v>
      </c>
      <c r="J171" s="528"/>
      <c r="K171" s="529" t="s">
        <v>32</v>
      </c>
      <c r="L171" s="529"/>
      <c r="M171" s="528">
        <f>J164</f>
        <v>30.497816593886462</v>
      </c>
      <c r="N171" s="528"/>
      <c r="O171" s="529"/>
      <c r="P171" s="499" t="s">
        <v>106</v>
      </c>
      <c r="Q171" s="499"/>
      <c r="R171" s="522">
        <f>SUM(O163:U163)</f>
        <v>0</v>
      </c>
      <c r="S171" s="522"/>
      <c r="T171" s="530" t="str">
        <f>IF(ISERROR(R171/R173),"",R171/R173)</f>
        <v/>
      </c>
      <c r="U171" s="530"/>
      <c r="V171" s="499" t="s">
        <v>46</v>
      </c>
      <c r="W171" s="499"/>
      <c r="X171" s="522">
        <f>SUM(P33,P90,P125,P141,P152,P167)</f>
        <v>0</v>
      </c>
      <c r="Y171" s="522"/>
      <c r="Z171" s="530" t="str">
        <f>IF(ISERROR(X171/X173),"",X171/X173)</f>
        <v/>
      </c>
      <c r="AA171" s="530"/>
      <c r="AE171" s="14"/>
      <c r="AF171" s="14"/>
      <c r="AG171" s="223"/>
      <c r="AH171" s="223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220"/>
      <c r="AV171" s="220"/>
      <c r="AW171" s="220"/>
      <c r="AX171" s="220"/>
      <c r="AY171" s="220"/>
      <c r="AZ171" s="220"/>
      <c r="BA171" s="220"/>
    </row>
    <row r="172" spans="1:106" ht="17.25" hidden="1">
      <c r="A172" s="285" t="s">
        <v>153</v>
      </c>
      <c r="B172" s="217">
        <f>I164+C170</f>
        <v>126.5</v>
      </c>
      <c r="C172" s="499" t="s">
        <v>114</v>
      </c>
      <c r="D172" s="499"/>
      <c r="E172" s="519">
        <f>K164+I170</f>
        <v>278.42320336795166</v>
      </c>
      <c r="F172" s="519"/>
      <c r="G172" s="499" t="s">
        <v>150</v>
      </c>
      <c r="H172" s="499"/>
      <c r="I172" s="528">
        <f>B172-E172</f>
        <v>-151.92320336795166</v>
      </c>
      <c r="J172" s="528"/>
      <c r="K172" s="529" t="s">
        <v>151</v>
      </c>
      <c r="L172" s="529"/>
      <c r="M172" s="531">
        <f>IF(ISERROR(I172/B172),"",I172/B172)</f>
        <v>-1.200973939667602</v>
      </c>
      <c r="N172" s="531"/>
      <c r="O172" s="529"/>
      <c r="P172" s="499" t="s">
        <v>107</v>
      </c>
      <c r="Q172" s="499"/>
      <c r="R172" s="522"/>
      <c r="S172" s="522"/>
      <c r="T172" s="530" t="str">
        <f>IF(ISERROR(R172/R173),"",R172/R173)</f>
        <v/>
      </c>
      <c r="U172" s="530"/>
      <c r="V172" s="499" t="s">
        <v>47</v>
      </c>
      <c r="W172" s="499"/>
      <c r="X172" s="522"/>
      <c r="Y172" s="522"/>
      <c r="Z172" s="530" t="str">
        <f>IF(ISERROR(X172/X173),"",X172/X173)</f>
        <v/>
      </c>
      <c r="AA172" s="530"/>
      <c r="AE172" s="14"/>
      <c r="AF172" s="14"/>
      <c r="AG172" s="223"/>
      <c r="AH172" s="223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220"/>
      <c r="AV172" s="220"/>
      <c r="AW172" s="220"/>
      <c r="AX172" s="220"/>
      <c r="AY172" s="220"/>
      <c r="AZ172" s="220"/>
      <c r="BA172" s="220"/>
    </row>
    <row r="173" spans="1:106" ht="15.75" hidden="1" customHeight="1">
      <c r="A173" s="285" t="s">
        <v>154</v>
      </c>
      <c r="B173" s="217">
        <f>N164</f>
        <v>0</v>
      </c>
      <c r="C173" s="499" t="s">
        <v>149</v>
      </c>
      <c r="D173" s="499"/>
      <c r="E173" s="530">
        <f>IF(ISERROR(B173/B172),"",B173/B172)</f>
        <v>0</v>
      </c>
      <c r="F173" s="530"/>
      <c r="G173" s="499" t="s">
        <v>158</v>
      </c>
      <c r="H173" s="499"/>
      <c r="I173" s="529">
        <f>V164</f>
        <v>0</v>
      </c>
      <c r="J173" s="529"/>
      <c r="K173" s="529" t="s">
        <v>156</v>
      </c>
      <c r="L173" s="529"/>
      <c r="M173" s="531">
        <f t="array" ref="M173">IF(ISERROR(I173/B171),"",I173/B171)</f>
        <v>0</v>
      </c>
      <c r="N173" s="531"/>
      <c r="O173" s="529"/>
      <c r="P173" s="499" t="s">
        <v>123</v>
      </c>
      <c r="Q173" s="499"/>
      <c r="R173" s="522">
        <f>SUM(R166:S172)</f>
        <v>0</v>
      </c>
      <c r="S173" s="522"/>
      <c r="T173" s="530">
        <f>SUM(T166:U172)</f>
        <v>0</v>
      </c>
      <c r="U173" s="530"/>
      <c r="V173" s="499" t="s">
        <v>123</v>
      </c>
      <c r="W173" s="499"/>
      <c r="X173" s="522">
        <f>SUM(X166:Y172)</f>
        <v>0</v>
      </c>
      <c r="Y173" s="522"/>
      <c r="Z173" s="530">
        <f>SUM(Z166:AA172)</f>
        <v>0</v>
      </c>
      <c r="AA173" s="530"/>
      <c r="AE173" s="14"/>
      <c r="AF173" s="14"/>
      <c r="AG173" s="223"/>
      <c r="AH173" s="223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220"/>
      <c r="AV173" s="220"/>
      <c r="AW173" s="220"/>
      <c r="AX173" s="220"/>
      <c r="AY173" s="220"/>
      <c r="AZ173" s="220"/>
      <c r="BA173" s="220"/>
    </row>
    <row r="174" spans="1:106" ht="15.75">
      <c r="A174" s="561" t="s">
        <v>128</v>
      </c>
      <c r="B174" s="561"/>
      <c r="C174" s="561"/>
      <c r="D174" s="561"/>
      <c r="E174" s="561"/>
      <c r="F174" s="561"/>
      <c r="G174" s="561"/>
      <c r="H174" s="561"/>
      <c r="I174" s="561"/>
      <c r="J174" s="569"/>
      <c r="K174" s="561"/>
      <c r="L174" s="561"/>
      <c r="M174" s="561"/>
      <c r="N174" s="561"/>
      <c r="O174" s="561"/>
      <c r="P174" s="561"/>
      <c r="Q174" s="561"/>
      <c r="R174" s="561"/>
      <c r="S174" s="561"/>
      <c r="T174" s="561"/>
      <c r="U174" s="561"/>
      <c r="V174" s="561"/>
      <c r="W174" s="561"/>
      <c r="X174" s="561"/>
      <c r="Y174" s="561"/>
      <c r="Z174" s="561"/>
      <c r="AA174" s="561"/>
      <c r="AB174" s="561"/>
      <c r="AC174" s="561"/>
      <c r="AD174" s="561"/>
      <c r="AE174" s="561"/>
      <c r="AF174" s="561"/>
      <c r="AG174" s="561"/>
      <c r="AH174" s="561"/>
      <c r="AI174" s="561"/>
      <c r="AJ174" s="561"/>
      <c r="AK174" s="561"/>
      <c r="AL174" s="561"/>
      <c r="AM174" s="561"/>
      <c r="AN174" s="561"/>
      <c r="AO174" s="561"/>
      <c r="AP174" s="561"/>
      <c r="AQ174" s="561"/>
      <c r="AR174" s="561"/>
      <c r="AS174" s="561"/>
      <c r="AT174" s="561"/>
      <c r="AU174" s="561"/>
      <c r="AV174" s="561"/>
      <c r="AW174" s="561"/>
      <c r="AX174" s="561"/>
      <c r="AY174" s="561"/>
      <c r="AZ174" s="561"/>
      <c r="BA174" s="561"/>
    </row>
    <row r="175" spans="1:106" ht="15.75">
      <c r="A175" s="571" t="s">
        <v>12</v>
      </c>
      <c r="B175" s="550" t="s">
        <v>25</v>
      </c>
      <c r="C175" s="550" t="s">
        <v>26</v>
      </c>
      <c r="D175" s="550" t="s">
        <v>27</v>
      </c>
      <c r="E175" s="562" t="s">
        <v>28</v>
      </c>
      <c r="F175" s="565" t="s">
        <v>29</v>
      </c>
      <c r="G175" s="529" t="s">
        <v>30</v>
      </c>
      <c r="H175" s="529"/>
      <c r="I175" s="550" t="s">
        <v>31</v>
      </c>
      <c r="J175" s="553" t="s">
        <v>32</v>
      </c>
      <c r="K175" s="556" t="s">
        <v>33</v>
      </c>
      <c r="L175" s="550" t="s">
        <v>34</v>
      </c>
      <c r="M175" s="559" t="s">
        <v>35</v>
      </c>
      <c r="N175" s="547" t="s">
        <v>36</v>
      </c>
      <c r="O175" s="529" t="s">
        <v>37</v>
      </c>
      <c r="P175" s="529"/>
      <c r="Q175" s="529"/>
      <c r="R175" s="529"/>
      <c r="S175" s="529"/>
      <c r="T175" s="529"/>
      <c r="U175" s="529"/>
      <c r="V175" s="548" t="s">
        <v>38</v>
      </c>
      <c r="W175" s="547" t="s">
        <v>39</v>
      </c>
      <c r="X175" s="529" t="s">
        <v>40</v>
      </c>
      <c r="Y175" s="529"/>
      <c r="Z175" s="529"/>
      <c r="AA175" s="529"/>
      <c r="AB175" s="574" t="s">
        <v>431</v>
      </c>
      <c r="AC175" s="576" t="s">
        <v>432</v>
      </c>
      <c r="AD175" s="21"/>
      <c r="AE175" s="21"/>
      <c r="AF175" s="21"/>
      <c r="AG175" s="21"/>
      <c r="AH175" s="21"/>
      <c r="AI175" s="549"/>
      <c r="AJ175" s="545"/>
      <c r="AK175" s="545"/>
      <c r="AL175" s="545"/>
      <c r="AM175" s="545"/>
      <c r="AN175" s="545"/>
      <c r="AO175" s="545"/>
      <c r="AP175" s="545"/>
      <c r="AQ175" s="545"/>
      <c r="AR175" s="545"/>
      <c r="AS175" s="545"/>
      <c r="AT175" s="545"/>
      <c r="AU175" s="545"/>
      <c r="AV175" s="545"/>
      <c r="AW175" s="545"/>
      <c r="AX175" s="545"/>
      <c r="AY175" s="545"/>
      <c r="AZ175" s="545"/>
      <c r="BA175" s="545"/>
    </row>
    <row r="176" spans="1:106" ht="15.75" customHeight="1">
      <c r="A176" s="572"/>
      <c r="B176" s="551"/>
      <c r="C176" s="551"/>
      <c r="D176" s="551"/>
      <c r="E176" s="563"/>
      <c r="F176" s="566"/>
      <c r="G176" s="529"/>
      <c r="H176" s="529"/>
      <c r="I176" s="551"/>
      <c r="J176" s="554"/>
      <c r="K176" s="557"/>
      <c r="L176" s="551"/>
      <c r="M176" s="560"/>
      <c r="N176" s="547"/>
      <c r="O176" s="529" t="s">
        <v>41</v>
      </c>
      <c r="P176" s="529" t="s">
        <v>42</v>
      </c>
      <c r="Q176" s="529" t="s">
        <v>43</v>
      </c>
      <c r="R176" s="546" t="s">
        <v>44</v>
      </c>
      <c r="S176" s="499" t="s">
        <v>45</v>
      </c>
      <c r="T176" s="529" t="s">
        <v>46</v>
      </c>
      <c r="U176" s="529" t="s">
        <v>47</v>
      </c>
      <c r="V176" s="548"/>
      <c r="W176" s="547"/>
      <c r="X176" s="529" t="s">
        <v>13</v>
      </c>
      <c r="Y176" s="529" t="s">
        <v>48</v>
      </c>
      <c r="Z176" s="529" t="s">
        <v>49</v>
      </c>
      <c r="AA176" s="529" t="s">
        <v>47</v>
      </c>
      <c r="AB176" s="575"/>
      <c r="AC176" s="576"/>
      <c r="AD176" s="21"/>
      <c r="AE176" s="21"/>
      <c r="AF176" s="21"/>
      <c r="AG176" s="21"/>
      <c r="AH176" s="21"/>
      <c r="AI176" s="549"/>
      <c r="AJ176" s="545"/>
      <c r="AK176" s="545"/>
      <c r="AL176" s="545"/>
      <c r="AM176" s="545"/>
      <c r="AN176" s="545"/>
      <c r="AO176" s="545"/>
      <c r="AP176" s="545"/>
      <c r="AQ176" s="545"/>
      <c r="AR176" s="545"/>
      <c r="AS176" s="568"/>
      <c r="AT176" s="568"/>
      <c r="AU176" s="568"/>
      <c r="AV176" s="568"/>
      <c r="AW176" s="568"/>
      <c r="AX176" s="568"/>
      <c r="AY176" s="568"/>
      <c r="AZ176" s="568"/>
      <c r="BA176" s="568"/>
    </row>
    <row r="177" spans="1:53" ht="15.75" customHeight="1">
      <c r="A177" s="573"/>
      <c r="B177" s="552"/>
      <c r="C177" s="552"/>
      <c r="D177" s="552"/>
      <c r="E177" s="564"/>
      <c r="F177" s="567"/>
      <c r="G177" s="214" t="s">
        <v>509</v>
      </c>
      <c r="H177" s="214" t="s">
        <v>51</v>
      </c>
      <c r="I177" s="552"/>
      <c r="J177" s="555"/>
      <c r="K177" s="558"/>
      <c r="L177" s="552"/>
      <c r="M177" s="560"/>
      <c r="N177" s="547"/>
      <c r="O177" s="529"/>
      <c r="P177" s="529"/>
      <c r="Q177" s="529"/>
      <c r="R177" s="546"/>
      <c r="S177" s="499"/>
      <c r="T177" s="529"/>
      <c r="U177" s="529"/>
      <c r="V177" s="548"/>
      <c r="W177" s="547"/>
      <c r="X177" s="529"/>
      <c r="Y177" s="529"/>
      <c r="Z177" s="529"/>
      <c r="AA177" s="529"/>
      <c r="AB177" s="575"/>
      <c r="AC177" s="576"/>
      <c r="AD177" s="21"/>
      <c r="AE177" s="21"/>
      <c r="AF177" s="21"/>
      <c r="AG177" s="21"/>
      <c r="AH177" s="21"/>
      <c r="AI177" s="549"/>
      <c r="AJ177" s="545"/>
      <c r="AK177" s="545"/>
      <c r="AL177" s="220"/>
      <c r="AM177" s="220"/>
      <c r="AN177" s="220"/>
      <c r="AO177" s="220"/>
      <c r="AP177" s="220"/>
      <c r="AQ177" s="220"/>
      <c r="AR177" s="220"/>
      <c r="AS177" s="21"/>
      <c r="AT177" s="21"/>
      <c r="AU177" s="21"/>
      <c r="AV177" s="221"/>
      <c r="AW177" s="220"/>
      <c r="AX177" s="220"/>
      <c r="AY177" s="220"/>
      <c r="AZ177" s="220"/>
      <c r="BA177" s="220"/>
    </row>
    <row r="178" spans="1:53" ht="15.75">
      <c r="A178" s="275">
        <v>30100030</v>
      </c>
      <c r="B178" s="82" t="s">
        <v>52</v>
      </c>
      <c r="C178" s="81" t="s">
        <v>53</v>
      </c>
      <c r="D178" s="80">
        <v>5.03</v>
      </c>
      <c r="E178" s="80"/>
      <c r="F178" s="83"/>
      <c r="G178" s="93">
        <f>SUM('1:3'!G178)</f>
        <v>0</v>
      </c>
      <c r="H178" s="95">
        <f t="shared" ref="H178:H183" si="31">D178*G178</f>
        <v>0</v>
      </c>
      <c r="I178" s="93">
        <f>SUM('1:3'!I178)</f>
        <v>0</v>
      </c>
      <c r="J178" s="31" t="str">
        <f t="array" ref="J178">IF(ISERROR(G178/I178),"",G178/I178)</f>
        <v/>
      </c>
      <c r="K178" s="96">
        <f t="array" ref="K178">IF(ISERROR(G178/L178),"",G178/L178)</f>
        <v>0</v>
      </c>
      <c r="L178" s="84">
        <v>16</v>
      </c>
      <c r="M178" s="97">
        <f t="shared" ref="M178:M189" si="32">IF(ISERROR(I178-K178),"",I178-K178)</f>
        <v>0</v>
      </c>
      <c r="N178" s="93">
        <f>SUM('1:3'!N178)</f>
        <v>0</v>
      </c>
      <c r="O178" s="93">
        <f>SUM('1:3'!O178)</f>
        <v>0</v>
      </c>
      <c r="P178" s="93">
        <f>SUM('1:3'!P178)</f>
        <v>0</v>
      </c>
      <c r="Q178" s="93">
        <f>SUM('1:3'!Q178)</f>
        <v>0</v>
      </c>
      <c r="R178" s="93">
        <f>SUM('1:3'!R178)</f>
        <v>0</v>
      </c>
      <c r="S178" s="93">
        <f>SUM('1:3'!S178)</f>
        <v>0</v>
      </c>
      <c r="T178" s="93">
        <f>SUM('1:3'!T178)</f>
        <v>0</v>
      </c>
      <c r="U178" s="93">
        <f>SUM('1:3'!U178)</f>
        <v>0</v>
      </c>
      <c r="V178" s="202">
        <f t="shared" ref="V178:V189" si="33">SUM(X178:AA178)</f>
        <v>0</v>
      </c>
      <c r="W178" s="33" t="str">
        <f t="shared" ref="W178:W189" si="34">IF(ISERROR(V178/G178),"",V178/G178)</f>
        <v/>
      </c>
      <c r="X178" s="93">
        <f>SUM('1:3'!X178)</f>
        <v>0</v>
      </c>
      <c r="Y178" s="93">
        <f>SUM('1:3'!Y178)</f>
        <v>0</v>
      </c>
      <c r="Z178" s="93">
        <f>SUM('1:3'!Z178)</f>
        <v>0</v>
      </c>
      <c r="AA178" s="93">
        <f>SUM('1:3'!AA178)</f>
        <v>0</v>
      </c>
      <c r="AB178" s="328">
        <v>0.65</v>
      </c>
      <c r="AC178" s="238">
        <f>AB178*G178</f>
        <v>0</v>
      </c>
      <c r="AD178" s="223"/>
      <c r="AE178" s="54"/>
      <c r="AF178" s="54"/>
      <c r="AG178" s="54"/>
      <c r="AH178" s="54"/>
      <c r="AI178" s="57"/>
      <c r="AJ178" s="57"/>
      <c r="AK178" s="57"/>
      <c r="AL178" s="222"/>
      <c r="AM178" s="54"/>
      <c r="AN178" s="222"/>
      <c r="AO178" s="222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</row>
    <row r="179" spans="1:53" ht="17.25">
      <c r="A179" s="276"/>
      <c r="B179" s="62" t="s">
        <v>54</v>
      </c>
      <c r="C179" s="16" t="s">
        <v>53</v>
      </c>
      <c r="D179" s="17">
        <v>5.03</v>
      </c>
      <c r="E179" s="17"/>
      <c r="F179" s="6"/>
      <c r="G179" s="93">
        <f>SUM('1:3'!G179)</f>
        <v>0</v>
      </c>
      <c r="H179" s="95">
        <f t="shared" si="31"/>
        <v>0</v>
      </c>
      <c r="I179" s="93">
        <f>SUM('1:3'!I179)</f>
        <v>0</v>
      </c>
      <c r="J179" s="31" t="str">
        <f t="array" ref="J179">IF(ISERROR(G179/I179),"",G179/I179)</f>
        <v/>
      </c>
      <c r="K179" s="35">
        <f t="array" ref="K179">IF(ISERROR(G179/L179),"",G179/L179)</f>
        <v>0</v>
      </c>
      <c r="L179" s="87">
        <v>19</v>
      </c>
      <c r="M179" s="36">
        <f t="shared" si="32"/>
        <v>0</v>
      </c>
      <c r="N179" s="93">
        <f>SUM('1:3'!N179)</f>
        <v>0</v>
      </c>
      <c r="O179" s="93">
        <f>SUM('1:3'!O179)</f>
        <v>0</v>
      </c>
      <c r="P179" s="93">
        <f>SUM('1:3'!P179)</f>
        <v>0</v>
      </c>
      <c r="Q179" s="93">
        <f>SUM('1:3'!Q179)</f>
        <v>0</v>
      </c>
      <c r="R179" s="93">
        <f>SUM('1:3'!R179)</f>
        <v>0</v>
      </c>
      <c r="S179" s="93">
        <f>SUM('1:3'!S179)</f>
        <v>0</v>
      </c>
      <c r="T179" s="93">
        <f>SUM('1:3'!T179)</f>
        <v>0</v>
      </c>
      <c r="U179" s="93">
        <f>SUM('1:3'!U179)</f>
        <v>0</v>
      </c>
      <c r="V179" s="202">
        <f t="shared" si="33"/>
        <v>0</v>
      </c>
      <c r="W179" s="33" t="str">
        <f t="shared" si="34"/>
        <v/>
      </c>
      <c r="X179" s="93">
        <f>SUM('1:3'!X179)</f>
        <v>0</v>
      </c>
      <c r="Y179" s="93">
        <f>SUM('1:3'!Y179)</f>
        <v>0</v>
      </c>
      <c r="Z179" s="93">
        <f>SUM('1:3'!Z179)</f>
        <v>0</v>
      </c>
      <c r="AA179" s="93">
        <f>SUM('1:3'!AA179)</f>
        <v>0</v>
      </c>
      <c r="AB179" s="315">
        <v>0.48</v>
      </c>
      <c r="AC179" s="238">
        <f t="shared" ref="AC179:AC198" si="35">AB179*G179</f>
        <v>0</v>
      </c>
      <c r="AD179" s="223"/>
      <c r="AE179" s="54"/>
      <c r="AF179" s="54"/>
      <c r="AG179" s="54"/>
      <c r="AH179" s="54"/>
      <c r="AI179" s="57"/>
      <c r="AJ179" s="57"/>
      <c r="AK179" s="57"/>
      <c r="AL179" s="54"/>
      <c r="AM179" s="54"/>
      <c r="AN179" s="222"/>
      <c r="AO179" s="54"/>
      <c r="AP179" s="222"/>
      <c r="AQ179" s="54"/>
      <c r="AR179" s="54"/>
      <c r="AS179" s="222"/>
      <c r="AT179" s="222"/>
      <c r="AU179" s="222"/>
      <c r="AV179" s="222"/>
      <c r="AW179" s="55"/>
      <c r="AX179" s="54"/>
      <c r="AY179" s="54"/>
      <c r="AZ179" s="54"/>
      <c r="BA179" s="54"/>
    </row>
    <row r="180" spans="1:53" ht="17.25">
      <c r="A180" s="277"/>
      <c r="B180" s="62" t="s">
        <v>54</v>
      </c>
      <c r="C180" s="16" t="s">
        <v>55</v>
      </c>
      <c r="D180" s="17">
        <v>5.03</v>
      </c>
      <c r="E180" s="17"/>
      <c r="F180" s="6"/>
      <c r="G180" s="93">
        <f>SUM('1:3'!G180)</f>
        <v>0</v>
      </c>
      <c r="H180" s="95">
        <f t="shared" si="31"/>
        <v>0</v>
      </c>
      <c r="I180" s="93">
        <f>SUM('1:3'!I180)</f>
        <v>0</v>
      </c>
      <c r="J180" s="31" t="str">
        <f t="array" ref="J180">IF(ISERROR(G180/I180),"",G180/I180)</f>
        <v/>
      </c>
      <c r="K180" s="35">
        <f t="array" ref="K180">IF(ISERROR(G180/L180),"",G180/L180)</f>
        <v>0</v>
      </c>
      <c r="L180" s="87">
        <v>19</v>
      </c>
      <c r="M180" s="36">
        <f t="shared" si="32"/>
        <v>0</v>
      </c>
      <c r="N180" s="93">
        <f>SUM('1:3'!N180)</f>
        <v>0</v>
      </c>
      <c r="O180" s="93">
        <f>SUM('1:3'!O180)</f>
        <v>0</v>
      </c>
      <c r="P180" s="93">
        <f>SUM('1:3'!P180)</f>
        <v>0</v>
      </c>
      <c r="Q180" s="93">
        <f>SUM('1:3'!Q180)</f>
        <v>0</v>
      </c>
      <c r="R180" s="93">
        <f>SUM('1:3'!R180)</f>
        <v>0</v>
      </c>
      <c r="S180" s="93">
        <f>SUM('1:3'!S180)</f>
        <v>0</v>
      </c>
      <c r="T180" s="93">
        <f>SUM('1:3'!T180)</f>
        <v>0</v>
      </c>
      <c r="U180" s="93">
        <f>SUM('1:3'!U180)</f>
        <v>0</v>
      </c>
      <c r="V180" s="202">
        <f t="shared" si="33"/>
        <v>0</v>
      </c>
      <c r="W180" s="33" t="str">
        <f t="shared" si="34"/>
        <v/>
      </c>
      <c r="X180" s="93">
        <f>SUM('1:3'!X180)</f>
        <v>0</v>
      </c>
      <c r="Y180" s="93">
        <f>SUM('1:3'!Y180)</f>
        <v>0</v>
      </c>
      <c r="Z180" s="93">
        <f>SUM('1:3'!Z180)</f>
        <v>0</v>
      </c>
      <c r="AA180" s="93">
        <f>SUM('1:3'!AA180)</f>
        <v>0</v>
      </c>
      <c r="AB180" s="315">
        <v>0.43</v>
      </c>
      <c r="AC180" s="238">
        <f t="shared" si="35"/>
        <v>0</v>
      </c>
      <c r="AD180" s="223"/>
      <c r="AE180" s="54"/>
      <c r="AF180" s="54"/>
      <c r="AG180" s="54"/>
      <c r="AH180" s="54"/>
      <c r="AI180" s="57"/>
      <c r="AJ180" s="57"/>
      <c r="AK180" s="57"/>
      <c r="AL180" s="54"/>
      <c r="AM180" s="54"/>
      <c r="AN180" s="54"/>
      <c r="AO180" s="222"/>
      <c r="AP180" s="54"/>
      <c r="AQ180" s="54"/>
      <c r="AR180" s="54"/>
      <c r="AS180" s="56"/>
      <c r="AT180" s="56"/>
      <c r="AU180" s="56"/>
      <c r="AV180" s="54"/>
      <c r="AW180" s="54"/>
      <c r="AX180" s="54"/>
      <c r="AY180" s="54"/>
      <c r="AZ180" s="54"/>
      <c r="BA180" s="54"/>
    </row>
    <row r="181" spans="1:53" ht="15.75">
      <c r="A181" s="275">
        <v>30100048</v>
      </c>
      <c r="B181" s="62" t="s">
        <v>56</v>
      </c>
      <c r="C181" s="16" t="s">
        <v>53</v>
      </c>
      <c r="D181" s="17">
        <v>5.03</v>
      </c>
      <c r="E181" s="17"/>
      <c r="F181" s="6"/>
      <c r="G181" s="93">
        <f>SUM('1:3'!G181)</f>
        <v>554</v>
      </c>
      <c r="H181" s="95">
        <f t="shared" si="31"/>
        <v>2786.6200000000003</v>
      </c>
      <c r="I181" s="93">
        <f>SUM('1:3'!I181)</f>
        <v>26</v>
      </c>
      <c r="J181" s="31">
        <f t="array" ref="J181">IF(ISERROR(G181/I181),"",G181/I181)</f>
        <v>21.307692307692307</v>
      </c>
      <c r="K181" s="35">
        <f t="array" ref="K181">IF(ISERROR(G181/L181),"",G181/L181)</f>
        <v>29.157894736842106</v>
      </c>
      <c r="L181" s="87">
        <v>19</v>
      </c>
      <c r="M181" s="36">
        <f t="shared" si="32"/>
        <v>-3.1578947368421062</v>
      </c>
      <c r="N181" s="93">
        <f>SUM('1:3'!N181)</f>
        <v>0</v>
      </c>
      <c r="O181" s="93">
        <f>SUM('1:3'!O181)</f>
        <v>0</v>
      </c>
      <c r="P181" s="93">
        <f>SUM('1:3'!P181)</f>
        <v>0</v>
      </c>
      <c r="Q181" s="93">
        <f>SUM('1:3'!Q181)</f>
        <v>0</v>
      </c>
      <c r="R181" s="93">
        <f>SUM('1:3'!R181)</f>
        <v>0</v>
      </c>
      <c r="S181" s="93">
        <f>SUM('1:3'!S181)</f>
        <v>0</v>
      </c>
      <c r="T181" s="93">
        <f>SUM('1:3'!T181)</f>
        <v>0</v>
      </c>
      <c r="U181" s="93">
        <f>SUM('1:3'!U181)</f>
        <v>0</v>
      </c>
      <c r="V181" s="202">
        <f t="shared" si="33"/>
        <v>0</v>
      </c>
      <c r="W181" s="33">
        <f t="shared" si="34"/>
        <v>0</v>
      </c>
      <c r="X181" s="93">
        <f>SUM('1:3'!X181)</f>
        <v>0</v>
      </c>
      <c r="Y181" s="93">
        <f>SUM('1:3'!Y181)</f>
        <v>0</v>
      </c>
      <c r="Z181" s="93">
        <f>SUM('1:3'!Z181)</f>
        <v>0</v>
      </c>
      <c r="AA181" s="93">
        <f>SUM('1:3'!AA181)</f>
        <v>0</v>
      </c>
      <c r="AB181" s="315">
        <v>0.55000000000000004</v>
      </c>
      <c r="AC181" s="238">
        <f t="shared" si="35"/>
        <v>304.70000000000005</v>
      </c>
      <c r="AD181" s="223"/>
      <c r="AE181" s="54"/>
      <c r="AF181" s="54"/>
      <c r="AG181" s="54"/>
      <c r="AH181" s="54"/>
      <c r="AI181" s="57"/>
      <c r="AJ181" s="57"/>
      <c r="AK181" s="57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5"/>
      <c r="AW181" s="55"/>
      <c r="AX181" s="55"/>
      <c r="AY181" s="54"/>
      <c r="AZ181" s="54"/>
      <c r="BA181" s="54"/>
    </row>
    <row r="182" spans="1:53" ht="15.75">
      <c r="A182" s="275">
        <v>30100047</v>
      </c>
      <c r="B182" s="62" t="s">
        <v>56</v>
      </c>
      <c r="C182" s="16" t="s">
        <v>57</v>
      </c>
      <c r="D182" s="17">
        <v>5.03</v>
      </c>
      <c r="E182" s="17"/>
      <c r="F182" s="6"/>
      <c r="G182" s="93">
        <f>SUM('1:3'!G182)</f>
        <v>555</v>
      </c>
      <c r="H182" s="95">
        <f t="shared" si="31"/>
        <v>2791.65</v>
      </c>
      <c r="I182" s="93">
        <f>SUM('1:3'!I182)</f>
        <v>34</v>
      </c>
      <c r="J182" s="31">
        <f t="array" ref="J182">IF(ISERROR(G182/I182),"",G182/I182)</f>
        <v>16.323529411764707</v>
      </c>
      <c r="K182" s="35">
        <f t="array" ref="K182">IF(ISERROR(G182/L182),"",G182/L182)</f>
        <v>27.75</v>
      </c>
      <c r="L182" s="87">
        <v>20</v>
      </c>
      <c r="M182" s="36">
        <f t="shared" si="32"/>
        <v>6.25</v>
      </c>
      <c r="N182" s="93">
        <f>SUM('1:3'!N182)</f>
        <v>0</v>
      </c>
      <c r="O182" s="93">
        <f>SUM('1:3'!O182)</f>
        <v>0</v>
      </c>
      <c r="P182" s="93">
        <f>SUM('1:3'!P182)</f>
        <v>0</v>
      </c>
      <c r="Q182" s="93">
        <f>SUM('1:3'!Q182)</f>
        <v>0</v>
      </c>
      <c r="R182" s="93">
        <f>SUM('1:3'!R182)</f>
        <v>0</v>
      </c>
      <c r="S182" s="93">
        <f>SUM('1:3'!S182)</f>
        <v>0</v>
      </c>
      <c r="T182" s="93">
        <f>SUM('1:3'!T182)</f>
        <v>0</v>
      </c>
      <c r="U182" s="93">
        <f>SUM('1:3'!U182)</f>
        <v>0</v>
      </c>
      <c r="V182" s="202">
        <f t="shared" si="33"/>
        <v>0</v>
      </c>
      <c r="W182" s="33">
        <f t="shared" si="34"/>
        <v>0</v>
      </c>
      <c r="X182" s="93">
        <f>SUM('1:3'!X182)</f>
        <v>0</v>
      </c>
      <c r="Y182" s="93">
        <f>SUM('1:3'!Y182)</f>
        <v>0</v>
      </c>
      <c r="Z182" s="93">
        <f>SUM('1:3'!Z182)</f>
        <v>0</v>
      </c>
      <c r="AA182" s="93">
        <f>SUM('1:3'!AA182)</f>
        <v>0</v>
      </c>
      <c r="AB182" s="315">
        <v>0.52</v>
      </c>
      <c r="AC182" s="238">
        <f t="shared" si="35"/>
        <v>288.60000000000002</v>
      </c>
      <c r="AD182" s="223"/>
      <c r="AE182" s="54"/>
      <c r="AF182" s="54"/>
      <c r="AG182" s="54"/>
      <c r="AH182" s="54"/>
      <c r="AI182" s="57"/>
      <c r="AJ182" s="57"/>
      <c r="AK182" s="57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</row>
    <row r="183" spans="1:53" ht="15.75">
      <c r="A183" s="275">
        <v>30100052</v>
      </c>
      <c r="B183" s="62" t="s">
        <v>58</v>
      </c>
      <c r="C183" s="16" t="s">
        <v>53</v>
      </c>
      <c r="D183" s="17">
        <v>5.04</v>
      </c>
      <c r="E183" s="17"/>
      <c r="F183" s="6"/>
      <c r="G183" s="93">
        <f>SUM('1:3'!G183)</f>
        <v>405</v>
      </c>
      <c r="H183" s="95">
        <f t="shared" si="31"/>
        <v>2041.2</v>
      </c>
      <c r="I183" s="93">
        <f>SUM('1:3'!I183)</f>
        <v>24</v>
      </c>
      <c r="J183" s="31">
        <f t="array" ref="J183">IF(ISERROR(G183/I183),"",G183/I183)</f>
        <v>16.875</v>
      </c>
      <c r="K183" s="35">
        <f t="array" ref="K183">IF(ISERROR(G183/L183),"",G183/L183)</f>
        <v>21.315789473684209</v>
      </c>
      <c r="L183" s="87">
        <v>19</v>
      </c>
      <c r="M183" s="36">
        <f t="shared" si="32"/>
        <v>2.6842105263157912</v>
      </c>
      <c r="N183" s="93">
        <f>SUM('1:3'!N183)</f>
        <v>0</v>
      </c>
      <c r="O183" s="93">
        <f>SUM('1:3'!O183)</f>
        <v>0</v>
      </c>
      <c r="P183" s="93">
        <f>SUM('1:3'!P183)</f>
        <v>0</v>
      </c>
      <c r="Q183" s="93">
        <f>SUM('1:3'!Q183)</f>
        <v>0</v>
      </c>
      <c r="R183" s="93">
        <f>SUM('1:3'!R183)</f>
        <v>0</v>
      </c>
      <c r="S183" s="93">
        <f>SUM('1:3'!S183)</f>
        <v>0</v>
      </c>
      <c r="T183" s="93">
        <f>SUM('1:3'!T183)</f>
        <v>0</v>
      </c>
      <c r="U183" s="93">
        <f>SUM('1:3'!U183)</f>
        <v>0</v>
      </c>
      <c r="V183" s="202">
        <f t="shared" si="33"/>
        <v>0</v>
      </c>
      <c r="W183" s="33">
        <f t="shared" si="34"/>
        <v>0</v>
      </c>
      <c r="X183" s="93">
        <f>SUM('1:3'!X183)</f>
        <v>0</v>
      </c>
      <c r="Y183" s="93">
        <f>SUM('1:3'!Y183)</f>
        <v>0</v>
      </c>
      <c r="Z183" s="93">
        <f>SUM('1:3'!Z183)</f>
        <v>0</v>
      </c>
      <c r="AA183" s="93">
        <f>SUM('1:3'!AA183)</f>
        <v>0</v>
      </c>
      <c r="AB183" s="315">
        <v>0.55000000000000004</v>
      </c>
      <c r="AC183" s="238">
        <f t="shared" si="35"/>
        <v>222.75000000000003</v>
      </c>
      <c r="AD183" s="223"/>
      <c r="AE183" s="54"/>
      <c r="AF183" s="54"/>
      <c r="AG183" s="54"/>
      <c r="AH183" s="54"/>
      <c r="AI183" s="57"/>
      <c r="AJ183" s="57"/>
      <c r="AK183" s="57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</row>
    <row r="184" spans="1:53" ht="15.75">
      <c r="A184" s="292">
        <v>30100059</v>
      </c>
      <c r="B184" s="62" t="s">
        <v>59</v>
      </c>
      <c r="C184" s="16" t="s">
        <v>60</v>
      </c>
      <c r="D184" s="17">
        <v>5.03</v>
      </c>
      <c r="E184" s="17"/>
      <c r="F184" s="6"/>
      <c r="G184" s="93">
        <f>SUM('1:3'!G184)</f>
        <v>0</v>
      </c>
      <c r="H184" s="95">
        <f>D184*G184</f>
        <v>0</v>
      </c>
      <c r="I184" s="93">
        <f>SUM('1:3'!I184)</f>
        <v>0</v>
      </c>
      <c r="J184" s="31" t="str">
        <f t="array" ref="J184">IF(ISERROR(G184/I184),"",G184/I184)</f>
        <v/>
      </c>
      <c r="K184" s="35">
        <f t="array" ref="K184">IF(ISERROR(G184/L184),"",G184/L184)</f>
        <v>0</v>
      </c>
      <c r="L184" s="87">
        <v>3</v>
      </c>
      <c r="M184" s="36">
        <f t="shared" si="32"/>
        <v>0</v>
      </c>
      <c r="N184" s="93">
        <f>SUM('1:3'!N184)</f>
        <v>0</v>
      </c>
      <c r="O184" s="93">
        <f>SUM('1:3'!O184)</f>
        <v>0</v>
      </c>
      <c r="P184" s="93">
        <f>SUM('1:3'!P184)</f>
        <v>0</v>
      </c>
      <c r="Q184" s="93">
        <f>SUM('1:3'!Q184)</f>
        <v>0</v>
      </c>
      <c r="R184" s="93">
        <f>SUM('1:3'!R184)</f>
        <v>0</v>
      </c>
      <c r="S184" s="93">
        <f>SUM('1:3'!S184)</f>
        <v>0</v>
      </c>
      <c r="T184" s="93">
        <f>SUM('1:3'!T184)</f>
        <v>0</v>
      </c>
      <c r="U184" s="93">
        <f>SUM('1:3'!U184)</f>
        <v>0</v>
      </c>
      <c r="V184" s="202">
        <f t="shared" si="33"/>
        <v>0</v>
      </c>
      <c r="W184" s="33" t="str">
        <f t="shared" si="34"/>
        <v/>
      </c>
      <c r="X184" s="93">
        <f>SUM('1:3'!X184)</f>
        <v>0</v>
      </c>
      <c r="Y184" s="93">
        <f>SUM('1:3'!Y184)</f>
        <v>0</v>
      </c>
      <c r="Z184" s="93">
        <f>SUM('1:3'!Z184)</f>
        <v>0</v>
      </c>
      <c r="AA184" s="93">
        <f>SUM('1:3'!AA184)</f>
        <v>0</v>
      </c>
      <c r="AB184" s="315">
        <v>0.45</v>
      </c>
      <c r="AC184" s="238">
        <f t="shared" si="35"/>
        <v>0</v>
      </c>
      <c r="AD184" s="223"/>
      <c r="AE184" s="54"/>
      <c r="AF184" s="54"/>
      <c r="AG184" s="54"/>
      <c r="AH184" s="54"/>
      <c r="AI184" s="57"/>
      <c r="AJ184" s="57"/>
      <c r="AK184" s="57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</row>
    <row r="185" spans="1:53" ht="15.75">
      <c r="A185" s="262">
        <v>30100060</v>
      </c>
      <c r="B185" s="62" t="s">
        <v>59</v>
      </c>
      <c r="C185" s="16" t="s">
        <v>61</v>
      </c>
      <c r="D185" s="17">
        <v>5.03</v>
      </c>
      <c r="E185" s="17"/>
      <c r="F185" s="6"/>
      <c r="G185" s="93">
        <f>SUM('1:3'!G185)</f>
        <v>0</v>
      </c>
      <c r="H185" s="95">
        <f t="shared" ref="H185:H198" si="36">D185*G185</f>
        <v>0</v>
      </c>
      <c r="I185" s="93">
        <f>SUM('1:3'!I185)</f>
        <v>0</v>
      </c>
      <c r="J185" s="31" t="str">
        <f t="array" ref="J185">IF(ISERROR(G185/I185),"",G185/I185)</f>
        <v/>
      </c>
      <c r="K185" s="35">
        <f t="array" ref="K185">IF(ISERROR(G185/L185),"",G185/L185)</f>
        <v>0</v>
      </c>
      <c r="L185" s="87">
        <v>3</v>
      </c>
      <c r="M185" s="36">
        <f t="shared" si="32"/>
        <v>0</v>
      </c>
      <c r="N185" s="93">
        <f>SUM('1:3'!N185)</f>
        <v>0</v>
      </c>
      <c r="O185" s="93">
        <f>SUM('1:3'!O185)</f>
        <v>0</v>
      </c>
      <c r="P185" s="93">
        <f>SUM('1:3'!P185)</f>
        <v>0</v>
      </c>
      <c r="Q185" s="93">
        <f>SUM('1:3'!Q185)</f>
        <v>0</v>
      </c>
      <c r="R185" s="93">
        <f>SUM('1:3'!R185)</f>
        <v>0</v>
      </c>
      <c r="S185" s="93">
        <f>SUM('1:3'!S185)</f>
        <v>0</v>
      </c>
      <c r="T185" s="93">
        <f>SUM('1:3'!T185)</f>
        <v>0</v>
      </c>
      <c r="U185" s="93">
        <f>SUM('1:3'!U185)</f>
        <v>0</v>
      </c>
      <c r="V185" s="202">
        <f t="shared" si="33"/>
        <v>0</v>
      </c>
      <c r="W185" s="33" t="str">
        <f t="shared" si="34"/>
        <v/>
      </c>
      <c r="X185" s="93">
        <f>SUM('1:3'!X185)</f>
        <v>0</v>
      </c>
      <c r="Y185" s="93">
        <f>SUM('1:3'!Y185)</f>
        <v>0</v>
      </c>
      <c r="Z185" s="93">
        <f>SUM('1:3'!Z185)</f>
        <v>0</v>
      </c>
      <c r="AA185" s="93">
        <f>SUM('1:3'!AA185)</f>
        <v>0</v>
      </c>
      <c r="AB185" s="315">
        <v>0.45</v>
      </c>
      <c r="AC185" s="238">
        <f t="shared" si="35"/>
        <v>0</v>
      </c>
      <c r="AD185" s="223"/>
      <c r="AE185" s="54"/>
      <c r="AF185" s="54"/>
      <c r="AG185" s="54"/>
      <c r="AH185" s="54"/>
      <c r="AI185" s="57"/>
      <c r="AJ185" s="57"/>
      <c r="AK185" s="57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</row>
    <row r="186" spans="1:53" ht="17.25">
      <c r="A186" s="276">
        <v>30200006</v>
      </c>
      <c r="B186" s="62" t="s">
        <v>62</v>
      </c>
      <c r="C186" s="16" t="s">
        <v>63</v>
      </c>
      <c r="D186" s="17">
        <v>5.04</v>
      </c>
      <c r="E186" s="17"/>
      <c r="F186" s="79"/>
      <c r="G186" s="93">
        <f>SUM('1:3'!G186)</f>
        <v>0</v>
      </c>
      <c r="H186" s="95">
        <f t="shared" si="36"/>
        <v>0</v>
      </c>
      <c r="I186" s="93">
        <f>SUM('1:3'!I186)</f>
        <v>0</v>
      </c>
      <c r="J186" s="31" t="str">
        <f t="array" ref="J186">IF(ISERROR(G186/I186),"",G186/I186)</f>
        <v/>
      </c>
      <c r="K186" s="35">
        <f t="array" ref="K186">IF(ISERROR(G186/L186),"",G186/L186)</f>
        <v>0</v>
      </c>
      <c r="L186" s="87">
        <v>17</v>
      </c>
      <c r="M186" s="36">
        <f t="shared" si="32"/>
        <v>0</v>
      </c>
      <c r="N186" s="93">
        <f>SUM('1:3'!N186)</f>
        <v>0</v>
      </c>
      <c r="O186" s="93">
        <f>SUM('1:3'!O186)</f>
        <v>0</v>
      </c>
      <c r="P186" s="93">
        <f>SUM('1:3'!P186)</f>
        <v>0</v>
      </c>
      <c r="Q186" s="93">
        <f>SUM('1:3'!Q186)</f>
        <v>0</v>
      </c>
      <c r="R186" s="93">
        <f>SUM('1:3'!R186)</f>
        <v>0</v>
      </c>
      <c r="S186" s="93">
        <f>SUM('1:3'!S186)</f>
        <v>0</v>
      </c>
      <c r="T186" s="93">
        <f>SUM('1:3'!T186)</f>
        <v>0</v>
      </c>
      <c r="U186" s="93">
        <f>SUM('1:3'!U186)</f>
        <v>0</v>
      </c>
      <c r="V186" s="202">
        <f t="shared" si="33"/>
        <v>0</v>
      </c>
      <c r="W186" s="33" t="str">
        <f t="shared" si="34"/>
        <v/>
      </c>
      <c r="X186" s="93">
        <f>SUM('1:3'!X186)</f>
        <v>0</v>
      </c>
      <c r="Y186" s="93">
        <f>SUM('1:3'!Y186)</f>
        <v>0</v>
      </c>
      <c r="Z186" s="93">
        <f>SUM('1:3'!Z186)</f>
        <v>0</v>
      </c>
      <c r="AA186" s="93">
        <f>SUM('1:3'!AA186)</f>
        <v>0</v>
      </c>
      <c r="AB186" s="315">
        <v>0.61</v>
      </c>
      <c r="AC186" s="238">
        <f t="shared" si="35"/>
        <v>0</v>
      </c>
      <c r="AD186" s="223"/>
      <c r="AE186" s="54"/>
      <c r="AF186" s="54"/>
      <c r="AG186" s="54"/>
      <c r="AH186" s="54"/>
      <c r="AI186" s="57"/>
      <c r="AJ186" s="57"/>
      <c r="AK186" s="57"/>
      <c r="AL186" s="222"/>
      <c r="AM186" s="54"/>
      <c r="AN186" s="54"/>
      <c r="AO186" s="54"/>
      <c r="AP186" s="222"/>
      <c r="AQ186" s="222"/>
      <c r="AR186" s="222"/>
      <c r="AS186" s="54"/>
      <c r="AT186" s="54"/>
      <c r="AU186" s="54"/>
      <c r="AV186" s="54"/>
      <c r="AW186" s="54"/>
      <c r="AX186" s="54"/>
      <c r="AY186" s="54"/>
      <c r="AZ186" s="54"/>
      <c r="BA186" s="54"/>
    </row>
    <row r="187" spans="1:53" ht="17.25">
      <c r="A187" s="276">
        <v>30200005</v>
      </c>
      <c r="B187" s="62" t="s">
        <v>62</v>
      </c>
      <c r="C187" s="16" t="s">
        <v>64</v>
      </c>
      <c r="D187" s="17">
        <v>5.04</v>
      </c>
      <c r="E187" s="17"/>
      <c r="F187" s="79"/>
      <c r="G187" s="93">
        <f>SUM('1:3'!G187)</f>
        <v>0</v>
      </c>
      <c r="H187" s="95">
        <f t="shared" si="36"/>
        <v>0</v>
      </c>
      <c r="I187" s="93">
        <f>SUM('1:3'!I187)</f>
        <v>0</v>
      </c>
      <c r="J187" s="31" t="str">
        <f t="array" ref="J187">IF(ISERROR(G187/I187),"",G187/I187)</f>
        <v/>
      </c>
      <c r="K187" s="35">
        <f t="array" ref="K187">IF(ISERROR(G187/L187),"",G187/L187)</f>
        <v>0</v>
      </c>
      <c r="L187" s="87">
        <v>17</v>
      </c>
      <c r="M187" s="36">
        <f t="shared" si="32"/>
        <v>0</v>
      </c>
      <c r="N187" s="93">
        <f>SUM('1:3'!N187)</f>
        <v>0</v>
      </c>
      <c r="O187" s="93">
        <f>SUM('1:3'!O187)</f>
        <v>0</v>
      </c>
      <c r="P187" s="93">
        <f>SUM('1:3'!P187)</f>
        <v>0</v>
      </c>
      <c r="Q187" s="93">
        <f>SUM('1:3'!Q187)</f>
        <v>0</v>
      </c>
      <c r="R187" s="93">
        <f>SUM('1:3'!R187)</f>
        <v>0</v>
      </c>
      <c r="S187" s="93">
        <f>SUM('1:3'!S187)</f>
        <v>0</v>
      </c>
      <c r="T187" s="93">
        <f>SUM('1:3'!T187)</f>
        <v>0</v>
      </c>
      <c r="U187" s="93">
        <f>SUM('1:3'!U187)</f>
        <v>0</v>
      </c>
      <c r="V187" s="202">
        <f t="shared" si="33"/>
        <v>0</v>
      </c>
      <c r="W187" s="33" t="str">
        <f t="shared" si="34"/>
        <v/>
      </c>
      <c r="X187" s="93">
        <f>SUM('1:3'!X187)</f>
        <v>0</v>
      </c>
      <c r="Y187" s="93">
        <f>SUM('1:3'!Y187)</f>
        <v>0</v>
      </c>
      <c r="Z187" s="93">
        <f>SUM('1:3'!Z187)</f>
        <v>0</v>
      </c>
      <c r="AA187" s="93">
        <f>SUM('1:3'!AA187)</f>
        <v>0</v>
      </c>
      <c r="AB187" s="315">
        <v>0.61</v>
      </c>
      <c r="AC187" s="238">
        <f t="shared" si="35"/>
        <v>0</v>
      </c>
      <c r="AD187" s="223"/>
      <c r="AE187" s="54"/>
      <c r="AF187" s="54"/>
      <c r="AG187" s="54"/>
      <c r="AH187" s="54"/>
      <c r="AI187" s="57"/>
      <c r="AJ187" s="57"/>
      <c r="AK187" s="57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</row>
    <row r="188" spans="1:53" ht="17.25">
      <c r="A188" s="278">
        <v>30100063</v>
      </c>
      <c r="B188" s="198" t="s">
        <v>171</v>
      </c>
      <c r="C188" s="16" t="s">
        <v>379</v>
      </c>
      <c r="D188" s="107"/>
      <c r="E188" s="17"/>
      <c r="F188" s="6"/>
      <c r="G188" s="93">
        <f>SUM('1:3'!G188)</f>
        <v>0</v>
      </c>
      <c r="H188" s="95">
        <f t="shared" si="36"/>
        <v>0</v>
      </c>
      <c r="I188" s="93">
        <f>SUM('1:3'!I188)</f>
        <v>0</v>
      </c>
      <c r="J188" s="31" t="str">
        <f t="array" ref="J188">IF(ISERROR(G188/I188),"",G188/I188)</f>
        <v/>
      </c>
      <c r="K188" s="35">
        <f t="array" ref="K188">IF(ISERROR(G188/L188),"",G188/L188)</f>
        <v>0</v>
      </c>
      <c r="L188" s="87">
        <v>17</v>
      </c>
      <c r="M188" s="36">
        <f t="shared" si="32"/>
        <v>0</v>
      </c>
      <c r="N188" s="93">
        <f>SUM('1:3'!N188)</f>
        <v>0</v>
      </c>
      <c r="O188" s="93">
        <f>SUM('1:3'!O188)</f>
        <v>0</v>
      </c>
      <c r="P188" s="93">
        <f>SUM('1:3'!P188)</f>
        <v>0</v>
      </c>
      <c r="Q188" s="93">
        <f>SUM('1:3'!Q188)</f>
        <v>0</v>
      </c>
      <c r="R188" s="93">
        <f>SUM('1:3'!R188)</f>
        <v>0</v>
      </c>
      <c r="S188" s="93">
        <f>SUM('1:3'!S188)</f>
        <v>0</v>
      </c>
      <c r="T188" s="93">
        <f>SUM('1:3'!T188)</f>
        <v>0</v>
      </c>
      <c r="U188" s="93">
        <f>SUM('1:3'!U188)</f>
        <v>0</v>
      </c>
      <c r="V188" s="202">
        <f t="shared" si="33"/>
        <v>0</v>
      </c>
      <c r="W188" s="33" t="str">
        <f t="shared" si="34"/>
        <v/>
      </c>
      <c r="X188" s="93">
        <f>SUM('1:3'!X188)</f>
        <v>0</v>
      </c>
      <c r="Y188" s="93">
        <f>SUM('1:3'!Y188)</f>
        <v>0</v>
      </c>
      <c r="Z188" s="93">
        <f>SUM('1:3'!Z188)</f>
        <v>0</v>
      </c>
      <c r="AA188" s="93">
        <f>SUM('1:3'!AA188)</f>
        <v>0</v>
      </c>
      <c r="AB188" s="315">
        <v>0.43</v>
      </c>
      <c r="AC188" s="238">
        <f t="shared" si="35"/>
        <v>0</v>
      </c>
      <c r="AD188" s="223"/>
      <c r="AE188" s="54"/>
      <c r="AF188" s="54"/>
      <c r="AG188" s="54"/>
      <c r="AH188" s="54"/>
      <c r="AI188" s="57"/>
      <c r="AJ188" s="57"/>
      <c r="AK188" s="57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</row>
    <row r="189" spans="1:53" ht="15.75">
      <c r="A189" s="262">
        <v>30100061</v>
      </c>
      <c r="B189" s="198" t="s">
        <v>171</v>
      </c>
      <c r="C189" s="16" t="s">
        <v>173</v>
      </c>
      <c r="D189" s="107"/>
      <c r="E189" s="17"/>
      <c r="F189" s="6"/>
      <c r="G189" s="93">
        <f>SUM('1:3'!G189)</f>
        <v>0</v>
      </c>
      <c r="H189" s="95">
        <f t="shared" si="36"/>
        <v>0</v>
      </c>
      <c r="I189" s="93">
        <f>SUM('1:3'!I189)</f>
        <v>0</v>
      </c>
      <c r="J189" s="31" t="str">
        <f t="array" ref="J189">IF(ISERROR(G189/I189),"",G189/I189)</f>
        <v/>
      </c>
      <c r="K189" s="35">
        <f t="array" ref="K189">IF(ISERROR(G189/L189),"",G189/L189)</f>
        <v>0</v>
      </c>
      <c r="L189" s="87">
        <v>17</v>
      </c>
      <c r="M189" s="36">
        <f t="shared" si="32"/>
        <v>0</v>
      </c>
      <c r="N189" s="93">
        <f>SUM('1:3'!N189)</f>
        <v>0</v>
      </c>
      <c r="O189" s="93">
        <f>SUM('1:3'!O189)</f>
        <v>0</v>
      </c>
      <c r="P189" s="93">
        <f>SUM('1:3'!P189)</f>
        <v>0</v>
      </c>
      <c r="Q189" s="93">
        <f>SUM('1:3'!Q189)</f>
        <v>0</v>
      </c>
      <c r="R189" s="93">
        <f>SUM('1:3'!R189)</f>
        <v>0</v>
      </c>
      <c r="S189" s="93">
        <f>SUM('1:3'!S189)</f>
        <v>0</v>
      </c>
      <c r="T189" s="93">
        <f>SUM('1:3'!T189)</f>
        <v>0</v>
      </c>
      <c r="U189" s="93">
        <f>SUM('1:3'!U189)</f>
        <v>0</v>
      </c>
      <c r="V189" s="202">
        <f t="shared" si="33"/>
        <v>0</v>
      </c>
      <c r="W189" s="33" t="str">
        <f t="shared" si="34"/>
        <v/>
      </c>
      <c r="X189" s="93">
        <f>SUM('1:3'!X189)</f>
        <v>0</v>
      </c>
      <c r="Y189" s="93">
        <f>SUM('1:3'!Y189)</f>
        <v>0</v>
      </c>
      <c r="Z189" s="93">
        <f>SUM('1:3'!Z189)</f>
        <v>0</v>
      </c>
      <c r="AA189" s="93">
        <f>SUM('1:3'!AA189)</f>
        <v>0</v>
      </c>
      <c r="AB189" s="315">
        <v>0.43</v>
      </c>
      <c r="AC189" s="238">
        <f t="shared" si="35"/>
        <v>0</v>
      </c>
      <c r="AD189" s="223"/>
      <c r="AE189" s="54"/>
      <c r="AF189" s="54"/>
      <c r="AG189" s="54"/>
      <c r="AH189" s="54"/>
      <c r="AI189" s="57"/>
      <c r="AJ189" s="57"/>
      <c r="AK189" s="57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</row>
    <row r="190" spans="1:53" ht="17.25">
      <c r="A190" s="276">
        <v>30200001</v>
      </c>
      <c r="B190" s="198" t="s">
        <v>67</v>
      </c>
      <c r="C190" s="16" t="s">
        <v>63</v>
      </c>
      <c r="D190" s="107">
        <v>5.0599999999999996</v>
      </c>
      <c r="E190" s="17"/>
      <c r="F190" s="6"/>
      <c r="G190" s="93">
        <f>SUM('1:3'!G190)</f>
        <v>0</v>
      </c>
      <c r="H190" s="95">
        <f t="shared" si="36"/>
        <v>0</v>
      </c>
      <c r="I190" s="93">
        <f>SUM('1:3'!I190)</f>
        <v>0</v>
      </c>
      <c r="J190" s="31" t="str">
        <f t="array" ref="J190">IF(ISERROR(G190/I190),"",G190/I190)</f>
        <v/>
      </c>
      <c r="K190" s="35">
        <f t="array" ref="K190">IF(ISERROR(G190/L190),"",G190/L190)</f>
        <v>0</v>
      </c>
      <c r="L190" s="87">
        <v>19</v>
      </c>
      <c r="M190" s="36">
        <f t="shared" ref="M190:M198" si="37">IF(ISERROR(I190-K190),"",I190-K190)</f>
        <v>0</v>
      </c>
      <c r="N190" s="93">
        <f>SUM('1:3'!N190)</f>
        <v>0</v>
      </c>
      <c r="O190" s="93">
        <f>SUM('1:3'!O190)</f>
        <v>0</v>
      </c>
      <c r="P190" s="93">
        <f>SUM('1:3'!P190)</f>
        <v>0</v>
      </c>
      <c r="Q190" s="93">
        <f>SUM('1:3'!Q190)</f>
        <v>0</v>
      </c>
      <c r="R190" s="93">
        <f>SUM('1:3'!R190)</f>
        <v>0</v>
      </c>
      <c r="S190" s="93">
        <f>SUM('1:3'!S190)</f>
        <v>0</v>
      </c>
      <c r="T190" s="93">
        <f>SUM('1:3'!T190)</f>
        <v>0</v>
      </c>
      <c r="U190" s="93">
        <f>SUM('1:3'!U190)</f>
        <v>0</v>
      </c>
      <c r="V190" s="202">
        <f>SUM(X190:AA190)</f>
        <v>0</v>
      </c>
      <c r="W190" s="33" t="str">
        <f>IF(ISERROR(V190/G190),"",V190/G190)</f>
        <v/>
      </c>
      <c r="X190" s="93">
        <f>SUM('1:3'!X190)</f>
        <v>0</v>
      </c>
      <c r="Y190" s="93">
        <f>SUM('1:3'!Y190)</f>
        <v>0</v>
      </c>
      <c r="Z190" s="93">
        <f>SUM('1:3'!Z190)</f>
        <v>0</v>
      </c>
      <c r="AA190" s="93">
        <f>SUM('1:3'!AA190)</f>
        <v>0</v>
      </c>
      <c r="AB190" s="315">
        <v>0.55000000000000004</v>
      </c>
      <c r="AC190" s="238">
        <f t="shared" si="35"/>
        <v>0</v>
      </c>
      <c r="AD190" s="223"/>
      <c r="AE190" s="54"/>
      <c r="AF190" s="54"/>
      <c r="AG190" s="54"/>
      <c r="AH190" s="54"/>
      <c r="AI190" s="57"/>
      <c r="AJ190" s="57"/>
      <c r="AK190" s="57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</row>
    <row r="191" spans="1:53" ht="17.25">
      <c r="A191" s="276">
        <v>30200002</v>
      </c>
      <c r="B191" s="62" t="s">
        <v>68</v>
      </c>
      <c r="C191" s="16" t="s">
        <v>63</v>
      </c>
      <c r="D191" s="17">
        <v>5.09</v>
      </c>
      <c r="E191" s="17"/>
      <c r="F191" s="6"/>
      <c r="G191" s="93">
        <f>SUM('1:3'!G191)</f>
        <v>0</v>
      </c>
      <c r="H191" s="95">
        <f t="shared" si="36"/>
        <v>0</v>
      </c>
      <c r="I191" s="93">
        <f>SUM('1:3'!I191)</f>
        <v>0</v>
      </c>
      <c r="J191" s="31" t="str">
        <f t="array" ref="J191">IF(ISERROR(G191/I191),"",G191/I191)</f>
        <v/>
      </c>
      <c r="K191" s="35">
        <f t="array" ref="K191">IF(ISERROR(G191/L191),"",G191/L191)</f>
        <v>0</v>
      </c>
      <c r="L191" s="87">
        <v>23</v>
      </c>
      <c r="M191" s="36">
        <f t="shared" si="37"/>
        <v>0</v>
      </c>
      <c r="N191" s="93">
        <f>SUM('1:3'!N191)</f>
        <v>0</v>
      </c>
      <c r="O191" s="93">
        <f>SUM('1:3'!O191)</f>
        <v>0</v>
      </c>
      <c r="P191" s="93">
        <f>SUM('1:3'!P191)</f>
        <v>0</v>
      </c>
      <c r="Q191" s="93">
        <f>SUM('1:3'!Q191)</f>
        <v>0</v>
      </c>
      <c r="R191" s="93">
        <f>SUM('1:3'!R191)</f>
        <v>0</v>
      </c>
      <c r="S191" s="93">
        <f>SUM('1:3'!S191)</f>
        <v>0</v>
      </c>
      <c r="T191" s="93">
        <f>SUM('1:3'!T191)</f>
        <v>0</v>
      </c>
      <c r="U191" s="93">
        <f>SUM('1:3'!U191)</f>
        <v>0</v>
      </c>
      <c r="V191" s="202">
        <f>SUM(X191:AA191)</f>
        <v>0</v>
      </c>
      <c r="W191" s="33" t="str">
        <f>IF(ISERROR(V191/G191),"",V191/G191)</f>
        <v/>
      </c>
      <c r="X191" s="93">
        <f>SUM('1:3'!X191)</f>
        <v>0</v>
      </c>
      <c r="Y191" s="93">
        <f>SUM('1:3'!Y191)</f>
        <v>0</v>
      </c>
      <c r="Z191" s="93">
        <f>SUM('1:3'!Z191)</f>
        <v>0</v>
      </c>
      <c r="AA191" s="93">
        <f>SUM('1:3'!AA191)</f>
        <v>0</v>
      </c>
      <c r="AB191" s="315">
        <v>0.45</v>
      </c>
      <c r="AC191" s="238">
        <f t="shared" si="35"/>
        <v>0</v>
      </c>
      <c r="AD191" s="223"/>
      <c r="AE191" s="54"/>
      <c r="AF191" s="54"/>
      <c r="AG191" s="54"/>
      <c r="AH191" s="54"/>
      <c r="AI191" s="57"/>
      <c r="AJ191" s="57"/>
      <c r="AK191" s="57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</row>
    <row r="192" spans="1:53" ht="17.25">
      <c r="A192" s="276">
        <v>30200003</v>
      </c>
      <c r="B192" s="62" t="s">
        <v>68</v>
      </c>
      <c r="C192" s="16" t="s">
        <v>64</v>
      </c>
      <c r="D192" s="17">
        <v>5.09</v>
      </c>
      <c r="E192" s="17"/>
      <c r="F192" s="6"/>
      <c r="G192" s="93">
        <f>SUM('1:3'!G192)</f>
        <v>0</v>
      </c>
      <c r="H192" s="95">
        <f t="shared" si="36"/>
        <v>0</v>
      </c>
      <c r="I192" s="93">
        <f>SUM('1:3'!I192)</f>
        <v>0</v>
      </c>
      <c r="J192" s="31" t="str">
        <f t="array" ref="J192">IF(ISERROR(G192/I192),"",G192/I192)</f>
        <v/>
      </c>
      <c r="K192" s="35">
        <f t="array" ref="K192">IF(ISERROR(G192/L192),"",G192/L192)</f>
        <v>0</v>
      </c>
      <c r="L192" s="87">
        <v>23</v>
      </c>
      <c r="M192" s="36">
        <f t="shared" si="37"/>
        <v>0</v>
      </c>
      <c r="N192" s="93">
        <f>SUM('1:3'!N192)</f>
        <v>0</v>
      </c>
      <c r="O192" s="93">
        <f>SUM('1:3'!O192)</f>
        <v>0</v>
      </c>
      <c r="P192" s="93">
        <f>SUM('1:3'!P192)</f>
        <v>0</v>
      </c>
      <c r="Q192" s="93">
        <f>SUM('1:3'!Q192)</f>
        <v>0</v>
      </c>
      <c r="R192" s="93">
        <f>SUM('1:3'!R192)</f>
        <v>0</v>
      </c>
      <c r="S192" s="93">
        <f>SUM('1:3'!S192)</f>
        <v>0</v>
      </c>
      <c r="T192" s="93">
        <f>SUM('1:3'!T192)</f>
        <v>0</v>
      </c>
      <c r="U192" s="93">
        <f>SUM('1:3'!U192)</f>
        <v>0</v>
      </c>
      <c r="V192" s="202">
        <f>SUM(X192:AA192)</f>
        <v>0</v>
      </c>
      <c r="W192" s="33" t="str">
        <f>IF(ISERROR(V192/G192),"",V192/G192)</f>
        <v/>
      </c>
      <c r="X192" s="93">
        <f>SUM('1:3'!X192)</f>
        <v>0</v>
      </c>
      <c r="Y192" s="93">
        <f>SUM('1:3'!Y192)</f>
        <v>0</v>
      </c>
      <c r="Z192" s="93">
        <f>SUM('1:3'!Z192)</f>
        <v>0</v>
      </c>
      <c r="AA192" s="93">
        <f>SUM('1:3'!AA192)</f>
        <v>0</v>
      </c>
      <c r="AB192" s="315">
        <v>0.45</v>
      </c>
      <c r="AC192" s="238">
        <f t="shared" si="35"/>
        <v>0</v>
      </c>
      <c r="AD192" s="223"/>
      <c r="AE192" s="54"/>
      <c r="AF192" s="54"/>
      <c r="AG192" s="54"/>
      <c r="AH192" s="54"/>
      <c r="AI192" s="57"/>
      <c r="AJ192" s="57"/>
      <c r="AK192" s="57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</row>
    <row r="193" spans="1:53" ht="17.25">
      <c r="A193" s="276">
        <v>30100003</v>
      </c>
      <c r="B193" s="139" t="s">
        <v>198</v>
      </c>
      <c r="C193" s="213" t="s">
        <v>190</v>
      </c>
      <c r="D193" s="107">
        <v>4.8</v>
      </c>
      <c r="E193" s="17"/>
      <c r="F193" s="6"/>
      <c r="G193" s="93">
        <f>SUM('1:3'!G193)</f>
        <v>0</v>
      </c>
      <c r="H193" s="95">
        <f t="shared" si="36"/>
        <v>0</v>
      </c>
      <c r="I193" s="93">
        <f>SUM('1:3'!I193)</f>
        <v>0</v>
      </c>
      <c r="J193" s="31" t="str">
        <f t="array" ref="J193">IF(ISERROR(G193/I193),"",G193/I193)</f>
        <v/>
      </c>
      <c r="K193" s="35">
        <f t="array" ref="K193">IF(ISERROR(G193/L193),"",G193/L193)</f>
        <v>0</v>
      </c>
      <c r="L193" s="87">
        <v>4</v>
      </c>
      <c r="M193" s="36">
        <f t="shared" si="37"/>
        <v>0</v>
      </c>
      <c r="N193" s="93">
        <f>SUM('1:3'!N193)</f>
        <v>0</v>
      </c>
      <c r="O193" s="93">
        <f>SUM('1:3'!O193)</f>
        <v>0</v>
      </c>
      <c r="P193" s="93">
        <f>SUM('1:3'!P193)</f>
        <v>0</v>
      </c>
      <c r="Q193" s="93">
        <f>SUM('1:3'!Q193)</f>
        <v>0</v>
      </c>
      <c r="R193" s="93">
        <f>SUM('1:3'!R193)</f>
        <v>0</v>
      </c>
      <c r="S193" s="93">
        <f>SUM('1:3'!S193)</f>
        <v>0</v>
      </c>
      <c r="T193" s="93">
        <f>SUM('1:3'!T193)</f>
        <v>0</v>
      </c>
      <c r="U193" s="93">
        <f>SUM('1:3'!U193)</f>
        <v>0</v>
      </c>
      <c r="V193" s="202">
        <f>SUM(X193:AA193)</f>
        <v>0</v>
      </c>
      <c r="W193" s="33" t="str">
        <f>IF(ISERROR(V193/G193),"",V193/G193)</f>
        <v/>
      </c>
      <c r="X193" s="93">
        <f>SUM('1:3'!X193)</f>
        <v>0</v>
      </c>
      <c r="Y193" s="93">
        <f>SUM('1:3'!Y193)</f>
        <v>0</v>
      </c>
      <c r="Z193" s="93">
        <f>SUM('1:3'!Z193)</f>
        <v>0</v>
      </c>
      <c r="AA193" s="93">
        <f>SUM('1:3'!AA193)</f>
        <v>0</v>
      </c>
      <c r="AB193" s="315">
        <v>0.95</v>
      </c>
      <c r="AC193" s="238">
        <f t="shared" si="35"/>
        <v>0</v>
      </c>
      <c r="AD193" s="223"/>
      <c r="AE193" s="54"/>
      <c r="AF193" s="54"/>
      <c r="AG193" s="54"/>
      <c r="AH193" s="54"/>
      <c r="AI193" s="57"/>
      <c r="AJ193" s="57"/>
      <c r="AK193" s="57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</row>
    <row r="194" spans="1:53" ht="17.25">
      <c r="A194" s="276">
        <v>30100004</v>
      </c>
      <c r="B194" s="139" t="s">
        <v>198</v>
      </c>
      <c r="C194" s="213" t="s">
        <v>187</v>
      </c>
      <c r="D194" s="107">
        <v>4.8</v>
      </c>
      <c r="E194" s="17"/>
      <c r="F194" s="13"/>
      <c r="G194" s="93">
        <f>SUM('1:3'!G194)</f>
        <v>0</v>
      </c>
      <c r="H194" s="95">
        <f t="shared" si="36"/>
        <v>0</v>
      </c>
      <c r="I194" s="93">
        <f>SUM('1:3'!I194)</f>
        <v>0</v>
      </c>
      <c r="J194" s="31" t="str">
        <f t="array" ref="J194">IF(ISERROR(G194/I194),"",G194/I194)</f>
        <v/>
      </c>
      <c r="K194" s="35">
        <f t="array" ref="K194">IF(ISERROR(G194/L194),"",G194/L194)</f>
        <v>0</v>
      </c>
      <c r="L194" s="87">
        <v>4</v>
      </c>
      <c r="M194" s="36">
        <f t="shared" si="37"/>
        <v>0</v>
      </c>
      <c r="N194" s="93">
        <f>SUM('1:3'!N194)</f>
        <v>0</v>
      </c>
      <c r="O194" s="93">
        <f>SUM('1:3'!O194)</f>
        <v>0</v>
      </c>
      <c r="P194" s="93">
        <f>SUM('1:3'!P194)</f>
        <v>0</v>
      </c>
      <c r="Q194" s="93">
        <f>SUM('1:3'!Q194)</f>
        <v>0</v>
      </c>
      <c r="R194" s="93">
        <f>SUM('1:3'!R194)</f>
        <v>0</v>
      </c>
      <c r="S194" s="93">
        <f>SUM('1:3'!S194)</f>
        <v>0</v>
      </c>
      <c r="T194" s="93">
        <f>SUM('1:3'!T194)</f>
        <v>0</v>
      </c>
      <c r="U194" s="93">
        <f>SUM('1:3'!U194)</f>
        <v>0</v>
      </c>
      <c r="V194" s="202">
        <f>SUM(X194:AA194)</f>
        <v>0</v>
      </c>
      <c r="W194" s="33" t="str">
        <f>IF(ISERROR(V194/G194),"",V194/G194)</f>
        <v/>
      </c>
      <c r="X194" s="93">
        <f>SUM('1:3'!X194)</f>
        <v>0</v>
      </c>
      <c r="Y194" s="93">
        <f>SUM('1:3'!Y194)</f>
        <v>0</v>
      </c>
      <c r="Z194" s="93">
        <f>SUM('1:3'!Z194)</f>
        <v>0</v>
      </c>
      <c r="AA194" s="93">
        <f>SUM('1:3'!AA194)</f>
        <v>0</v>
      </c>
      <c r="AB194" s="315">
        <v>0.95</v>
      </c>
      <c r="AC194" s="238">
        <f t="shared" si="35"/>
        <v>0</v>
      </c>
      <c r="AD194" s="223"/>
      <c r="AE194" s="54"/>
      <c r="AF194" s="54"/>
      <c r="AG194" s="54"/>
      <c r="AH194" s="54"/>
      <c r="AI194" s="57"/>
      <c r="AJ194" s="57"/>
      <c r="AK194" s="57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</row>
    <row r="195" spans="1:53" ht="17.25">
      <c r="A195" s="276">
        <v>30100006</v>
      </c>
      <c r="B195" s="139" t="s">
        <v>198</v>
      </c>
      <c r="C195" s="213" t="s">
        <v>179</v>
      </c>
      <c r="D195" s="107">
        <v>4.8</v>
      </c>
      <c r="E195" s="17"/>
      <c r="F195" s="13"/>
      <c r="G195" s="93">
        <f>SUM('1:3'!G195)</f>
        <v>0</v>
      </c>
      <c r="H195" s="95">
        <f t="shared" si="36"/>
        <v>0</v>
      </c>
      <c r="I195" s="93">
        <f>SUM('1:3'!I195)</f>
        <v>0</v>
      </c>
      <c r="J195" s="31"/>
      <c r="K195" s="35">
        <f t="array" ref="K195">IF(ISERROR(G195/L195),"",G195/L195)</f>
        <v>0</v>
      </c>
      <c r="L195" s="87">
        <v>4</v>
      </c>
      <c r="M195" s="36">
        <f t="shared" si="37"/>
        <v>0</v>
      </c>
      <c r="N195" s="93">
        <f>SUM('1:3'!N195)</f>
        <v>0</v>
      </c>
      <c r="O195" s="93">
        <f>SUM('1:3'!O195)</f>
        <v>0</v>
      </c>
      <c r="P195" s="93">
        <f>SUM('1:3'!P195)</f>
        <v>0</v>
      </c>
      <c r="Q195" s="93">
        <f>SUM('1:3'!Q195)</f>
        <v>0</v>
      </c>
      <c r="R195" s="93">
        <f>SUM('1:3'!R195)</f>
        <v>0</v>
      </c>
      <c r="S195" s="93">
        <f>SUM('1:3'!S195)</f>
        <v>0</v>
      </c>
      <c r="T195" s="93">
        <f>SUM('1:3'!T195)</f>
        <v>0</v>
      </c>
      <c r="U195" s="93">
        <f>SUM('1:3'!U195)</f>
        <v>0</v>
      </c>
      <c r="V195" s="202"/>
      <c r="W195" s="33"/>
      <c r="X195" s="93">
        <f>SUM('1:3'!X195)</f>
        <v>0</v>
      </c>
      <c r="Y195" s="93">
        <f>SUM('1:3'!Y195)</f>
        <v>0</v>
      </c>
      <c r="Z195" s="93">
        <f>SUM('1:3'!Z195)</f>
        <v>0</v>
      </c>
      <c r="AA195" s="93">
        <f>SUM('1:3'!AA195)</f>
        <v>0</v>
      </c>
      <c r="AB195" s="315">
        <v>0.95</v>
      </c>
      <c r="AC195" s="238">
        <f t="shared" si="35"/>
        <v>0</v>
      </c>
      <c r="AD195" s="223"/>
      <c r="AE195" s="54"/>
      <c r="AF195" s="54"/>
      <c r="AG195" s="54"/>
      <c r="AH195" s="54"/>
      <c r="AI195" s="57"/>
      <c r="AJ195" s="57"/>
      <c r="AK195" s="57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</row>
    <row r="196" spans="1:53" ht="17.25">
      <c r="A196" s="276">
        <v>30100005</v>
      </c>
      <c r="B196" s="139" t="s">
        <v>198</v>
      </c>
      <c r="C196" s="213" t="s">
        <v>199</v>
      </c>
      <c r="D196" s="107">
        <v>4.8</v>
      </c>
      <c r="E196" s="17"/>
      <c r="F196" s="13"/>
      <c r="G196" s="93">
        <f>SUM('1:3'!G196)</f>
        <v>0</v>
      </c>
      <c r="H196" s="95">
        <f t="shared" si="36"/>
        <v>0</v>
      </c>
      <c r="I196" s="93">
        <f>SUM('1:3'!I196)</f>
        <v>0</v>
      </c>
      <c r="J196" s="31"/>
      <c r="K196" s="35">
        <f t="array" ref="K196">IF(ISERROR(G196/L196),"",G196/L196)</f>
        <v>0</v>
      </c>
      <c r="L196" s="87">
        <v>4</v>
      </c>
      <c r="M196" s="36">
        <f t="shared" si="37"/>
        <v>0</v>
      </c>
      <c r="N196" s="93">
        <f>SUM('1:3'!N196)</f>
        <v>0</v>
      </c>
      <c r="O196" s="93">
        <f>SUM('1:3'!O196)</f>
        <v>0</v>
      </c>
      <c r="P196" s="93">
        <f>SUM('1:3'!P196)</f>
        <v>0</v>
      </c>
      <c r="Q196" s="93">
        <f>SUM('1:3'!Q196)</f>
        <v>0</v>
      </c>
      <c r="R196" s="93">
        <f>SUM('1:3'!R196)</f>
        <v>0</v>
      </c>
      <c r="S196" s="93">
        <f>SUM('1:3'!S196)</f>
        <v>0</v>
      </c>
      <c r="T196" s="93">
        <f>SUM('1:3'!T196)</f>
        <v>0</v>
      </c>
      <c r="U196" s="93">
        <f>SUM('1:3'!U196)</f>
        <v>0</v>
      </c>
      <c r="V196" s="202"/>
      <c r="W196" s="33"/>
      <c r="X196" s="93">
        <f>SUM('1:3'!X196)</f>
        <v>0</v>
      </c>
      <c r="Y196" s="93">
        <f>SUM('1:3'!Y196)</f>
        <v>0</v>
      </c>
      <c r="Z196" s="93">
        <f>SUM('1:3'!Z196)</f>
        <v>0</v>
      </c>
      <c r="AA196" s="93">
        <f>SUM('1:3'!AA196)</f>
        <v>0</v>
      </c>
      <c r="AB196" s="315">
        <v>0.95</v>
      </c>
      <c r="AC196" s="238">
        <f t="shared" si="35"/>
        <v>0</v>
      </c>
      <c r="AD196" s="223"/>
      <c r="AE196" s="54"/>
      <c r="AF196" s="54"/>
      <c r="AG196" s="54"/>
      <c r="AH196" s="54"/>
      <c r="AI196" s="57"/>
      <c r="AJ196" s="57"/>
      <c r="AK196" s="57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</row>
    <row r="197" spans="1:53" ht="17.25">
      <c r="A197" s="276">
        <v>30100009</v>
      </c>
      <c r="B197" s="139" t="s">
        <v>200</v>
      </c>
      <c r="C197" s="125" t="s">
        <v>190</v>
      </c>
      <c r="D197" s="107">
        <v>4.99</v>
      </c>
      <c r="E197" s="17"/>
      <c r="F197" s="13"/>
      <c r="G197" s="93">
        <f>SUM('1:3'!G197)</f>
        <v>0</v>
      </c>
      <c r="H197" s="95">
        <f t="shared" si="36"/>
        <v>0</v>
      </c>
      <c r="I197" s="93">
        <f>SUM('1:3'!I197)</f>
        <v>0</v>
      </c>
      <c r="J197" s="31"/>
      <c r="K197" s="35">
        <f t="array" ref="K197">IF(ISERROR(G197/L197),"",G197/L197)</f>
        <v>0</v>
      </c>
      <c r="L197" s="87">
        <v>23.5</v>
      </c>
      <c r="M197" s="36">
        <f t="shared" si="37"/>
        <v>0</v>
      </c>
      <c r="N197" s="93">
        <f>SUM('1:3'!N197)</f>
        <v>0</v>
      </c>
      <c r="O197" s="93">
        <f>SUM('1:3'!O197)</f>
        <v>0</v>
      </c>
      <c r="P197" s="93">
        <f>SUM('1:3'!P197)</f>
        <v>0</v>
      </c>
      <c r="Q197" s="93">
        <f>SUM('1:3'!Q197)</f>
        <v>0</v>
      </c>
      <c r="R197" s="93">
        <f>SUM('1:3'!R197)</f>
        <v>0</v>
      </c>
      <c r="S197" s="93">
        <f>SUM('1:3'!S197)</f>
        <v>0</v>
      </c>
      <c r="T197" s="93">
        <f>SUM('1:3'!T197)</f>
        <v>0</v>
      </c>
      <c r="U197" s="93">
        <f>SUM('1:3'!U197)</f>
        <v>0</v>
      </c>
      <c r="V197" s="202"/>
      <c r="W197" s="33"/>
      <c r="X197" s="93">
        <f>SUM('1:3'!X197)</f>
        <v>0</v>
      </c>
      <c r="Y197" s="93">
        <f>SUM('1:3'!Y197)</f>
        <v>0</v>
      </c>
      <c r="Z197" s="93">
        <f>SUM('1:3'!Z197)</f>
        <v>0</v>
      </c>
      <c r="AA197" s="93">
        <f>SUM('1:3'!AA197)</f>
        <v>0</v>
      </c>
      <c r="AB197" s="315">
        <v>0.44</v>
      </c>
      <c r="AC197" s="238">
        <f t="shared" si="35"/>
        <v>0</v>
      </c>
      <c r="AD197" s="223"/>
      <c r="AE197" s="54"/>
      <c r="AF197" s="54"/>
      <c r="AG197" s="54"/>
      <c r="AH197" s="54"/>
      <c r="AI197" s="57"/>
      <c r="AJ197" s="57"/>
      <c r="AK197" s="57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</row>
    <row r="198" spans="1:53" ht="15.75">
      <c r="A198" s="259">
        <v>30200004</v>
      </c>
      <c r="B198" s="139" t="s">
        <v>200</v>
      </c>
      <c r="C198" s="125" t="s">
        <v>189</v>
      </c>
      <c r="D198" s="107">
        <v>4.99</v>
      </c>
      <c r="E198" s="17"/>
      <c r="F198" s="13"/>
      <c r="G198" s="93">
        <f>SUM('1:3'!G198)</f>
        <v>0</v>
      </c>
      <c r="H198" s="95">
        <f t="shared" si="36"/>
        <v>0</v>
      </c>
      <c r="I198" s="93">
        <f>SUM('1:3'!I198)</f>
        <v>0</v>
      </c>
      <c r="J198" s="31"/>
      <c r="K198" s="35">
        <f t="array" ref="K198">IF(ISERROR(G198/L198),"",G198/L198)</f>
        <v>0</v>
      </c>
      <c r="L198" s="87">
        <v>23.5</v>
      </c>
      <c r="M198" s="36">
        <f t="shared" si="37"/>
        <v>0</v>
      </c>
      <c r="N198" s="93">
        <f>SUM('1:3'!N198)</f>
        <v>0</v>
      </c>
      <c r="O198" s="93">
        <f>SUM('1:3'!O198)</f>
        <v>0</v>
      </c>
      <c r="P198" s="93">
        <f>SUM('1:3'!P198)</f>
        <v>0</v>
      </c>
      <c r="Q198" s="93">
        <f>SUM('1:3'!Q198)</f>
        <v>0</v>
      </c>
      <c r="R198" s="93">
        <f>SUM('1:3'!R198)</f>
        <v>0</v>
      </c>
      <c r="S198" s="93">
        <f>SUM('1:3'!S198)</f>
        <v>0</v>
      </c>
      <c r="T198" s="93">
        <f>SUM('1:3'!T198)</f>
        <v>0</v>
      </c>
      <c r="U198" s="93">
        <f>SUM('1:3'!U198)</f>
        <v>0</v>
      </c>
      <c r="V198" s="202"/>
      <c r="W198" s="33"/>
      <c r="X198" s="93">
        <f>SUM('1:3'!X198)</f>
        <v>0</v>
      </c>
      <c r="Y198" s="93">
        <f>SUM('1:3'!Y198)</f>
        <v>0</v>
      </c>
      <c r="Z198" s="93">
        <f>SUM('1:3'!Z198)</f>
        <v>0</v>
      </c>
      <c r="AA198" s="93">
        <f>SUM('1:3'!AA198)</f>
        <v>0</v>
      </c>
      <c r="AB198" s="315">
        <v>0.44</v>
      </c>
      <c r="AC198" s="238">
        <f t="shared" si="35"/>
        <v>0</v>
      </c>
      <c r="AD198" s="223"/>
      <c r="AE198" s="54"/>
      <c r="AF198" s="54"/>
      <c r="AG198" s="54"/>
      <c r="AH198" s="54"/>
      <c r="AI198" s="57"/>
      <c r="AJ198" s="57"/>
      <c r="AK198" s="57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</row>
    <row r="199" spans="1:53" ht="15.75">
      <c r="A199" s="542" t="s">
        <v>70</v>
      </c>
      <c r="B199" s="543"/>
      <c r="C199" s="31" t="s">
        <v>71</v>
      </c>
      <c r="D199" s="30"/>
      <c r="E199" s="30"/>
      <c r="F199" s="30"/>
      <c r="G199" s="94">
        <f>SUM(G178:G198)</f>
        <v>1514</v>
      </c>
      <c r="H199" s="30">
        <f>SUM(H178:H198)</f>
        <v>7619.47</v>
      </c>
      <c r="I199" s="30">
        <f>SUM(I178:I198)</f>
        <v>84</v>
      </c>
      <c r="J199" s="31">
        <f t="array" ref="J199">IF(ISERROR(G199/I199),"",G199/I199)</f>
        <v>18.023809523809526</v>
      </c>
      <c r="K199" s="30">
        <f>SUM(K178:K198)</f>
        <v>78.223684210526315</v>
      </c>
      <c r="L199" s="98"/>
      <c r="M199" s="89">
        <f t="shared" ref="M199:AA199" si="38">SUM(M178:M198)</f>
        <v>5.776315789473685</v>
      </c>
      <c r="N199" s="30">
        <f t="shared" si="38"/>
        <v>0</v>
      </c>
      <c r="O199" s="34">
        <f t="shared" si="38"/>
        <v>0</v>
      </c>
      <c r="P199" s="34">
        <f t="shared" si="38"/>
        <v>0</v>
      </c>
      <c r="Q199" s="34">
        <f t="shared" si="38"/>
        <v>0</v>
      </c>
      <c r="R199" s="34">
        <f t="shared" si="38"/>
        <v>0</v>
      </c>
      <c r="S199" s="34">
        <f t="shared" si="38"/>
        <v>0</v>
      </c>
      <c r="T199" s="34">
        <f t="shared" si="38"/>
        <v>0</v>
      </c>
      <c r="U199" s="34">
        <f t="shared" si="38"/>
        <v>0</v>
      </c>
      <c r="V199" s="202">
        <f t="shared" si="38"/>
        <v>0</v>
      </c>
      <c r="W199" s="33">
        <f t="shared" si="38"/>
        <v>0</v>
      </c>
      <c r="X199" s="92">
        <f t="shared" si="38"/>
        <v>0</v>
      </c>
      <c r="Y199" s="92">
        <f t="shared" si="38"/>
        <v>0</v>
      </c>
      <c r="Z199" s="92">
        <f t="shared" si="38"/>
        <v>0</v>
      </c>
      <c r="AA199" s="92">
        <f t="shared" si="38"/>
        <v>0</v>
      </c>
      <c r="AB199" s="87"/>
      <c r="AC199" s="91">
        <f>SUM(AC178:AC198)</f>
        <v>816.05000000000007</v>
      </c>
      <c r="AD199" s="58"/>
      <c r="AE199" s="70"/>
      <c r="AF199" s="70"/>
      <c r="AG199" s="70"/>
      <c r="AH199" s="70"/>
      <c r="AI199" s="58"/>
      <c r="AJ199" s="58"/>
      <c r="AK199" s="58"/>
      <c r="AL199" s="58"/>
      <c r="AM199" s="58"/>
      <c r="AN199" s="58"/>
      <c r="AO199" s="58"/>
      <c r="AP199" s="58"/>
      <c r="AQ199" s="58"/>
      <c r="AR199" s="58"/>
      <c r="AS199" s="58"/>
      <c r="AT199" s="58"/>
      <c r="AU199" s="58"/>
      <c r="AV199" s="58"/>
      <c r="AW199" s="58"/>
      <c r="AX199" s="58"/>
      <c r="AY199" s="58"/>
      <c r="AZ199" s="58"/>
      <c r="BA199" s="58"/>
    </row>
    <row r="200" spans="1:53" ht="17.25">
      <c r="A200" s="276">
        <v>30100012</v>
      </c>
      <c r="B200" s="61" t="s">
        <v>76</v>
      </c>
      <c r="C200" s="16" t="s">
        <v>73</v>
      </c>
      <c r="D200" s="17">
        <v>5.03</v>
      </c>
      <c r="E200" s="17"/>
      <c r="F200" s="6"/>
      <c r="G200" s="93">
        <f>SUM('1:3'!G200)</f>
        <v>0</v>
      </c>
      <c r="H200" s="218">
        <f t="shared" ref="H200:H256" si="39">D200*G200</f>
        <v>0</v>
      </c>
      <c r="I200" s="93">
        <f>SUM('1:3'!I200)</f>
        <v>0</v>
      </c>
      <c r="J200" s="31" t="str">
        <f t="array" ref="J200">IF(ISERROR(G200/I200),"",G200/I200)</f>
        <v/>
      </c>
      <c r="K200" s="35">
        <f t="array" ref="K200">IF(ISERROR(G200/L200),"",G200/L200)</f>
        <v>0</v>
      </c>
      <c r="L200" s="87">
        <v>52</v>
      </c>
      <c r="M200" s="36">
        <f>IF(ISERROR(I200-K200),"",I200-K200)</f>
        <v>0</v>
      </c>
      <c r="N200" s="93">
        <f>SUM('1:3'!N200)</f>
        <v>0</v>
      </c>
      <c r="O200" s="93">
        <f>SUM('1:3'!O200)</f>
        <v>0</v>
      </c>
      <c r="P200" s="93">
        <f>SUM('1:3'!P200)</f>
        <v>0</v>
      </c>
      <c r="Q200" s="93">
        <f>SUM('1:3'!Q200)</f>
        <v>0</v>
      </c>
      <c r="R200" s="93">
        <f>SUM('1:3'!R200)</f>
        <v>0</v>
      </c>
      <c r="S200" s="93">
        <f>SUM('1:3'!S200)</f>
        <v>0</v>
      </c>
      <c r="T200" s="93">
        <f>SUM('1:3'!T200)</f>
        <v>0</v>
      </c>
      <c r="U200" s="93">
        <f>SUM('1:3'!U200)</f>
        <v>0</v>
      </c>
      <c r="V200" s="202">
        <f>SUM(X200:AA200)</f>
        <v>0</v>
      </c>
      <c r="W200" s="33" t="str">
        <f>IF(ISERROR(V200/G200),"",V200/G200)</f>
        <v/>
      </c>
      <c r="X200" s="93">
        <f>SUM('1:3'!X200)</f>
        <v>0</v>
      </c>
      <c r="Y200" s="93">
        <f>SUM('1:3'!Y200)</f>
        <v>0</v>
      </c>
      <c r="Z200" s="93">
        <f>SUM('1:3'!Z200)</f>
        <v>0</v>
      </c>
      <c r="AA200" s="93">
        <f>SUM('1:3'!AA200)</f>
        <v>0</v>
      </c>
      <c r="AB200" s="315">
        <v>0.19</v>
      </c>
      <c r="AC200" s="238">
        <f t="shared" ref="AC200:AC256" si="40">AB200*G200</f>
        <v>0</v>
      </c>
      <c r="AD200" s="223"/>
      <c r="AE200" s="54"/>
      <c r="AF200" s="54"/>
      <c r="AG200" s="54"/>
      <c r="AH200" s="54"/>
      <c r="AI200" s="57"/>
      <c r="AJ200" s="57"/>
      <c r="AK200" s="57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</row>
    <row r="201" spans="1:53" ht="17.25">
      <c r="A201" s="276">
        <v>30100011</v>
      </c>
      <c r="B201" s="186" t="s">
        <v>425</v>
      </c>
      <c r="C201" s="183" t="s">
        <v>427</v>
      </c>
      <c r="D201" s="17">
        <v>5.03</v>
      </c>
      <c r="E201" s="17"/>
      <c r="F201" s="6"/>
      <c r="G201" s="93">
        <f>SUM('1:3'!G201)</f>
        <v>0</v>
      </c>
      <c r="H201" s="218">
        <f t="shared" si="39"/>
        <v>0</v>
      </c>
      <c r="I201" s="93">
        <f>SUM('1:3'!I201)</f>
        <v>0</v>
      </c>
      <c r="J201" s="31"/>
      <c r="K201" s="35"/>
      <c r="L201" s="87">
        <v>52</v>
      </c>
      <c r="M201" s="36"/>
      <c r="N201" s="93"/>
      <c r="O201" s="93"/>
      <c r="P201" s="93"/>
      <c r="Q201" s="93"/>
      <c r="R201" s="93"/>
      <c r="S201" s="93"/>
      <c r="T201" s="93"/>
      <c r="U201" s="93"/>
      <c r="V201" s="202"/>
      <c r="W201" s="33"/>
      <c r="X201" s="93"/>
      <c r="Y201" s="93"/>
      <c r="Z201" s="93"/>
      <c r="AA201" s="93"/>
      <c r="AB201" s="315">
        <v>0.19</v>
      </c>
      <c r="AC201" s="238">
        <f t="shared" si="40"/>
        <v>0</v>
      </c>
      <c r="AD201" s="223"/>
      <c r="AE201" s="54"/>
      <c r="AF201" s="54"/>
      <c r="AG201" s="54"/>
      <c r="AH201" s="54"/>
      <c r="AI201" s="57"/>
      <c r="AJ201" s="57"/>
      <c r="AK201" s="57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</row>
    <row r="202" spans="1:53" ht="17.25" customHeight="1">
      <c r="A202" s="276">
        <v>30100010</v>
      </c>
      <c r="B202" s="61" t="s">
        <v>76</v>
      </c>
      <c r="C202" s="16" t="s">
        <v>60</v>
      </c>
      <c r="D202" s="17">
        <v>5.03</v>
      </c>
      <c r="E202" s="17"/>
      <c r="F202" s="6"/>
      <c r="G202" s="93">
        <f>SUM('1:3'!G202)</f>
        <v>0</v>
      </c>
      <c r="H202" s="218">
        <f t="shared" si="39"/>
        <v>0</v>
      </c>
      <c r="I202" s="93">
        <f>SUM('1:3'!I202)</f>
        <v>0</v>
      </c>
      <c r="J202" s="31" t="str">
        <f t="array" ref="J202">IF(ISERROR(G202/I202),"",G202/I202)</f>
        <v/>
      </c>
      <c r="K202" s="35">
        <f t="array" ref="K202">IF(ISERROR(G202/L202),"",G202/L202)</f>
        <v>0</v>
      </c>
      <c r="L202" s="87">
        <v>52</v>
      </c>
      <c r="M202" s="36">
        <f>IF(ISERROR(I202-K202),"",I202-K202)</f>
        <v>0</v>
      </c>
      <c r="N202" s="93">
        <f>SUM('1:3'!N202)</f>
        <v>0</v>
      </c>
      <c r="O202" s="93">
        <f>SUM('1:3'!O202)</f>
        <v>0</v>
      </c>
      <c r="P202" s="93">
        <f>SUM('1:3'!P202)</f>
        <v>0</v>
      </c>
      <c r="Q202" s="93">
        <f>SUM('1:3'!Q202)</f>
        <v>0</v>
      </c>
      <c r="R202" s="93">
        <f>SUM('1:3'!R202)</f>
        <v>0</v>
      </c>
      <c r="S202" s="93">
        <f>SUM('1:3'!S202)</f>
        <v>0</v>
      </c>
      <c r="T202" s="93">
        <f>SUM('1:3'!T202)</f>
        <v>0</v>
      </c>
      <c r="U202" s="93">
        <f>SUM('1:3'!U202)</f>
        <v>0</v>
      </c>
      <c r="V202" s="202">
        <f>SUM(X202:AA202)</f>
        <v>0</v>
      </c>
      <c r="W202" s="33" t="str">
        <f>IF(ISERROR(V202/G202),"",V202/G202)</f>
        <v/>
      </c>
      <c r="X202" s="93">
        <f>SUM('1:3'!X202)</f>
        <v>0</v>
      </c>
      <c r="Y202" s="93">
        <f>SUM('1:3'!Y202)</f>
        <v>0</v>
      </c>
      <c r="Z202" s="93">
        <f>SUM('1:3'!Z202)</f>
        <v>0</v>
      </c>
      <c r="AA202" s="93">
        <f>SUM('1:3'!AA202)</f>
        <v>0</v>
      </c>
      <c r="AB202" s="315">
        <v>0.19</v>
      </c>
      <c r="AC202" s="238">
        <f t="shared" si="40"/>
        <v>0</v>
      </c>
      <c r="AD202" s="223"/>
      <c r="AE202" s="54"/>
      <c r="AF202" s="54"/>
      <c r="AG202" s="54"/>
      <c r="AH202" s="54"/>
      <c r="AI202" s="57"/>
      <c r="AJ202" s="57"/>
      <c r="AK202" s="57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</row>
    <row r="203" spans="1:53" ht="17.25">
      <c r="A203" s="276">
        <v>30100014</v>
      </c>
      <c r="B203" s="61" t="s">
        <v>76</v>
      </c>
      <c r="C203" s="16" t="s">
        <v>72</v>
      </c>
      <c r="D203" s="17">
        <v>5.03</v>
      </c>
      <c r="E203" s="17"/>
      <c r="F203" s="6"/>
      <c r="G203" s="93">
        <f>SUM('1:3'!G203)</f>
        <v>0</v>
      </c>
      <c r="H203" s="218">
        <f t="shared" si="39"/>
        <v>0</v>
      </c>
      <c r="I203" s="93">
        <f>SUM('1:3'!I203)</f>
        <v>0</v>
      </c>
      <c r="J203" s="31" t="str">
        <f t="array" ref="J203">IF(ISERROR(G203/I203),"",G203/I203)</f>
        <v/>
      </c>
      <c r="K203" s="35">
        <f t="array" ref="K203">IF(ISERROR(G203/L203),"",G203/L203)</f>
        <v>0</v>
      </c>
      <c r="L203" s="87">
        <v>52</v>
      </c>
      <c r="M203" s="36">
        <f>IF(ISERROR(I203-K203),"",I203-K203)</f>
        <v>0</v>
      </c>
      <c r="N203" s="93">
        <f>SUM('1:3'!N203)</f>
        <v>0</v>
      </c>
      <c r="O203" s="93">
        <f>SUM('1:3'!O203)</f>
        <v>0</v>
      </c>
      <c r="P203" s="93">
        <f>SUM('1:3'!P203)</f>
        <v>0</v>
      </c>
      <c r="Q203" s="93">
        <f>SUM('1:3'!Q203)</f>
        <v>0</v>
      </c>
      <c r="R203" s="93">
        <f>SUM('1:3'!R203)</f>
        <v>0</v>
      </c>
      <c r="S203" s="93">
        <f>SUM('1:3'!S203)</f>
        <v>0</v>
      </c>
      <c r="T203" s="93">
        <f>SUM('1:3'!T203)</f>
        <v>0</v>
      </c>
      <c r="U203" s="93">
        <f>SUM('1:3'!U203)</f>
        <v>0</v>
      </c>
      <c r="V203" s="202">
        <f>SUM(X203:AA203)</f>
        <v>0</v>
      </c>
      <c r="W203" s="33" t="str">
        <f>IF(ISERROR(V203/G203),"",V203/G203)</f>
        <v/>
      </c>
      <c r="X203" s="93">
        <f>SUM('1:3'!X203)</f>
        <v>0</v>
      </c>
      <c r="Y203" s="93">
        <f>SUM('1:3'!Y203)</f>
        <v>0</v>
      </c>
      <c r="Z203" s="93">
        <f>SUM('1:3'!Z203)</f>
        <v>0</v>
      </c>
      <c r="AA203" s="93">
        <f>SUM('1:3'!AA203)</f>
        <v>0</v>
      </c>
      <c r="AB203" s="315">
        <v>0.19</v>
      </c>
      <c r="AC203" s="238">
        <f t="shared" si="40"/>
        <v>0</v>
      </c>
      <c r="AD203" s="223"/>
      <c r="AE203" s="54"/>
      <c r="AF203" s="54"/>
      <c r="AG203" s="54"/>
      <c r="AH203" s="54"/>
      <c r="AI203" s="57"/>
      <c r="AJ203" s="57"/>
      <c r="AK203" s="57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</row>
    <row r="204" spans="1:53" ht="17.25">
      <c r="A204" s="276">
        <v>30100013</v>
      </c>
      <c r="B204" s="61" t="s">
        <v>76</v>
      </c>
      <c r="C204" s="16" t="s">
        <v>77</v>
      </c>
      <c r="D204" s="17">
        <v>5.03</v>
      </c>
      <c r="E204" s="17"/>
      <c r="F204" s="6"/>
      <c r="G204" s="93">
        <f>SUM('1:3'!G204)</f>
        <v>0</v>
      </c>
      <c r="H204" s="256">
        <f t="shared" si="39"/>
        <v>0</v>
      </c>
      <c r="I204" s="93">
        <f>SUM('1:3'!I204)</f>
        <v>0</v>
      </c>
      <c r="J204" s="31" t="str">
        <f t="array" ref="J204">IF(ISERROR(G204/I204),"",G204/I204)</f>
        <v/>
      </c>
      <c r="K204" s="35">
        <f t="array" ref="K204">IF(ISERROR(G204/L204),"",G204/L204)</f>
        <v>0</v>
      </c>
      <c r="L204" s="87">
        <v>52</v>
      </c>
      <c r="M204" s="36">
        <f>IF(ISERROR(I204-K204),"",I204-K204)</f>
        <v>0</v>
      </c>
      <c r="N204" s="93">
        <f>SUM('1:3'!N204)</f>
        <v>0</v>
      </c>
      <c r="O204" s="93">
        <f>SUM('1:3'!O204)</f>
        <v>0</v>
      </c>
      <c r="P204" s="93">
        <f>SUM('1:3'!P204)</f>
        <v>0</v>
      </c>
      <c r="Q204" s="93">
        <f>SUM('1:3'!Q204)</f>
        <v>0</v>
      </c>
      <c r="R204" s="93">
        <f>SUM('1:3'!R204)</f>
        <v>0</v>
      </c>
      <c r="S204" s="93">
        <f>SUM('1:3'!S204)</f>
        <v>0</v>
      </c>
      <c r="T204" s="93">
        <f>SUM('1:3'!T204)</f>
        <v>0</v>
      </c>
      <c r="U204" s="93">
        <f>SUM('1:3'!U204)</f>
        <v>0</v>
      </c>
      <c r="V204" s="202">
        <f>SUM(X204:AA204)</f>
        <v>0</v>
      </c>
      <c r="W204" s="33" t="str">
        <f>IF(ISERROR(V204/G204),"",V204/G204)</f>
        <v/>
      </c>
      <c r="X204" s="93">
        <f>SUM('1:3'!X204)</f>
        <v>0</v>
      </c>
      <c r="Y204" s="93">
        <f>SUM('1:3'!Y204)</f>
        <v>0</v>
      </c>
      <c r="Z204" s="93">
        <f>SUM('1:3'!Z204)</f>
        <v>0</v>
      </c>
      <c r="AA204" s="93">
        <f>SUM('1:3'!AA204)</f>
        <v>0</v>
      </c>
      <c r="AB204" s="315">
        <v>0.19</v>
      </c>
      <c r="AC204" s="238">
        <f t="shared" si="40"/>
        <v>0</v>
      </c>
      <c r="AD204" s="223"/>
      <c r="AE204" s="54"/>
      <c r="AF204" s="54"/>
      <c r="AG204" s="54"/>
      <c r="AH204" s="54"/>
      <c r="AI204" s="57"/>
      <c r="AJ204" s="57"/>
      <c r="AK204" s="57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</row>
    <row r="205" spans="1:53" ht="17.25">
      <c r="A205" s="276">
        <v>30100016</v>
      </c>
      <c r="B205" s="212" t="s">
        <v>414</v>
      </c>
      <c r="C205" s="183" t="s">
        <v>415</v>
      </c>
      <c r="D205" s="17">
        <v>5.03</v>
      </c>
      <c r="E205" s="17"/>
      <c r="F205" s="6"/>
      <c r="G205" s="93">
        <f>SUM('1:3'!G205)</f>
        <v>0</v>
      </c>
      <c r="H205" s="256">
        <f t="shared" si="39"/>
        <v>0</v>
      </c>
      <c r="I205" s="93">
        <f>SUM('1:3'!I205)</f>
        <v>0</v>
      </c>
      <c r="J205" s="31"/>
      <c r="K205" s="35"/>
      <c r="L205" s="87">
        <v>52</v>
      </c>
      <c r="M205" s="36"/>
      <c r="N205" s="93"/>
      <c r="O205" s="93"/>
      <c r="P205" s="93"/>
      <c r="Q205" s="93"/>
      <c r="R205" s="93"/>
      <c r="S205" s="93"/>
      <c r="T205" s="93"/>
      <c r="U205" s="93"/>
      <c r="V205" s="202"/>
      <c r="W205" s="33"/>
      <c r="X205" s="93"/>
      <c r="Y205" s="93"/>
      <c r="Z205" s="93"/>
      <c r="AA205" s="93"/>
      <c r="AB205" s="315">
        <v>0.19</v>
      </c>
      <c r="AC205" s="238">
        <f t="shared" si="40"/>
        <v>0</v>
      </c>
      <c r="AD205" s="223"/>
      <c r="AE205" s="54"/>
      <c r="AF205" s="54"/>
      <c r="AG205" s="54"/>
      <c r="AH205" s="54"/>
      <c r="AI205" s="57"/>
      <c r="AJ205" s="57"/>
      <c r="AK205" s="57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</row>
    <row r="206" spans="1:53" ht="17.25">
      <c r="A206" s="276">
        <v>30100017</v>
      </c>
      <c r="B206" s="212" t="s">
        <v>414</v>
      </c>
      <c r="C206" s="183" t="s">
        <v>416</v>
      </c>
      <c r="D206" s="17">
        <v>5.03</v>
      </c>
      <c r="E206" s="17"/>
      <c r="F206" s="6"/>
      <c r="G206" s="93">
        <f>SUM('1:3'!G206)</f>
        <v>0</v>
      </c>
      <c r="H206" s="256">
        <f t="shared" si="39"/>
        <v>0</v>
      </c>
      <c r="I206" s="93">
        <f>SUM('1:3'!I206)</f>
        <v>0</v>
      </c>
      <c r="J206" s="31"/>
      <c r="K206" s="35"/>
      <c r="L206" s="87">
        <v>52</v>
      </c>
      <c r="M206" s="36"/>
      <c r="N206" s="93"/>
      <c r="O206" s="93"/>
      <c r="P206" s="93"/>
      <c r="Q206" s="93"/>
      <c r="R206" s="93"/>
      <c r="S206" s="93"/>
      <c r="T206" s="93"/>
      <c r="U206" s="93"/>
      <c r="V206" s="202"/>
      <c r="W206" s="33"/>
      <c r="X206" s="93"/>
      <c r="Y206" s="93"/>
      <c r="Z206" s="93"/>
      <c r="AA206" s="93"/>
      <c r="AB206" s="315">
        <v>0.19</v>
      </c>
      <c r="AC206" s="238">
        <f t="shared" si="40"/>
        <v>0</v>
      </c>
      <c r="AD206" s="223"/>
      <c r="AE206" s="54"/>
      <c r="AF206" s="54"/>
      <c r="AG206" s="54"/>
      <c r="AH206" s="54"/>
      <c r="AI206" s="57"/>
      <c r="AJ206" s="57"/>
      <c r="AK206" s="57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</row>
    <row r="207" spans="1:53" ht="17.25">
      <c r="A207" s="276">
        <v>30100015</v>
      </c>
      <c r="B207" s="212" t="s">
        <v>414</v>
      </c>
      <c r="C207" s="183" t="s">
        <v>61</v>
      </c>
      <c r="D207" s="17">
        <v>5.03</v>
      </c>
      <c r="E207" s="17"/>
      <c r="F207" s="6"/>
      <c r="G207" s="93">
        <f>SUM('1:3'!G207)</f>
        <v>0</v>
      </c>
      <c r="H207" s="256">
        <f t="shared" si="39"/>
        <v>0</v>
      </c>
      <c r="I207" s="93">
        <f>SUM('1:3'!I207)</f>
        <v>0</v>
      </c>
      <c r="J207" s="31"/>
      <c r="K207" s="35"/>
      <c r="L207" s="87">
        <v>52</v>
      </c>
      <c r="M207" s="36"/>
      <c r="N207" s="93"/>
      <c r="O207" s="93"/>
      <c r="P207" s="93"/>
      <c r="Q207" s="93"/>
      <c r="R207" s="93"/>
      <c r="S207" s="93"/>
      <c r="T207" s="93"/>
      <c r="U207" s="93"/>
      <c r="V207" s="202"/>
      <c r="W207" s="33"/>
      <c r="X207" s="93"/>
      <c r="Y207" s="93"/>
      <c r="Z207" s="93"/>
      <c r="AA207" s="93"/>
      <c r="AB207" s="315">
        <v>0.19</v>
      </c>
      <c r="AC207" s="238">
        <f t="shared" si="40"/>
        <v>0</v>
      </c>
      <c r="AD207" s="223"/>
      <c r="AE207" s="54"/>
      <c r="AF207" s="54"/>
      <c r="AG207" s="54"/>
      <c r="AH207" s="54"/>
      <c r="AI207" s="57"/>
      <c r="AJ207" s="57"/>
      <c r="AK207" s="57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</row>
    <row r="208" spans="1:53" ht="17.25">
      <c r="A208" s="276">
        <v>30100027</v>
      </c>
      <c r="B208" s="61" t="s">
        <v>78</v>
      </c>
      <c r="C208" s="16" t="s">
        <v>53</v>
      </c>
      <c r="D208" s="17">
        <v>5.08</v>
      </c>
      <c r="E208" s="17"/>
      <c r="F208" s="6"/>
      <c r="G208" s="93">
        <f>SUM('1:3'!G208)</f>
        <v>0</v>
      </c>
      <c r="H208" s="256">
        <f t="shared" si="39"/>
        <v>0</v>
      </c>
      <c r="I208" s="93">
        <f>SUM('1:3'!I208)</f>
        <v>0</v>
      </c>
      <c r="J208" s="31" t="str">
        <f t="array" ref="J208">IF(ISERROR(G208/I208),"",G208/I208)</f>
        <v/>
      </c>
      <c r="K208" s="35">
        <f t="array" ref="K208">IF(ISERROR(G208/L208),"",G208/L208)</f>
        <v>0</v>
      </c>
      <c r="L208" s="87">
        <v>21</v>
      </c>
      <c r="M208" s="36">
        <f t="shared" ref="M208:M237" si="41">IF(ISERROR(I208-K208),"",I208-K208)</f>
        <v>0</v>
      </c>
      <c r="N208" s="93">
        <f>SUM('1:3'!N208)</f>
        <v>0</v>
      </c>
      <c r="O208" s="93">
        <f>SUM('1:3'!O208)</f>
        <v>0</v>
      </c>
      <c r="P208" s="93">
        <f>SUM('1:3'!P208)</f>
        <v>0</v>
      </c>
      <c r="Q208" s="93">
        <f>SUM('1:3'!Q208)</f>
        <v>0</v>
      </c>
      <c r="R208" s="93">
        <f>SUM('1:3'!R208)</f>
        <v>0</v>
      </c>
      <c r="S208" s="93">
        <f>SUM('1:3'!S208)</f>
        <v>0</v>
      </c>
      <c r="T208" s="93">
        <f>SUM('1:3'!T208)</f>
        <v>0</v>
      </c>
      <c r="U208" s="93">
        <f>SUM('1:3'!U208)</f>
        <v>0</v>
      </c>
      <c r="V208" s="202">
        <f t="shared" ref="V208:V219" si="42">SUM(X208:AA208)</f>
        <v>0</v>
      </c>
      <c r="W208" s="33" t="str">
        <f t="shared" ref="W208:W219" si="43">IF(ISERROR(V208/G208),"",V208/G208)</f>
        <v/>
      </c>
      <c r="X208" s="93">
        <f>SUM('1:3'!X208)</f>
        <v>0</v>
      </c>
      <c r="Y208" s="93">
        <f>SUM('1:3'!Y208)</f>
        <v>0</v>
      </c>
      <c r="Z208" s="93">
        <f>SUM('1:3'!Z208)</f>
        <v>0</v>
      </c>
      <c r="AA208" s="93">
        <f>SUM('1:3'!AA208)</f>
        <v>0</v>
      </c>
      <c r="AB208" s="315">
        <v>0.49</v>
      </c>
      <c r="AC208" s="238">
        <f t="shared" si="40"/>
        <v>0</v>
      </c>
      <c r="AD208" s="223"/>
      <c r="AE208" s="54"/>
      <c r="AF208" s="54"/>
      <c r="AG208" s="54"/>
      <c r="AH208" s="54"/>
      <c r="AI208" s="57"/>
      <c r="AJ208" s="57"/>
      <c r="AK208" s="57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</row>
    <row r="209" spans="1:53" ht="17.25">
      <c r="A209" s="276">
        <v>30100023</v>
      </c>
      <c r="B209" s="61" t="s">
        <v>78</v>
      </c>
      <c r="C209" s="16" t="s">
        <v>74</v>
      </c>
      <c r="D209" s="17">
        <v>5.08</v>
      </c>
      <c r="E209" s="17"/>
      <c r="F209" s="6"/>
      <c r="G209" s="93">
        <f>SUM('1:3'!G209)</f>
        <v>0</v>
      </c>
      <c r="H209" s="256">
        <f t="shared" si="39"/>
        <v>0</v>
      </c>
      <c r="I209" s="93">
        <f>SUM('1:3'!I209)</f>
        <v>0</v>
      </c>
      <c r="J209" s="31" t="str">
        <f t="array" ref="J209">IF(ISERROR(G209/I209),"",G209/I209)</f>
        <v/>
      </c>
      <c r="K209" s="35">
        <f t="array" ref="K209">IF(ISERROR(G209/L209),"",G209/L209)</f>
        <v>0</v>
      </c>
      <c r="L209" s="87">
        <v>21</v>
      </c>
      <c r="M209" s="36">
        <f t="shared" si="41"/>
        <v>0</v>
      </c>
      <c r="N209" s="93">
        <f>SUM('1:3'!N209)</f>
        <v>0</v>
      </c>
      <c r="O209" s="93">
        <f>SUM('1:3'!O209)</f>
        <v>0</v>
      </c>
      <c r="P209" s="93">
        <f>SUM('1:3'!P209)</f>
        <v>0</v>
      </c>
      <c r="Q209" s="93">
        <f>SUM('1:3'!Q209)</f>
        <v>0</v>
      </c>
      <c r="R209" s="93">
        <f>SUM('1:3'!R209)</f>
        <v>0</v>
      </c>
      <c r="S209" s="93">
        <f>SUM('1:3'!S209)</f>
        <v>0</v>
      </c>
      <c r="T209" s="93">
        <f>SUM('1:3'!T209)</f>
        <v>0</v>
      </c>
      <c r="U209" s="93">
        <f>SUM('1:3'!U209)</f>
        <v>0</v>
      </c>
      <c r="V209" s="202">
        <f t="shared" si="42"/>
        <v>0</v>
      </c>
      <c r="W209" s="33" t="str">
        <f t="shared" si="43"/>
        <v/>
      </c>
      <c r="X209" s="93">
        <f>SUM('1:3'!X209)</f>
        <v>0</v>
      </c>
      <c r="Y209" s="93">
        <f>SUM('1:3'!Y209)</f>
        <v>0</v>
      </c>
      <c r="Z209" s="93">
        <f>SUM('1:3'!Z209)</f>
        <v>0</v>
      </c>
      <c r="AA209" s="93">
        <f>SUM('1:3'!AA209)</f>
        <v>0</v>
      </c>
      <c r="AB209" s="315">
        <v>0.49</v>
      </c>
      <c r="AC209" s="238">
        <f t="shared" si="40"/>
        <v>0</v>
      </c>
      <c r="AD209" s="223"/>
      <c r="AE209" s="54"/>
      <c r="AF209" s="54"/>
      <c r="AG209" s="54"/>
      <c r="AH209" s="54"/>
      <c r="AI209" s="57"/>
      <c r="AJ209" s="57"/>
      <c r="AK209" s="57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</row>
    <row r="210" spans="1:53" ht="17.25">
      <c r="A210" s="276">
        <v>30100024</v>
      </c>
      <c r="B210" s="61" t="s">
        <v>78</v>
      </c>
      <c r="C210" s="16" t="s">
        <v>75</v>
      </c>
      <c r="D210" s="17">
        <v>5.08</v>
      </c>
      <c r="E210" s="17"/>
      <c r="F210" s="6"/>
      <c r="G210" s="93">
        <f>SUM('1:3'!G210)</f>
        <v>0</v>
      </c>
      <c r="H210" s="256">
        <f t="shared" si="39"/>
        <v>0</v>
      </c>
      <c r="I210" s="93">
        <f>SUM('1:3'!I210)</f>
        <v>0</v>
      </c>
      <c r="J210" s="31" t="str">
        <f t="array" ref="J210">IF(ISERROR(G210/I210),"",G210/I210)</f>
        <v/>
      </c>
      <c r="K210" s="35">
        <f t="array" ref="K210">IF(ISERROR(G210/L210),"",G210/L210)</f>
        <v>0</v>
      </c>
      <c r="L210" s="87">
        <v>21</v>
      </c>
      <c r="M210" s="36">
        <f t="shared" si="41"/>
        <v>0</v>
      </c>
      <c r="N210" s="93">
        <f>SUM('1:3'!N210)</f>
        <v>0</v>
      </c>
      <c r="O210" s="93">
        <f>SUM('1:3'!O210)</f>
        <v>0</v>
      </c>
      <c r="P210" s="93">
        <f>SUM('1:3'!P210)</f>
        <v>0</v>
      </c>
      <c r="Q210" s="93">
        <f>SUM('1:3'!Q210)</f>
        <v>0</v>
      </c>
      <c r="R210" s="93">
        <f>SUM('1:3'!R210)</f>
        <v>0</v>
      </c>
      <c r="S210" s="93">
        <f>SUM('1:3'!S210)</f>
        <v>0</v>
      </c>
      <c r="T210" s="93">
        <f>SUM('1:3'!T210)</f>
        <v>0</v>
      </c>
      <c r="U210" s="93">
        <f>SUM('1:3'!U210)</f>
        <v>0</v>
      </c>
      <c r="V210" s="202">
        <f t="shared" si="42"/>
        <v>0</v>
      </c>
      <c r="W210" s="33" t="str">
        <f t="shared" si="43"/>
        <v/>
      </c>
      <c r="X210" s="93">
        <f>SUM('1:3'!X210)</f>
        <v>0</v>
      </c>
      <c r="Y210" s="93">
        <f>SUM('1:3'!Y210)</f>
        <v>0</v>
      </c>
      <c r="Z210" s="93">
        <f>SUM('1:3'!Z210)</f>
        <v>0</v>
      </c>
      <c r="AA210" s="93">
        <f>SUM('1:3'!AA210)</f>
        <v>0</v>
      </c>
      <c r="AB210" s="315">
        <v>0.49</v>
      </c>
      <c r="AC210" s="238">
        <f t="shared" si="40"/>
        <v>0</v>
      </c>
      <c r="AD210" s="223"/>
      <c r="AE210" s="54"/>
      <c r="AF210" s="54"/>
      <c r="AG210" s="54"/>
      <c r="AH210" s="54"/>
      <c r="AI210" s="57"/>
      <c r="AJ210" s="57"/>
      <c r="AK210" s="57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</row>
    <row r="211" spans="1:53" ht="17.25">
      <c r="A211" s="276">
        <v>30100022</v>
      </c>
      <c r="B211" s="61" t="s">
        <v>78</v>
      </c>
      <c r="C211" s="16" t="s">
        <v>60</v>
      </c>
      <c r="D211" s="17">
        <v>5.08</v>
      </c>
      <c r="E211" s="17"/>
      <c r="F211" s="6"/>
      <c r="G211" s="93">
        <f>SUM('1:3'!G211)</f>
        <v>683</v>
      </c>
      <c r="H211" s="218">
        <f t="shared" si="39"/>
        <v>3469.64</v>
      </c>
      <c r="I211" s="93">
        <f>SUM('1:3'!I211)</f>
        <v>19</v>
      </c>
      <c r="J211" s="31">
        <f t="array" ref="J211">IF(ISERROR(G211/I211),"",G211/I211)</f>
        <v>35.94736842105263</v>
      </c>
      <c r="K211" s="35">
        <f t="array" ref="K211">IF(ISERROR(G211/L211),"",G211/L211)</f>
        <v>32.523809523809526</v>
      </c>
      <c r="L211" s="87">
        <v>21</v>
      </c>
      <c r="M211" s="36">
        <f t="shared" si="41"/>
        <v>-13.523809523809526</v>
      </c>
      <c r="N211" s="93">
        <f>SUM('1:3'!N211)</f>
        <v>0</v>
      </c>
      <c r="O211" s="93">
        <f>SUM('1:3'!O211)</f>
        <v>0</v>
      </c>
      <c r="P211" s="93">
        <f>SUM('1:3'!P211)</f>
        <v>0</v>
      </c>
      <c r="Q211" s="93">
        <f>SUM('1:3'!Q211)</f>
        <v>0</v>
      </c>
      <c r="R211" s="93">
        <f>SUM('1:3'!R211)</f>
        <v>0</v>
      </c>
      <c r="S211" s="93">
        <f>SUM('1:3'!S211)</f>
        <v>0</v>
      </c>
      <c r="T211" s="93">
        <f>SUM('1:3'!T211)</f>
        <v>0</v>
      </c>
      <c r="U211" s="93">
        <f>SUM('1:3'!U211)</f>
        <v>0</v>
      </c>
      <c r="V211" s="202">
        <f t="shared" si="42"/>
        <v>0</v>
      </c>
      <c r="W211" s="33">
        <f t="shared" si="43"/>
        <v>0</v>
      </c>
      <c r="X211" s="93">
        <f>SUM('1:3'!X211)</f>
        <v>0</v>
      </c>
      <c r="Y211" s="93">
        <f>SUM('1:3'!Y211)</f>
        <v>0</v>
      </c>
      <c r="Z211" s="93">
        <f>SUM('1:3'!Z211)</f>
        <v>0</v>
      </c>
      <c r="AA211" s="93">
        <f>SUM('1:3'!AA211)</f>
        <v>0</v>
      </c>
      <c r="AB211" s="315">
        <v>0.49</v>
      </c>
      <c r="AC211" s="238">
        <f t="shared" si="40"/>
        <v>334.67</v>
      </c>
      <c r="AD211" s="223"/>
      <c r="AE211" s="54"/>
      <c r="AF211" s="54"/>
      <c r="AG211" s="54"/>
      <c r="AH211" s="54"/>
      <c r="AI211" s="57"/>
      <c r="AJ211" s="57"/>
      <c r="AK211" s="57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</row>
    <row r="212" spans="1:53" ht="17.25">
      <c r="A212" s="276">
        <v>30100029</v>
      </c>
      <c r="B212" s="61" t="s">
        <v>78</v>
      </c>
      <c r="C212" s="16" t="s">
        <v>72</v>
      </c>
      <c r="D212" s="17">
        <v>5.08</v>
      </c>
      <c r="E212" s="17"/>
      <c r="F212" s="6"/>
      <c r="G212" s="93">
        <f>SUM('1:3'!G212)</f>
        <v>0</v>
      </c>
      <c r="H212" s="218">
        <f t="shared" si="39"/>
        <v>0</v>
      </c>
      <c r="I212" s="93">
        <f>SUM('1:3'!I212)</f>
        <v>0</v>
      </c>
      <c r="J212" s="31" t="str">
        <f t="array" ref="J212">IF(ISERROR(G212/I212),"",G212/I212)</f>
        <v/>
      </c>
      <c r="K212" s="35">
        <f t="array" ref="K212">IF(ISERROR(G212/L212),"",G212/L212)</f>
        <v>0</v>
      </c>
      <c r="L212" s="87">
        <v>21</v>
      </c>
      <c r="M212" s="36">
        <f t="shared" si="41"/>
        <v>0</v>
      </c>
      <c r="N212" s="93">
        <f>SUM('1:3'!N212)</f>
        <v>0</v>
      </c>
      <c r="O212" s="93">
        <f>SUM('1:3'!O212)</f>
        <v>0</v>
      </c>
      <c r="P212" s="93">
        <f>SUM('1:3'!P212)</f>
        <v>0</v>
      </c>
      <c r="Q212" s="93">
        <f>SUM('1:3'!Q212)</f>
        <v>0</v>
      </c>
      <c r="R212" s="93">
        <f>SUM('1:3'!R212)</f>
        <v>0</v>
      </c>
      <c r="S212" s="93">
        <f>SUM('1:3'!S212)</f>
        <v>0</v>
      </c>
      <c r="T212" s="93">
        <f>SUM('1:3'!T212)</f>
        <v>0</v>
      </c>
      <c r="U212" s="93">
        <f>SUM('1:3'!U212)</f>
        <v>0</v>
      </c>
      <c r="V212" s="202">
        <f t="shared" si="42"/>
        <v>0</v>
      </c>
      <c r="W212" s="33" t="str">
        <f t="shared" si="43"/>
        <v/>
      </c>
      <c r="X212" s="93">
        <f>SUM('1:3'!X212)</f>
        <v>0</v>
      </c>
      <c r="Y212" s="93">
        <f>SUM('1:3'!Y212)</f>
        <v>0</v>
      </c>
      <c r="Z212" s="93">
        <f>SUM('1:3'!Z212)</f>
        <v>0</v>
      </c>
      <c r="AA212" s="93">
        <f>SUM('1:3'!AA212)</f>
        <v>0</v>
      </c>
      <c r="AB212" s="315">
        <v>0.49</v>
      </c>
      <c r="AC212" s="238">
        <f t="shared" si="40"/>
        <v>0</v>
      </c>
      <c r="AD212" s="223"/>
      <c r="AE212" s="54"/>
      <c r="AF212" s="54"/>
      <c r="AG212" s="54"/>
      <c r="AH212" s="54"/>
      <c r="AI212" s="57"/>
      <c r="AJ212" s="57"/>
      <c r="AK212" s="57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</row>
    <row r="213" spans="1:53" ht="17.25">
      <c r="A213" s="276">
        <v>30100026</v>
      </c>
      <c r="B213" s="61" t="s">
        <v>78</v>
      </c>
      <c r="C213" s="16" t="s">
        <v>73</v>
      </c>
      <c r="D213" s="17">
        <v>5.08</v>
      </c>
      <c r="E213" s="17"/>
      <c r="F213" s="6"/>
      <c r="G213" s="93">
        <f>SUM('1:3'!G213)</f>
        <v>683</v>
      </c>
      <c r="H213" s="218">
        <f t="shared" si="39"/>
        <v>3469.64</v>
      </c>
      <c r="I213" s="93">
        <f>SUM('1:3'!I213)</f>
        <v>18</v>
      </c>
      <c r="J213" s="31">
        <f t="array" ref="J213">IF(ISERROR(G213/I213),"",G213/I213)</f>
        <v>37.944444444444443</v>
      </c>
      <c r="K213" s="35">
        <f t="array" ref="K213">IF(ISERROR(G213/L213),"",G213/L213)</f>
        <v>32.523809523809526</v>
      </c>
      <c r="L213" s="87">
        <v>21</v>
      </c>
      <c r="M213" s="36">
        <f t="shared" si="41"/>
        <v>-14.523809523809526</v>
      </c>
      <c r="N213" s="93">
        <f>SUM('1:3'!N213)</f>
        <v>0</v>
      </c>
      <c r="O213" s="93">
        <f>SUM('1:3'!O213)</f>
        <v>0</v>
      </c>
      <c r="P213" s="93">
        <f>SUM('1:3'!P213)</f>
        <v>0</v>
      </c>
      <c r="Q213" s="93">
        <f>SUM('1:3'!Q213)</f>
        <v>0</v>
      </c>
      <c r="R213" s="93">
        <f>SUM('1:3'!R213)</f>
        <v>0</v>
      </c>
      <c r="S213" s="93">
        <f>SUM('1:3'!S213)</f>
        <v>0</v>
      </c>
      <c r="T213" s="93">
        <f>SUM('1:3'!T213)</f>
        <v>0</v>
      </c>
      <c r="U213" s="93">
        <f>SUM('1:3'!U213)</f>
        <v>0</v>
      </c>
      <c r="V213" s="202">
        <f t="shared" si="42"/>
        <v>0</v>
      </c>
      <c r="W213" s="33">
        <f t="shared" si="43"/>
        <v>0</v>
      </c>
      <c r="X213" s="93">
        <f>SUM('1:3'!X213)</f>
        <v>0</v>
      </c>
      <c r="Y213" s="93">
        <f>SUM('1:3'!Y213)</f>
        <v>0</v>
      </c>
      <c r="Z213" s="93">
        <f>SUM('1:3'!Z213)</f>
        <v>0</v>
      </c>
      <c r="AA213" s="93">
        <f>SUM('1:3'!AA213)</f>
        <v>0</v>
      </c>
      <c r="AB213" s="315">
        <v>0.49</v>
      </c>
      <c r="AC213" s="238">
        <f t="shared" si="40"/>
        <v>334.67</v>
      </c>
      <c r="AD213" s="223"/>
      <c r="AE213" s="54"/>
      <c r="AF213" s="54"/>
      <c r="AG213" s="54"/>
      <c r="AH213" s="54"/>
      <c r="AI213" s="57"/>
      <c r="AJ213" s="57"/>
      <c r="AK213" s="57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</row>
    <row r="214" spans="1:53" ht="17.25">
      <c r="A214" s="276">
        <v>30100025</v>
      </c>
      <c r="B214" s="61" t="s">
        <v>78</v>
      </c>
      <c r="C214" s="16" t="s">
        <v>61</v>
      </c>
      <c r="D214" s="17">
        <v>5.08</v>
      </c>
      <c r="E214" s="17"/>
      <c r="F214" s="6"/>
      <c r="G214" s="93">
        <f>SUM('1:3'!G214)</f>
        <v>0</v>
      </c>
      <c r="H214" s="218">
        <f t="shared" si="39"/>
        <v>0</v>
      </c>
      <c r="I214" s="93">
        <f>SUM('1:3'!I214)</f>
        <v>0</v>
      </c>
      <c r="J214" s="31" t="str">
        <f t="array" ref="J214">IF(ISERROR(G214/I214),"",G214/I214)</f>
        <v/>
      </c>
      <c r="K214" s="35">
        <f t="array" ref="K214">IF(ISERROR(G214/L214),"",G214/L214)</f>
        <v>0</v>
      </c>
      <c r="L214" s="87">
        <v>21</v>
      </c>
      <c r="M214" s="36">
        <f t="shared" si="41"/>
        <v>0</v>
      </c>
      <c r="N214" s="93">
        <f>SUM('1:3'!N214)</f>
        <v>0</v>
      </c>
      <c r="O214" s="93">
        <f>SUM('1:3'!O214)</f>
        <v>0</v>
      </c>
      <c r="P214" s="93">
        <f>SUM('1:3'!P214)</f>
        <v>0</v>
      </c>
      <c r="Q214" s="93">
        <f>SUM('1:3'!Q214)</f>
        <v>0</v>
      </c>
      <c r="R214" s="93">
        <f>SUM('1:3'!R214)</f>
        <v>0</v>
      </c>
      <c r="S214" s="93">
        <f>SUM('1:3'!S214)</f>
        <v>0</v>
      </c>
      <c r="T214" s="93">
        <f>SUM('1:3'!T214)</f>
        <v>0</v>
      </c>
      <c r="U214" s="93">
        <f>SUM('1:3'!U214)</f>
        <v>0</v>
      </c>
      <c r="V214" s="202">
        <f t="shared" si="42"/>
        <v>0</v>
      </c>
      <c r="W214" s="33" t="str">
        <f t="shared" si="43"/>
        <v/>
      </c>
      <c r="X214" s="93">
        <f>SUM('1:3'!X214)</f>
        <v>0</v>
      </c>
      <c r="Y214" s="93">
        <f>SUM('1:3'!Y214)</f>
        <v>0</v>
      </c>
      <c r="Z214" s="93">
        <f>SUM('1:3'!Z214)</f>
        <v>0</v>
      </c>
      <c r="AA214" s="93">
        <f>SUM('1:3'!AA214)</f>
        <v>0</v>
      </c>
      <c r="AB214" s="315">
        <v>0.49</v>
      </c>
      <c r="AC214" s="238">
        <f t="shared" si="40"/>
        <v>0</v>
      </c>
      <c r="AD214" s="223"/>
      <c r="AE214" s="54"/>
      <c r="AF214" s="54"/>
      <c r="AG214" s="54"/>
      <c r="AH214" s="54"/>
      <c r="AI214" s="57"/>
      <c r="AJ214" s="57"/>
      <c r="AK214" s="57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</row>
    <row r="215" spans="1:53" ht="17.25">
      <c r="A215" s="276">
        <v>30100028</v>
      </c>
      <c r="B215" s="61" t="s">
        <v>78</v>
      </c>
      <c r="C215" s="16" t="s">
        <v>77</v>
      </c>
      <c r="D215" s="17">
        <v>5.08</v>
      </c>
      <c r="E215" s="17"/>
      <c r="F215" s="6"/>
      <c r="G215" s="93">
        <f>SUM('1:3'!G215)</f>
        <v>0</v>
      </c>
      <c r="H215" s="218">
        <f t="shared" si="39"/>
        <v>0</v>
      </c>
      <c r="I215" s="93">
        <f>SUM('1:3'!I215)</f>
        <v>0</v>
      </c>
      <c r="J215" s="31" t="str">
        <f t="array" ref="J215">IF(ISERROR(G215/I215),"",G215/I215)</f>
        <v/>
      </c>
      <c r="K215" s="35">
        <f t="array" ref="K215">IF(ISERROR(G215/L215),"",G215/L215)</f>
        <v>0</v>
      </c>
      <c r="L215" s="87">
        <v>21</v>
      </c>
      <c r="M215" s="36">
        <f t="shared" si="41"/>
        <v>0</v>
      </c>
      <c r="N215" s="93">
        <f>SUM('1:3'!N215)</f>
        <v>0</v>
      </c>
      <c r="O215" s="93">
        <f>SUM('1:3'!O215)</f>
        <v>0</v>
      </c>
      <c r="P215" s="93">
        <f>SUM('1:3'!P215)</f>
        <v>0</v>
      </c>
      <c r="Q215" s="93">
        <f>SUM('1:3'!Q215)</f>
        <v>0</v>
      </c>
      <c r="R215" s="93">
        <f>SUM('1:3'!R215)</f>
        <v>0</v>
      </c>
      <c r="S215" s="93">
        <f>SUM('1:3'!S215)</f>
        <v>0</v>
      </c>
      <c r="T215" s="93">
        <f>SUM('1:3'!T215)</f>
        <v>0</v>
      </c>
      <c r="U215" s="93">
        <f>SUM('1:3'!U215)</f>
        <v>0</v>
      </c>
      <c r="V215" s="202">
        <f t="shared" si="42"/>
        <v>0</v>
      </c>
      <c r="W215" s="33" t="str">
        <f t="shared" si="43"/>
        <v/>
      </c>
      <c r="X215" s="93">
        <f>SUM('1:3'!X215)</f>
        <v>0</v>
      </c>
      <c r="Y215" s="93">
        <f>SUM('1:3'!Y215)</f>
        <v>0</v>
      </c>
      <c r="Z215" s="93">
        <f>SUM('1:3'!Z215)</f>
        <v>0</v>
      </c>
      <c r="AA215" s="93">
        <f>SUM('1:3'!AA215)</f>
        <v>0</v>
      </c>
      <c r="AB215" s="315">
        <v>0.49</v>
      </c>
      <c r="AC215" s="238">
        <f t="shared" si="40"/>
        <v>0</v>
      </c>
      <c r="AD215" s="223"/>
      <c r="AE215" s="54"/>
      <c r="AF215" s="54"/>
      <c r="AG215" s="54"/>
      <c r="AH215" s="54"/>
      <c r="AI215" s="57"/>
      <c r="AJ215" s="57"/>
      <c r="AK215" s="57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</row>
    <row r="216" spans="1:53" ht="17.25">
      <c r="A216" s="276">
        <v>30100032</v>
      </c>
      <c r="B216" s="61" t="s">
        <v>79</v>
      </c>
      <c r="C216" s="16" t="s">
        <v>65</v>
      </c>
      <c r="D216" s="17">
        <v>5.03</v>
      </c>
      <c r="E216" s="17"/>
      <c r="F216" s="6"/>
      <c r="G216" s="93">
        <f>SUM('1:3'!G216)</f>
        <v>0</v>
      </c>
      <c r="H216" s="218">
        <f t="shared" si="39"/>
        <v>0</v>
      </c>
      <c r="I216" s="93">
        <f>SUM('1:3'!I216)</f>
        <v>0</v>
      </c>
      <c r="J216" s="31" t="str">
        <f t="array" ref="J216">IF(ISERROR(G216/I216),"",G216/I216)</f>
        <v/>
      </c>
      <c r="K216" s="35">
        <f t="array" ref="K216">IF(ISERROR(G216/L216),"",G216/L216)</f>
        <v>0</v>
      </c>
      <c r="L216" s="87">
        <v>56</v>
      </c>
      <c r="M216" s="36">
        <f t="shared" si="41"/>
        <v>0</v>
      </c>
      <c r="N216" s="93">
        <f>SUM('1:3'!N216)</f>
        <v>0</v>
      </c>
      <c r="O216" s="93">
        <f>SUM('1:3'!O216)</f>
        <v>0</v>
      </c>
      <c r="P216" s="93">
        <f>SUM('1:3'!P216)</f>
        <v>0</v>
      </c>
      <c r="Q216" s="93">
        <f>SUM('1:3'!Q216)</f>
        <v>0</v>
      </c>
      <c r="R216" s="93">
        <f>SUM('1:3'!R216)</f>
        <v>0</v>
      </c>
      <c r="S216" s="93">
        <f>SUM('1:3'!S216)</f>
        <v>0</v>
      </c>
      <c r="T216" s="93">
        <f>SUM('1:3'!T216)</f>
        <v>0</v>
      </c>
      <c r="U216" s="93">
        <f>SUM('1:3'!U216)</f>
        <v>0</v>
      </c>
      <c r="V216" s="202">
        <f t="shared" si="42"/>
        <v>0</v>
      </c>
      <c r="W216" s="33" t="str">
        <f t="shared" si="43"/>
        <v/>
      </c>
      <c r="X216" s="93">
        <f>SUM('1:3'!X216)</f>
        <v>0</v>
      </c>
      <c r="Y216" s="93">
        <f>SUM('1:3'!Y216)</f>
        <v>0</v>
      </c>
      <c r="Z216" s="93">
        <f>SUM('1:3'!Z216)</f>
        <v>0</v>
      </c>
      <c r="AA216" s="93">
        <f>SUM('1:3'!AA216)</f>
        <v>0</v>
      </c>
      <c r="AB216" s="315">
        <v>0.18</v>
      </c>
      <c r="AC216" s="238">
        <f t="shared" si="40"/>
        <v>0</v>
      </c>
      <c r="AD216" s="223"/>
      <c r="AE216" s="54"/>
      <c r="AF216" s="54"/>
      <c r="AG216" s="54"/>
      <c r="AH216" s="54"/>
      <c r="AI216" s="57"/>
      <c r="AJ216" s="57"/>
      <c r="AK216" s="57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</row>
    <row r="217" spans="1:53" ht="17.25">
      <c r="A217" s="276">
        <v>30100033</v>
      </c>
      <c r="B217" s="61" t="s">
        <v>79</v>
      </c>
      <c r="C217" s="16" t="s">
        <v>53</v>
      </c>
      <c r="D217" s="17">
        <v>5.03</v>
      </c>
      <c r="E217" s="17"/>
      <c r="F217" s="6"/>
      <c r="G217" s="93">
        <f>SUM('1:3'!G217)</f>
        <v>0</v>
      </c>
      <c r="H217" s="218">
        <f t="shared" si="39"/>
        <v>0</v>
      </c>
      <c r="I217" s="93">
        <f>SUM('1:3'!I217)</f>
        <v>0</v>
      </c>
      <c r="J217" s="31" t="str">
        <f t="array" ref="J217">IF(ISERROR(G217/I217),"",G217/I217)</f>
        <v/>
      </c>
      <c r="K217" s="35">
        <f t="array" ref="K217">IF(ISERROR(G217/L217),"",G217/L217)</f>
        <v>0</v>
      </c>
      <c r="L217" s="87">
        <v>56</v>
      </c>
      <c r="M217" s="36">
        <f t="shared" si="41"/>
        <v>0</v>
      </c>
      <c r="N217" s="93">
        <f>SUM('1:3'!N217)</f>
        <v>0</v>
      </c>
      <c r="O217" s="93">
        <f>SUM('1:3'!O217)</f>
        <v>0</v>
      </c>
      <c r="P217" s="93">
        <f>SUM('1:3'!P217)</f>
        <v>0</v>
      </c>
      <c r="Q217" s="93">
        <f>SUM('1:3'!Q217)</f>
        <v>0</v>
      </c>
      <c r="R217" s="93">
        <f>SUM('1:3'!R217)</f>
        <v>0</v>
      </c>
      <c r="S217" s="93">
        <f>SUM('1:3'!S217)</f>
        <v>0</v>
      </c>
      <c r="T217" s="93">
        <f>SUM('1:3'!T217)</f>
        <v>0</v>
      </c>
      <c r="U217" s="93">
        <f>SUM('1:3'!U217)</f>
        <v>0</v>
      </c>
      <c r="V217" s="202">
        <f t="shared" si="42"/>
        <v>0</v>
      </c>
      <c r="W217" s="33" t="str">
        <f t="shared" si="43"/>
        <v/>
      </c>
      <c r="X217" s="93">
        <f>SUM('1:3'!X217)</f>
        <v>0</v>
      </c>
      <c r="Y217" s="93">
        <f>SUM('1:3'!Y217)</f>
        <v>0</v>
      </c>
      <c r="Z217" s="93">
        <f>SUM('1:3'!Z217)</f>
        <v>0</v>
      </c>
      <c r="AA217" s="93">
        <f>SUM('1:3'!AA217)</f>
        <v>0</v>
      </c>
      <c r="AB217" s="315">
        <v>0.18</v>
      </c>
      <c r="AC217" s="238">
        <f t="shared" si="40"/>
        <v>0</v>
      </c>
      <c r="AD217" s="223"/>
      <c r="AE217" s="54"/>
      <c r="AF217" s="54"/>
      <c r="AG217" s="54"/>
      <c r="AH217" s="54"/>
      <c r="AI217" s="57"/>
      <c r="AJ217" s="57"/>
      <c r="AK217" s="57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</row>
    <row r="218" spans="1:53" ht="17.25">
      <c r="A218" s="276">
        <v>30100062</v>
      </c>
      <c r="B218" s="61" t="s">
        <v>79</v>
      </c>
      <c r="C218" s="16" t="s">
        <v>66</v>
      </c>
      <c r="D218" s="17">
        <v>5.03</v>
      </c>
      <c r="E218" s="17"/>
      <c r="F218" s="6"/>
      <c r="G218" s="93">
        <f>SUM('1:3'!G218)</f>
        <v>0</v>
      </c>
      <c r="H218" s="218">
        <f t="shared" si="39"/>
        <v>0</v>
      </c>
      <c r="I218" s="93">
        <f>SUM('1:3'!I218)</f>
        <v>0</v>
      </c>
      <c r="J218" s="31" t="str">
        <f t="array" ref="J218">IF(ISERROR(G218/I218),"",G218/I218)</f>
        <v/>
      </c>
      <c r="K218" s="35">
        <f t="array" ref="K218">IF(ISERROR(G218/L218),"",G218/L218)</f>
        <v>0</v>
      </c>
      <c r="L218" s="87">
        <v>56</v>
      </c>
      <c r="M218" s="36">
        <f t="shared" si="41"/>
        <v>0</v>
      </c>
      <c r="N218" s="93">
        <f>SUM('1:3'!N218)</f>
        <v>0</v>
      </c>
      <c r="O218" s="93">
        <f>SUM('1:3'!O218)</f>
        <v>0</v>
      </c>
      <c r="P218" s="93">
        <f>SUM('1:3'!P218)</f>
        <v>0</v>
      </c>
      <c r="Q218" s="93">
        <f>SUM('1:3'!Q218)</f>
        <v>0</v>
      </c>
      <c r="R218" s="93">
        <f>SUM('1:3'!R218)</f>
        <v>0</v>
      </c>
      <c r="S218" s="93">
        <f>SUM('1:3'!S218)</f>
        <v>0</v>
      </c>
      <c r="T218" s="93">
        <f>SUM('1:3'!T218)</f>
        <v>0</v>
      </c>
      <c r="U218" s="93">
        <f>SUM('1:3'!U218)</f>
        <v>0</v>
      </c>
      <c r="V218" s="202">
        <f t="shared" si="42"/>
        <v>0</v>
      </c>
      <c r="W218" s="33" t="str">
        <f t="shared" si="43"/>
        <v/>
      </c>
      <c r="X218" s="93">
        <f>SUM('1:3'!X218)</f>
        <v>0</v>
      </c>
      <c r="Y218" s="93">
        <f>SUM('1:3'!Y218)</f>
        <v>0</v>
      </c>
      <c r="Z218" s="93">
        <f>SUM('1:3'!Z218)</f>
        <v>0</v>
      </c>
      <c r="AA218" s="93">
        <f>SUM('1:3'!AA218)</f>
        <v>0</v>
      </c>
      <c r="AB218" s="315">
        <v>0.18</v>
      </c>
      <c r="AC218" s="238">
        <f t="shared" si="40"/>
        <v>0</v>
      </c>
      <c r="AD218" s="223"/>
      <c r="AE218" s="54"/>
      <c r="AF218" s="54"/>
      <c r="AG218" s="54"/>
      <c r="AH218" s="54"/>
      <c r="AI218" s="57"/>
      <c r="AJ218" s="57"/>
      <c r="AK218" s="57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</row>
    <row r="219" spans="1:53" ht="17.25">
      <c r="A219" s="276">
        <v>30100031</v>
      </c>
      <c r="B219" s="61" t="s">
        <v>79</v>
      </c>
      <c r="C219" s="16" t="s">
        <v>74</v>
      </c>
      <c r="D219" s="17">
        <v>5.03</v>
      </c>
      <c r="E219" s="17"/>
      <c r="F219" s="6"/>
      <c r="G219" s="93">
        <f>SUM('1:3'!G219)</f>
        <v>0</v>
      </c>
      <c r="H219" s="218">
        <f t="shared" si="39"/>
        <v>0</v>
      </c>
      <c r="I219" s="93">
        <f>SUM('1:3'!I219)</f>
        <v>0</v>
      </c>
      <c r="J219" s="31" t="str">
        <f t="array" ref="J219">IF(ISERROR(G219/I219),"",G219/I219)</f>
        <v/>
      </c>
      <c r="K219" s="35">
        <f t="array" ref="K219">IF(ISERROR(G219/L219),"",G219/L219)</f>
        <v>0</v>
      </c>
      <c r="L219" s="87">
        <v>56</v>
      </c>
      <c r="M219" s="36">
        <f t="shared" si="41"/>
        <v>0</v>
      </c>
      <c r="N219" s="93">
        <f>SUM('1:3'!N219)</f>
        <v>0</v>
      </c>
      <c r="O219" s="93">
        <f>SUM('1:3'!O219)</f>
        <v>0</v>
      </c>
      <c r="P219" s="93">
        <f>SUM('1:3'!P219)</f>
        <v>0</v>
      </c>
      <c r="Q219" s="93">
        <f>SUM('1:3'!Q219)</f>
        <v>0</v>
      </c>
      <c r="R219" s="93">
        <f>SUM('1:3'!R219)</f>
        <v>0</v>
      </c>
      <c r="S219" s="93">
        <f>SUM('1:3'!S219)</f>
        <v>0</v>
      </c>
      <c r="T219" s="93">
        <f>SUM('1:3'!T219)</f>
        <v>0</v>
      </c>
      <c r="U219" s="93">
        <f>SUM('1:3'!U219)</f>
        <v>0</v>
      </c>
      <c r="V219" s="202">
        <f t="shared" si="42"/>
        <v>0</v>
      </c>
      <c r="W219" s="33" t="str">
        <f t="shared" si="43"/>
        <v/>
      </c>
      <c r="X219" s="93">
        <f>SUM('1:3'!X219)</f>
        <v>0</v>
      </c>
      <c r="Y219" s="93">
        <f>SUM('1:3'!Y219)</f>
        <v>0</v>
      </c>
      <c r="Z219" s="93">
        <f>SUM('1:3'!Z219)</f>
        <v>0</v>
      </c>
      <c r="AA219" s="93">
        <f>SUM('1:3'!AA219)</f>
        <v>0</v>
      </c>
      <c r="AB219" s="315">
        <v>0.18</v>
      </c>
      <c r="AC219" s="238">
        <f t="shared" si="40"/>
        <v>0</v>
      </c>
      <c r="AD219" s="223"/>
      <c r="AE219" s="54"/>
      <c r="AF219" s="54"/>
      <c r="AG219" s="54"/>
      <c r="AH219" s="54"/>
      <c r="AI219" s="57"/>
      <c r="AJ219" s="57"/>
      <c r="AK219" s="57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</row>
    <row r="220" spans="1:53" ht="17.25">
      <c r="A220" s="276">
        <v>30100019</v>
      </c>
      <c r="B220" s="61" t="s">
        <v>385</v>
      </c>
      <c r="C220" s="16" t="s">
        <v>386</v>
      </c>
      <c r="D220" s="17">
        <v>5.03</v>
      </c>
      <c r="E220" s="17"/>
      <c r="F220" s="6"/>
      <c r="G220" s="93">
        <f>SUM('1:3'!G220)</f>
        <v>0</v>
      </c>
      <c r="H220" s="218">
        <f t="shared" si="39"/>
        <v>0</v>
      </c>
      <c r="I220" s="93">
        <f>SUM('1:3'!I220)</f>
        <v>0</v>
      </c>
      <c r="J220" s="31"/>
      <c r="K220" s="35">
        <f t="array" ref="K220">IF(ISERROR(G220/L220),"",G220/L220)</f>
        <v>0</v>
      </c>
      <c r="L220" s="87">
        <v>54</v>
      </c>
      <c r="M220" s="36">
        <f t="shared" si="41"/>
        <v>0</v>
      </c>
      <c r="N220" s="93">
        <f>SUM('1:3'!N220)</f>
        <v>0</v>
      </c>
      <c r="O220" s="93">
        <f>SUM('1:3'!O220)</f>
        <v>0</v>
      </c>
      <c r="P220" s="93">
        <f>SUM('1:3'!P220)</f>
        <v>0</v>
      </c>
      <c r="Q220" s="93">
        <f>SUM('1:3'!Q220)</f>
        <v>0</v>
      </c>
      <c r="R220" s="93">
        <f>SUM('1:3'!R220)</f>
        <v>0</v>
      </c>
      <c r="S220" s="93">
        <f>SUM('1:3'!S220)</f>
        <v>0</v>
      </c>
      <c r="T220" s="93">
        <f>SUM('1:3'!T220)</f>
        <v>0</v>
      </c>
      <c r="U220" s="93">
        <f>SUM('1:3'!U220)</f>
        <v>0</v>
      </c>
      <c r="V220" s="202"/>
      <c r="W220" s="33"/>
      <c r="X220" s="93">
        <f>SUM('1:3'!X220)</f>
        <v>0</v>
      </c>
      <c r="Y220" s="93">
        <f>SUM('1:3'!Y220)</f>
        <v>0</v>
      </c>
      <c r="Z220" s="93">
        <f>SUM('1:3'!Z220)</f>
        <v>0</v>
      </c>
      <c r="AA220" s="93">
        <f>SUM('1:3'!AA220)</f>
        <v>0</v>
      </c>
      <c r="AB220" s="315">
        <v>0.19</v>
      </c>
      <c r="AC220" s="238">
        <f t="shared" si="40"/>
        <v>0</v>
      </c>
      <c r="AD220" s="223"/>
      <c r="AE220" s="54"/>
      <c r="AF220" s="54"/>
      <c r="AG220" s="54"/>
      <c r="AH220" s="54"/>
      <c r="AI220" s="57"/>
      <c r="AJ220" s="57"/>
      <c r="AK220" s="57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</row>
    <row r="221" spans="1:53" ht="17.25">
      <c r="A221" s="276">
        <v>30100020</v>
      </c>
      <c r="B221" s="61" t="s">
        <v>385</v>
      </c>
      <c r="C221" s="16" t="s">
        <v>387</v>
      </c>
      <c r="D221" s="17">
        <v>5.03</v>
      </c>
      <c r="E221" s="17"/>
      <c r="F221" s="6"/>
      <c r="G221" s="93">
        <f>SUM('1:3'!G221)</f>
        <v>0</v>
      </c>
      <c r="H221" s="218">
        <f t="shared" si="39"/>
        <v>0</v>
      </c>
      <c r="I221" s="93">
        <f>SUM('1:3'!I221)</f>
        <v>0</v>
      </c>
      <c r="J221" s="31"/>
      <c r="K221" s="35">
        <f t="array" ref="K221">IF(ISERROR(G221/L221),"",G221/L221)</f>
        <v>0</v>
      </c>
      <c r="L221" s="87">
        <v>54</v>
      </c>
      <c r="M221" s="36">
        <f t="shared" si="41"/>
        <v>0</v>
      </c>
      <c r="N221" s="93">
        <f>SUM('1:3'!N221)</f>
        <v>0</v>
      </c>
      <c r="O221" s="93">
        <f>SUM('1:3'!O221)</f>
        <v>0</v>
      </c>
      <c r="P221" s="93">
        <f>SUM('1:3'!P221)</f>
        <v>0</v>
      </c>
      <c r="Q221" s="93">
        <f>SUM('1:3'!Q221)</f>
        <v>0</v>
      </c>
      <c r="R221" s="93">
        <f>SUM('1:3'!R221)</f>
        <v>0</v>
      </c>
      <c r="S221" s="93">
        <f>SUM('1:3'!S221)</f>
        <v>0</v>
      </c>
      <c r="T221" s="93">
        <f>SUM('1:3'!T221)</f>
        <v>0</v>
      </c>
      <c r="U221" s="93">
        <f>SUM('1:3'!U221)</f>
        <v>0</v>
      </c>
      <c r="V221" s="202"/>
      <c r="W221" s="33"/>
      <c r="X221" s="93">
        <f>SUM('1:3'!X221)</f>
        <v>0</v>
      </c>
      <c r="Y221" s="93">
        <f>SUM('1:3'!Y221)</f>
        <v>0</v>
      </c>
      <c r="Z221" s="93">
        <f>SUM('1:3'!Z221)</f>
        <v>0</v>
      </c>
      <c r="AA221" s="93">
        <f>SUM('1:3'!AA221)</f>
        <v>0</v>
      </c>
      <c r="AB221" s="315">
        <v>0.19</v>
      </c>
      <c r="AC221" s="238">
        <f t="shared" si="40"/>
        <v>0</v>
      </c>
      <c r="AD221" s="223"/>
      <c r="AE221" s="54"/>
      <c r="AF221" s="54"/>
      <c r="AG221" s="54"/>
      <c r="AH221" s="54"/>
      <c r="AI221" s="57"/>
      <c r="AJ221" s="57"/>
      <c r="AK221" s="57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</row>
    <row r="222" spans="1:53" ht="17.25">
      <c r="A222" s="276">
        <v>30100021</v>
      </c>
      <c r="B222" s="186" t="s">
        <v>382</v>
      </c>
      <c r="C222" s="16" t="s">
        <v>389</v>
      </c>
      <c r="D222" s="17">
        <v>5.03</v>
      </c>
      <c r="E222" s="17"/>
      <c r="F222" s="6"/>
      <c r="G222" s="93">
        <f>SUM('1:3'!G222)</f>
        <v>0</v>
      </c>
      <c r="H222" s="218">
        <f t="shared" si="39"/>
        <v>0</v>
      </c>
      <c r="I222" s="93">
        <f>SUM('1:3'!I222)</f>
        <v>0</v>
      </c>
      <c r="J222" s="31"/>
      <c r="K222" s="35">
        <f t="array" ref="K222">IF(ISERROR(G222/L222),"",G222/L222)</f>
        <v>0</v>
      </c>
      <c r="L222" s="87">
        <v>54</v>
      </c>
      <c r="M222" s="36">
        <f t="shared" si="41"/>
        <v>0</v>
      </c>
      <c r="N222" s="93">
        <f>SUM('1:3'!N222)</f>
        <v>0</v>
      </c>
      <c r="O222" s="93">
        <f>SUM('1:3'!O222)</f>
        <v>0</v>
      </c>
      <c r="P222" s="93">
        <f>SUM('1:3'!P222)</f>
        <v>0</v>
      </c>
      <c r="Q222" s="93">
        <f>SUM('1:3'!Q222)</f>
        <v>0</v>
      </c>
      <c r="R222" s="93">
        <f>SUM('1:3'!R222)</f>
        <v>0</v>
      </c>
      <c r="S222" s="93">
        <f>SUM('1:3'!S222)</f>
        <v>0</v>
      </c>
      <c r="T222" s="93">
        <f>SUM('1:3'!T222)</f>
        <v>0</v>
      </c>
      <c r="U222" s="93">
        <f>SUM('1:3'!U222)</f>
        <v>0</v>
      </c>
      <c r="V222" s="202"/>
      <c r="W222" s="33"/>
      <c r="X222" s="93">
        <f>SUM('1:3'!X222)</f>
        <v>0</v>
      </c>
      <c r="Y222" s="93">
        <f>SUM('1:3'!Y222)</f>
        <v>0</v>
      </c>
      <c r="Z222" s="93">
        <f>SUM('1:3'!Z222)</f>
        <v>0</v>
      </c>
      <c r="AA222" s="93">
        <f>SUM('1:3'!AA222)</f>
        <v>0</v>
      </c>
      <c r="AB222" s="315">
        <v>0.19</v>
      </c>
      <c r="AC222" s="238">
        <f t="shared" si="40"/>
        <v>0</v>
      </c>
      <c r="AD222" s="223"/>
      <c r="AE222" s="54"/>
      <c r="AF222" s="54"/>
      <c r="AG222" s="54"/>
      <c r="AH222" s="54"/>
      <c r="AI222" s="57"/>
      <c r="AJ222" s="57"/>
      <c r="AK222" s="57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</row>
    <row r="223" spans="1:53" ht="17.25">
      <c r="A223" s="276">
        <v>30100018</v>
      </c>
      <c r="B223" s="186" t="s">
        <v>382</v>
      </c>
      <c r="C223" s="16" t="s">
        <v>391</v>
      </c>
      <c r="D223" s="17">
        <v>5.03</v>
      </c>
      <c r="E223" s="17"/>
      <c r="F223" s="6"/>
      <c r="G223" s="93">
        <f>SUM('1:3'!G223)</f>
        <v>0</v>
      </c>
      <c r="H223" s="218">
        <f t="shared" si="39"/>
        <v>0</v>
      </c>
      <c r="I223" s="93">
        <f>SUM('1:3'!I223)</f>
        <v>0</v>
      </c>
      <c r="J223" s="31"/>
      <c r="K223" s="35">
        <f t="array" ref="K223">IF(ISERROR(G223/L223),"",G223/L223)</f>
        <v>0</v>
      </c>
      <c r="L223" s="87">
        <v>54</v>
      </c>
      <c r="M223" s="36">
        <f t="shared" si="41"/>
        <v>0</v>
      </c>
      <c r="N223" s="93">
        <f>SUM('1:3'!N223)</f>
        <v>0</v>
      </c>
      <c r="O223" s="93">
        <f>SUM('1:3'!O223)</f>
        <v>0</v>
      </c>
      <c r="P223" s="93">
        <f>SUM('1:3'!P223)</f>
        <v>0</v>
      </c>
      <c r="Q223" s="93">
        <f>SUM('1:3'!Q223)</f>
        <v>0</v>
      </c>
      <c r="R223" s="93">
        <f>SUM('1:3'!R223)</f>
        <v>0</v>
      </c>
      <c r="S223" s="93">
        <f>SUM('1:3'!S223)</f>
        <v>0</v>
      </c>
      <c r="T223" s="93">
        <f>SUM('1:3'!T223)</f>
        <v>0</v>
      </c>
      <c r="U223" s="93">
        <f>SUM('1:3'!U223)</f>
        <v>0</v>
      </c>
      <c r="V223" s="202"/>
      <c r="W223" s="33"/>
      <c r="X223" s="93">
        <f>SUM('1:3'!X223)</f>
        <v>0</v>
      </c>
      <c r="Y223" s="93">
        <f>SUM('1:3'!Y223)</f>
        <v>0</v>
      </c>
      <c r="Z223" s="93">
        <f>SUM('1:3'!Z223)</f>
        <v>0</v>
      </c>
      <c r="AA223" s="93">
        <f>SUM('1:3'!AA223)</f>
        <v>0</v>
      </c>
      <c r="AB223" s="315">
        <v>0.19</v>
      </c>
      <c r="AC223" s="238">
        <f t="shared" si="40"/>
        <v>0</v>
      </c>
      <c r="AD223" s="223"/>
      <c r="AE223" s="54"/>
      <c r="AF223" s="54"/>
      <c r="AG223" s="54"/>
      <c r="AH223" s="54"/>
      <c r="AI223" s="57"/>
      <c r="AJ223" s="57"/>
      <c r="AK223" s="57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</row>
    <row r="224" spans="1:53" ht="17.25">
      <c r="A224" s="279">
        <v>30700007</v>
      </c>
      <c r="B224" s="186" t="s">
        <v>418</v>
      </c>
      <c r="C224" s="183" t="s">
        <v>364</v>
      </c>
      <c r="D224" s="17">
        <v>5.03</v>
      </c>
      <c r="E224" s="17"/>
      <c r="F224" s="6"/>
      <c r="G224" s="93">
        <f>SUM('1:3'!G224)</f>
        <v>0</v>
      </c>
      <c r="H224" s="256">
        <f t="shared" si="39"/>
        <v>0</v>
      </c>
      <c r="I224" s="93">
        <f>SUM('1:3'!I224)</f>
        <v>0</v>
      </c>
      <c r="J224" s="31"/>
      <c r="K224" s="35">
        <f t="array" ref="K224">IF(ISERROR(G224/L224),"",G224/L224)</f>
        <v>0</v>
      </c>
      <c r="L224" s="87">
        <v>3</v>
      </c>
      <c r="M224" s="36">
        <f t="shared" si="41"/>
        <v>0</v>
      </c>
      <c r="N224" s="93">
        <f>SUM('1:3'!N224)</f>
        <v>0</v>
      </c>
      <c r="O224" s="93">
        <f>SUM('1:3'!O224)</f>
        <v>0</v>
      </c>
      <c r="P224" s="93">
        <f>SUM('1:3'!P224)</f>
        <v>0</v>
      </c>
      <c r="Q224" s="93">
        <f>SUM('1:3'!Q224)</f>
        <v>0</v>
      </c>
      <c r="R224" s="93">
        <f>SUM('1:3'!R224)</f>
        <v>0</v>
      </c>
      <c r="S224" s="93">
        <f>SUM('1:3'!S224)</f>
        <v>0</v>
      </c>
      <c r="T224" s="93">
        <f>SUM('1:3'!T224)</f>
        <v>0</v>
      </c>
      <c r="U224" s="93">
        <f>SUM('1:3'!U224)</f>
        <v>0</v>
      </c>
      <c r="V224" s="202"/>
      <c r="W224" s="33"/>
      <c r="X224" s="93">
        <f>SUM('1:3'!X224)</f>
        <v>0</v>
      </c>
      <c r="Y224" s="93">
        <f>SUM('1:3'!Y224)</f>
        <v>0</v>
      </c>
      <c r="Z224" s="93">
        <f>SUM('1:3'!Z224)</f>
        <v>0</v>
      </c>
      <c r="AA224" s="93">
        <f>SUM('1:3'!AA224)</f>
        <v>0</v>
      </c>
      <c r="AB224" s="318">
        <v>0.94</v>
      </c>
      <c r="AC224" s="238">
        <f t="shared" si="40"/>
        <v>0</v>
      </c>
      <c r="AD224" s="223"/>
      <c r="AE224" s="54"/>
      <c r="AF224" s="54"/>
      <c r="AG224" s="54"/>
      <c r="AH224" s="54"/>
      <c r="AI224" s="57"/>
      <c r="AJ224" s="57"/>
      <c r="AK224" s="57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</row>
    <row r="225" spans="1:53" ht="17.25">
      <c r="A225" s="279">
        <v>30700006</v>
      </c>
      <c r="B225" s="186" t="s">
        <v>418</v>
      </c>
      <c r="C225" s="183" t="s">
        <v>365</v>
      </c>
      <c r="D225" s="17">
        <v>5.03</v>
      </c>
      <c r="E225" s="17"/>
      <c r="F225" s="6"/>
      <c r="G225" s="93">
        <f>SUM('1:3'!G225)</f>
        <v>0</v>
      </c>
      <c r="H225" s="256">
        <f t="shared" si="39"/>
        <v>0</v>
      </c>
      <c r="I225" s="93">
        <f>SUM('1:3'!I225)</f>
        <v>0</v>
      </c>
      <c r="J225" s="31"/>
      <c r="K225" s="35">
        <f t="array" ref="K225">IF(ISERROR(G225/L225),"",G225/L225)</f>
        <v>0</v>
      </c>
      <c r="L225" s="87">
        <v>3</v>
      </c>
      <c r="M225" s="36">
        <f t="shared" si="41"/>
        <v>0</v>
      </c>
      <c r="N225" s="93">
        <f>SUM('1:3'!N225)</f>
        <v>0</v>
      </c>
      <c r="O225" s="93">
        <f>SUM('1:3'!O225)</f>
        <v>0</v>
      </c>
      <c r="P225" s="93">
        <f>SUM('1:3'!P225)</f>
        <v>0</v>
      </c>
      <c r="Q225" s="93">
        <f>SUM('1:3'!Q225)</f>
        <v>0</v>
      </c>
      <c r="R225" s="93">
        <f>SUM('1:3'!R225)</f>
        <v>0</v>
      </c>
      <c r="S225" s="93">
        <f>SUM('1:3'!S225)</f>
        <v>0</v>
      </c>
      <c r="T225" s="93">
        <f>SUM('1:3'!T225)</f>
        <v>0</v>
      </c>
      <c r="U225" s="93">
        <f>SUM('1:3'!U225)</f>
        <v>0</v>
      </c>
      <c r="V225" s="202"/>
      <c r="W225" s="33"/>
      <c r="X225" s="93">
        <f>SUM('1:3'!X225)</f>
        <v>0</v>
      </c>
      <c r="Y225" s="93">
        <f>SUM('1:3'!Y225)</f>
        <v>0</v>
      </c>
      <c r="Z225" s="93">
        <f>SUM('1:3'!Z225)</f>
        <v>0</v>
      </c>
      <c r="AA225" s="93">
        <f>SUM('1:3'!AA225)</f>
        <v>0</v>
      </c>
      <c r="AB225" s="318">
        <v>0.94</v>
      </c>
      <c r="AC225" s="238">
        <f t="shared" si="40"/>
        <v>0</v>
      </c>
      <c r="AD225" s="223"/>
      <c r="AE225" s="54"/>
      <c r="AF225" s="54"/>
      <c r="AG225" s="54"/>
      <c r="AH225" s="54"/>
      <c r="AI225" s="57"/>
      <c r="AJ225" s="57"/>
      <c r="AK225" s="57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</row>
    <row r="226" spans="1:53" ht="17.25">
      <c r="A226" s="279">
        <v>30700008</v>
      </c>
      <c r="B226" s="186" t="s">
        <v>418</v>
      </c>
      <c r="C226" s="183" t="s">
        <v>366</v>
      </c>
      <c r="D226" s="17">
        <v>5.03</v>
      </c>
      <c r="E226" s="17"/>
      <c r="F226" s="6"/>
      <c r="G226" s="93">
        <f>SUM('1:3'!G226)</f>
        <v>0</v>
      </c>
      <c r="H226" s="256">
        <f t="shared" si="39"/>
        <v>0</v>
      </c>
      <c r="I226" s="93">
        <f>SUM('1:3'!I226)</f>
        <v>0</v>
      </c>
      <c r="J226" s="31"/>
      <c r="K226" s="35">
        <f t="array" ref="K226">IF(ISERROR(G226/L226),"",G226/L226)</f>
        <v>0</v>
      </c>
      <c r="L226" s="87">
        <v>3</v>
      </c>
      <c r="M226" s="36">
        <f t="shared" si="41"/>
        <v>0</v>
      </c>
      <c r="N226" s="93">
        <f>SUM('1:3'!N226)</f>
        <v>0</v>
      </c>
      <c r="O226" s="93">
        <f>SUM('1:3'!O226)</f>
        <v>0</v>
      </c>
      <c r="P226" s="93">
        <f>SUM('1:3'!P226)</f>
        <v>0</v>
      </c>
      <c r="Q226" s="93">
        <f>SUM('1:3'!Q226)</f>
        <v>0</v>
      </c>
      <c r="R226" s="93">
        <f>SUM('1:3'!R226)</f>
        <v>0</v>
      </c>
      <c r="S226" s="93">
        <f>SUM('1:3'!S226)</f>
        <v>0</v>
      </c>
      <c r="T226" s="93">
        <f>SUM('1:3'!T226)</f>
        <v>0</v>
      </c>
      <c r="U226" s="93">
        <f>SUM('1:3'!U226)</f>
        <v>0</v>
      </c>
      <c r="V226" s="202"/>
      <c r="W226" s="33"/>
      <c r="X226" s="93">
        <f>SUM('1:3'!X226)</f>
        <v>0</v>
      </c>
      <c r="Y226" s="93">
        <f>SUM('1:3'!Y226)</f>
        <v>0</v>
      </c>
      <c r="Z226" s="93">
        <f>SUM('1:3'!Z226)</f>
        <v>0</v>
      </c>
      <c r="AA226" s="93">
        <f>SUM('1:3'!AA226)</f>
        <v>0</v>
      </c>
      <c r="AB226" s="318">
        <v>0.94</v>
      </c>
      <c r="AC226" s="238">
        <f t="shared" si="40"/>
        <v>0</v>
      </c>
      <c r="AD226" s="223"/>
      <c r="AE226" s="54"/>
      <c r="AF226" s="54"/>
      <c r="AG226" s="54"/>
      <c r="AH226" s="54"/>
      <c r="AI226" s="57"/>
      <c r="AJ226" s="57"/>
      <c r="AK226" s="57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</row>
    <row r="227" spans="1:53" ht="17.25">
      <c r="A227" s="279">
        <v>30700009</v>
      </c>
      <c r="B227" s="186" t="s">
        <v>418</v>
      </c>
      <c r="C227" s="183" t="s">
        <v>367</v>
      </c>
      <c r="D227" s="17">
        <v>5.03</v>
      </c>
      <c r="E227" s="17"/>
      <c r="F227" s="6"/>
      <c r="G227" s="93">
        <f>SUM('1:3'!G227)</f>
        <v>0</v>
      </c>
      <c r="H227" s="256">
        <f t="shared" si="39"/>
        <v>0</v>
      </c>
      <c r="I227" s="93">
        <f>SUM('1:3'!I227)</f>
        <v>0</v>
      </c>
      <c r="J227" s="31"/>
      <c r="K227" s="35">
        <f t="array" ref="K227">IF(ISERROR(G227/L227),"",G227/L227)</f>
        <v>0</v>
      </c>
      <c r="L227" s="87">
        <v>3</v>
      </c>
      <c r="M227" s="36">
        <f t="shared" si="41"/>
        <v>0</v>
      </c>
      <c r="N227" s="93">
        <f>SUM('1:3'!N227)</f>
        <v>0</v>
      </c>
      <c r="O227" s="93">
        <f>SUM('1:3'!O227)</f>
        <v>0</v>
      </c>
      <c r="P227" s="93">
        <f>SUM('1:3'!P227)</f>
        <v>0</v>
      </c>
      <c r="Q227" s="93">
        <f>SUM('1:3'!Q227)</f>
        <v>0</v>
      </c>
      <c r="R227" s="93">
        <f>SUM('1:3'!R227)</f>
        <v>0</v>
      </c>
      <c r="S227" s="93">
        <f>SUM('1:3'!S227)</f>
        <v>0</v>
      </c>
      <c r="T227" s="93">
        <f>SUM('1:3'!T227)</f>
        <v>0</v>
      </c>
      <c r="U227" s="93">
        <f>SUM('1:3'!U227)</f>
        <v>0</v>
      </c>
      <c r="V227" s="202"/>
      <c r="W227" s="33"/>
      <c r="X227" s="93">
        <f>SUM('1:3'!X227)</f>
        <v>0</v>
      </c>
      <c r="Y227" s="93">
        <f>SUM('1:3'!Y227)</f>
        <v>0</v>
      </c>
      <c r="Z227" s="93">
        <f>SUM('1:3'!Z227)</f>
        <v>0</v>
      </c>
      <c r="AA227" s="93">
        <f>SUM('1:3'!AA227)</f>
        <v>0</v>
      </c>
      <c r="AB227" s="318">
        <v>0.94</v>
      </c>
      <c r="AC227" s="238">
        <f t="shared" si="40"/>
        <v>0</v>
      </c>
      <c r="AD227" s="223"/>
      <c r="AE227" s="54"/>
      <c r="AF227" s="54"/>
      <c r="AG227" s="54"/>
      <c r="AH227" s="54"/>
      <c r="AI227" s="57"/>
      <c r="AJ227" s="57"/>
      <c r="AK227" s="57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</row>
    <row r="228" spans="1:53" ht="17.25">
      <c r="A228" s="276">
        <v>30100036</v>
      </c>
      <c r="B228" s="62" t="s">
        <v>80</v>
      </c>
      <c r="C228" s="16" t="s">
        <v>61</v>
      </c>
      <c r="D228" s="17">
        <v>5.03</v>
      </c>
      <c r="E228" s="17"/>
      <c r="F228" s="6"/>
      <c r="G228" s="93">
        <f>SUM('1:3'!G228)</f>
        <v>0</v>
      </c>
      <c r="H228" s="256">
        <f t="shared" si="39"/>
        <v>0</v>
      </c>
      <c r="I228" s="93">
        <f>SUM('1:3'!I228)</f>
        <v>0</v>
      </c>
      <c r="J228" s="31" t="str">
        <f t="array" ref="J228">IF(ISERROR(G228/I228),"",G228/I228)</f>
        <v/>
      </c>
      <c r="K228" s="35">
        <f t="array" ref="K228">IF(ISERROR(G228/L228),"",G228/L228)</f>
        <v>0</v>
      </c>
      <c r="L228" s="87">
        <v>40</v>
      </c>
      <c r="M228" s="36">
        <f t="shared" si="41"/>
        <v>0</v>
      </c>
      <c r="N228" s="93">
        <f>SUM('1:3'!N228)</f>
        <v>0</v>
      </c>
      <c r="O228" s="93">
        <f>SUM('1:3'!O228)</f>
        <v>0</v>
      </c>
      <c r="P228" s="93">
        <f>SUM('1:3'!P228)</f>
        <v>0</v>
      </c>
      <c r="Q228" s="93">
        <f>SUM('1:3'!Q228)</f>
        <v>0</v>
      </c>
      <c r="R228" s="93">
        <f>SUM('1:3'!R228)</f>
        <v>0</v>
      </c>
      <c r="S228" s="93">
        <f>SUM('1:3'!S228)</f>
        <v>0</v>
      </c>
      <c r="T228" s="93">
        <f>SUM('1:3'!T228)</f>
        <v>0</v>
      </c>
      <c r="U228" s="93">
        <f>SUM('1:3'!U228)</f>
        <v>0</v>
      </c>
      <c r="V228" s="202">
        <f t="shared" ref="V228:V237" si="44">SUM(X228:AA228)</f>
        <v>0</v>
      </c>
      <c r="W228" s="33" t="str">
        <f t="shared" ref="W228:W237" si="45">IF(ISERROR(V228/G228),"",V228/G228)</f>
        <v/>
      </c>
      <c r="X228" s="93">
        <f>SUM('1:3'!X228)</f>
        <v>0</v>
      </c>
      <c r="Y228" s="93">
        <f>SUM('1:3'!Y228)</f>
        <v>0</v>
      </c>
      <c r="Z228" s="93">
        <f>SUM('1:3'!Z228)</f>
        <v>0</v>
      </c>
      <c r="AA228" s="93">
        <f>SUM('1:3'!AA228)</f>
        <v>0</v>
      </c>
      <c r="AB228" s="315">
        <v>0.19</v>
      </c>
      <c r="AC228" s="238">
        <f t="shared" si="40"/>
        <v>0</v>
      </c>
      <c r="AD228" s="223"/>
      <c r="AE228" s="54"/>
      <c r="AF228" s="54"/>
      <c r="AG228" s="54"/>
      <c r="AH228" s="54"/>
      <c r="AI228" s="57"/>
      <c r="AJ228" s="57"/>
      <c r="AK228" s="57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</row>
    <row r="229" spans="1:53" ht="17.25">
      <c r="A229" s="276">
        <v>30100034</v>
      </c>
      <c r="B229" s="62" t="s">
        <v>80</v>
      </c>
      <c r="C229" s="16" t="s">
        <v>60</v>
      </c>
      <c r="D229" s="17">
        <v>5.03</v>
      </c>
      <c r="E229" s="17"/>
      <c r="F229" s="6"/>
      <c r="G229" s="93">
        <f>SUM('1:3'!G229)</f>
        <v>0</v>
      </c>
      <c r="H229" s="256">
        <f t="shared" si="39"/>
        <v>0</v>
      </c>
      <c r="I229" s="93">
        <f>SUM('1:3'!I229)</f>
        <v>0</v>
      </c>
      <c r="J229" s="31" t="str">
        <f t="array" ref="J229">IF(ISERROR(G229/I229),"",G229/I229)</f>
        <v/>
      </c>
      <c r="K229" s="35">
        <f t="array" ref="K229">IF(ISERROR(G229/L229),"",G229/L229)</f>
        <v>0</v>
      </c>
      <c r="L229" s="87">
        <v>40</v>
      </c>
      <c r="M229" s="36">
        <f t="shared" si="41"/>
        <v>0</v>
      </c>
      <c r="N229" s="93">
        <f>SUM('1:3'!N229)</f>
        <v>0</v>
      </c>
      <c r="O229" s="93">
        <f>SUM('1:3'!O229)</f>
        <v>0</v>
      </c>
      <c r="P229" s="93">
        <f>SUM('1:3'!P229)</f>
        <v>0</v>
      </c>
      <c r="Q229" s="93">
        <f>SUM('1:3'!Q229)</f>
        <v>0</v>
      </c>
      <c r="R229" s="93">
        <f>SUM('1:3'!R229)</f>
        <v>0</v>
      </c>
      <c r="S229" s="93">
        <f>SUM('1:3'!S229)</f>
        <v>0</v>
      </c>
      <c r="T229" s="93">
        <f>SUM('1:3'!T229)</f>
        <v>0</v>
      </c>
      <c r="U229" s="93">
        <f>SUM('1:3'!U229)</f>
        <v>0</v>
      </c>
      <c r="V229" s="202">
        <f t="shared" si="44"/>
        <v>0</v>
      </c>
      <c r="W229" s="33" t="str">
        <f t="shared" si="45"/>
        <v/>
      </c>
      <c r="X229" s="93">
        <f>SUM('1:3'!X229)</f>
        <v>0</v>
      </c>
      <c r="Y229" s="93">
        <f>SUM('1:3'!Y229)</f>
        <v>0</v>
      </c>
      <c r="Z229" s="93">
        <f>SUM('1:3'!Z229)</f>
        <v>0</v>
      </c>
      <c r="AA229" s="93">
        <f>SUM('1:3'!AA229)</f>
        <v>0</v>
      </c>
      <c r="AB229" s="315">
        <v>0.19</v>
      </c>
      <c r="AC229" s="238">
        <f t="shared" si="40"/>
        <v>0</v>
      </c>
      <c r="AD229" s="223"/>
      <c r="AE229" s="54"/>
      <c r="AF229" s="54"/>
      <c r="AG229" s="54"/>
      <c r="AH229" s="54"/>
      <c r="AI229" s="57"/>
      <c r="AJ229" s="57"/>
      <c r="AK229" s="57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</row>
    <row r="230" spans="1:53" ht="17.25">
      <c r="A230" s="276">
        <v>30100035</v>
      </c>
      <c r="B230" s="62" t="s">
        <v>80</v>
      </c>
      <c r="C230" s="16" t="s">
        <v>65</v>
      </c>
      <c r="D230" s="17">
        <v>5.03</v>
      </c>
      <c r="E230" s="17"/>
      <c r="F230" s="6"/>
      <c r="G230" s="93">
        <f>SUM('1:3'!G230)</f>
        <v>0</v>
      </c>
      <c r="H230" s="218">
        <f t="shared" si="39"/>
        <v>0</v>
      </c>
      <c r="I230" s="93">
        <f>SUM('1:3'!I230)</f>
        <v>0</v>
      </c>
      <c r="J230" s="31" t="str">
        <f t="array" ref="J230">IF(ISERROR(G230/I230),"",G230/I230)</f>
        <v/>
      </c>
      <c r="K230" s="35">
        <f t="array" ref="K230">IF(ISERROR(G230/L230),"",G230/L230)</f>
        <v>0</v>
      </c>
      <c r="L230" s="87">
        <v>40</v>
      </c>
      <c r="M230" s="36">
        <f t="shared" si="41"/>
        <v>0</v>
      </c>
      <c r="N230" s="93">
        <f>SUM('1:3'!N230)</f>
        <v>0</v>
      </c>
      <c r="O230" s="93">
        <f>SUM('1:3'!O230)</f>
        <v>0</v>
      </c>
      <c r="P230" s="93">
        <f>SUM('1:3'!P230)</f>
        <v>0</v>
      </c>
      <c r="Q230" s="93">
        <f>SUM('1:3'!Q230)</f>
        <v>0</v>
      </c>
      <c r="R230" s="93">
        <f>SUM('1:3'!R230)</f>
        <v>0</v>
      </c>
      <c r="S230" s="93">
        <f>SUM('1:3'!S230)</f>
        <v>0</v>
      </c>
      <c r="T230" s="93">
        <f>SUM('1:3'!T230)</f>
        <v>0</v>
      </c>
      <c r="U230" s="93">
        <f>SUM('1:3'!U230)</f>
        <v>0</v>
      </c>
      <c r="V230" s="202">
        <f t="shared" si="44"/>
        <v>0</v>
      </c>
      <c r="W230" s="33" t="str">
        <f t="shared" si="45"/>
        <v/>
      </c>
      <c r="X230" s="93">
        <f>SUM('1:3'!X230)</f>
        <v>0</v>
      </c>
      <c r="Y230" s="93">
        <f>SUM('1:3'!Y230)</f>
        <v>0</v>
      </c>
      <c r="Z230" s="93">
        <f>SUM('1:3'!Z230)</f>
        <v>0</v>
      </c>
      <c r="AA230" s="93">
        <f>SUM('1:3'!AA230)</f>
        <v>0</v>
      </c>
      <c r="AB230" s="315">
        <v>0.19</v>
      </c>
      <c r="AC230" s="238">
        <f t="shared" si="40"/>
        <v>0</v>
      </c>
      <c r="AD230" s="223"/>
      <c r="AE230" s="54"/>
      <c r="AF230" s="54"/>
      <c r="AG230" s="54"/>
      <c r="AH230" s="54"/>
      <c r="AI230" s="57"/>
      <c r="AJ230" s="57"/>
      <c r="AK230" s="57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</row>
    <row r="231" spans="1:53" ht="17.25">
      <c r="A231" s="276">
        <v>30100040</v>
      </c>
      <c r="B231" s="62" t="s">
        <v>81</v>
      </c>
      <c r="C231" s="16" t="s">
        <v>82</v>
      </c>
      <c r="D231" s="17">
        <v>5.03</v>
      </c>
      <c r="E231" s="17"/>
      <c r="F231" s="6"/>
      <c r="G231" s="93">
        <f>SUM('1:3'!G231)</f>
        <v>0</v>
      </c>
      <c r="H231" s="218">
        <f t="shared" si="39"/>
        <v>0</v>
      </c>
      <c r="I231" s="93">
        <f>SUM('1:3'!I231)</f>
        <v>0</v>
      </c>
      <c r="J231" s="31" t="str">
        <f t="array" ref="J231">IF(ISERROR(G231/I231),"",G231/I231)</f>
        <v/>
      </c>
      <c r="K231" s="35">
        <f t="array" ref="K231">IF(ISERROR(G231/L231),"",G231/L231)</f>
        <v>0</v>
      </c>
      <c r="L231" s="87">
        <v>50</v>
      </c>
      <c r="M231" s="36">
        <f t="shared" si="41"/>
        <v>0</v>
      </c>
      <c r="N231" s="93">
        <f>SUM('1:3'!N231)</f>
        <v>0</v>
      </c>
      <c r="O231" s="93">
        <f>SUM('1:3'!O231)</f>
        <v>0</v>
      </c>
      <c r="P231" s="93">
        <f>SUM('1:3'!P231)</f>
        <v>0</v>
      </c>
      <c r="Q231" s="93">
        <f>SUM('1:3'!Q231)</f>
        <v>0</v>
      </c>
      <c r="R231" s="93">
        <f>SUM('1:3'!R231)</f>
        <v>0</v>
      </c>
      <c r="S231" s="93">
        <f>SUM('1:3'!S231)</f>
        <v>0</v>
      </c>
      <c r="T231" s="93">
        <f>SUM('1:3'!T231)</f>
        <v>0</v>
      </c>
      <c r="U231" s="93">
        <f>SUM('1:3'!U231)</f>
        <v>0</v>
      </c>
      <c r="V231" s="202">
        <f t="shared" si="44"/>
        <v>0</v>
      </c>
      <c r="W231" s="33" t="str">
        <f t="shared" si="45"/>
        <v/>
      </c>
      <c r="X231" s="93">
        <f>SUM('1:3'!X231)</f>
        <v>0</v>
      </c>
      <c r="Y231" s="93">
        <f>SUM('1:3'!Y231)</f>
        <v>0</v>
      </c>
      <c r="Z231" s="93">
        <f>SUM('1:3'!Z231)</f>
        <v>0</v>
      </c>
      <c r="AA231" s="93">
        <f>SUM('1:3'!AA231)</f>
        <v>0</v>
      </c>
      <c r="AB231" s="315">
        <v>0.21</v>
      </c>
      <c r="AC231" s="238">
        <f t="shared" si="40"/>
        <v>0</v>
      </c>
      <c r="AD231" s="223"/>
      <c r="AE231" s="54"/>
      <c r="AF231" s="54"/>
      <c r="AG231" s="54"/>
      <c r="AH231" s="54"/>
      <c r="AI231" s="57"/>
      <c r="AJ231" s="57"/>
      <c r="AK231" s="57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</row>
    <row r="232" spans="1:53" ht="17.25">
      <c r="A232" s="276">
        <v>30100039</v>
      </c>
      <c r="B232" s="62" t="s">
        <v>81</v>
      </c>
      <c r="C232" s="16" t="s">
        <v>60</v>
      </c>
      <c r="D232" s="17">
        <v>5.03</v>
      </c>
      <c r="E232" s="17"/>
      <c r="F232" s="6"/>
      <c r="G232" s="93">
        <f>SUM('1:3'!G232)</f>
        <v>0</v>
      </c>
      <c r="H232" s="218">
        <f t="shared" si="39"/>
        <v>0</v>
      </c>
      <c r="I232" s="93">
        <f>SUM('1:3'!I232)</f>
        <v>0</v>
      </c>
      <c r="J232" s="31" t="str">
        <f t="array" ref="J232">IF(ISERROR(G232/I232),"",G232/I232)</f>
        <v/>
      </c>
      <c r="K232" s="35">
        <f t="array" ref="K232">IF(ISERROR(G232/L232),"",G232/L232)</f>
        <v>0</v>
      </c>
      <c r="L232" s="87">
        <v>50</v>
      </c>
      <c r="M232" s="36">
        <f t="shared" si="41"/>
        <v>0</v>
      </c>
      <c r="N232" s="93">
        <f>SUM('1:3'!N232)</f>
        <v>0</v>
      </c>
      <c r="O232" s="93">
        <f>SUM('1:3'!O232)</f>
        <v>0</v>
      </c>
      <c r="P232" s="93">
        <f>SUM('1:3'!P232)</f>
        <v>0</v>
      </c>
      <c r="Q232" s="93">
        <f>SUM('1:3'!Q232)</f>
        <v>0</v>
      </c>
      <c r="R232" s="93">
        <f>SUM('1:3'!R232)</f>
        <v>0</v>
      </c>
      <c r="S232" s="93">
        <f>SUM('1:3'!S232)</f>
        <v>0</v>
      </c>
      <c r="T232" s="93">
        <f>SUM('1:3'!T232)</f>
        <v>0</v>
      </c>
      <c r="U232" s="93">
        <f>SUM('1:3'!U232)</f>
        <v>0</v>
      </c>
      <c r="V232" s="202">
        <f t="shared" si="44"/>
        <v>0</v>
      </c>
      <c r="W232" s="33" t="str">
        <f t="shared" si="45"/>
        <v/>
      </c>
      <c r="X232" s="93">
        <f>SUM('1:3'!X232)</f>
        <v>0</v>
      </c>
      <c r="Y232" s="93">
        <f>SUM('1:3'!Y232)</f>
        <v>0</v>
      </c>
      <c r="Z232" s="93">
        <f>SUM('1:3'!Z232)</f>
        <v>0</v>
      </c>
      <c r="AA232" s="93">
        <f>SUM('1:3'!AA232)</f>
        <v>0</v>
      </c>
      <c r="AB232" s="315">
        <v>0.21</v>
      </c>
      <c r="AC232" s="238">
        <f t="shared" si="40"/>
        <v>0</v>
      </c>
      <c r="AD232" s="223"/>
      <c r="AE232" s="54"/>
      <c r="AF232" s="54"/>
      <c r="AG232" s="54"/>
      <c r="AH232" s="54"/>
      <c r="AI232" s="57"/>
      <c r="AJ232" s="57"/>
      <c r="AK232" s="57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</row>
    <row r="233" spans="1:53" ht="17.25">
      <c r="A233" s="276">
        <v>30100042</v>
      </c>
      <c r="B233" s="62" t="s">
        <v>81</v>
      </c>
      <c r="C233" s="16" t="s">
        <v>61</v>
      </c>
      <c r="D233" s="17">
        <v>5.03</v>
      </c>
      <c r="E233" s="17"/>
      <c r="F233" s="6"/>
      <c r="G233" s="93">
        <f>SUM('1:3'!G233)</f>
        <v>0</v>
      </c>
      <c r="H233" s="218">
        <f t="shared" si="39"/>
        <v>0</v>
      </c>
      <c r="I233" s="93">
        <f>SUM('1:3'!I233)</f>
        <v>0</v>
      </c>
      <c r="J233" s="31" t="str">
        <f t="array" ref="J233">IF(ISERROR(G233/I233),"",G233/I233)</f>
        <v/>
      </c>
      <c r="K233" s="35">
        <f t="array" ref="K233">IF(ISERROR(G233/L233),"",G233/L233)</f>
        <v>0</v>
      </c>
      <c r="L233" s="87">
        <v>50</v>
      </c>
      <c r="M233" s="36">
        <f t="shared" si="41"/>
        <v>0</v>
      </c>
      <c r="N233" s="93">
        <f>SUM('1:3'!N233)</f>
        <v>0</v>
      </c>
      <c r="O233" s="93">
        <f>SUM('1:3'!O233)</f>
        <v>0</v>
      </c>
      <c r="P233" s="93">
        <f>SUM('1:3'!P233)</f>
        <v>0</v>
      </c>
      <c r="Q233" s="93">
        <f>SUM('1:3'!Q233)</f>
        <v>0</v>
      </c>
      <c r="R233" s="93">
        <f>SUM('1:3'!R233)</f>
        <v>0</v>
      </c>
      <c r="S233" s="93">
        <f>SUM('1:3'!S233)</f>
        <v>0</v>
      </c>
      <c r="T233" s="93">
        <f>SUM('1:3'!T233)</f>
        <v>0</v>
      </c>
      <c r="U233" s="93">
        <f>SUM('1:3'!U233)</f>
        <v>0</v>
      </c>
      <c r="V233" s="202">
        <f t="shared" si="44"/>
        <v>0</v>
      </c>
      <c r="W233" s="33" t="str">
        <f t="shared" si="45"/>
        <v/>
      </c>
      <c r="X233" s="93">
        <f>SUM('1:3'!X233)</f>
        <v>0</v>
      </c>
      <c r="Y233" s="93">
        <f>SUM('1:3'!Y233)</f>
        <v>0</v>
      </c>
      <c r="Z233" s="93">
        <f>SUM('1:3'!Z233)</f>
        <v>0</v>
      </c>
      <c r="AA233" s="93">
        <f>SUM('1:3'!AA233)</f>
        <v>0</v>
      </c>
      <c r="AB233" s="315">
        <v>0.21</v>
      </c>
      <c r="AC233" s="238">
        <f t="shared" si="40"/>
        <v>0</v>
      </c>
      <c r="AD233" s="223"/>
      <c r="AE233" s="54"/>
      <c r="AF233" s="54"/>
      <c r="AG233" s="54"/>
      <c r="AH233" s="54"/>
      <c r="AI233" s="57"/>
      <c r="AJ233" s="57"/>
      <c r="AK233" s="57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</row>
    <row r="234" spans="1:53" ht="17.25">
      <c r="A234" s="276">
        <v>30100041</v>
      </c>
      <c r="B234" s="62" t="s">
        <v>81</v>
      </c>
      <c r="C234" s="16" t="s">
        <v>65</v>
      </c>
      <c r="D234" s="17">
        <v>5.03</v>
      </c>
      <c r="E234" s="17"/>
      <c r="F234" s="6"/>
      <c r="G234" s="93">
        <f>SUM('1:3'!G234)</f>
        <v>0</v>
      </c>
      <c r="H234" s="218">
        <f t="shared" si="39"/>
        <v>0</v>
      </c>
      <c r="I234" s="93">
        <f>SUM('1:3'!I234)</f>
        <v>0</v>
      </c>
      <c r="J234" s="31" t="str">
        <f t="array" ref="J234">IF(ISERROR(G234/I234),"",G234/I234)</f>
        <v/>
      </c>
      <c r="K234" s="35">
        <f t="array" ref="K234">IF(ISERROR(G234/L234),"",G234/L234)</f>
        <v>0</v>
      </c>
      <c r="L234" s="87">
        <v>50</v>
      </c>
      <c r="M234" s="36">
        <f t="shared" si="41"/>
        <v>0</v>
      </c>
      <c r="N234" s="93">
        <f>SUM('1:3'!N234)</f>
        <v>0</v>
      </c>
      <c r="O234" s="93">
        <f>SUM('1:3'!O234)</f>
        <v>0</v>
      </c>
      <c r="P234" s="93">
        <f>SUM('1:3'!P234)</f>
        <v>0</v>
      </c>
      <c r="Q234" s="93">
        <f>SUM('1:3'!Q234)</f>
        <v>0</v>
      </c>
      <c r="R234" s="93">
        <f>SUM('1:3'!R234)</f>
        <v>0</v>
      </c>
      <c r="S234" s="93">
        <f>SUM('1:3'!S234)</f>
        <v>0</v>
      </c>
      <c r="T234" s="93">
        <f>SUM('1:3'!T234)</f>
        <v>0</v>
      </c>
      <c r="U234" s="93">
        <f>SUM('1:3'!U234)</f>
        <v>0</v>
      </c>
      <c r="V234" s="202">
        <f t="shared" si="44"/>
        <v>0</v>
      </c>
      <c r="W234" s="33" t="str">
        <f t="shared" si="45"/>
        <v/>
      </c>
      <c r="X234" s="93">
        <f>SUM('1:3'!X234)</f>
        <v>0</v>
      </c>
      <c r="Y234" s="93">
        <f>SUM('1:3'!Y234)</f>
        <v>0</v>
      </c>
      <c r="Z234" s="93">
        <f>SUM('1:3'!Z234)</f>
        <v>0</v>
      </c>
      <c r="AA234" s="93">
        <f>SUM('1:3'!AA234)</f>
        <v>0</v>
      </c>
      <c r="AB234" s="315">
        <v>0.21</v>
      </c>
      <c r="AC234" s="238">
        <f t="shared" si="40"/>
        <v>0</v>
      </c>
      <c r="AD234" s="223"/>
      <c r="AE234" s="54"/>
      <c r="AF234" s="54"/>
      <c r="AG234" s="54"/>
      <c r="AH234" s="54"/>
      <c r="AI234" s="57"/>
      <c r="AJ234" s="57"/>
      <c r="AK234" s="57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</row>
    <row r="235" spans="1:53" ht="17.25">
      <c r="A235" s="276">
        <v>30100045</v>
      </c>
      <c r="B235" s="62" t="s">
        <v>83</v>
      </c>
      <c r="C235" s="16" t="s">
        <v>73</v>
      </c>
      <c r="D235" s="17">
        <v>5.03</v>
      </c>
      <c r="E235" s="17"/>
      <c r="F235" s="6"/>
      <c r="G235" s="93">
        <f>SUM('1:3'!G235)</f>
        <v>0</v>
      </c>
      <c r="H235" s="218">
        <f t="shared" si="39"/>
        <v>0</v>
      </c>
      <c r="I235" s="93">
        <f>SUM('1:3'!I235)</f>
        <v>0</v>
      </c>
      <c r="J235" s="31" t="str">
        <f t="array" ref="J235">IF(ISERROR(G235/I235),"",G235/I235)</f>
        <v/>
      </c>
      <c r="K235" s="35">
        <f t="array" ref="K235">IF(ISERROR(G235/L235),"",G235/L235)</f>
        <v>0</v>
      </c>
      <c r="L235" s="87">
        <v>50</v>
      </c>
      <c r="M235" s="36">
        <f t="shared" si="41"/>
        <v>0</v>
      </c>
      <c r="N235" s="93">
        <f>SUM('1:3'!N235)</f>
        <v>0</v>
      </c>
      <c r="O235" s="93">
        <f>SUM('1:3'!O235)</f>
        <v>0</v>
      </c>
      <c r="P235" s="93">
        <f>SUM('1:3'!P235)</f>
        <v>0</v>
      </c>
      <c r="Q235" s="93">
        <f>SUM('1:3'!Q235)</f>
        <v>0</v>
      </c>
      <c r="R235" s="93">
        <f>SUM('1:3'!R235)</f>
        <v>0</v>
      </c>
      <c r="S235" s="93">
        <f>SUM('1:3'!S235)</f>
        <v>0</v>
      </c>
      <c r="T235" s="93">
        <f>SUM('1:3'!T235)</f>
        <v>0</v>
      </c>
      <c r="U235" s="93">
        <f>SUM('1:3'!U235)</f>
        <v>0</v>
      </c>
      <c r="V235" s="202">
        <f t="shared" si="44"/>
        <v>0</v>
      </c>
      <c r="W235" s="33" t="str">
        <f t="shared" si="45"/>
        <v/>
      </c>
      <c r="X235" s="93">
        <f>SUM('1:3'!X235)</f>
        <v>0</v>
      </c>
      <c r="Y235" s="93">
        <f>SUM('1:3'!Y235)</f>
        <v>0</v>
      </c>
      <c r="Z235" s="93">
        <f>SUM('1:3'!Z235)</f>
        <v>0</v>
      </c>
      <c r="AA235" s="93">
        <f>SUM('1:3'!AA235)</f>
        <v>0</v>
      </c>
      <c r="AB235" s="315">
        <v>0.21</v>
      </c>
      <c r="AC235" s="238">
        <f t="shared" si="40"/>
        <v>0</v>
      </c>
      <c r="AD235" s="223"/>
      <c r="AE235" s="54"/>
      <c r="AF235" s="54"/>
      <c r="AG235" s="54"/>
      <c r="AH235" s="54"/>
      <c r="AI235" s="57"/>
      <c r="AJ235" s="57"/>
      <c r="AK235" s="57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</row>
    <row r="236" spans="1:53" ht="17.25">
      <c r="A236" s="276">
        <v>30100044</v>
      </c>
      <c r="B236" s="62" t="s">
        <v>83</v>
      </c>
      <c r="C236" s="16" t="s">
        <v>61</v>
      </c>
      <c r="D236" s="17">
        <v>5.03</v>
      </c>
      <c r="E236" s="17"/>
      <c r="F236" s="6"/>
      <c r="G236" s="93">
        <f>SUM('1:3'!G236)</f>
        <v>0</v>
      </c>
      <c r="H236" s="218">
        <f t="shared" si="39"/>
        <v>0</v>
      </c>
      <c r="I236" s="93">
        <f>SUM('1:3'!I236)</f>
        <v>0</v>
      </c>
      <c r="J236" s="31" t="str">
        <f t="array" ref="J236">IF(ISERROR(G236/I236),"",G236/I236)</f>
        <v/>
      </c>
      <c r="K236" s="35">
        <f t="array" ref="K236">IF(ISERROR(G236/L236),"",G236/L236)</f>
        <v>0</v>
      </c>
      <c r="L236" s="87">
        <v>50</v>
      </c>
      <c r="M236" s="36">
        <f t="shared" si="41"/>
        <v>0</v>
      </c>
      <c r="N236" s="93">
        <f>SUM('1:3'!N236)</f>
        <v>0</v>
      </c>
      <c r="O236" s="93">
        <f>SUM('1:3'!O236)</f>
        <v>0</v>
      </c>
      <c r="P236" s="93">
        <f>SUM('1:3'!P236)</f>
        <v>0</v>
      </c>
      <c r="Q236" s="93">
        <f>SUM('1:3'!Q236)</f>
        <v>0</v>
      </c>
      <c r="R236" s="93">
        <f>SUM('1:3'!R236)</f>
        <v>0</v>
      </c>
      <c r="S236" s="93">
        <f>SUM('1:3'!S236)</f>
        <v>0</v>
      </c>
      <c r="T236" s="93">
        <f>SUM('1:3'!T236)</f>
        <v>0</v>
      </c>
      <c r="U236" s="93">
        <f>SUM('1:3'!U236)</f>
        <v>0</v>
      </c>
      <c r="V236" s="202">
        <f t="shared" si="44"/>
        <v>0</v>
      </c>
      <c r="W236" s="33" t="str">
        <f t="shared" si="45"/>
        <v/>
      </c>
      <c r="X236" s="93">
        <f>SUM('1:3'!X236)</f>
        <v>0</v>
      </c>
      <c r="Y236" s="93">
        <f>SUM('1:3'!Y236)</f>
        <v>0</v>
      </c>
      <c r="Z236" s="93">
        <f>SUM('1:3'!Z236)</f>
        <v>0</v>
      </c>
      <c r="AA236" s="93">
        <f>SUM('1:3'!AA236)</f>
        <v>0</v>
      </c>
      <c r="AB236" s="315">
        <v>0.21</v>
      </c>
      <c r="AC236" s="238">
        <f t="shared" si="40"/>
        <v>0</v>
      </c>
      <c r="AD236" s="223"/>
      <c r="AE236" s="54"/>
      <c r="AF236" s="54"/>
      <c r="AG236" s="54"/>
      <c r="AH236" s="54"/>
      <c r="AI236" s="57"/>
      <c r="AJ236" s="57"/>
      <c r="AK236" s="57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</row>
    <row r="237" spans="1:53" ht="17.25">
      <c r="A237" s="276">
        <v>30100046</v>
      </c>
      <c r="B237" s="62" t="s">
        <v>83</v>
      </c>
      <c r="C237" s="16" t="s">
        <v>77</v>
      </c>
      <c r="D237" s="17">
        <v>5.03</v>
      </c>
      <c r="E237" s="17"/>
      <c r="F237" s="6"/>
      <c r="G237" s="93">
        <f>SUM('1:3'!G237)</f>
        <v>0</v>
      </c>
      <c r="H237" s="218">
        <f t="shared" si="39"/>
        <v>0</v>
      </c>
      <c r="I237" s="93">
        <f>SUM('1:3'!I237)</f>
        <v>0</v>
      </c>
      <c r="J237" s="31" t="str">
        <f t="array" ref="J237">IF(ISERROR(G237/I237),"",G237/I237)</f>
        <v/>
      </c>
      <c r="K237" s="35">
        <f t="array" ref="K237">IF(ISERROR(G237/L237),"",G237/L237)</f>
        <v>0</v>
      </c>
      <c r="L237" s="87">
        <v>50</v>
      </c>
      <c r="M237" s="36">
        <f t="shared" si="41"/>
        <v>0</v>
      </c>
      <c r="N237" s="93">
        <f>SUM('1:3'!N237)</f>
        <v>0</v>
      </c>
      <c r="O237" s="93">
        <f>SUM('1:3'!O237)</f>
        <v>0</v>
      </c>
      <c r="P237" s="93">
        <f>SUM('1:3'!P237)</f>
        <v>0</v>
      </c>
      <c r="Q237" s="93">
        <f>SUM('1:3'!Q237)</f>
        <v>0</v>
      </c>
      <c r="R237" s="93">
        <f>SUM('1:3'!R237)</f>
        <v>0</v>
      </c>
      <c r="S237" s="93">
        <f>SUM('1:3'!S237)</f>
        <v>0</v>
      </c>
      <c r="T237" s="93">
        <f>SUM('1:3'!T237)</f>
        <v>0</v>
      </c>
      <c r="U237" s="93">
        <f>SUM('1:3'!U237)</f>
        <v>0</v>
      </c>
      <c r="V237" s="202">
        <f t="shared" si="44"/>
        <v>0</v>
      </c>
      <c r="W237" s="33" t="str">
        <f t="shared" si="45"/>
        <v/>
      </c>
      <c r="X237" s="93">
        <f>SUM('1:3'!X237)</f>
        <v>0</v>
      </c>
      <c r="Y237" s="93">
        <f>SUM('1:3'!Y237)</f>
        <v>0</v>
      </c>
      <c r="Z237" s="93">
        <f>SUM('1:3'!Z237)</f>
        <v>0</v>
      </c>
      <c r="AA237" s="93">
        <f>SUM('1:3'!AA237)</f>
        <v>0</v>
      </c>
      <c r="AB237" s="315">
        <v>0.21</v>
      </c>
      <c r="AC237" s="238">
        <f t="shared" si="40"/>
        <v>0</v>
      </c>
      <c r="AD237" s="223"/>
      <c r="AE237" s="54"/>
      <c r="AF237" s="54"/>
      <c r="AG237" s="54"/>
      <c r="AH237" s="54"/>
      <c r="AI237" s="57"/>
      <c r="AJ237" s="57"/>
      <c r="AK237" s="57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</row>
    <row r="238" spans="1:53" ht="17.25">
      <c r="A238" s="276">
        <v>30100043</v>
      </c>
      <c r="B238" s="188" t="s">
        <v>429</v>
      </c>
      <c r="C238" s="183" t="s">
        <v>427</v>
      </c>
      <c r="D238" s="17">
        <v>5.03</v>
      </c>
      <c r="E238" s="17"/>
      <c r="F238" s="6"/>
      <c r="G238" s="93">
        <f>SUM('1:3'!G238)</f>
        <v>0</v>
      </c>
      <c r="H238" s="218">
        <f t="shared" si="39"/>
        <v>0</v>
      </c>
      <c r="I238" s="93">
        <f>SUM('1:3'!I238)</f>
        <v>0</v>
      </c>
      <c r="J238" s="31"/>
      <c r="K238" s="35"/>
      <c r="L238" s="87">
        <v>50</v>
      </c>
      <c r="M238" s="36"/>
      <c r="N238" s="93"/>
      <c r="O238" s="93"/>
      <c r="P238" s="93"/>
      <c r="Q238" s="93"/>
      <c r="R238" s="93"/>
      <c r="S238" s="93"/>
      <c r="T238" s="93"/>
      <c r="U238" s="93"/>
      <c r="V238" s="202"/>
      <c r="W238" s="33"/>
      <c r="X238" s="93"/>
      <c r="Y238" s="93"/>
      <c r="Z238" s="93"/>
      <c r="AA238" s="93"/>
      <c r="AB238" s="315">
        <v>0.21</v>
      </c>
      <c r="AC238" s="238">
        <f t="shared" si="40"/>
        <v>0</v>
      </c>
      <c r="AD238" s="223"/>
      <c r="AE238" s="54"/>
      <c r="AF238" s="54"/>
      <c r="AG238" s="54"/>
      <c r="AH238" s="54"/>
      <c r="AI238" s="57"/>
      <c r="AJ238" s="57"/>
      <c r="AK238" s="57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</row>
    <row r="239" spans="1:53" ht="17.25">
      <c r="A239" s="276">
        <v>30100064</v>
      </c>
      <c r="B239" s="188" t="s">
        <v>400</v>
      </c>
      <c r="C239" s="183" t="s">
        <v>398</v>
      </c>
      <c r="D239" s="17">
        <v>5</v>
      </c>
      <c r="E239" s="17"/>
      <c r="F239" s="6"/>
      <c r="G239" s="93">
        <f>SUM('1:3'!G239)</f>
        <v>0</v>
      </c>
      <c r="H239" s="218">
        <f t="shared" si="39"/>
        <v>0</v>
      </c>
      <c r="I239" s="93">
        <f>SUM('1:3'!I239)</f>
        <v>0</v>
      </c>
      <c r="J239" s="31"/>
      <c r="K239" s="35">
        <f t="array" ref="K239">IF(ISERROR(G239/L239),"",G239/L239)</f>
        <v>0</v>
      </c>
      <c r="L239" s="87">
        <v>50</v>
      </c>
      <c r="M239" s="36">
        <f t="shared" ref="M239:M250" si="46">IF(ISERROR(I239-K239),"",I239-K239)</f>
        <v>0</v>
      </c>
      <c r="N239" s="93">
        <f>SUM('1:3'!N239)</f>
        <v>0</v>
      </c>
      <c r="O239" s="93">
        <f>SUM('1:3'!O239)</f>
        <v>0</v>
      </c>
      <c r="P239" s="93">
        <f>SUM('1:3'!P239)</f>
        <v>0</v>
      </c>
      <c r="Q239" s="93">
        <f>SUM('1:3'!Q239)</f>
        <v>0</v>
      </c>
      <c r="R239" s="93">
        <f>SUM('1:3'!R239)</f>
        <v>0</v>
      </c>
      <c r="S239" s="93">
        <f>SUM('1:3'!S239)</f>
        <v>0</v>
      </c>
      <c r="T239" s="93">
        <f>SUM('1:3'!T239)</f>
        <v>0</v>
      </c>
      <c r="U239" s="93">
        <f>SUM('1:3'!U239)</f>
        <v>0</v>
      </c>
      <c r="V239" s="202"/>
      <c r="W239" s="33"/>
      <c r="X239" s="93">
        <f>SUM('1:3'!X239)</f>
        <v>0</v>
      </c>
      <c r="Y239" s="93">
        <f>SUM('1:3'!Y239)</f>
        <v>0</v>
      </c>
      <c r="Z239" s="93">
        <f>SUM('1:3'!Z239)</f>
        <v>0</v>
      </c>
      <c r="AA239" s="93">
        <f>SUM('1:3'!AA239)</f>
        <v>0</v>
      </c>
      <c r="AB239" s="318">
        <v>0.21</v>
      </c>
      <c r="AC239" s="238">
        <f t="shared" si="40"/>
        <v>0</v>
      </c>
      <c r="AD239" s="223"/>
      <c r="AE239" s="54"/>
      <c r="AF239" s="54"/>
      <c r="AG239" s="54"/>
      <c r="AH239" s="54"/>
      <c r="AI239" s="57"/>
      <c r="AJ239" s="57"/>
      <c r="AK239" s="57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</row>
    <row r="240" spans="1:53" ht="17.25">
      <c r="A240" s="276">
        <v>30100049</v>
      </c>
      <c r="B240" s="62" t="s">
        <v>84</v>
      </c>
      <c r="C240" s="16" t="s">
        <v>64</v>
      </c>
      <c r="D240" s="17">
        <v>5.03</v>
      </c>
      <c r="E240" s="17"/>
      <c r="F240" s="6"/>
      <c r="G240" s="93">
        <f>SUM('1:3'!G240)</f>
        <v>106</v>
      </c>
      <c r="H240" s="256">
        <f t="shared" si="39"/>
        <v>533.18000000000006</v>
      </c>
      <c r="I240" s="93">
        <f>SUM('1:3'!I240)</f>
        <v>4</v>
      </c>
      <c r="J240" s="31">
        <f t="array" ref="J240">IF(ISERROR(G240/I240),"",G240/I240)</f>
        <v>26.5</v>
      </c>
      <c r="K240" s="35">
        <f t="array" ref="K240">IF(ISERROR(G240/L240),"",G240/L240)</f>
        <v>4.9302325581395348</v>
      </c>
      <c r="L240" s="87">
        <v>21.5</v>
      </c>
      <c r="M240" s="36">
        <f t="shared" si="46"/>
        <v>-0.93023255813953476</v>
      </c>
      <c r="N240" s="93">
        <f>SUM('1:3'!N240)</f>
        <v>0</v>
      </c>
      <c r="O240" s="93">
        <f>SUM('1:3'!O240)</f>
        <v>0</v>
      </c>
      <c r="P240" s="93">
        <f>SUM('1:3'!P240)</f>
        <v>0</v>
      </c>
      <c r="Q240" s="93">
        <f>SUM('1:3'!Q240)</f>
        <v>0</v>
      </c>
      <c r="R240" s="93">
        <f>SUM('1:3'!R240)</f>
        <v>0</v>
      </c>
      <c r="S240" s="93">
        <f>SUM('1:3'!S240)</f>
        <v>0</v>
      </c>
      <c r="T240" s="93">
        <f>SUM('1:3'!T240)</f>
        <v>0</v>
      </c>
      <c r="U240" s="93">
        <f>SUM('1:3'!U240)</f>
        <v>0</v>
      </c>
      <c r="V240" s="202">
        <f>SUM(X240:AA240)</f>
        <v>0</v>
      </c>
      <c r="W240" s="33">
        <f>IF(ISERROR(V240/G240),"",V240/G240)</f>
        <v>0</v>
      </c>
      <c r="X240" s="93">
        <f>SUM('1:3'!X240)</f>
        <v>0</v>
      </c>
      <c r="Y240" s="93">
        <f>SUM('1:3'!Y240)</f>
        <v>0</v>
      </c>
      <c r="Z240" s="93">
        <f>SUM('1:3'!Z240)</f>
        <v>0</v>
      </c>
      <c r="AA240" s="93">
        <f>SUM('1:3'!AA240)</f>
        <v>0</v>
      </c>
      <c r="AB240" s="315">
        <v>0.49</v>
      </c>
      <c r="AC240" s="238">
        <f t="shared" si="40"/>
        <v>51.94</v>
      </c>
      <c r="AD240" s="223"/>
      <c r="AE240" s="54"/>
      <c r="AF240" s="54"/>
      <c r="AG240" s="54"/>
      <c r="AH240" s="54"/>
      <c r="AI240" s="57"/>
      <c r="AJ240" s="57"/>
      <c r="AK240" s="57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</row>
    <row r="241" spans="1:53" ht="17.25">
      <c r="A241" s="276">
        <v>30100050</v>
      </c>
      <c r="B241" s="62" t="s">
        <v>84</v>
      </c>
      <c r="C241" s="16" t="s">
        <v>65</v>
      </c>
      <c r="D241" s="17">
        <v>5.03</v>
      </c>
      <c r="E241" s="17"/>
      <c r="F241" s="6"/>
      <c r="G241" s="93">
        <f>SUM('1:3'!G241)</f>
        <v>0</v>
      </c>
      <c r="H241" s="256">
        <f t="shared" si="39"/>
        <v>0</v>
      </c>
      <c r="I241" s="93">
        <f>SUM('1:3'!I241)</f>
        <v>0</v>
      </c>
      <c r="J241" s="31" t="str">
        <f t="array" ref="J241">IF(ISERROR(G241/I241),"",G241/I241)</f>
        <v/>
      </c>
      <c r="K241" s="35">
        <f t="array" ref="K241">IF(ISERROR(G241/L241),"",G241/L241)</f>
        <v>0</v>
      </c>
      <c r="L241" s="87">
        <v>21.5</v>
      </c>
      <c r="M241" s="36">
        <f t="shared" si="46"/>
        <v>0</v>
      </c>
      <c r="N241" s="93">
        <f>SUM('1:3'!N241)</f>
        <v>0</v>
      </c>
      <c r="O241" s="93">
        <f>SUM('1:3'!O241)</f>
        <v>0</v>
      </c>
      <c r="P241" s="93">
        <f>SUM('1:3'!P241)</f>
        <v>0</v>
      </c>
      <c r="Q241" s="93">
        <f>SUM('1:3'!Q241)</f>
        <v>0</v>
      </c>
      <c r="R241" s="93">
        <f>SUM('1:3'!R241)</f>
        <v>0</v>
      </c>
      <c r="S241" s="93">
        <f>SUM('1:3'!S241)</f>
        <v>0</v>
      </c>
      <c r="T241" s="93">
        <f>SUM('1:3'!T241)</f>
        <v>0</v>
      </c>
      <c r="U241" s="93">
        <f>SUM('1:3'!U241)</f>
        <v>0</v>
      </c>
      <c r="V241" s="202">
        <f>SUM(X241:AA241)</f>
        <v>0</v>
      </c>
      <c r="W241" s="33" t="str">
        <f>IF(ISERROR(V241/G241),"",V241/G241)</f>
        <v/>
      </c>
      <c r="X241" s="93">
        <f>SUM('1:3'!X241)</f>
        <v>0</v>
      </c>
      <c r="Y241" s="93">
        <f>SUM('1:3'!Y241)</f>
        <v>0</v>
      </c>
      <c r="Z241" s="93">
        <f>SUM('1:3'!Z241)</f>
        <v>0</v>
      </c>
      <c r="AA241" s="93">
        <f>SUM('1:3'!AA241)</f>
        <v>0</v>
      </c>
      <c r="AB241" s="315">
        <v>0.49</v>
      </c>
      <c r="AC241" s="238">
        <f t="shared" si="40"/>
        <v>0</v>
      </c>
      <c r="AD241" s="223"/>
      <c r="AE241" s="54"/>
      <c r="AF241" s="54"/>
      <c r="AG241" s="54"/>
      <c r="AH241" s="54"/>
      <c r="AI241" s="57"/>
      <c r="AJ241" s="57"/>
      <c r="AK241" s="57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</row>
    <row r="242" spans="1:53" ht="17.25">
      <c r="A242" s="276"/>
      <c r="B242" s="188" t="s">
        <v>360</v>
      </c>
      <c r="C242" s="183" t="s">
        <v>361</v>
      </c>
      <c r="D242" s="17"/>
      <c r="E242" s="17"/>
      <c r="F242" s="6"/>
      <c r="G242" s="93">
        <f>SUM('1:3'!G242)</f>
        <v>0</v>
      </c>
      <c r="H242" s="256">
        <f t="shared" si="39"/>
        <v>0</v>
      </c>
      <c r="I242" s="93">
        <f>SUM('1:3'!I242)</f>
        <v>0</v>
      </c>
      <c r="J242" s="31"/>
      <c r="K242" s="35"/>
      <c r="L242" s="87"/>
      <c r="M242" s="36">
        <f t="shared" si="46"/>
        <v>0</v>
      </c>
      <c r="N242" s="93">
        <f>SUM('1:3'!N242)</f>
        <v>0</v>
      </c>
      <c r="O242" s="93">
        <f>SUM('1:3'!O242)</f>
        <v>0</v>
      </c>
      <c r="P242" s="93">
        <f>SUM('1:3'!P242)</f>
        <v>0</v>
      </c>
      <c r="Q242" s="93">
        <f>SUM('1:3'!Q242)</f>
        <v>0</v>
      </c>
      <c r="R242" s="93">
        <f>SUM('1:3'!R242)</f>
        <v>0</v>
      </c>
      <c r="S242" s="93">
        <f>SUM('1:3'!S242)</f>
        <v>0</v>
      </c>
      <c r="T242" s="93">
        <f>SUM('1:3'!T242)</f>
        <v>0</v>
      </c>
      <c r="U242" s="93">
        <f>SUM('1:3'!U242)</f>
        <v>0</v>
      </c>
      <c r="V242" s="202"/>
      <c r="W242" s="33"/>
      <c r="X242" s="93">
        <f>SUM('1:3'!X242)</f>
        <v>0</v>
      </c>
      <c r="Y242" s="93">
        <f>SUM('1:3'!Y242)</f>
        <v>0</v>
      </c>
      <c r="Z242" s="93">
        <f>SUM('1:3'!Z242)</f>
        <v>0</v>
      </c>
      <c r="AA242" s="93">
        <f>SUM('1:3'!AA242)</f>
        <v>0</v>
      </c>
      <c r="AB242" s="315"/>
      <c r="AC242" s="238">
        <f t="shared" si="40"/>
        <v>0</v>
      </c>
      <c r="AD242" s="223"/>
      <c r="AE242" s="54"/>
      <c r="AF242" s="54"/>
      <c r="AG242" s="54"/>
      <c r="AH242" s="54"/>
      <c r="AI242" s="57"/>
      <c r="AJ242" s="57"/>
      <c r="AK242" s="57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</row>
    <row r="243" spans="1:53" ht="17.25">
      <c r="A243" s="276">
        <v>30100055</v>
      </c>
      <c r="B243" s="63" t="s">
        <v>85</v>
      </c>
      <c r="C243" s="16" t="s">
        <v>60</v>
      </c>
      <c r="D243" s="17">
        <v>5.0599999999999996</v>
      </c>
      <c r="E243" s="17"/>
      <c r="F243" s="6"/>
      <c r="G243" s="93">
        <f>SUM('1:3'!G243)</f>
        <v>0</v>
      </c>
      <c r="H243" s="256">
        <f t="shared" si="39"/>
        <v>0</v>
      </c>
      <c r="I243" s="93">
        <f>SUM('1:3'!I243)</f>
        <v>0</v>
      </c>
      <c r="J243" s="31" t="str">
        <f t="array" ref="J243">IF(ISERROR(G243/I243),"",G243/I243)</f>
        <v/>
      </c>
      <c r="K243" s="35" t="str">
        <f t="array" ref="K243">IF(ISERROR(G243/L243),"",G243/L243)</f>
        <v/>
      </c>
      <c r="L243" s="87"/>
      <c r="M243" s="36" t="str">
        <f t="shared" si="46"/>
        <v/>
      </c>
      <c r="N243" s="93">
        <f>SUM('1:3'!N243)</f>
        <v>0</v>
      </c>
      <c r="O243" s="93">
        <f>SUM('1:3'!O243)</f>
        <v>0</v>
      </c>
      <c r="P243" s="93">
        <f>SUM('1:3'!P243)</f>
        <v>0</v>
      </c>
      <c r="Q243" s="93">
        <f>SUM('1:3'!Q243)</f>
        <v>0</v>
      </c>
      <c r="R243" s="93">
        <f>SUM('1:3'!R243)</f>
        <v>0</v>
      </c>
      <c r="S243" s="93">
        <f>SUM('1:3'!S243)</f>
        <v>0</v>
      </c>
      <c r="T243" s="93">
        <f>SUM('1:3'!T243)</f>
        <v>0</v>
      </c>
      <c r="U243" s="93">
        <f>SUM('1:3'!U243)</f>
        <v>0</v>
      </c>
      <c r="V243" s="202">
        <f>SUM(X243:AA243)</f>
        <v>0</v>
      </c>
      <c r="W243" s="33" t="str">
        <f>IF(ISERROR(V243/G243),"",V243/G243)</f>
        <v/>
      </c>
      <c r="X243" s="93">
        <f>SUM('1:3'!X243)</f>
        <v>0</v>
      </c>
      <c r="Y243" s="93">
        <f>SUM('1:3'!Y243)</f>
        <v>0</v>
      </c>
      <c r="Z243" s="93">
        <f>SUM('1:3'!Z243)</f>
        <v>0</v>
      </c>
      <c r="AA243" s="93">
        <f>SUM('1:3'!AA243)</f>
        <v>0</v>
      </c>
      <c r="AB243" s="315">
        <v>0.43</v>
      </c>
      <c r="AC243" s="238">
        <f t="shared" si="40"/>
        <v>0</v>
      </c>
      <c r="AD243" s="223"/>
      <c r="AE243" s="54"/>
      <c r="AF243" s="54"/>
      <c r="AG243" s="54"/>
      <c r="AH243" s="54"/>
      <c r="AI243" s="57"/>
      <c r="AJ243" s="57"/>
      <c r="AK243" s="57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</row>
    <row r="244" spans="1:53" ht="17.25">
      <c r="A244" s="276">
        <v>30100056</v>
      </c>
      <c r="B244" s="63" t="s">
        <v>85</v>
      </c>
      <c r="C244" s="16" t="s">
        <v>74</v>
      </c>
      <c r="D244" s="17">
        <v>5.0599999999999996</v>
      </c>
      <c r="E244" s="17"/>
      <c r="F244" s="6"/>
      <c r="G244" s="93">
        <f>SUM('1:3'!G244)</f>
        <v>0</v>
      </c>
      <c r="H244" s="256">
        <f t="shared" si="39"/>
        <v>0</v>
      </c>
      <c r="I244" s="93">
        <f>SUM('1:3'!I244)</f>
        <v>0</v>
      </c>
      <c r="J244" s="31" t="str">
        <f t="array" ref="J244">IF(ISERROR(G244/I244),"",G244/I244)</f>
        <v/>
      </c>
      <c r="K244" s="35" t="str">
        <f t="array" ref="K244">IF(ISERROR(G244/L244),"",G244/L244)</f>
        <v/>
      </c>
      <c r="L244" s="87"/>
      <c r="M244" s="36" t="str">
        <f t="shared" si="46"/>
        <v/>
      </c>
      <c r="N244" s="93">
        <f>SUM('1:3'!N244)</f>
        <v>0</v>
      </c>
      <c r="O244" s="93">
        <f>SUM('1:3'!O244)</f>
        <v>0</v>
      </c>
      <c r="P244" s="93">
        <f>SUM('1:3'!P244)</f>
        <v>0</v>
      </c>
      <c r="Q244" s="93">
        <f>SUM('1:3'!Q244)</f>
        <v>0</v>
      </c>
      <c r="R244" s="93">
        <f>SUM('1:3'!R244)</f>
        <v>0</v>
      </c>
      <c r="S244" s="93">
        <f>SUM('1:3'!S244)</f>
        <v>0</v>
      </c>
      <c r="T244" s="93">
        <f>SUM('1:3'!T244)</f>
        <v>0</v>
      </c>
      <c r="U244" s="93">
        <f>SUM('1:3'!U244)</f>
        <v>0</v>
      </c>
      <c r="V244" s="202">
        <f>SUM(X244:AA244)</f>
        <v>0</v>
      </c>
      <c r="W244" s="33" t="str">
        <f>IF(ISERROR(V244/G244),"",V244/G244)</f>
        <v/>
      </c>
      <c r="X244" s="93">
        <f>SUM('1:3'!X244)</f>
        <v>0</v>
      </c>
      <c r="Y244" s="93">
        <f>SUM('1:3'!Y244)</f>
        <v>0</v>
      </c>
      <c r="Z244" s="93">
        <f>SUM('1:3'!Z244)</f>
        <v>0</v>
      </c>
      <c r="AA244" s="93">
        <f>SUM('1:3'!AA244)</f>
        <v>0</v>
      </c>
      <c r="AB244" s="315">
        <v>0.43</v>
      </c>
      <c r="AC244" s="238">
        <f t="shared" si="40"/>
        <v>0</v>
      </c>
      <c r="AD244" s="223"/>
      <c r="AE244" s="54"/>
      <c r="AF244" s="54"/>
      <c r="AG244" s="54"/>
      <c r="AH244" s="54"/>
      <c r="AI244" s="57"/>
      <c r="AJ244" s="57"/>
      <c r="AK244" s="57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</row>
    <row r="245" spans="1:53" ht="17.25">
      <c r="A245" s="276">
        <v>30100057</v>
      </c>
      <c r="B245" s="63" t="s">
        <v>85</v>
      </c>
      <c r="C245" s="16" t="s">
        <v>65</v>
      </c>
      <c r="D245" s="17">
        <v>5.0599999999999996</v>
      </c>
      <c r="E245" s="17"/>
      <c r="F245" s="6"/>
      <c r="G245" s="93">
        <f>SUM('1:3'!G245)</f>
        <v>0</v>
      </c>
      <c r="H245" s="256">
        <f t="shared" si="39"/>
        <v>0</v>
      </c>
      <c r="I245" s="93">
        <f>SUM('1:3'!I245)</f>
        <v>0</v>
      </c>
      <c r="J245" s="31" t="str">
        <f t="array" ref="J245">IF(ISERROR(G245/I245),"",G245/I245)</f>
        <v/>
      </c>
      <c r="K245" s="35" t="str">
        <f t="array" ref="K245">IF(ISERROR(G245/L245),"",G245/L245)</f>
        <v/>
      </c>
      <c r="L245" s="87"/>
      <c r="M245" s="36" t="str">
        <f t="shared" si="46"/>
        <v/>
      </c>
      <c r="N245" s="93">
        <f>SUM('1:3'!N245)</f>
        <v>0</v>
      </c>
      <c r="O245" s="93">
        <f>SUM('1:3'!O245)</f>
        <v>0</v>
      </c>
      <c r="P245" s="93">
        <f>SUM('1:3'!P245)</f>
        <v>0</v>
      </c>
      <c r="Q245" s="93">
        <f>SUM('1:3'!Q245)</f>
        <v>0</v>
      </c>
      <c r="R245" s="93">
        <f>SUM('1:3'!R245)</f>
        <v>0</v>
      </c>
      <c r="S245" s="93">
        <f>SUM('1:3'!S245)</f>
        <v>0</v>
      </c>
      <c r="T245" s="93">
        <f>SUM('1:3'!T245)</f>
        <v>0</v>
      </c>
      <c r="U245" s="93">
        <f>SUM('1:3'!U245)</f>
        <v>0</v>
      </c>
      <c r="V245" s="202">
        <f>SUM(X245:AA245)</f>
        <v>0</v>
      </c>
      <c r="W245" s="33" t="str">
        <f>IF(ISERROR(V245/G245),"",V245/G245)</f>
        <v/>
      </c>
      <c r="X245" s="93">
        <f>SUM('1:3'!X245)</f>
        <v>0</v>
      </c>
      <c r="Y245" s="93">
        <f>SUM('1:3'!Y245)</f>
        <v>0</v>
      </c>
      <c r="Z245" s="93">
        <f>SUM('1:3'!Z245)</f>
        <v>0</v>
      </c>
      <c r="AA245" s="93">
        <f>SUM('1:3'!AA245)</f>
        <v>0</v>
      </c>
      <c r="AB245" s="315">
        <v>0.43</v>
      </c>
      <c r="AC245" s="238">
        <f t="shared" si="40"/>
        <v>0</v>
      </c>
      <c r="AD245" s="223"/>
      <c r="AE245" s="54"/>
      <c r="AF245" s="54"/>
      <c r="AG245" s="54"/>
      <c r="AH245" s="54"/>
      <c r="AI245" s="57"/>
      <c r="AJ245" s="57"/>
      <c r="AK245" s="57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</row>
    <row r="246" spans="1:53" ht="15" customHeight="1">
      <c r="A246" s="276">
        <v>30100058</v>
      </c>
      <c r="B246" s="63" t="s">
        <v>85</v>
      </c>
      <c r="C246" s="16" t="s">
        <v>61</v>
      </c>
      <c r="D246" s="17">
        <v>5.0599999999999996</v>
      </c>
      <c r="E246" s="17"/>
      <c r="F246" s="6"/>
      <c r="G246" s="93">
        <f>SUM('1:3'!G246)</f>
        <v>0</v>
      </c>
      <c r="H246" s="256">
        <f t="shared" si="39"/>
        <v>0</v>
      </c>
      <c r="I246" s="93">
        <f>SUM('1:3'!I246)</f>
        <v>0</v>
      </c>
      <c r="J246" s="31" t="str">
        <f t="array" ref="J246">IF(ISERROR(G246/I246),"",G246/I246)</f>
        <v/>
      </c>
      <c r="K246" s="35" t="str">
        <f t="array" ref="K246">IF(ISERROR(G246/L246),"",G246/L246)</f>
        <v/>
      </c>
      <c r="L246" s="87"/>
      <c r="M246" s="36" t="str">
        <f t="shared" si="46"/>
        <v/>
      </c>
      <c r="N246" s="93">
        <f>SUM('1:3'!N246)</f>
        <v>0</v>
      </c>
      <c r="O246" s="93">
        <f>SUM('1:3'!O246)</f>
        <v>0</v>
      </c>
      <c r="P246" s="93">
        <f>SUM('1:3'!P246)</f>
        <v>0</v>
      </c>
      <c r="Q246" s="93">
        <f>SUM('1:3'!Q246)</f>
        <v>0</v>
      </c>
      <c r="R246" s="93">
        <f>SUM('1:3'!R246)</f>
        <v>0</v>
      </c>
      <c r="S246" s="93">
        <f>SUM('1:3'!S246)</f>
        <v>0</v>
      </c>
      <c r="T246" s="93">
        <f>SUM('1:3'!T246)</f>
        <v>0</v>
      </c>
      <c r="U246" s="93">
        <f>SUM('1:3'!U246)</f>
        <v>0</v>
      </c>
      <c r="V246" s="202">
        <f>SUM(X246:AA246)</f>
        <v>0</v>
      </c>
      <c r="W246" s="33" t="str">
        <f>IF(ISERROR(V246/G246),"",V246/G246)</f>
        <v/>
      </c>
      <c r="X246" s="93">
        <f>SUM('1:3'!X246)</f>
        <v>0</v>
      </c>
      <c r="Y246" s="93">
        <f>SUM('1:3'!Y246)</f>
        <v>0</v>
      </c>
      <c r="Z246" s="93">
        <f>SUM('1:3'!Z246)</f>
        <v>0</v>
      </c>
      <c r="AA246" s="93">
        <f>SUM('1:3'!AA246)</f>
        <v>0</v>
      </c>
      <c r="AB246" s="315">
        <v>0.43</v>
      </c>
      <c r="AC246" s="238">
        <f t="shared" si="40"/>
        <v>0</v>
      </c>
      <c r="AD246" s="223"/>
      <c r="AE246" s="54"/>
      <c r="AF246" s="54"/>
      <c r="AG246" s="54"/>
      <c r="AH246" s="54"/>
      <c r="AI246" s="57"/>
      <c r="AJ246" s="57"/>
      <c r="AK246" s="57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</row>
    <row r="247" spans="1:53" ht="17.25">
      <c r="A247" s="278">
        <v>30600013</v>
      </c>
      <c r="B247" s="193" t="s">
        <v>377</v>
      </c>
      <c r="C247" s="183" t="s">
        <v>374</v>
      </c>
      <c r="D247" s="17"/>
      <c r="E247" s="17"/>
      <c r="F247" s="6"/>
      <c r="G247" s="93">
        <f>SUM('1:3'!G247)</f>
        <v>0</v>
      </c>
      <c r="H247" s="256">
        <f t="shared" si="39"/>
        <v>0</v>
      </c>
      <c r="I247" s="93">
        <f>SUM('1:3'!I247)</f>
        <v>0</v>
      </c>
      <c r="J247" s="31"/>
      <c r="K247" s="35">
        <f t="array" ref="K247">IF(ISERROR(G247/L247),"",G247/L247)</f>
        <v>0</v>
      </c>
      <c r="L247" s="87">
        <v>24</v>
      </c>
      <c r="M247" s="36">
        <f t="shared" si="46"/>
        <v>0</v>
      </c>
      <c r="N247" s="93">
        <f>SUM('1:3'!N247)</f>
        <v>0</v>
      </c>
      <c r="O247" s="93">
        <f>SUM('1:3'!O247)</f>
        <v>0</v>
      </c>
      <c r="P247" s="93">
        <f>SUM('1:3'!P247)</f>
        <v>0</v>
      </c>
      <c r="Q247" s="93">
        <f>SUM('1:3'!Q247)</f>
        <v>0</v>
      </c>
      <c r="R247" s="93">
        <f>SUM('1:3'!R247)</f>
        <v>0</v>
      </c>
      <c r="S247" s="93">
        <f>SUM('1:3'!S247)</f>
        <v>0</v>
      </c>
      <c r="T247" s="93">
        <f>SUM('1:3'!T247)</f>
        <v>0</v>
      </c>
      <c r="U247" s="93">
        <f>SUM('1:3'!U247)</f>
        <v>0</v>
      </c>
      <c r="V247" s="202"/>
      <c r="W247" s="33"/>
      <c r="X247" s="93">
        <f>SUM('1:3'!X247)</f>
        <v>0</v>
      </c>
      <c r="Y247" s="93">
        <f>SUM('1:3'!Y247)</f>
        <v>0</v>
      </c>
      <c r="Z247" s="93">
        <f>SUM('1:3'!Z247)</f>
        <v>0</v>
      </c>
      <c r="AA247" s="93">
        <f>SUM('1:3'!AA247)</f>
        <v>0</v>
      </c>
      <c r="AB247" s="315">
        <v>0.43</v>
      </c>
      <c r="AC247" s="238">
        <f t="shared" si="40"/>
        <v>0</v>
      </c>
      <c r="AD247" s="223"/>
      <c r="AE247" s="54"/>
      <c r="AF247" s="54"/>
      <c r="AG247" s="54"/>
      <c r="AH247" s="54"/>
      <c r="AI247" s="57"/>
      <c r="AJ247" s="57"/>
      <c r="AK247" s="57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</row>
    <row r="248" spans="1:53" ht="17.25">
      <c r="A248" s="278">
        <v>30600014</v>
      </c>
      <c r="B248" s="193" t="s">
        <v>377</v>
      </c>
      <c r="C248" s="183" t="s">
        <v>369</v>
      </c>
      <c r="D248" s="17"/>
      <c r="E248" s="17"/>
      <c r="F248" s="6"/>
      <c r="G248" s="93">
        <f>SUM('1:3'!G248)</f>
        <v>0</v>
      </c>
      <c r="H248" s="256">
        <f t="shared" si="39"/>
        <v>0</v>
      </c>
      <c r="I248" s="93">
        <f>SUM('1:3'!I248)</f>
        <v>0</v>
      </c>
      <c r="J248" s="31"/>
      <c r="K248" s="35">
        <f t="array" ref="K248">IF(ISERROR(G248/L248),"",G248/L248)</f>
        <v>0</v>
      </c>
      <c r="L248" s="87">
        <v>24</v>
      </c>
      <c r="M248" s="36">
        <f t="shared" si="46"/>
        <v>0</v>
      </c>
      <c r="N248" s="93">
        <f>SUM('1:3'!N248)</f>
        <v>0</v>
      </c>
      <c r="O248" s="93">
        <f>SUM('1:3'!O248)</f>
        <v>0</v>
      </c>
      <c r="P248" s="93">
        <f>SUM('1:3'!P248)</f>
        <v>0</v>
      </c>
      <c r="Q248" s="93">
        <f>SUM('1:3'!Q248)</f>
        <v>0</v>
      </c>
      <c r="R248" s="93">
        <f>SUM('1:3'!R248)</f>
        <v>0</v>
      </c>
      <c r="S248" s="93">
        <f>SUM('1:3'!S248)</f>
        <v>0</v>
      </c>
      <c r="T248" s="93">
        <f>SUM('1:3'!T248)</f>
        <v>0</v>
      </c>
      <c r="U248" s="93">
        <f>SUM('1:3'!U248)</f>
        <v>0</v>
      </c>
      <c r="V248" s="202"/>
      <c r="W248" s="33"/>
      <c r="X248" s="93">
        <f>SUM('1:3'!X248)</f>
        <v>0</v>
      </c>
      <c r="Y248" s="93">
        <f>SUM('1:3'!Y248)</f>
        <v>0</v>
      </c>
      <c r="Z248" s="93">
        <f>SUM('1:3'!Z248)</f>
        <v>0</v>
      </c>
      <c r="AA248" s="93">
        <f>SUM('1:3'!AA248)</f>
        <v>0</v>
      </c>
      <c r="AB248" s="315">
        <v>0.43</v>
      </c>
      <c r="AC248" s="238">
        <f t="shared" si="40"/>
        <v>0</v>
      </c>
      <c r="AD248" s="223"/>
      <c r="AE248" s="54"/>
      <c r="AF248" s="54"/>
      <c r="AG248" s="54"/>
      <c r="AH248" s="54"/>
      <c r="AI248" s="57"/>
      <c r="AJ248" s="57"/>
      <c r="AK248" s="57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</row>
    <row r="249" spans="1:53" ht="17.25">
      <c r="A249" s="278">
        <v>30600012</v>
      </c>
      <c r="B249" s="193" t="s">
        <v>377</v>
      </c>
      <c r="C249" s="183" t="s">
        <v>370</v>
      </c>
      <c r="D249" s="17"/>
      <c r="E249" s="17"/>
      <c r="F249" s="6"/>
      <c r="G249" s="93">
        <f>SUM('1:3'!G249)</f>
        <v>0</v>
      </c>
      <c r="H249" s="256">
        <f t="shared" si="39"/>
        <v>0</v>
      </c>
      <c r="I249" s="93">
        <f>SUM('1:3'!I249)</f>
        <v>0</v>
      </c>
      <c r="J249" s="31"/>
      <c r="K249" s="35">
        <f t="array" ref="K249">IF(ISERROR(G249/L249),"",G249/L249)</f>
        <v>0</v>
      </c>
      <c r="L249" s="87">
        <v>24</v>
      </c>
      <c r="M249" s="36">
        <f t="shared" si="46"/>
        <v>0</v>
      </c>
      <c r="N249" s="93">
        <f>SUM('1:3'!N249)</f>
        <v>0</v>
      </c>
      <c r="O249" s="93">
        <f>SUM('1:3'!O249)</f>
        <v>0</v>
      </c>
      <c r="P249" s="93">
        <f>SUM('1:3'!P249)</f>
        <v>0</v>
      </c>
      <c r="Q249" s="93">
        <f>SUM('1:3'!Q249)</f>
        <v>0</v>
      </c>
      <c r="R249" s="93">
        <f>SUM('1:3'!R249)</f>
        <v>0</v>
      </c>
      <c r="S249" s="93">
        <f>SUM('1:3'!S249)</f>
        <v>0</v>
      </c>
      <c r="T249" s="93">
        <f>SUM('1:3'!T249)</f>
        <v>0</v>
      </c>
      <c r="U249" s="93">
        <f>SUM('1:3'!U249)</f>
        <v>0</v>
      </c>
      <c r="V249" s="202"/>
      <c r="W249" s="33"/>
      <c r="X249" s="93">
        <f>SUM('1:3'!X249)</f>
        <v>0</v>
      </c>
      <c r="Y249" s="93">
        <f>SUM('1:3'!Y249)</f>
        <v>0</v>
      </c>
      <c r="Z249" s="93">
        <f>SUM('1:3'!Z249)</f>
        <v>0</v>
      </c>
      <c r="AA249" s="93">
        <f>SUM('1:3'!AA249)</f>
        <v>0</v>
      </c>
      <c r="AB249" s="315">
        <v>0.43</v>
      </c>
      <c r="AC249" s="238">
        <f t="shared" si="40"/>
        <v>0</v>
      </c>
      <c r="AD249" s="223"/>
      <c r="AE249" s="54"/>
      <c r="AF249" s="54"/>
      <c r="AG249" s="54"/>
      <c r="AH249" s="54"/>
      <c r="AI249" s="57"/>
      <c r="AJ249" s="57"/>
      <c r="AK249" s="57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</row>
    <row r="250" spans="1:53" ht="17.25">
      <c r="A250" s="278">
        <v>30600011</v>
      </c>
      <c r="B250" s="193" t="s">
        <v>377</v>
      </c>
      <c r="C250" s="183" t="s">
        <v>371</v>
      </c>
      <c r="D250" s="17"/>
      <c r="E250" s="17"/>
      <c r="F250" s="6"/>
      <c r="G250" s="93">
        <f>SUM('1:3'!G250)</f>
        <v>0</v>
      </c>
      <c r="H250" s="256">
        <f t="shared" si="39"/>
        <v>0</v>
      </c>
      <c r="I250" s="93">
        <f>SUM('1:3'!I250)</f>
        <v>0</v>
      </c>
      <c r="J250" s="31"/>
      <c r="K250" s="35">
        <f t="array" ref="K250">IF(ISERROR(G250/L250),"",G250/L250)</f>
        <v>0</v>
      </c>
      <c r="L250" s="87">
        <v>24</v>
      </c>
      <c r="M250" s="36">
        <f t="shared" si="46"/>
        <v>0</v>
      </c>
      <c r="N250" s="93">
        <f>SUM('1:3'!N250)</f>
        <v>0</v>
      </c>
      <c r="O250" s="93">
        <f>SUM('1:3'!O250)</f>
        <v>0</v>
      </c>
      <c r="P250" s="93">
        <f>SUM('1:3'!P250)</f>
        <v>0</v>
      </c>
      <c r="Q250" s="93">
        <f>SUM('1:3'!Q250)</f>
        <v>0</v>
      </c>
      <c r="R250" s="93">
        <f>SUM('1:3'!R250)</f>
        <v>0</v>
      </c>
      <c r="S250" s="93">
        <f>SUM('1:3'!S250)</f>
        <v>0</v>
      </c>
      <c r="T250" s="93">
        <f>SUM('1:3'!T250)</f>
        <v>0</v>
      </c>
      <c r="U250" s="93">
        <f>SUM('1:3'!U250)</f>
        <v>0</v>
      </c>
      <c r="V250" s="202"/>
      <c r="W250" s="33"/>
      <c r="X250" s="93">
        <f>SUM('1:3'!X250)</f>
        <v>0</v>
      </c>
      <c r="Y250" s="93">
        <f>SUM('1:3'!Y250)</f>
        <v>0</v>
      </c>
      <c r="Z250" s="93">
        <f>SUM('1:3'!Z250)</f>
        <v>0</v>
      </c>
      <c r="AA250" s="93">
        <f>SUM('1:3'!AA250)</f>
        <v>0</v>
      </c>
      <c r="AB250" s="315">
        <v>0.43</v>
      </c>
      <c r="AC250" s="238">
        <f t="shared" si="40"/>
        <v>0</v>
      </c>
      <c r="AD250" s="223"/>
      <c r="AE250" s="54"/>
      <c r="AF250" s="54"/>
      <c r="AG250" s="54"/>
      <c r="AH250" s="54"/>
      <c r="AI250" s="57"/>
      <c r="AJ250" s="57"/>
      <c r="AK250" s="57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</row>
    <row r="251" spans="1:53" ht="17.25">
      <c r="A251" s="278">
        <v>30300002</v>
      </c>
      <c r="B251" s="193" t="s">
        <v>407</v>
      </c>
      <c r="C251" s="183" t="s">
        <v>408</v>
      </c>
      <c r="D251" s="17"/>
      <c r="E251" s="17"/>
      <c r="F251" s="6"/>
      <c r="G251" s="93">
        <f>SUM('1:3'!G251)</f>
        <v>0</v>
      </c>
      <c r="H251" s="256">
        <f t="shared" si="39"/>
        <v>0</v>
      </c>
      <c r="I251" s="93">
        <f>SUM('1:3'!I251)</f>
        <v>0</v>
      </c>
      <c r="J251" s="31"/>
      <c r="K251" s="35"/>
      <c r="L251" s="87">
        <v>4</v>
      </c>
      <c r="M251" s="36"/>
      <c r="N251" s="31"/>
      <c r="O251" s="93"/>
      <c r="P251" s="93"/>
      <c r="Q251" s="93"/>
      <c r="R251" s="93"/>
      <c r="S251" s="93"/>
      <c r="T251" s="93"/>
      <c r="U251" s="93"/>
      <c r="V251" s="202"/>
      <c r="W251" s="33"/>
      <c r="X251" s="93"/>
      <c r="Y251" s="93"/>
      <c r="Z251" s="93"/>
      <c r="AA251" s="93"/>
      <c r="AB251" s="318">
        <v>0.69</v>
      </c>
      <c r="AC251" s="238">
        <f t="shared" si="40"/>
        <v>0</v>
      </c>
      <c r="AD251" s="223"/>
      <c r="AE251" s="54"/>
      <c r="AF251" s="54"/>
      <c r="AG251" s="54"/>
      <c r="AH251" s="54"/>
      <c r="AI251" s="57"/>
      <c r="AJ251" s="57"/>
      <c r="AK251" s="57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</row>
    <row r="252" spans="1:53" ht="17.25">
      <c r="A252" s="278">
        <v>30300001</v>
      </c>
      <c r="B252" s="193" t="s">
        <v>407</v>
      </c>
      <c r="C252" s="183" t="s">
        <v>409</v>
      </c>
      <c r="D252" s="17"/>
      <c r="E252" s="17"/>
      <c r="F252" s="6"/>
      <c r="G252" s="93">
        <f>SUM('1:3'!G252)</f>
        <v>0</v>
      </c>
      <c r="H252" s="256">
        <f t="shared" si="39"/>
        <v>0</v>
      </c>
      <c r="I252" s="93">
        <f>SUM('1:3'!I252)</f>
        <v>0</v>
      </c>
      <c r="J252" s="31"/>
      <c r="K252" s="35"/>
      <c r="L252" s="87">
        <v>4</v>
      </c>
      <c r="M252" s="36"/>
      <c r="N252" s="31"/>
      <c r="O252" s="93"/>
      <c r="P252" s="93"/>
      <c r="Q252" s="93"/>
      <c r="R252" s="93"/>
      <c r="S252" s="93"/>
      <c r="T252" s="93"/>
      <c r="U252" s="93"/>
      <c r="V252" s="202"/>
      <c r="W252" s="33"/>
      <c r="X252" s="93"/>
      <c r="Y252" s="93"/>
      <c r="Z252" s="93"/>
      <c r="AA252" s="93"/>
      <c r="AB252" s="318">
        <v>0.69</v>
      </c>
      <c r="AC252" s="238">
        <f t="shared" si="40"/>
        <v>0</v>
      </c>
      <c r="AD252" s="223"/>
      <c r="AE252" s="54"/>
      <c r="AF252" s="54"/>
      <c r="AG252" s="54"/>
      <c r="AH252" s="54"/>
      <c r="AI252" s="57"/>
      <c r="AJ252" s="57"/>
      <c r="AK252" s="57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</row>
    <row r="253" spans="1:53" ht="17.25">
      <c r="A253" s="278">
        <v>30300003</v>
      </c>
      <c r="B253" s="193" t="s">
        <v>407</v>
      </c>
      <c r="C253" s="183" t="s">
        <v>410</v>
      </c>
      <c r="D253" s="17"/>
      <c r="E253" s="17"/>
      <c r="F253" s="6"/>
      <c r="G253" s="93">
        <f>SUM('1:3'!G253)</f>
        <v>0</v>
      </c>
      <c r="H253" s="256">
        <f t="shared" si="39"/>
        <v>0</v>
      </c>
      <c r="I253" s="93">
        <f>SUM('1:3'!I253)</f>
        <v>0</v>
      </c>
      <c r="J253" s="31"/>
      <c r="K253" s="35"/>
      <c r="L253" s="87">
        <v>4</v>
      </c>
      <c r="M253" s="36"/>
      <c r="N253" s="31"/>
      <c r="O253" s="93"/>
      <c r="P253" s="93"/>
      <c r="Q253" s="93"/>
      <c r="R253" s="93"/>
      <c r="S253" s="93"/>
      <c r="T253" s="93"/>
      <c r="U253" s="93"/>
      <c r="V253" s="202"/>
      <c r="W253" s="33"/>
      <c r="X253" s="93"/>
      <c r="Y253" s="93"/>
      <c r="Z253" s="93"/>
      <c r="AA253" s="93"/>
      <c r="AB253" s="318">
        <v>0.69</v>
      </c>
      <c r="AC253" s="238">
        <f t="shared" si="40"/>
        <v>0</v>
      </c>
      <c r="AD253" s="223"/>
      <c r="AE253" s="54"/>
      <c r="AF253" s="54"/>
      <c r="AG253" s="54"/>
      <c r="AH253" s="54"/>
      <c r="AI253" s="57"/>
      <c r="AJ253" s="57"/>
      <c r="AK253" s="57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</row>
    <row r="254" spans="1:53" ht="17.25">
      <c r="A254" s="278">
        <v>30300005</v>
      </c>
      <c r="B254" s="185" t="s">
        <v>363</v>
      </c>
      <c r="C254" s="16" t="s">
        <v>337</v>
      </c>
      <c r="D254" s="17"/>
      <c r="E254" s="17"/>
      <c r="F254" s="6"/>
      <c r="G254" s="93">
        <f>SUM('1:3'!G254)</f>
        <v>0</v>
      </c>
      <c r="H254" s="256">
        <f t="shared" si="39"/>
        <v>0</v>
      </c>
      <c r="I254" s="93">
        <f>SUM('1:3'!I254)</f>
        <v>0</v>
      </c>
      <c r="J254" s="31"/>
      <c r="K254" s="35"/>
      <c r="L254" s="87">
        <v>4</v>
      </c>
      <c r="M254" s="36"/>
      <c r="N254" s="31"/>
      <c r="O254" s="93">
        <f>SUM('1:3'!O254)</f>
        <v>0</v>
      </c>
      <c r="P254" s="93">
        <f>SUM('1:3'!P254)</f>
        <v>0</v>
      </c>
      <c r="Q254" s="93">
        <f>SUM('1:3'!Q254)</f>
        <v>0</v>
      </c>
      <c r="R254" s="93">
        <f>SUM('1:3'!R254)</f>
        <v>0</v>
      </c>
      <c r="S254" s="93">
        <f>SUM('1:3'!S254)</f>
        <v>0</v>
      </c>
      <c r="T254" s="93">
        <f>SUM('1:3'!T254)</f>
        <v>0</v>
      </c>
      <c r="U254" s="93">
        <f>SUM('1:3'!U254)</f>
        <v>0</v>
      </c>
      <c r="V254" s="202"/>
      <c r="W254" s="33"/>
      <c r="X254" s="93">
        <f>SUM('1:3'!X254)</f>
        <v>0</v>
      </c>
      <c r="Y254" s="93">
        <f>SUM('1:3'!Y254)</f>
        <v>0</v>
      </c>
      <c r="Z254" s="93">
        <f>SUM('1:3'!Z254)</f>
        <v>0</v>
      </c>
      <c r="AA254" s="93">
        <f>SUM('1:3'!AA254)</f>
        <v>0</v>
      </c>
      <c r="AB254" s="315">
        <v>0.95</v>
      </c>
      <c r="AC254" s="238">
        <f t="shared" si="40"/>
        <v>0</v>
      </c>
      <c r="AD254" s="223"/>
      <c r="AE254" s="54"/>
      <c r="AF254" s="54"/>
      <c r="AG254" s="54"/>
      <c r="AH254" s="54"/>
      <c r="AI254" s="57"/>
      <c r="AJ254" s="57"/>
      <c r="AK254" s="57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</row>
    <row r="255" spans="1:53" ht="17.25">
      <c r="A255" s="278">
        <v>30300004</v>
      </c>
      <c r="B255" s="185" t="s">
        <v>363</v>
      </c>
      <c r="C255" s="16" t="s">
        <v>339</v>
      </c>
      <c r="D255" s="17"/>
      <c r="E255" s="17"/>
      <c r="F255" s="6"/>
      <c r="G255" s="93">
        <f>SUM('1:3'!G255)</f>
        <v>0</v>
      </c>
      <c r="H255" s="256">
        <f t="shared" si="39"/>
        <v>0</v>
      </c>
      <c r="I255" s="93">
        <f>SUM('1:3'!I255)</f>
        <v>0</v>
      </c>
      <c r="J255" s="31"/>
      <c r="K255" s="35"/>
      <c r="L255" s="87">
        <v>4</v>
      </c>
      <c r="M255" s="36"/>
      <c r="N255" s="31"/>
      <c r="O255" s="93">
        <f>SUM('1:3'!O255)</f>
        <v>0</v>
      </c>
      <c r="P255" s="93">
        <f>SUM('1:3'!P255)</f>
        <v>0</v>
      </c>
      <c r="Q255" s="93">
        <f>SUM('1:3'!Q255)</f>
        <v>0</v>
      </c>
      <c r="R255" s="93">
        <f>SUM('1:3'!R255)</f>
        <v>0</v>
      </c>
      <c r="S255" s="93">
        <f>SUM('1:3'!S255)</f>
        <v>0</v>
      </c>
      <c r="T255" s="93">
        <f>SUM('1:3'!T255)</f>
        <v>0</v>
      </c>
      <c r="U255" s="93">
        <f>SUM('1:3'!U255)</f>
        <v>0</v>
      </c>
      <c r="V255" s="202"/>
      <c r="W255" s="33"/>
      <c r="X255" s="93">
        <f>SUM('1:3'!X255)</f>
        <v>0</v>
      </c>
      <c r="Y255" s="93">
        <f>SUM('1:3'!Y255)</f>
        <v>0</v>
      </c>
      <c r="Z255" s="93">
        <f>SUM('1:3'!Z255)</f>
        <v>0</v>
      </c>
      <c r="AA255" s="93">
        <f>SUM('1:3'!AA255)</f>
        <v>0</v>
      </c>
      <c r="AB255" s="315">
        <v>0.95</v>
      </c>
      <c r="AC255" s="238">
        <f t="shared" si="40"/>
        <v>0</v>
      </c>
      <c r="AD255" s="223"/>
      <c r="AE255" s="54"/>
      <c r="AF255" s="54"/>
      <c r="AG255" s="54"/>
      <c r="AH255" s="54"/>
      <c r="AI255" s="57"/>
      <c r="AJ255" s="57"/>
      <c r="AK255" s="57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</row>
    <row r="256" spans="1:53" ht="17.25">
      <c r="A256" s="278">
        <v>30300006</v>
      </c>
      <c r="B256" s="185" t="s">
        <v>363</v>
      </c>
      <c r="C256" s="16" t="s">
        <v>341</v>
      </c>
      <c r="D256" s="17"/>
      <c r="E256" s="17"/>
      <c r="F256" s="6"/>
      <c r="G256" s="93">
        <f>SUM('1:3'!G256)</f>
        <v>0</v>
      </c>
      <c r="H256" s="256">
        <f t="shared" si="39"/>
        <v>0</v>
      </c>
      <c r="I256" s="93">
        <f>SUM('1:3'!I256)</f>
        <v>0</v>
      </c>
      <c r="J256" s="31"/>
      <c r="K256" s="35"/>
      <c r="L256" s="87">
        <v>4</v>
      </c>
      <c r="M256" s="36"/>
      <c r="N256" s="31"/>
      <c r="O256" s="93">
        <f>SUM('1:3'!O256)</f>
        <v>0</v>
      </c>
      <c r="P256" s="93">
        <f>SUM('1:3'!P256)</f>
        <v>0</v>
      </c>
      <c r="Q256" s="93">
        <f>SUM('1:3'!Q256)</f>
        <v>0</v>
      </c>
      <c r="R256" s="93">
        <f>SUM('1:3'!R256)</f>
        <v>0</v>
      </c>
      <c r="S256" s="93">
        <f>SUM('1:3'!S256)</f>
        <v>0</v>
      </c>
      <c r="T256" s="93">
        <f>SUM('1:3'!T256)</f>
        <v>0</v>
      </c>
      <c r="U256" s="93">
        <f>SUM('1:3'!U256)</f>
        <v>0</v>
      </c>
      <c r="V256" s="202"/>
      <c r="W256" s="33"/>
      <c r="X256" s="93">
        <f>SUM('1:3'!X256)</f>
        <v>0</v>
      </c>
      <c r="Y256" s="93">
        <f>SUM('1:3'!Y256)</f>
        <v>0</v>
      </c>
      <c r="Z256" s="93">
        <f>SUM('1:3'!Z256)</f>
        <v>0</v>
      </c>
      <c r="AA256" s="93">
        <f>SUM('1:3'!AA256)</f>
        <v>0</v>
      </c>
      <c r="AB256" s="315">
        <v>0.95</v>
      </c>
      <c r="AC256" s="238">
        <f t="shared" si="40"/>
        <v>0</v>
      </c>
      <c r="AD256" s="223"/>
      <c r="AE256" s="54"/>
      <c r="AF256" s="54"/>
      <c r="AG256" s="54"/>
      <c r="AH256" s="54"/>
      <c r="AI256" s="57"/>
      <c r="AJ256" s="57"/>
      <c r="AK256" s="57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</row>
    <row r="257" spans="1:53" ht="15.75">
      <c r="A257" s="544" t="s">
        <v>86</v>
      </c>
      <c r="B257" s="544"/>
      <c r="C257" s="215" t="s">
        <v>71</v>
      </c>
      <c r="D257" s="20"/>
      <c r="E257" s="20"/>
      <c r="F257" s="32"/>
      <c r="G257" s="94">
        <f>SUM(G200:G256)</f>
        <v>1472</v>
      </c>
      <c r="H257" s="30">
        <f>SUM(H200:H256)</f>
        <v>7472.46</v>
      </c>
      <c r="I257" s="30">
        <f>SUM(I200:I256)</f>
        <v>41</v>
      </c>
      <c r="J257" s="31">
        <f t="array" ref="J257">IF(ISERROR(G257/I257),"",G257/I257)</f>
        <v>35.902439024390247</v>
      </c>
      <c r="K257" s="30">
        <f>SUM(K200:K256)</f>
        <v>69.977851605758588</v>
      </c>
      <c r="L257" s="98"/>
      <c r="M257" s="89">
        <f t="shared" ref="M257:V257" si="47">SUM(M200:M256)</f>
        <v>-28.977851605758588</v>
      </c>
      <c r="N257" s="30">
        <f t="shared" si="47"/>
        <v>0</v>
      </c>
      <c r="O257" s="91">
        <f t="shared" si="47"/>
        <v>0</v>
      </c>
      <c r="P257" s="91">
        <f t="shared" si="47"/>
        <v>0</v>
      </c>
      <c r="Q257" s="91">
        <f t="shared" si="47"/>
        <v>0</v>
      </c>
      <c r="R257" s="91">
        <f t="shared" si="47"/>
        <v>0</v>
      </c>
      <c r="S257" s="92">
        <f t="shared" si="47"/>
        <v>0</v>
      </c>
      <c r="T257" s="91">
        <f t="shared" si="47"/>
        <v>0</v>
      </c>
      <c r="U257" s="91">
        <f t="shared" si="47"/>
        <v>0</v>
      </c>
      <c r="V257" s="202">
        <f t="shared" si="47"/>
        <v>0</v>
      </c>
      <c r="W257" s="33">
        <f t="shared" ref="W257:W264" si="48">IF(ISERROR(V257/G257),"",V257/G257)</f>
        <v>0</v>
      </c>
      <c r="X257" s="92">
        <f>SUM(X200:X256)</f>
        <v>0</v>
      </c>
      <c r="Y257" s="92">
        <f>SUM(Y200:Y256)</f>
        <v>0</v>
      </c>
      <c r="Z257" s="92">
        <f>SUM(Z200:Z256)</f>
        <v>0</v>
      </c>
      <c r="AA257" s="92">
        <f>SUM(AA200:AA256)</f>
        <v>0</v>
      </c>
      <c r="AB257" s="315"/>
      <c r="AC257" s="91">
        <f>SUM(AC200:AC256)</f>
        <v>721.28</v>
      </c>
      <c r="AD257" s="223"/>
      <c r="AE257" s="74"/>
      <c r="AF257" s="74"/>
      <c r="AG257" s="74"/>
      <c r="AH257" s="74"/>
      <c r="AI257" s="57"/>
      <c r="AJ257" s="57"/>
      <c r="AK257" s="57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</row>
    <row r="258" spans="1:53" ht="17.25">
      <c r="A258" s="280">
        <v>30400012</v>
      </c>
      <c r="B258" s="61" t="s">
        <v>87</v>
      </c>
      <c r="C258" s="16" t="s">
        <v>53</v>
      </c>
      <c r="D258" s="17">
        <v>5.03</v>
      </c>
      <c r="E258" s="17"/>
      <c r="F258" s="6"/>
      <c r="G258" s="93">
        <f>SUM('1:3'!G258)</f>
        <v>0</v>
      </c>
      <c r="H258" s="218">
        <f>D258*G258</f>
        <v>0</v>
      </c>
      <c r="I258" s="93">
        <f>SUM('1:3'!I258)</f>
        <v>0</v>
      </c>
      <c r="J258" s="31" t="str">
        <f t="array" ref="J258">IF(ISERROR(G258/I258),"",G258/I258)</f>
        <v/>
      </c>
      <c r="K258" s="35">
        <f t="array" ref="K258">IF(ISERROR(G258/L258),"",G258/L258)</f>
        <v>0</v>
      </c>
      <c r="L258" s="87">
        <v>8.8000000000000007</v>
      </c>
      <c r="M258" s="36">
        <f t="shared" ref="M258:M265" si="49">IF(ISERROR(I258-K258),"",I258-K258)</f>
        <v>0</v>
      </c>
      <c r="N258" s="31">
        <f t="shared" ref="N258:N265" si="50">SUM(O258:U258)</f>
        <v>0</v>
      </c>
      <c r="O258" s="93">
        <f>SUM('1:3'!O258)</f>
        <v>0</v>
      </c>
      <c r="P258" s="93">
        <f>SUM('1:3'!P258)</f>
        <v>0</v>
      </c>
      <c r="Q258" s="93">
        <f>SUM('1:3'!Q258)</f>
        <v>0</v>
      </c>
      <c r="R258" s="93">
        <f>SUM('1:3'!R258)</f>
        <v>0</v>
      </c>
      <c r="S258" s="93">
        <f>SUM('1:3'!S258)</f>
        <v>0</v>
      </c>
      <c r="T258" s="93">
        <f>SUM('1:3'!T258)</f>
        <v>0</v>
      </c>
      <c r="U258" s="93">
        <f>SUM('1:3'!U258)</f>
        <v>0</v>
      </c>
      <c r="V258" s="202">
        <f t="shared" ref="V258:V264" si="51">SUM(X258:AA258)</f>
        <v>0</v>
      </c>
      <c r="W258" s="33" t="str">
        <f t="shared" si="48"/>
        <v/>
      </c>
      <c r="X258" s="93">
        <f>SUM('1:3'!X258)</f>
        <v>0</v>
      </c>
      <c r="Y258" s="93">
        <f>SUM('1:3'!Y258)</f>
        <v>0</v>
      </c>
      <c r="Z258" s="93">
        <f>SUM('1:3'!Z258)</f>
        <v>0</v>
      </c>
      <c r="AA258" s="93">
        <f>SUM('1:3'!AA258)</f>
        <v>0</v>
      </c>
      <c r="AB258" s="315">
        <v>1.18</v>
      </c>
      <c r="AC258" s="238">
        <f t="shared" ref="AC258:AC291" si="52">AB258*G258</f>
        <v>0</v>
      </c>
      <c r="AD258" s="223"/>
      <c r="AE258" s="54"/>
      <c r="AF258" s="54"/>
      <c r="AG258" s="54"/>
      <c r="AH258" s="54"/>
      <c r="AI258" s="57"/>
      <c r="AJ258" s="57"/>
      <c r="AK258" s="57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</row>
    <row r="259" spans="1:53" ht="17.25">
      <c r="A259" s="280">
        <v>30400010</v>
      </c>
      <c r="B259" s="61" t="s">
        <v>87</v>
      </c>
      <c r="C259" s="16" t="s">
        <v>60</v>
      </c>
      <c r="D259" s="17">
        <v>5.03</v>
      </c>
      <c r="E259" s="17"/>
      <c r="F259" s="6"/>
      <c r="G259" s="93">
        <f>SUM('1:3'!G259)</f>
        <v>0</v>
      </c>
      <c r="H259" s="218">
        <f t="shared" ref="H259:H291" si="53">D259*G259</f>
        <v>0</v>
      </c>
      <c r="I259" s="93">
        <f>SUM('1:3'!I259)</f>
        <v>0</v>
      </c>
      <c r="J259" s="31" t="str">
        <f t="array" ref="J259">IF(ISERROR(G259/I259),"",G259/I259)</f>
        <v/>
      </c>
      <c r="K259" s="35">
        <f t="array" ref="K259">IF(ISERROR(G259/L259),"",G259/L259)</f>
        <v>0</v>
      </c>
      <c r="L259" s="87">
        <v>8.8000000000000007</v>
      </c>
      <c r="M259" s="36">
        <f t="shared" si="49"/>
        <v>0</v>
      </c>
      <c r="N259" s="31">
        <f t="shared" si="50"/>
        <v>0</v>
      </c>
      <c r="O259" s="93">
        <f>SUM('1:3'!O259)</f>
        <v>0</v>
      </c>
      <c r="P259" s="93">
        <f>SUM('1:3'!P259)</f>
        <v>0</v>
      </c>
      <c r="Q259" s="93">
        <f>SUM('1:3'!Q259)</f>
        <v>0</v>
      </c>
      <c r="R259" s="93">
        <f>SUM('1:3'!R259)</f>
        <v>0</v>
      </c>
      <c r="S259" s="93">
        <f>SUM('1:3'!S259)</f>
        <v>0</v>
      </c>
      <c r="T259" s="93">
        <f>SUM('1:3'!T259)</f>
        <v>0</v>
      </c>
      <c r="U259" s="93">
        <f>SUM('1:3'!U259)</f>
        <v>0</v>
      </c>
      <c r="V259" s="202">
        <f t="shared" si="51"/>
        <v>0</v>
      </c>
      <c r="W259" s="33" t="str">
        <f t="shared" si="48"/>
        <v/>
      </c>
      <c r="X259" s="93">
        <f>SUM('1:3'!X259)</f>
        <v>0</v>
      </c>
      <c r="Y259" s="93">
        <f>SUM('1:3'!Y259)</f>
        <v>0</v>
      </c>
      <c r="Z259" s="93">
        <f>SUM('1:3'!Z259)</f>
        <v>0</v>
      </c>
      <c r="AA259" s="93">
        <f>SUM('1:3'!AA259)</f>
        <v>0</v>
      </c>
      <c r="AB259" s="315">
        <v>1.18</v>
      </c>
      <c r="AC259" s="238">
        <f t="shared" si="52"/>
        <v>0</v>
      </c>
      <c r="AD259" s="223"/>
      <c r="AE259" s="54"/>
      <c r="AF259" s="54"/>
      <c r="AG259" s="54"/>
      <c r="AH259" s="54"/>
      <c r="AI259" s="57"/>
      <c r="AJ259" s="57"/>
      <c r="AK259" s="57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</row>
    <row r="260" spans="1:53" ht="17.25">
      <c r="A260" s="280">
        <v>30400011</v>
      </c>
      <c r="B260" s="61" t="s">
        <v>87</v>
      </c>
      <c r="C260" s="16" t="s">
        <v>74</v>
      </c>
      <c r="D260" s="17">
        <v>5.03</v>
      </c>
      <c r="E260" s="17"/>
      <c r="F260" s="6"/>
      <c r="G260" s="93">
        <f>SUM('1:3'!G260)</f>
        <v>0</v>
      </c>
      <c r="H260" s="218">
        <f t="shared" si="53"/>
        <v>0</v>
      </c>
      <c r="I260" s="93">
        <f>SUM('1:3'!I260)</f>
        <v>0</v>
      </c>
      <c r="J260" s="31" t="str">
        <f t="array" ref="J260">IF(ISERROR(G260/I260),"",G260/I260)</f>
        <v/>
      </c>
      <c r="K260" s="35">
        <f t="array" ref="K260">IF(ISERROR(G260/L260),"",G260/L260)</f>
        <v>0</v>
      </c>
      <c r="L260" s="87">
        <v>8.8000000000000007</v>
      </c>
      <c r="M260" s="36">
        <f t="shared" si="49"/>
        <v>0</v>
      </c>
      <c r="N260" s="31">
        <f t="shared" si="50"/>
        <v>0</v>
      </c>
      <c r="O260" s="93">
        <f>SUM('1:3'!O260)</f>
        <v>0</v>
      </c>
      <c r="P260" s="93">
        <f>SUM('1:3'!P260)</f>
        <v>0</v>
      </c>
      <c r="Q260" s="93">
        <f>SUM('1:3'!Q260)</f>
        <v>0</v>
      </c>
      <c r="R260" s="93">
        <f>SUM('1:3'!R260)</f>
        <v>0</v>
      </c>
      <c r="S260" s="93">
        <f>SUM('1:3'!S260)</f>
        <v>0</v>
      </c>
      <c r="T260" s="93">
        <f>SUM('1:3'!T260)</f>
        <v>0</v>
      </c>
      <c r="U260" s="93">
        <f>SUM('1:3'!U260)</f>
        <v>0</v>
      </c>
      <c r="V260" s="202">
        <f t="shared" si="51"/>
        <v>0</v>
      </c>
      <c r="W260" s="33" t="str">
        <f t="shared" si="48"/>
        <v/>
      </c>
      <c r="X260" s="93">
        <f>SUM('1:3'!X260)</f>
        <v>0</v>
      </c>
      <c r="Y260" s="93">
        <f>SUM('1:3'!Y260)</f>
        <v>0</v>
      </c>
      <c r="Z260" s="93">
        <f>SUM('1:3'!Z260)</f>
        <v>0</v>
      </c>
      <c r="AA260" s="93">
        <f>SUM('1:3'!AA260)</f>
        <v>0</v>
      </c>
      <c r="AB260" s="315">
        <v>1.18</v>
      </c>
      <c r="AC260" s="238">
        <f t="shared" si="52"/>
        <v>0</v>
      </c>
      <c r="AD260" s="223"/>
      <c r="AE260" s="54"/>
      <c r="AF260" s="54"/>
      <c r="AG260" s="54"/>
      <c r="AH260" s="54"/>
      <c r="AI260" s="57"/>
      <c r="AJ260" s="57"/>
      <c r="AK260" s="57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</row>
    <row r="261" spans="1:53" ht="17.25">
      <c r="A261" s="280">
        <v>30400014</v>
      </c>
      <c r="B261" s="211" t="s">
        <v>507</v>
      </c>
      <c r="C261" s="16" t="s">
        <v>53</v>
      </c>
      <c r="D261" s="17">
        <v>5.03</v>
      </c>
      <c r="E261" s="17"/>
      <c r="F261" s="6"/>
      <c r="G261" s="93">
        <f>SUM('1:3'!G261)</f>
        <v>0</v>
      </c>
      <c r="H261" s="218">
        <f t="shared" si="53"/>
        <v>0</v>
      </c>
      <c r="I261" s="93">
        <f>SUM('1:3'!I261)</f>
        <v>0</v>
      </c>
      <c r="J261" s="31" t="str">
        <f t="array" ref="J261">IF(ISERROR(G261/I261),"",G261/I261)</f>
        <v/>
      </c>
      <c r="K261" s="35">
        <f t="array" ref="K261">IF(ISERROR(G261/L261),"",G261/L261)</f>
        <v>0</v>
      </c>
      <c r="L261" s="87">
        <v>9.3000000000000007</v>
      </c>
      <c r="M261" s="36">
        <f t="shared" si="49"/>
        <v>0</v>
      </c>
      <c r="N261" s="31">
        <f t="shared" si="50"/>
        <v>0</v>
      </c>
      <c r="O261" s="93">
        <f>SUM('1:3'!O261)</f>
        <v>0</v>
      </c>
      <c r="P261" s="93">
        <f>SUM('1:3'!P261)</f>
        <v>0</v>
      </c>
      <c r="Q261" s="93">
        <f>SUM('1:3'!Q261)</f>
        <v>0</v>
      </c>
      <c r="R261" s="93">
        <f>SUM('1:3'!R261)</f>
        <v>0</v>
      </c>
      <c r="S261" s="93">
        <f>SUM('1:3'!S261)</f>
        <v>0</v>
      </c>
      <c r="T261" s="93">
        <f>SUM('1:3'!T261)</f>
        <v>0</v>
      </c>
      <c r="U261" s="93">
        <f>SUM('1:3'!U261)</f>
        <v>0</v>
      </c>
      <c r="V261" s="202">
        <f t="shared" si="51"/>
        <v>0</v>
      </c>
      <c r="W261" s="33" t="str">
        <f t="shared" si="48"/>
        <v/>
      </c>
      <c r="X261" s="93">
        <f>SUM('1:3'!X261)</f>
        <v>0</v>
      </c>
      <c r="Y261" s="93">
        <f>SUM('1:3'!Y261)</f>
        <v>0</v>
      </c>
      <c r="Z261" s="93">
        <f>SUM('1:3'!Z261)</f>
        <v>0</v>
      </c>
      <c r="AA261" s="93">
        <f>SUM('1:3'!AA261)</f>
        <v>0</v>
      </c>
      <c r="AB261" s="315">
        <v>1.1100000000000001</v>
      </c>
      <c r="AC261" s="238">
        <f t="shared" si="52"/>
        <v>0</v>
      </c>
      <c r="AD261" s="223"/>
      <c r="AE261" s="54"/>
      <c r="AF261" s="54"/>
      <c r="AG261" s="54"/>
      <c r="AH261" s="54"/>
      <c r="AI261" s="57"/>
      <c r="AJ261" s="57"/>
      <c r="AK261" s="57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</row>
    <row r="262" spans="1:53" ht="17.25">
      <c r="A262" s="280">
        <v>30400013</v>
      </c>
      <c r="B262" s="211" t="s">
        <v>468</v>
      </c>
      <c r="C262" s="16" t="s">
        <v>72</v>
      </c>
      <c r="D262" s="17">
        <v>5.03</v>
      </c>
      <c r="E262" s="17"/>
      <c r="F262" s="6"/>
      <c r="G262" s="93">
        <f>SUM('1:3'!G262)</f>
        <v>0</v>
      </c>
      <c r="H262" s="218">
        <f t="shared" si="53"/>
        <v>0</v>
      </c>
      <c r="I262" s="93">
        <f>SUM('1:3'!I262)</f>
        <v>0</v>
      </c>
      <c r="J262" s="31" t="str">
        <f t="array" ref="J262">IF(ISERROR(G262/I262),"",G262/I262)</f>
        <v/>
      </c>
      <c r="K262" s="35">
        <f t="array" ref="K262">IF(ISERROR(G262/L262),"",G262/L262)</f>
        <v>0</v>
      </c>
      <c r="L262" s="87">
        <v>9.3000000000000007</v>
      </c>
      <c r="M262" s="36">
        <f t="shared" si="49"/>
        <v>0</v>
      </c>
      <c r="N262" s="31">
        <f t="shared" si="50"/>
        <v>0</v>
      </c>
      <c r="O262" s="93">
        <f>SUM('1:3'!O262)</f>
        <v>0</v>
      </c>
      <c r="P262" s="93">
        <f>SUM('1:3'!P262)</f>
        <v>0</v>
      </c>
      <c r="Q262" s="93">
        <f>SUM('1:3'!Q262)</f>
        <v>0</v>
      </c>
      <c r="R262" s="93">
        <f>SUM('1:3'!R262)</f>
        <v>0</v>
      </c>
      <c r="S262" s="93">
        <f>SUM('1:3'!S262)</f>
        <v>0</v>
      </c>
      <c r="T262" s="93">
        <f>SUM('1:3'!T262)</f>
        <v>0</v>
      </c>
      <c r="U262" s="93">
        <f>SUM('1:3'!U262)</f>
        <v>0</v>
      </c>
      <c r="V262" s="202">
        <f t="shared" si="51"/>
        <v>0</v>
      </c>
      <c r="W262" s="33" t="str">
        <f t="shared" si="48"/>
        <v/>
      </c>
      <c r="X262" s="93">
        <f>SUM('1:3'!X262)</f>
        <v>0</v>
      </c>
      <c r="Y262" s="93">
        <f>SUM('1:3'!Y262)</f>
        <v>0</v>
      </c>
      <c r="Z262" s="93">
        <f>SUM('1:3'!Z262)</f>
        <v>0</v>
      </c>
      <c r="AA262" s="93">
        <f>SUM('1:3'!AA262)</f>
        <v>0</v>
      </c>
      <c r="AB262" s="315">
        <v>1.1100000000000001</v>
      </c>
      <c r="AC262" s="238">
        <f t="shared" si="52"/>
        <v>0</v>
      </c>
      <c r="AD262" s="223"/>
      <c r="AE262" s="54"/>
      <c r="AF262" s="54"/>
      <c r="AG262" s="54"/>
      <c r="AH262" s="54"/>
      <c r="AI262" s="57"/>
      <c r="AJ262" s="57"/>
      <c r="AK262" s="57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</row>
    <row r="263" spans="1:53" ht="17.25">
      <c r="A263" s="280">
        <v>30400016</v>
      </c>
      <c r="B263" s="211" t="s">
        <v>507</v>
      </c>
      <c r="C263" s="16" t="s">
        <v>60</v>
      </c>
      <c r="D263" s="17">
        <v>5.03</v>
      </c>
      <c r="E263" s="17"/>
      <c r="F263" s="6"/>
      <c r="G263" s="93">
        <f>SUM('1:3'!G263)</f>
        <v>0</v>
      </c>
      <c r="H263" s="218">
        <f t="shared" si="53"/>
        <v>0</v>
      </c>
      <c r="I263" s="93">
        <f>SUM('1:3'!I263)</f>
        <v>0</v>
      </c>
      <c r="J263" s="31" t="str">
        <f t="array" ref="J263">IF(ISERROR(G263/I263),"",G263/I263)</f>
        <v/>
      </c>
      <c r="K263" s="35">
        <f t="array" ref="K263">IF(ISERROR(G263/L263),"",G263/L263)</f>
        <v>0</v>
      </c>
      <c r="L263" s="87">
        <v>9.3000000000000007</v>
      </c>
      <c r="M263" s="36">
        <f t="shared" si="49"/>
        <v>0</v>
      </c>
      <c r="N263" s="31">
        <f t="shared" si="50"/>
        <v>0</v>
      </c>
      <c r="O263" s="93">
        <f>SUM('1:3'!O263)</f>
        <v>0</v>
      </c>
      <c r="P263" s="93">
        <f>SUM('1:3'!P263)</f>
        <v>0</v>
      </c>
      <c r="Q263" s="93">
        <f>SUM('1:3'!Q263)</f>
        <v>0</v>
      </c>
      <c r="R263" s="93">
        <f>SUM('1:3'!R263)</f>
        <v>0</v>
      </c>
      <c r="S263" s="93">
        <f>SUM('1:3'!S263)</f>
        <v>0</v>
      </c>
      <c r="T263" s="93">
        <f>SUM('1:3'!T263)</f>
        <v>0</v>
      </c>
      <c r="U263" s="93">
        <f>SUM('1:3'!U263)</f>
        <v>0</v>
      </c>
      <c r="V263" s="202">
        <f t="shared" si="51"/>
        <v>0</v>
      </c>
      <c r="W263" s="33" t="str">
        <f t="shared" si="48"/>
        <v/>
      </c>
      <c r="X263" s="93">
        <f>SUM('1:3'!X263)</f>
        <v>0</v>
      </c>
      <c r="Y263" s="93">
        <f>SUM('1:3'!Y263)</f>
        <v>0</v>
      </c>
      <c r="Z263" s="93">
        <f>SUM('1:3'!Z263)</f>
        <v>0</v>
      </c>
      <c r="AA263" s="93">
        <f>SUM('1:3'!AA263)</f>
        <v>0</v>
      </c>
      <c r="AB263" s="315">
        <v>1.1100000000000001</v>
      </c>
      <c r="AC263" s="238">
        <f t="shared" si="52"/>
        <v>0</v>
      </c>
      <c r="AD263" s="223"/>
      <c r="AE263" s="54"/>
      <c r="AF263" s="54"/>
      <c r="AG263" s="54"/>
      <c r="AH263" s="54"/>
      <c r="AI263" s="57"/>
      <c r="AJ263" s="57"/>
      <c r="AK263" s="57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</row>
    <row r="264" spans="1:53" ht="17.25">
      <c r="A264" s="280">
        <v>30400017</v>
      </c>
      <c r="B264" s="211" t="s">
        <v>507</v>
      </c>
      <c r="C264" s="16" t="s">
        <v>66</v>
      </c>
      <c r="D264" s="17">
        <v>5.03</v>
      </c>
      <c r="E264" s="17"/>
      <c r="F264" s="6"/>
      <c r="G264" s="93">
        <f>SUM('1:3'!G264)</f>
        <v>0</v>
      </c>
      <c r="H264" s="218">
        <f t="shared" si="53"/>
        <v>0</v>
      </c>
      <c r="I264" s="93">
        <f>SUM('1:3'!I264)</f>
        <v>0</v>
      </c>
      <c r="J264" s="31" t="str">
        <f t="array" ref="J264">IF(ISERROR(G264/I264),"",G264/I264)</f>
        <v/>
      </c>
      <c r="K264" s="35">
        <f t="array" ref="K264">IF(ISERROR(G264/L264),"",G264/L264)</f>
        <v>0</v>
      </c>
      <c r="L264" s="87">
        <v>9.3000000000000007</v>
      </c>
      <c r="M264" s="36">
        <f t="shared" si="49"/>
        <v>0</v>
      </c>
      <c r="N264" s="31">
        <f t="shared" si="50"/>
        <v>0</v>
      </c>
      <c r="O264" s="93">
        <f>SUM('1:3'!O264)</f>
        <v>0</v>
      </c>
      <c r="P264" s="93">
        <f>SUM('1:3'!P264)</f>
        <v>0</v>
      </c>
      <c r="Q264" s="93">
        <f>SUM('1:3'!Q264)</f>
        <v>0</v>
      </c>
      <c r="R264" s="93">
        <f>SUM('1:3'!R264)</f>
        <v>0</v>
      </c>
      <c r="S264" s="93">
        <f>SUM('1:3'!S264)</f>
        <v>0</v>
      </c>
      <c r="T264" s="93">
        <f>SUM('1:3'!T264)</f>
        <v>0</v>
      </c>
      <c r="U264" s="93">
        <f>SUM('1:3'!U264)</f>
        <v>0</v>
      </c>
      <c r="V264" s="202">
        <f t="shared" si="51"/>
        <v>0</v>
      </c>
      <c r="W264" s="33" t="str">
        <f t="shared" si="48"/>
        <v/>
      </c>
      <c r="X264" s="93">
        <f>SUM('1:3'!X264)</f>
        <v>0</v>
      </c>
      <c r="Y264" s="93">
        <f>SUM('1:3'!Y264)</f>
        <v>0</v>
      </c>
      <c r="Z264" s="93">
        <f>SUM('1:3'!Z264)</f>
        <v>0</v>
      </c>
      <c r="AA264" s="93">
        <f>SUM('1:3'!AA264)</f>
        <v>0</v>
      </c>
      <c r="AB264" s="315">
        <v>1.1100000000000001</v>
      </c>
      <c r="AC264" s="238">
        <f t="shared" si="52"/>
        <v>0</v>
      </c>
      <c r="AD264" s="223"/>
      <c r="AE264" s="54"/>
      <c r="AF264" s="54"/>
      <c r="AG264" s="54"/>
      <c r="AH264" s="54"/>
      <c r="AI264" s="57"/>
      <c r="AJ264" s="57"/>
      <c r="AK264" s="57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</row>
    <row r="265" spans="1:53" ht="17.25">
      <c r="A265" s="280">
        <v>30400015</v>
      </c>
      <c r="B265" s="65" t="s">
        <v>506</v>
      </c>
      <c r="C265" s="16" t="s">
        <v>177</v>
      </c>
      <c r="D265" s="17">
        <v>5.03</v>
      </c>
      <c r="E265" s="17"/>
      <c r="F265" s="6"/>
      <c r="G265" s="93">
        <f>SUM('1:3'!G265)</f>
        <v>0</v>
      </c>
      <c r="H265" s="218">
        <f t="shared" si="53"/>
        <v>0</v>
      </c>
      <c r="I265" s="93">
        <f>SUM('1:3'!I265)</f>
        <v>0</v>
      </c>
      <c r="J265" s="31"/>
      <c r="K265" s="35">
        <f t="array" ref="K265">IF(ISERROR(G265/L265),"",G265/L265)</f>
        <v>0</v>
      </c>
      <c r="L265" s="87">
        <v>9.3000000000000007</v>
      </c>
      <c r="M265" s="36">
        <f t="shared" si="49"/>
        <v>0</v>
      </c>
      <c r="N265" s="31">
        <f t="shared" si="50"/>
        <v>0</v>
      </c>
      <c r="O265" s="93">
        <f>SUM('1:3'!O265)</f>
        <v>0</v>
      </c>
      <c r="P265" s="93">
        <f>SUM('1:3'!P265)</f>
        <v>0</v>
      </c>
      <c r="Q265" s="93">
        <f>SUM('1:3'!Q265)</f>
        <v>0</v>
      </c>
      <c r="R265" s="93">
        <f>SUM('1:3'!R265)</f>
        <v>0</v>
      </c>
      <c r="S265" s="93">
        <f>SUM('1:3'!S265)</f>
        <v>0</v>
      </c>
      <c r="T265" s="93">
        <f>SUM('1:3'!T265)</f>
        <v>0</v>
      </c>
      <c r="U265" s="93">
        <f>SUM('1:3'!U265)</f>
        <v>0</v>
      </c>
      <c r="V265" s="203"/>
      <c r="W265" s="33"/>
      <c r="X265" s="93">
        <f>SUM('1:3'!X265)</f>
        <v>0</v>
      </c>
      <c r="Y265" s="93">
        <f>SUM('1:3'!Y265)</f>
        <v>0</v>
      </c>
      <c r="Z265" s="93">
        <f>SUM('1:3'!Z265)</f>
        <v>0</v>
      </c>
      <c r="AA265" s="93">
        <f>SUM('1:3'!AA265)</f>
        <v>0</v>
      </c>
      <c r="AB265" s="315">
        <v>0.84</v>
      </c>
      <c r="AC265" s="238">
        <f t="shared" si="52"/>
        <v>0</v>
      </c>
      <c r="AD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</row>
    <row r="266" spans="1:53" ht="17.25">
      <c r="A266" s="281">
        <v>30600004</v>
      </c>
      <c r="B266" s="65" t="s">
        <v>162</v>
      </c>
      <c r="C266" s="16" t="s">
        <v>53</v>
      </c>
      <c r="D266" s="17">
        <v>5.03</v>
      </c>
      <c r="E266" s="17"/>
      <c r="F266" s="6"/>
      <c r="G266" s="93">
        <f>SUM('1:3'!G266)</f>
        <v>0</v>
      </c>
      <c r="H266" s="218">
        <f t="shared" si="53"/>
        <v>0</v>
      </c>
      <c r="I266" s="93">
        <f>SUM('1:3'!I266)</f>
        <v>0</v>
      </c>
      <c r="J266" s="31" t="str">
        <f t="array" ref="J266">IF(ISERROR(G266/I266),"",G266/I266)</f>
        <v/>
      </c>
      <c r="K266" s="35">
        <f t="array" ref="K266">IF(ISERROR(G266/L266),"",G266/L266)</f>
        <v>0</v>
      </c>
      <c r="L266" s="87">
        <v>8</v>
      </c>
      <c r="M266" s="36">
        <f>IF(ISERROR(I266-K266),"",I266-K266)</f>
        <v>0</v>
      </c>
      <c r="N266" s="31">
        <f>SUM(O266:U266)</f>
        <v>0</v>
      </c>
      <c r="O266" s="93">
        <f>SUM('1:3'!O266)</f>
        <v>0</v>
      </c>
      <c r="P266" s="93">
        <f>SUM('1:3'!P266)</f>
        <v>0</v>
      </c>
      <c r="Q266" s="93">
        <f>SUM('1:3'!Q266)</f>
        <v>0</v>
      </c>
      <c r="R266" s="93">
        <f>SUM('1:3'!R266)</f>
        <v>0</v>
      </c>
      <c r="S266" s="93">
        <f>SUM('1:3'!S266)</f>
        <v>0</v>
      </c>
      <c r="T266" s="93">
        <f>SUM('1:3'!T266)</f>
        <v>0</v>
      </c>
      <c r="U266" s="93">
        <f>SUM('1:3'!U266)</f>
        <v>0</v>
      </c>
      <c r="V266" s="203">
        <f>SUM(X266:AA266)</f>
        <v>0</v>
      </c>
      <c r="W266" s="33" t="str">
        <f>IF(ISERROR(V266/G266),"",V266/G266)</f>
        <v/>
      </c>
      <c r="X266" s="93">
        <f>SUM('1:3'!X266)</f>
        <v>0</v>
      </c>
      <c r="Y266" s="93">
        <f>SUM('1:3'!Y266)</f>
        <v>0</v>
      </c>
      <c r="Z266" s="93">
        <f>SUM('1:3'!Z266)</f>
        <v>0</v>
      </c>
      <c r="AA266" s="93">
        <f>SUM('1:3'!AA266)</f>
        <v>0</v>
      </c>
      <c r="AB266" s="315">
        <v>1.06</v>
      </c>
      <c r="AC266" s="238">
        <f t="shared" si="52"/>
        <v>0</v>
      </c>
      <c r="AD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</row>
    <row r="267" spans="1:53" ht="17.25">
      <c r="A267" s="281">
        <v>30600001</v>
      </c>
      <c r="B267" s="65" t="s">
        <v>162</v>
      </c>
      <c r="C267" s="16" t="s">
        <v>55</v>
      </c>
      <c r="D267" s="17">
        <v>5.03</v>
      </c>
      <c r="E267" s="17"/>
      <c r="F267" s="6"/>
      <c r="G267" s="93">
        <f>SUM('1:3'!G267)</f>
        <v>0</v>
      </c>
      <c r="H267" s="218">
        <f t="shared" si="53"/>
        <v>0</v>
      </c>
      <c r="I267" s="93">
        <f>SUM('1:3'!I267)</f>
        <v>0</v>
      </c>
      <c r="J267" s="31" t="str">
        <f t="array" ref="J267">IF(ISERROR(G267/I267),"",G267/I267)</f>
        <v/>
      </c>
      <c r="K267" s="35">
        <f t="array" ref="K267">IF(ISERROR(G267/L267),"",G267/L267)</f>
        <v>0</v>
      </c>
      <c r="L267" s="87">
        <v>8</v>
      </c>
      <c r="M267" s="36">
        <f>IF(ISERROR(I267-K267),"",I267-K267)</f>
        <v>0</v>
      </c>
      <c r="N267" s="31">
        <f>SUM(O267:U267)</f>
        <v>0</v>
      </c>
      <c r="O267" s="93">
        <f>SUM('1:3'!O267)</f>
        <v>0</v>
      </c>
      <c r="P267" s="93">
        <f>SUM('1:3'!P267)</f>
        <v>0</v>
      </c>
      <c r="Q267" s="93">
        <f>SUM('1:3'!Q267)</f>
        <v>0</v>
      </c>
      <c r="R267" s="93">
        <f>SUM('1:3'!R267)</f>
        <v>0</v>
      </c>
      <c r="S267" s="93">
        <f>SUM('1:3'!S267)</f>
        <v>0</v>
      </c>
      <c r="T267" s="93">
        <f>SUM('1:3'!T267)</f>
        <v>0</v>
      </c>
      <c r="U267" s="93">
        <f>SUM('1:3'!U267)</f>
        <v>0</v>
      </c>
      <c r="V267" s="203">
        <f>SUM(X267:AA267)</f>
        <v>0</v>
      </c>
      <c r="W267" s="33" t="str">
        <f>IF(ISERROR(V267/G267),"",V267/G267)</f>
        <v/>
      </c>
      <c r="X267" s="93">
        <f>SUM('1:3'!X267)</f>
        <v>0</v>
      </c>
      <c r="Y267" s="93">
        <f>SUM('1:3'!Y267)</f>
        <v>0</v>
      </c>
      <c r="Z267" s="93">
        <f>SUM('1:3'!Z267)</f>
        <v>0</v>
      </c>
      <c r="AA267" s="93">
        <f>SUM('1:3'!AA267)</f>
        <v>0</v>
      </c>
      <c r="AB267" s="315">
        <v>1.06</v>
      </c>
      <c r="AC267" s="238">
        <f t="shared" si="52"/>
        <v>0</v>
      </c>
      <c r="AD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</row>
    <row r="268" spans="1:53" ht="17.25">
      <c r="A268" s="281">
        <v>30600002</v>
      </c>
      <c r="B268" s="65" t="s">
        <v>162</v>
      </c>
      <c r="C268" s="16" t="s">
        <v>60</v>
      </c>
      <c r="D268" s="17">
        <v>5.03</v>
      </c>
      <c r="E268" s="17"/>
      <c r="F268" s="6"/>
      <c r="G268" s="93">
        <f>SUM('1:3'!G268)</f>
        <v>0</v>
      </c>
      <c r="H268" s="218">
        <f t="shared" si="53"/>
        <v>0</v>
      </c>
      <c r="I268" s="93">
        <f>SUM('1:3'!I268)</f>
        <v>0</v>
      </c>
      <c r="J268" s="31" t="str">
        <f t="array" ref="J268">IF(ISERROR(G268/I268),"",G268/I268)</f>
        <v/>
      </c>
      <c r="K268" s="35">
        <f t="array" ref="K268">IF(ISERROR(G268/L268),"",G268/L268)</f>
        <v>0</v>
      </c>
      <c r="L268" s="87">
        <v>8</v>
      </c>
      <c r="M268" s="36">
        <f>IF(ISERROR(I268-K268),"",I268-K268)</f>
        <v>0</v>
      </c>
      <c r="N268" s="31">
        <f>SUM(O268:U268)</f>
        <v>0</v>
      </c>
      <c r="O268" s="93">
        <f>SUM('1:3'!O268)</f>
        <v>0</v>
      </c>
      <c r="P268" s="93">
        <f>SUM('1:3'!P268)</f>
        <v>0</v>
      </c>
      <c r="Q268" s="93">
        <f>SUM('1:3'!Q268)</f>
        <v>0</v>
      </c>
      <c r="R268" s="93">
        <f>SUM('1:3'!R268)</f>
        <v>0</v>
      </c>
      <c r="S268" s="93">
        <f>SUM('1:3'!S268)</f>
        <v>0</v>
      </c>
      <c r="T268" s="93">
        <f>SUM('1:3'!T268)</f>
        <v>0</v>
      </c>
      <c r="U268" s="93">
        <f>SUM('1:3'!U268)</f>
        <v>0</v>
      </c>
      <c r="V268" s="203">
        <f>SUM(X268:AA268)</f>
        <v>0</v>
      </c>
      <c r="W268" s="33" t="str">
        <f>IF(ISERROR(V268/G268),"",V268/G268)</f>
        <v/>
      </c>
      <c r="X268" s="93">
        <f>SUM('1:3'!X268)</f>
        <v>0</v>
      </c>
      <c r="Y268" s="93">
        <f>SUM('1:3'!Y268)</f>
        <v>0</v>
      </c>
      <c r="Z268" s="93">
        <f>SUM('1:3'!Z268)</f>
        <v>0</v>
      </c>
      <c r="AA268" s="93">
        <f>SUM('1:3'!AA268)</f>
        <v>0</v>
      </c>
      <c r="AB268" s="315">
        <v>1.06</v>
      </c>
      <c r="AC268" s="238">
        <f t="shared" si="52"/>
        <v>0</v>
      </c>
      <c r="AD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</row>
    <row r="269" spans="1:53" ht="17.25">
      <c r="A269" s="281">
        <v>30600003</v>
      </c>
      <c r="B269" s="65" t="s">
        <v>162</v>
      </c>
      <c r="C269" s="191" t="s">
        <v>89</v>
      </c>
      <c r="D269" s="17">
        <v>5.03</v>
      </c>
      <c r="E269" s="17"/>
      <c r="F269" s="6"/>
      <c r="G269" s="93">
        <f>SUM('1:3'!G269)</f>
        <v>0</v>
      </c>
      <c r="H269" s="218">
        <f t="shared" si="53"/>
        <v>0</v>
      </c>
      <c r="I269" s="93">
        <f>SUM('1:3'!I269)</f>
        <v>0</v>
      </c>
      <c r="J269" s="31" t="str">
        <f t="array" ref="J269">IF(ISERROR(G269/I269),"",G269/I269)</f>
        <v/>
      </c>
      <c r="K269" s="35">
        <f t="array" ref="K269">IF(ISERROR(G269/L269),"",G269/L269)</f>
        <v>0</v>
      </c>
      <c r="L269" s="87">
        <v>8</v>
      </c>
      <c r="M269" s="36">
        <f>IF(ISERROR(I269-K269),"",I269-K269)</f>
        <v>0</v>
      </c>
      <c r="N269" s="31">
        <f>SUM(O269:U269)</f>
        <v>0</v>
      </c>
      <c r="O269" s="93">
        <f>SUM('1:3'!O269)</f>
        <v>0</v>
      </c>
      <c r="P269" s="93">
        <f>SUM('1:3'!P269)</f>
        <v>0</v>
      </c>
      <c r="Q269" s="93">
        <f>SUM('1:3'!Q269)</f>
        <v>0</v>
      </c>
      <c r="R269" s="93">
        <f>SUM('1:3'!R269)</f>
        <v>0</v>
      </c>
      <c r="S269" s="93">
        <f>SUM('1:3'!S269)</f>
        <v>0</v>
      </c>
      <c r="T269" s="93">
        <f>SUM('1:3'!T269)</f>
        <v>0</v>
      </c>
      <c r="U269" s="93">
        <f>SUM('1:3'!U269)</f>
        <v>0</v>
      </c>
      <c r="V269" s="203">
        <f>SUM(X269:AA269)</f>
        <v>0</v>
      </c>
      <c r="W269" s="33" t="str">
        <f>IF(ISERROR(V269/G269),"",V269/G269)</f>
        <v/>
      </c>
      <c r="X269" s="93">
        <f>SUM('1:3'!X269)</f>
        <v>0</v>
      </c>
      <c r="Y269" s="93">
        <f>SUM('1:3'!Y269)</f>
        <v>0</v>
      </c>
      <c r="Z269" s="93">
        <f>SUM('1:3'!Z269)</f>
        <v>0</v>
      </c>
      <c r="AA269" s="93">
        <f>SUM('1:3'!AA269)</f>
        <v>0</v>
      </c>
      <c r="AB269" s="315">
        <v>1.06</v>
      </c>
      <c r="AC269" s="238">
        <f t="shared" si="52"/>
        <v>0</v>
      </c>
      <c r="AD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</row>
    <row r="270" spans="1:53" ht="17.25">
      <c r="A270" s="281">
        <v>30400030</v>
      </c>
      <c r="B270" s="65" t="s">
        <v>88</v>
      </c>
      <c r="C270" s="16" t="s">
        <v>53</v>
      </c>
      <c r="D270" s="17">
        <v>5.03</v>
      </c>
      <c r="E270" s="17"/>
      <c r="F270" s="6"/>
      <c r="G270" s="93">
        <f>SUM('1:3'!G270)</f>
        <v>0</v>
      </c>
      <c r="H270" s="218">
        <f t="shared" si="53"/>
        <v>0</v>
      </c>
      <c r="I270" s="93">
        <f>SUM('1:3'!I270)</f>
        <v>0</v>
      </c>
      <c r="J270" s="31" t="str">
        <f t="array" ref="J270">IF(ISERROR(G270/I270),"",G270/I270)</f>
        <v/>
      </c>
      <c r="K270" s="35">
        <f t="array" ref="K270">IF(ISERROR(G270/L270),"",G270/L270)</f>
        <v>0</v>
      </c>
      <c r="L270" s="87">
        <v>10</v>
      </c>
      <c r="M270" s="36">
        <f t="shared" ref="M270:M285" si="54">IF(ISERROR(I270-K270),"",I270-K270)</f>
        <v>0</v>
      </c>
      <c r="N270" s="31">
        <f t="shared" ref="N270:N285" si="55">SUM(O270:U270)</f>
        <v>0</v>
      </c>
      <c r="O270" s="93">
        <f>SUM('1:3'!O270)</f>
        <v>0</v>
      </c>
      <c r="P270" s="93">
        <f>SUM('1:3'!P270)</f>
        <v>0</v>
      </c>
      <c r="Q270" s="93">
        <f>SUM('1:3'!Q270)</f>
        <v>0</v>
      </c>
      <c r="R270" s="93">
        <f>SUM('1:3'!R270)</f>
        <v>0</v>
      </c>
      <c r="S270" s="93">
        <f>SUM('1:3'!S270)</f>
        <v>0</v>
      </c>
      <c r="T270" s="93">
        <f>SUM('1:3'!T270)</f>
        <v>0</v>
      </c>
      <c r="U270" s="93">
        <f>SUM('1:3'!U270)</f>
        <v>0</v>
      </c>
      <c r="V270" s="202">
        <f t="shared" ref="V270:V277" si="56">SUM(X270:AA270)</f>
        <v>0</v>
      </c>
      <c r="W270" s="33" t="str">
        <f t="shared" ref="W270:W277" si="57">IF(ISERROR(V270/G270),"",V270/G270)</f>
        <v/>
      </c>
      <c r="X270" s="93">
        <f>SUM('1:3'!X270)</f>
        <v>0</v>
      </c>
      <c r="Y270" s="93">
        <f>SUM('1:3'!Y270)</f>
        <v>0</v>
      </c>
      <c r="Z270" s="93">
        <f>SUM('1:3'!Z270)</f>
        <v>0</v>
      </c>
      <c r="AA270" s="93">
        <f>SUM('1:3'!AA270)</f>
        <v>0</v>
      </c>
      <c r="AB270" s="315">
        <v>1.04</v>
      </c>
      <c r="AC270" s="238">
        <f t="shared" si="52"/>
        <v>0</v>
      </c>
      <c r="AD270" s="223"/>
      <c r="AE270" s="54"/>
      <c r="AF270" s="54"/>
      <c r="AG270" s="54"/>
      <c r="AH270" s="54"/>
      <c r="AI270" s="57"/>
      <c r="AJ270" s="57"/>
      <c r="AK270" s="57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</row>
    <row r="271" spans="1:53" ht="17.25">
      <c r="A271" s="281"/>
      <c r="B271" s="65" t="s">
        <v>88</v>
      </c>
      <c r="C271" s="16" t="s">
        <v>72</v>
      </c>
      <c r="D271" s="17">
        <v>5.03</v>
      </c>
      <c r="E271" s="17"/>
      <c r="F271" s="6"/>
      <c r="G271" s="93">
        <f>SUM('1:3'!G271)</f>
        <v>0</v>
      </c>
      <c r="H271" s="218">
        <f t="shared" si="53"/>
        <v>0</v>
      </c>
      <c r="I271" s="93">
        <f>SUM('1:3'!I271)</f>
        <v>0</v>
      </c>
      <c r="J271" s="31" t="str">
        <f t="array" ref="J271">IF(ISERROR(G271/I271),"",G271/I271)</f>
        <v/>
      </c>
      <c r="K271" s="35" t="str">
        <f t="array" ref="K271">IF(ISERROR(G271/L271),"",G271/L271)</f>
        <v/>
      </c>
      <c r="L271" s="87"/>
      <c r="M271" s="36" t="str">
        <f t="shared" si="54"/>
        <v/>
      </c>
      <c r="N271" s="31">
        <f t="shared" si="55"/>
        <v>0</v>
      </c>
      <c r="O271" s="93">
        <f>SUM('1:3'!O271)</f>
        <v>0</v>
      </c>
      <c r="P271" s="93">
        <f>SUM('1:3'!P271)</f>
        <v>0</v>
      </c>
      <c r="Q271" s="93">
        <f>SUM('1:3'!Q271)</f>
        <v>0</v>
      </c>
      <c r="R271" s="93">
        <f>SUM('1:3'!R271)</f>
        <v>0</v>
      </c>
      <c r="S271" s="93">
        <f>SUM('1:3'!S271)</f>
        <v>0</v>
      </c>
      <c r="T271" s="93">
        <f>SUM('1:3'!T271)</f>
        <v>0</v>
      </c>
      <c r="U271" s="93">
        <f>SUM('1:3'!U271)</f>
        <v>0</v>
      </c>
      <c r="V271" s="202">
        <f t="shared" si="56"/>
        <v>0</v>
      </c>
      <c r="W271" s="33" t="str">
        <f t="shared" si="57"/>
        <v/>
      </c>
      <c r="X271" s="93">
        <f>SUM('1:3'!X271)</f>
        <v>0</v>
      </c>
      <c r="Y271" s="93">
        <f>SUM('1:3'!Y271)</f>
        <v>0</v>
      </c>
      <c r="Z271" s="93">
        <f>SUM('1:3'!Z271)</f>
        <v>0</v>
      </c>
      <c r="AA271" s="93">
        <f>SUM('1:3'!AA271)</f>
        <v>0</v>
      </c>
      <c r="AB271" s="315">
        <v>1.04</v>
      </c>
      <c r="AC271" s="238">
        <f t="shared" si="52"/>
        <v>0</v>
      </c>
      <c r="AD271" s="223"/>
      <c r="AE271" s="54"/>
      <c r="AF271" s="54"/>
      <c r="AG271" s="54"/>
      <c r="AH271" s="54"/>
      <c r="AI271" s="57"/>
      <c r="AJ271" s="57"/>
      <c r="AK271" s="57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</row>
    <row r="272" spans="1:53" ht="17.25">
      <c r="A272" s="281"/>
      <c r="B272" s="65" t="s">
        <v>88</v>
      </c>
      <c r="C272" s="16" t="s">
        <v>60</v>
      </c>
      <c r="D272" s="17">
        <v>5.03</v>
      </c>
      <c r="E272" s="17"/>
      <c r="F272" s="6"/>
      <c r="G272" s="93">
        <f>SUM('1:3'!G272)</f>
        <v>0</v>
      </c>
      <c r="H272" s="218">
        <f t="shared" si="53"/>
        <v>0</v>
      </c>
      <c r="I272" s="93">
        <f>SUM('1:3'!I272)</f>
        <v>0</v>
      </c>
      <c r="J272" s="31" t="str">
        <f t="array" ref="J272">IF(ISERROR(G272/I272),"",G272/I272)</f>
        <v/>
      </c>
      <c r="K272" s="35" t="str">
        <f t="array" ref="K272">IF(ISERROR(G272/L272),"",G272/L272)</f>
        <v/>
      </c>
      <c r="L272" s="87"/>
      <c r="M272" s="36" t="str">
        <f t="shared" si="54"/>
        <v/>
      </c>
      <c r="N272" s="31">
        <f t="shared" si="55"/>
        <v>0</v>
      </c>
      <c r="O272" s="93">
        <f>SUM('1:3'!O272)</f>
        <v>0</v>
      </c>
      <c r="P272" s="93">
        <f>SUM('1:3'!P272)</f>
        <v>0</v>
      </c>
      <c r="Q272" s="93">
        <f>SUM('1:3'!Q272)</f>
        <v>0</v>
      </c>
      <c r="R272" s="93">
        <f>SUM('1:3'!R272)</f>
        <v>0</v>
      </c>
      <c r="S272" s="93">
        <f>SUM('1:3'!S272)</f>
        <v>0</v>
      </c>
      <c r="T272" s="93">
        <f>SUM('1:3'!T272)</f>
        <v>0</v>
      </c>
      <c r="U272" s="93">
        <f>SUM('1:3'!U272)</f>
        <v>0</v>
      </c>
      <c r="V272" s="202">
        <f t="shared" si="56"/>
        <v>0</v>
      </c>
      <c r="W272" s="33" t="str">
        <f t="shared" si="57"/>
        <v/>
      </c>
      <c r="X272" s="93">
        <f>SUM('1:3'!X272)</f>
        <v>0</v>
      </c>
      <c r="Y272" s="93">
        <f>SUM('1:3'!Y272)</f>
        <v>0</v>
      </c>
      <c r="Z272" s="93">
        <f>SUM('1:3'!Z272)</f>
        <v>0</v>
      </c>
      <c r="AA272" s="93">
        <f>SUM('1:3'!AA272)</f>
        <v>0</v>
      </c>
      <c r="AB272" s="315">
        <v>1.04</v>
      </c>
      <c r="AC272" s="238">
        <f t="shared" si="52"/>
        <v>0</v>
      </c>
      <c r="AD272" s="223"/>
      <c r="AE272" s="54"/>
      <c r="AF272" s="54"/>
      <c r="AG272" s="54"/>
      <c r="AH272" s="54"/>
      <c r="AI272" s="57"/>
      <c r="AJ272" s="57"/>
      <c r="AK272" s="57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</row>
    <row r="273" spans="1:53" ht="17.25">
      <c r="A273" s="281">
        <v>30401031</v>
      </c>
      <c r="B273" s="65" t="s">
        <v>88</v>
      </c>
      <c r="C273" s="16" t="s">
        <v>66</v>
      </c>
      <c r="D273" s="17">
        <v>5.03</v>
      </c>
      <c r="E273" s="17"/>
      <c r="F273" s="6"/>
      <c r="G273" s="93">
        <f>SUM('1:3'!G273)</f>
        <v>0</v>
      </c>
      <c r="H273" s="218">
        <f t="shared" si="53"/>
        <v>0</v>
      </c>
      <c r="I273" s="93">
        <f>SUM('1:3'!I273)</f>
        <v>0</v>
      </c>
      <c r="J273" s="31" t="str">
        <f t="array" ref="J273">IF(ISERROR(G273/I273),"",G273/I273)</f>
        <v/>
      </c>
      <c r="K273" s="35" t="str">
        <f t="array" ref="K273">IF(ISERROR(G273/L273),"",G273/L273)</f>
        <v/>
      </c>
      <c r="L273" s="87"/>
      <c r="M273" s="36" t="str">
        <f t="shared" si="54"/>
        <v/>
      </c>
      <c r="N273" s="31">
        <f t="shared" si="55"/>
        <v>0</v>
      </c>
      <c r="O273" s="93">
        <f>SUM('1:3'!O273)</f>
        <v>0</v>
      </c>
      <c r="P273" s="93">
        <f>SUM('1:3'!P273)</f>
        <v>0</v>
      </c>
      <c r="Q273" s="93">
        <f>SUM('1:3'!Q273)</f>
        <v>0</v>
      </c>
      <c r="R273" s="93">
        <f>SUM('1:3'!R273)</f>
        <v>0</v>
      </c>
      <c r="S273" s="93">
        <f>SUM('1:3'!S273)</f>
        <v>0</v>
      </c>
      <c r="T273" s="93">
        <f>SUM('1:3'!T273)</f>
        <v>0</v>
      </c>
      <c r="U273" s="93">
        <f>SUM('1:3'!U273)</f>
        <v>0</v>
      </c>
      <c r="V273" s="202">
        <f t="shared" si="56"/>
        <v>0</v>
      </c>
      <c r="W273" s="33" t="str">
        <f t="shared" si="57"/>
        <v/>
      </c>
      <c r="X273" s="93">
        <f>SUM('1:3'!X273)</f>
        <v>0</v>
      </c>
      <c r="Y273" s="93">
        <f>SUM('1:3'!Y273)</f>
        <v>0</v>
      </c>
      <c r="Z273" s="93">
        <f>SUM('1:3'!Z273)</f>
        <v>0</v>
      </c>
      <c r="AA273" s="93">
        <f>SUM('1:3'!AA273)</f>
        <v>0</v>
      </c>
      <c r="AB273" s="315">
        <v>1.04</v>
      </c>
      <c r="AC273" s="238">
        <f t="shared" si="52"/>
        <v>0</v>
      </c>
      <c r="AD273" s="223"/>
      <c r="AE273" s="54"/>
      <c r="AF273" s="54"/>
      <c r="AG273" s="54"/>
      <c r="AH273" s="54"/>
      <c r="AI273" s="57"/>
      <c r="AJ273" s="57"/>
      <c r="AK273" s="57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</row>
    <row r="274" spans="1:53" ht="17.25">
      <c r="A274" s="281">
        <v>30600005</v>
      </c>
      <c r="B274" s="61" t="s">
        <v>90</v>
      </c>
      <c r="C274" s="16" t="s">
        <v>55</v>
      </c>
      <c r="D274" s="17">
        <v>9.36</v>
      </c>
      <c r="E274" s="17"/>
      <c r="F274" s="6"/>
      <c r="G274" s="93">
        <f>SUM('1:3'!G274)</f>
        <v>0</v>
      </c>
      <c r="H274" s="218">
        <f t="shared" si="53"/>
        <v>0</v>
      </c>
      <c r="I274" s="93">
        <f>SUM('1:3'!I274)</f>
        <v>0</v>
      </c>
      <c r="J274" s="31" t="str">
        <f t="array" ref="J274">IF(ISERROR(G274/I274),"",G274/I274)</f>
        <v/>
      </c>
      <c r="K274" s="35">
        <f t="array" ref="K274">IF(ISERROR(G274/L274),"",G274/L274)</f>
        <v>0</v>
      </c>
      <c r="L274" s="87">
        <v>6</v>
      </c>
      <c r="M274" s="36">
        <f t="shared" si="54"/>
        <v>0</v>
      </c>
      <c r="N274" s="31">
        <f t="shared" si="55"/>
        <v>0</v>
      </c>
      <c r="O274" s="93">
        <f>SUM('1:3'!O274)</f>
        <v>0</v>
      </c>
      <c r="P274" s="93">
        <f>SUM('1:3'!P274)</f>
        <v>0</v>
      </c>
      <c r="Q274" s="93">
        <f>SUM('1:3'!Q274)</f>
        <v>0</v>
      </c>
      <c r="R274" s="93">
        <f>SUM('1:3'!R274)</f>
        <v>0</v>
      </c>
      <c r="S274" s="93">
        <f>SUM('1:3'!S274)</f>
        <v>0</v>
      </c>
      <c r="T274" s="93">
        <f>SUM('1:3'!T274)</f>
        <v>0</v>
      </c>
      <c r="U274" s="93">
        <f>SUM('1:3'!U274)</f>
        <v>0</v>
      </c>
      <c r="V274" s="202">
        <f t="shared" si="56"/>
        <v>0</v>
      </c>
      <c r="W274" s="33" t="str">
        <f t="shared" si="57"/>
        <v/>
      </c>
      <c r="X274" s="93">
        <f>SUM('1:3'!X274)</f>
        <v>0</v>
      </c>
      <c r="Y274" s="93">
        <f>SUM('1:3'!Y274)</f>
        <v>0</v>
      </c>
      <c r="Z274" s="93">
        <f>SUM('1:3'!Z274)</f>
        <v>0</v>
      </c>
      <c r="AA274" s="93">
        <f>SUM('1:3'!AA274)</f>
        <v>0</v>
      </c>
      <c r="AB274" s="315">
        <v>1.29</v>
      </c>
      <c r="AC274" s="238">
        <f t="shared" si="52"/>
        <v>0</v>
      </c>
      <c r="AD274" s="223"/>
      <c r="AE274" s="54"/>
      <c r="AF274" s="54"/>
      <c r="AG274" s="54"/>
      <c r="AH274" s="54"/>
      <c r="AI274" s="57"/>
      <c r="AJ274" s="57"/>
      <c r="AK274" s="57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</row>
    <row r="275" spans="1:53" ht="17.25">
      <c r="A275" s="281">
        <v>30600008</v>
      </c>
      <c r="B275" s="61" t="s">
        <v>90</v>
      </c>
      <c r="C275" s="16" t="s">
        <v>53</v>
      </c>
      <c r="D275" s="17">
        <v>9.36</v>
      </c>
      <c r="E275" s="17"/>
      <c r="F275" s="6"/>
      <c r="G275" s="93">
        <f>SUM('1:3'!G275)</f>
        <v>0</v>
      </c>
      <c r="H275" s="218">
        <f t="shared" si="53"/>
        <v>0</v>
      </c>
      <c r="I275" s="93">
        <f>SUM('1:3'!I275)</f>
        <v>0</v>
      </c>
      <c r="J275" s="31" t="str">
        <f t="array" ref="J275">IF(ISERROR(G275/I275),"",G275/I275)</f>
        <v/>
      </c>
      <c r="K275" s="35">
        <f t="array" ref="K275">IF(ISERROR(G275/L275),"",G275/L275)</f>
        <v>0</v>
      </c>
      <c r="L275" s="87">
        <v>6</v>
      </c>
      <c r="M275" s="36">
        <f t="shared" si="54"/>
        <v>0</v>
      </c>
      <c r="N275" s="31">
        <f t="shared" si="55"/>
        <v>0</v>
      </c>
      <c r="O275" s="93">
        <f>SUM('1:3'!O275)</f>
        <v>0</v>
      </c>
      <c r="P275" s="93">
        <f>SUM('1:3'!P275)</f>
        <v>0</v>
      </c>
      <c r="Q275" s="93">
        <f>SUM('1:3'!Q275)</f>
        <v>0</v>
      </c>
      <c r="R275" s="93">
        <f>SUM('1:3'!R275)</f>
        <v>0</v>
      </c>
      <c r="S275" s="93">
        <f>SUM('1:3'!S275)</f>
        <v>0</v>
      </c>
      <c r="T275" s="93">
        <f>SUM('1:3'!T275)</f>
        <v>0</v>
      </c>
      <c r="U275" s="93">
        <f>SUM('1:3'!U275)</f>
        <v>0</v>
      </c>
      <c r="V275" s="202">
        <f t="shared" si="56"/>
        <v>0</v>
      </c>
      <c r="W275" s="33" t="str">
        <f t="shared" si="57"/>
        <v/>
      </c>
      <c r="X275" s="93">
        <f>SUM('1:3'!X275)</f>
        <v>0</v>
      </c>
      <c r="Y275" s="93">
        <f>SUM('1:3'!Y275)</f>
        <v>0</v>
      </c>
      <c r="Z275" s="93">
        <f>SUM('1:3'!Z275)</f>
        <v>0</v>
      </c>
      <c r="AA275" s="93">
        <f>SUM('1:3'!AA275)</f>
        <v>0</v>
      </c>
      <c r="AB275" s="315">
        <v>1.29</v>
      </c>
      <c r="AC275" s="238">
        <f t="shared" si="52"/>
        <v>0</v>
      </c>
      <c r="AD275" s="223"/>
      <c r="AE275" s="54"/>
      <c r="AF275" s="54"/>
      <c r="AG275" s="54"/>
      <c r="AH275" s="54"/>
      <c r="AI275" s="57"/>
      <c r="AJ275" s="57"/>
      <c r="AK275" s="57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</row>
    <row r="276" spans="1:53" ht="17.25">
      <c r="A276" s="281">
        <v>30600007</v>
      </c>
      <c r="B276" s="61" t="s">
        <v>90</v>
      </c>
      <c r="C276" s="16" t="s">
        <v>89</v>
      </c>
      <c r="D276" s="17">
        <v>9.36</v>
      </c>
      <c r="E276" s="17"/>
      <c r="F276" s="6"/>
      <c r="G276" s="93">
        <f>SUM('1:3'!G276)</f>
        <v>0</v>
      </c>
      <c r="H276" s="218">
        <f t="shared" si="53"/>
        <v>0</v>
      </c>
      <c r="I276" s="93">
        <f>SUM('1:3'!I276)</f>
        <v>0</v>
      </c>
      <c r="J276" s="31" t="str">
        <f t="array" ref="J276">IF(ISERROR(G276/I276),"",G276/I276)</f>
        <v/>
      </c>
      <c r="K276" s="35">
        <f t="array" ref="K276">IF(ISERROR(G276/L276),"",G276/L276)</f>
        <v>0</v>
      </c>
      <c r="L276" s="87">
        <v>6</v>
      </c>
      <c r="M276" s="36">
        <f t="shared" si="54"/>
        <v>0</v>
      </c>
      <c r="N276" s="31">
        <f t="shared" si="55"/>
        <v>0</v>
      </c>
      <c r="O276" s="93">
        <f>SUM('1:3'!O276)</f>
        <v>0</v>
      </c>
      <c r="P276" s="93">
        <f>SUM('1:3'!P276)</f>
        <v>0</v>
      </c>
      <c r="Q276" s="93">
        <f>SUM('1:3'!Q276)</f>
        <v>0</v>
      </c>
      <c r="R276" s="93">
        <f>SUM('1:3'!R276)</f>
        <v>0</v>
      </c>
      <c r="S276" s="93">
        <f>SUM('1:3'!S276)</f>
        <v>0</v>
      </c>
      <c r="T276" s="93">
        <f>SUM('1:3'!T276)</f>
        <v>0</v>
      </c>
      <c r="U276" s="93">
        <f>SUM('1:3'!U276)</f>
        <v>0</v>
      </c>
      <c r="V276" s="202">
        <f t="shared" si="56"/>
        <v>0</v>
      </c>
      <c r="W276" s="33" t="str">
        <f t="shared" si="57"/>
        <v/>
      </c>
      <c r="X276" s="93">
        <f>SUM('1:3'!X276)</f>
        <v>0</v>
      </c>
      <c r="Y276" s="93">
        <f>SUM('1:3'!Y276)</f>
        <v>0</v>
      </c>
      <c r="Z276" s="93">
        <f>SUM('1:3'!Z276)</f>
        <v>0</v>
      </c>
      <c r="AA276" s="93">
        <f>SUM('1:3'!AA276)</f>
        <v>0</v>
      </c>
      <c r="AB276" s="315">
        <v>1.29</v>
      </c>
      <c r="AC276" s="238">
        <f t="shared" si="52"/>
        <v>0</v>
      </c>
      <c r="AD276" s="223"/>
      <c r="AE276" s="54"/>
      <c r="AF276" s="54"/>
      <c r="AG276" s="54"/>
      <c r="AH276" s="54"/>
      <c r="AI276" s="57"/>
      <c r="AJ276" s="57"/>
      <c r="AK276" s="57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</row>
    <row r="277" spans="1:53" ht="17.25">
      <c r="A277" s="281">
        <v>30600006</v>
      </c>
      <c r="B277" s="61" t="s">
        <v>90</v>
      </c>
      <c r="C277" s="16" t="s">
        <v>60</v>
      </c>
      <c r="D277" s="17">
        <v>9.36</v>
      </c>
      <c r="E277" s="17"/>
      <c r="F277" s="6"/>
      <c r="G277" s="93">
        <f>SUM('1:3'!G277)</f>
        <v>0</v>
      </c>
      <c r="H277" s="218">
        <f t="shared" si="53"/>
        <v>0</v>
      </c>
      <c r="I277" s="93">
        <f>SUM('1:3'!I277)</f>
        <v>0</v>
      </c>
      <c r="J277" s="31" t="str">
        <f t="array" ref="J277">IF(ISERROR(G277/I277),"",G277/I277)</f>
        <v/>
      </c>
      <c r="K277" s="35">
        <f t="array" ref="K277">IF(ISERROR(G277/L277),"",G277/L277)</f>
        <v>0</v>
      </c>
      <c r="L277" s="87">
        <v>6</v>
      </c>
      <c r="M277" s="36">
        <f t="shared" si="54"/>
        <v>0</v>
      </c>
      <c r="N277" s="31">
        <f t="shared" si="55"/>
        <v>0</v>
      </c>
      <c r="O277" s="93">
        <f>SUM('1:3'!O277)</f>
        <v>0</v>
      </c>
      <c r="P277" s="93">
        <f>SUM('1:3'!P277)</f>
        <v>0</v>
      </c>
      <c r="Q277" s="93">
        <f>SUM('1:3'!Q277)</f>
        <v>0</v>
      </c>
      <c r="R277" s="93">
        <f>SUM('1:3'!R277)</f>
        <v>0</v>
      </c>
      <c r="S277" s="93">
        <f>SUM('1:3'!S277)</f>
        <v>0</v>
      </c>
      <c r="T277" s="93">
        <f>SUM('1:3'!T277)</f>
        <v>0</v>
      </c>
      <c r="U277" s="93">
        <f>SUM('1:3'!U277)</f>
        <v>0</v>
      </c>
      <c r="V277" s="202">
        <f t="shared" si="56"/>
        <v>0</v>
      </c>
      <c r="W277" s="33" t="str">
        <f t="shared" si="57"/>
        <v/>
      </c>
      <c r="X277" s="93">
        <f>SUM('1:3'!X277)</f>
        <v>0</v>
      </c>
      <c r="Y277" s="93">
        <f>SUM('1:3'!Y277)</f>
        <v>0</v>
      </c>
      <c r="Z277" s="93">
        <f>SUM('1:3'!Z277)</f>
        <v>0</v>
      </c>
      <c r="AA277" s="93">
        <f>SUM('1:3'!AA277)</f>
        <v>0</v>
      </c>
      <c r="AB277" s="315">
        <v>1.29</v>
      </c>
      <c r="AC277" s="238">
        <f t="shared" si="52"/>
        <v>0</v>
      </c>
      <c r="AD277" s="223"/>
      <c r="AE277" s="54"/>
      <c r="AF277" s="54"/>
      <c r="AG277" s="54"/>
      <c r="AH277" s="54"/>
      <c r="AI277" s="57"/>
      <c r="AJ277" s="57"/>
      <c r="AK277" s="57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</row>
    <row r="278" spans="1:53" ht="17.25">
      <c r="A278" s="280">
        <v>30400026</v>
      </c>
      <c r="B278" s="186" t="s">
        <v>393</v>
      </c>
      <c r="C278" s="183" t="s">
        <v>395</v>
      </c>
      <c r="D278" s="17">
        <v>5</v>
      </c>
      <c r="E278" s="17"/>
      <c r="F278" s="6"/>
      <c r="G278" s="93">
        <f>SUM('1:3'!G278)</f>
        <v>0</v>
      </c>
      <c r="H278" s="218">
        <f t="shared" si="53"/>
        <v>0</v>
      </c>
      <c r="I278" s="93">
        <f>SUM('1:3'!I278)</f>
        <v>0</v>
      </c>
      <c r="J278" s="31"/>
      <c r="K278" s="35">
        <f t="array" ref="K278">IF(ISERROR(G278/L278),"",G278/L278)</f>
        <v>0</v>
      </c>
      <c r="L278" s="87">
        <v>5</v>
      </c>
      <c r="M278" s="36">
        <f t="shared" si="54"/>
        <v>0</v>
      </c>
      <c r="N278" s="31">
        <f t="shared" si="55"/>
        <v>0</v>
      </c>
      <c r="O278" s="93">
        <f>SUM('1:3'!O278)</f>
        <v>0</v>
      </c>
      <c r="P278" s="93">
        <f>SUM('1:3'!P278)</f>
        <v>0</v>
      </c>
      <c r="Q278" s="93">
        <f>SUM('1:3'!Q278)</f>
        <v>0</v>
      </c>
      <c r="R278" s="93">
        <f>SUM('1:3'!R278)</f>
        <v>0</v>
      </c>
      <c r="S278" s="93">
        <f>SUM('1:3'!S278)</f>
        <v>0</v>
      </c>
      <c r="T278" s="93">
        <f>SUM('1:3'!T278)</f>
        <v>0</v>
      </c>
      <c r="U278" s="93">
        <f>SUM('1:3'!U278)</f>
        <v>0</v>
      </c>
      <c r="V278" s="202"/>
      <c r="W278" s="33"/>
      <c r="X278" s="93">
        <f>SUM('1:3'!X278)</f>
        <v>0</v>
      </c>
      <c r="Y278" s="93">
        <f>SUM('1:3'!Y278)</f>
        <v>0</v>
      </c>
      <c r="Z278" s="93">
        <f>SUM('1:3'!Z278)</f>
        <v>0</v>
      </c>
      <c r="AA278" s="93">
        <f>SUM('1:3'!AA278)</f>
        <v>0</v>
      </c>
      <c r="AB278" s="315">
        <v>2.0699999999999998</v>
      </c>
      <c r="AC278" s="238">
        <f t="shared" si="52"/>
        <v>0</v>
      </c>
      <c r="AD278" s="223"/>
      <c r="AE278" s="54"/>
      <c r="AF278" s="54"/>
      <c r="AG278" s="54"/>
      <c r="AH278" s="54"/>
      <c r="AI278" s="57"/>
      <c r="AJ278" s="57"/>
      <c r="AK278" s="57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</row>
    <row r="279" spans="1:53" ht="17.25">
      <c r="A279" s="280">
        <v>30400028</v>
      </c>
      <c r="B279" s="186" t="s">
        <v>393</v>
      </c>
      <c r="C279" s="183" t="s">
        <v>402</v>
      </c>
      <c r="D279" s="17">
        <v>5</v>
      </c>
      <c r="E279" s="17"/>
      <c r="F279" s="6"/>
      <c r="G279" s="93">
        <f>SUM('1:3'!G279)</f>
        <v>70</v>
      </c>
      <c r="H279" s="218">
        <f t="shared" si="53"/>
        <v>350</v>
      </c>
      <c r="I279" s="93">
        <f>SUM('1:3'!I279)</f>
        <v>4</v>
      </c>
      <c r="J279" s="31"/>
      <c r="K279" s="35">
        <f t="array" ref="K279">IF(ISERROR(G279/L279),"",G279/L279)</f>
        <v>14</v>
      </c>
      <c r="L279" s="87">
        <v>5</v>
      </c>
      <c r="M279" s="36">
        <f t="shared" si="54"/>
        <v>-10</v>
      </c>
      <c r="N279" s="31">
        <f t="shared" si="55"/>
        <v>0</v>
      </c>
      <c r="O279" s="93">
        <f>SUM('1:3'!O279)</f>
        <v>0</v>
      </c>
      <c r="P279" s="93">
        <f>SUM('1:3'!P279)</f>
        <v>0</v>
      </c>
      <c r="Q279" s="93">
        <f>SUM('1:3'!Q279)</f>
        <v>0</v>
      </c>
      <c r="R279" s="93">
        <f>SUM('1:3'!R279)</f>
        <v>0</v>
      </c>
      <c r="S279" s="93">
        <f>SUM('1:3'!S279)</f>
        <v>0</v>
      </c>
      <c r="T279" s="93">
        <f>SUM('1:3'!T279)</f>
        <v>0</v>
      </c>
      <c r="U279" s="93">
        <f>SUM('1:3'!U279)</f>
        <v>0</v>
      </c>
      <c r="V279" s="202"/>
      <c r="W279" s="33"/>
      <c r="X279" s="93">
        <f>SUM('1:3'!X279)</f>
        <v>0</v>
      </c>
      <c r="Y279" s="93">
        <f>SUM('1:3'!Y279)</f>
        <v>0</v>
      </c>
      <c r="Z279" s="93">
        <f>SUM('1:3'!Z279)</f>
        <v>0</v>
      </c>
      <c r="AA279" s="93">
        <f>SUM('1:3'!AA279)</f>
        <v>0</v>
      </c>
      <c r="AB279" s="315">
        <v>2.0699999999999998</v>
      </c>
      <c r="AC279" s="238">
        <f t="shared" si="52"/>
        <v>144.89999999999998</v>
      </c>
      <c r="AD279" s="223"/>
      <c r="AE279" s="54"/>
      <c r="AF279" s="54"/>
      <c r="AG279" s="54"/>
      <c r="AH279" s="54"/>
      <c r="AI279" s="57"/>
      <c r="AJ279" s="57"/>
      <c r="AK279" s="57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</row>
    <row r="280" spans="1:53" ht="17.25">
      <c r="A280" s="280">
        <v>30400027</v>
      </c>
      <c r="B280" s="186" t="s">
        <v>404</v>
      </c>
      <c r="C280" s="183" t="s">
        <v>405</v>
      </c>
      <c r="D280" s="17">
        <v>5</v>
      </c>
      <c r="E280" s="17"/>
      <c r="F280" s="6"/>
      <c r="G280" s="93">
        <f>SUM('1:3'!G280)</f>
        <v>0</v>
      </c>
      <c r="H280" s="218">
        <f t="shared" si="53"/>
        <v>0</v>
      </c>
      <c r="I280" s="93">
        <f>SUM('1:3'!I280)</f>
        <v>0</v>
      </c>
      <c r="J280" s="31"/>
      <c r="K280" s="35">
        <f t="array" ref="K280">IF(ISERROR(G280/L280),"",G280/L280)</f>
        <v>0</v>
      </c>
      <c r="L280" s="87">
        <v>5</v>
      </c>
      <c r="M280" s="36">
        <f t="shared" si="54"/>
        <v>0</v>
      </c>
      <c r="N280" s="31">
        <f t="shared" si="55"/>
        <v>0</v>
      </c>
      <c r="O280" s="93">
        <f>SUM('1:3'!O280)</f>
        <v>0</v>
      </c>
      <c r="P280" s="93">
        <f>SUM('1:3'!P280)</f>
        <v>0</v>
      </c>
      <c r="Q280" s="93">
        <f>SUM('1:3'!Q280)</f>
        <v>0</v>
      </c>
      <c r="R280" s="93">
        <f>SUM('1:3'!R280)</f>
        <v>0</v>
      </c>
      <c r="S280" s="93">
        <f>SUM('1:3'!S280)</f>
        <v>0</v>
      </c>
      <c r="T280" s="93">
        <f>SUM('1:3'!T280)</f>
        <v>0</v>
      </c>
      <c r="U280" s="93">
        <f>SUM('1:3'!U280)</f>
        <v>0</v>
      </c>
      <c r="V280" s="202"/>
      <c r="W280" s="33"/>
      <c r="X280" s="93">
        <f>SUM('1:3'!X280)</f>
        <v>0</v>
      </c>
      <c r="Y280" s="93">
        <f>SUM('1:3'!Y280)</f>
        <v>0</v>
      </c>
      <c r="Z280" s="93">
        <f>SUM('1:3'!Z280)</f>
        <v>0</v>
      </c>
      <c r="AA280" s="93">
        <f>SUM('1:3'!AA280)</f>
        <v>0</v>
      </c>
      <c r="AB280" s="315">
        <v>2.0699999999999998</v>
      </c>
      <c r="AC280" s="238">
        <f t="shared" si="52"/>
        <v>0</v>
      </c>
      <c r="AD280" s="223"/>
      <c r="AE280" s="54"/>
      <c r="AF280" s="54"/>
      <c r="AG280" s="54"/>
      <c r="AH280" s="54"/>
      <c r="AI280" s="57"/>
      <c r="AJ280" s="57"/>
      <c r="AK280" s="57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</row>
    <row r="281" spans="1:53" ht="17.25">
      <c r="A281" s="280"/>
      <c r="B281" s="61" t="s">
        <v>342</v>
      </c>
      <c r="C281" s="183" t="s">
        <v>372</v>
      </c>
      <c r="D281" s="17">
        <v>5</v>
      </c>
      <c r="E281" s="17"/>
      <c r="F281" s="6"/>
      <c r="G281" s="93">
        <f>SUM('1:3'!G281)</f>
        <v>0</v>
      </c>
      <c r="H281" s="218">
        <f t="shared" si="53"/>
        <v>0</v>
      </c>
      <c r="I281" s="93">
        <f>SUM('1:3'!I281)</f>
        <v>0</v>
      </c>
      <c r="J281" s="31"/>
      <c r="K281" s="35">
        <f t="array" ref="K281">IF(ISERROR(G281/L281),"",G281/L281)</f>
        <v>0</v>
      </c>
      <c r="L281" s="87">
        <v>5</v>
      </c>
      <c r="M281" s="36">
        <f t="shared" si="54"/>
        <v>0</v>
      </c>
      <c r="N281" s="31">
        <f t="shared" si="55"/>
        <v>0</v>
      </c>
      <c r="O281" s="93">
        <f>SUM('1:3'!O281)</f>
        <v>0</v>
      </c>
      <c r="P281" s="93">
        <f>SUM('1:3'!P281)</f>
        <v>0</v>
      </c>
      <c r="Q281" s="93">
        <f>SUM('1:3'!Q281)</f>
        <v>0</v>
      </c>
      <c r="R281" s="93">
        <f>SUM('1:3'!R281)</f>
        <v>0</v>
      </c>
      <c r="S281" s="93">
        <f>SUM('1:3'!S281)</f>
        <v>0</v>
      </c>
      <c r="T281" s="93">
        <f>SUM('1:3'!T281)</f>
        <v>0</v>
      </c>
      <c r="U281" s="93">
        <f>SUM('1:3'!U281)</f>
        <v>0</v>
      </c>
      <c r="V281" s="202"/>
      <c r="W281" s="33"/>
      <c r="X281" s="93">
        <f>SUM('1:3'!X281)</f>
        <v>0</v>
      </c>
      <c r="Y281" s="93">
        <f>SUM('1:3'!Y281)</f>
        <v>0</v>
      </c>
      <c r="Z281" s="93">
        <f>SUM('1:3'!Z281)</f>
        <v>0</v>
      </c>
      <c r="AA281" s="93">
        <f>SUM('1:3'!AA281)</f>
        <v>0</v>
      </c>
      <c r="AB281" s="315">
        <v>2.0699999999999998</v>
      </c>
      <c r="AC281" s="238">
        <f t="shared" si="52"/>
        <v>0</v>
      </c>
      <c r="AD281" s="223"/>
      <c r="AE281" s="54"/>
      <c r="AF281" s="54"/>
      <c r="AG281" s="54"/>
      <c r="AH281" s="54"/>
      <c r="AI281" s="57"/>
      <c r="AJ281" s="57"/>
      <c r="AK281" s="57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</row>
    <row r="282" spans="1:53" ht="17.25">
      <c r="A282" s="280">
        <v>30600009</v>
      </c>
      <c r="B282" s="61" t="s">
        <v>343</v>
      </c>
      <c r="C282" s="16" t="s">
        <v>345</v>
      </c>
      <c r="D282" s="17">
        <v>5</v>
      </c>
      <c r="E282" s="17"/>
      <c r="F282" s="6"/>
      <c r="G282" s="93">
        <f>SUM('1:3'!G282)</f>
        <v>0</v>
      </c>
      <c r="H282" s="218">
        <f t="shared" si="53"/>
        <v>0</v>
      </c>
      <c r="I282" s="93">
        <f>SUM('1:3'!I282)</f>
        <v>0</v>
      </c>
      <c r="J282" s="31"/>
      <c r="K282" s="35">
        <f t="array" ref="K282">IF(ISERROR(G282/L282),"",G282/L282)</f>
        <v>0</v>
      </c>
      <c r="L282" s="87">
        <v>5</v>
      </c>
      <c r="M282" s="36">
        <f t="shared" si="54"/>
        <v>0</v>
      </c>
      <c r="N282" s="31">
        <f t="shared" si="55"/>
        <v>0</v>
      </c>
      <c r="O282" s="93">
        <f>SUM('1:3'!O282)</f>
        <v>0</v>
      </c>
      <c r="P282" s="93">
        <f>SUM('1:3'!P282)</f>
        <v>0</v>
      </c>
      <c r="Q282" s="93">
        <f>SUM('1:3'!Q282)</f>
        <v>0</v>
      </c>
      <c r="R282" s="93">
        <f>SUM('1:3'!R282)</f>
        <v>0</v>
      </c>
      <c r="S282" s="93">
        <f>SUM('1:3'!S282)</f>
        <v>0</v>
      </c>
      <c r="T282" s="93">
        <f>SUM('1:3'!T282)</f>
        <v>0</v>
      </c>
      <c r="U282" s="93">
        <f>SUM('1:3'!U282)</f>
        <v>0</v>
      </c>
      <c r="V282" s="202"/>
      <c r="W282" s="33"/>
      <c r="X282" s="93">
        <f>SUM('1:3'!X282)</f>
        <v>0</v>
      </c>
      <c r="Y282" s="93">
        <f>SUM('1:3'!Y282)</f>
        <v>0</v>
      </c>
      <c r="Z282" s="93">
        <f>SUM('1:3'!Z282)</f>
        <v>0</v>
      </c>
      <c r="AA282" s="93">
        <f>SUM('1:3'!AA282)</f>
        <v>0</v>
      </c>
      <c r="AB282" s="315">
        <v>2.0699999999999998</v>
      </c>
      <c r="AC282" s="238">
        <f t="shared" si="52"/>
        <v>0</v>
      </c>
      <c r="AD282" s="223"/>
      <c r="AE282" s="54"/>
      <c r="AF282" s="54"/>
      <c r="AG282" s="54"/>
      <c r="AH282" s="54"/>
      <c r="AI282" s="57"/>
      <c r="AJ282" s="57"/>
      <c r="AK282" s="57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</row>
    <row r="283" spans="1:53" ht="17.25">
      <c r="A283" s="280">
        <v>30600010</v>
      </c>
      <c r="B283" s="61" t="s">
        <v>343</v>
      </c>
      <c r="C283" s="16" t="s">
        <v>347</v>
      </c>
      <c r="D283" s="17">
        <v>5</v>
      </c>
      <c r="E283" s="17"/>
      <c r="F283" s="6"/>
      <c r="G283" s="93">
        <f>SUM('1:3'!G283)</f>
        <v>0</v>
      </c>
      <c r="H283" s="218">
        <f t="shared" si="53"/>
        <v>0</v>
      </c>
      <c r="I283" s="93">
        <f>SUM('1:3'!I283)</f>
        <v>0</v>
      </c>
      <c r="J283" s="31"/>
      <c r="K283" s="35">
        <f t="array" ref="K283">IF(ISERROR(G283/L283),"",G283/L283)</f>
        <v>0</v>
      </c>
      <c r="L283" s="87">
        <v>5</v>
      </c>
      <c r="M283" s="36">
        <f t="shared" si="54"/>
        <v>0</v>
      </c>
      <c r="N283" s="31">
        <f t="shared" si="55"/>
        <v>0</v>
      </c>
      <c r="O283" s="93">
        <f>SUM('1:3'!O283)</f>
        <v>0</v>
      </c>
      <c r="P283" s="93">
        <f>SUM('1:3'!P283)</f>
        <v>0</v>
      </c>
      <c r="Q283" s="93">
        <f>SUM('1:3'!Q283)</f>
        <v>0</v>
      </c>
      <c r="R283" s="93">
        <f>SUM('1:3'!R283)</f>
        <v>0</v>
      </c>
      <c r="S283" s="93">
        <f>SUM('1:3'!S283)</f>
        <v>0</v>
      </c>
      <c r="T283" s="93">
        <f>SUM('1:3'!T283)</f>
        <v>0</v>
      </c>
      <c r="U283" s="93">
        <f>SUM('1:3'!U283)</f>
        <v>0</v>
      </c>
      <c r="V283" s="202"/>
      <c r="W283" s="33"/>
      <c r="X283" s="93">
        <f>SUM('1:3'!X283)</f>
        <v>0</v>
      </c>
      <c r="Y283" s="93">
        <f>SUM('1:3'!Y283)</f>
        <v>0</v>
      </c>
      <c r="Z283" s="93">
        <f>SUM('1:3'!Z283)</f>
        <v>0</v>
      </c>
      <c r="AA283" s="93">
        <f>SUM('1:3'!AA283)</f>
        <v>0</v>
      </c>
      <c r="AB283" s="315">
        <v>2.0699999999999998</v>
      </c>
      <c r="AC283" s="238">
        <f t="shared" si="52"/>
        <v>0</v>
      </c>
      <c r="AD283" s="223"/>
      <c r="AE283" s="54"/>
      <c r="AF283" s="54"/>
      <c r="AG283" s="54"/>
      <c r="AH283" s="54"/>
      <c r="AI283" s="57"/>
      <c r="AJ283" s="57"/>
      <c r="AK283" s="57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</row>
    <row r="284" spans="1:53" ht="17.25">
      <c r="A284" s="280">
        <v>30400001</v>
      </c>
      <c r="B284" s="65" t="s">
        <v>508</v>
      </c>
      <c r="C284" s="16" t="s">
        <v>61</v>
      </c>
      <c r="D284" s="17">
        <v>5.0599999999999996</v>
      </c>
      <c r="E284" s="17"/>
      <c r="F284" s="6"/>
      <c r="G284" s="93">
        <f>SUM('1:3'!G284)</f>
        <v>0</v>
      </c>
      <c r="H284" s="218">
        <f t="shared" si="53"/>
        <v>0</v>
      </c>
      <c r="I284" s="93">
        <f>SUM('1:3'!I284)</f>
        <v>0</v>
      </c>
      <c r="J284" s="31" t="str">
        <f t="array" ref="J284">IF(ISERROR(G284/I284),"",G284/I284)</f>
        <v/>
      </c>
      <c r="K284" s="35">
        <f t="array" ref="K284">IF(ISERROR(G284/L284),"",G284/L284)</f>
        <v>0</v>
      </c>
      <c r="L284" s="87">
        <v>15.5</v>
      </c>
      <c r="M284" s="36">
        <f t="shared" si="54"/>
        <v>0</v>
      </c>
      <c r="N284" s="31">
        <f t="shared" si="55"/>
        <v>0</v>
      </c>
      <c r="O284" s="93">
        <f>SUM('1:3'!O284)</f>
        <v>0</v>
      </c>
      <c r="P284" s="93">
        <f>SUM('1:3'!P284)</f>
        <v>0</v>
      </c>
      <c r="Q284" s="93">
        <f>SUM('1:3'!Q284)</f>
        <v>0</v>
      </c>
      <c r="R284" s="93">
        <f>SUM('1:3'!R284)</f>
        <v>0</v>
      </c>
      <c r="S284" s="93">
        <f>SUM('1:3'!S284)</f>
        <v>0</v>
      </c>
      <c r="T284" s="93">
        <f>SUM('1:3'!T284)</f>
        <v>0</v>
      </c>
      <c r="U284" s="93">
        <f>SUM('1:3'!U284)</f>
        <v>0</v>
      </c>
      <c r="V284" s="202">
        <f>SUM(X284:AA284)</f>
        <v>0</v>
      </c>
      <c r="W284" s="33" t="str">
        <f>IF(ISERROR(V284/G284),"",V284/G284)</f>
        <v/>
      </c>
      <c r="X284" s="93">
        <f>SUM('1:3'!X284)</f>
        <v>0</v>
      </c>
      <c r="Y284" s="93">
        <f>SUM('1:3'!Y284)</f>
        <v>0</v>
      </c>
      <c r="Z284" s="93">
        <f>SUM('1:3'!Z284)</f>
        <v>0</v>
      </c>
      <c r="AA284" s="93">
        <f>SUM('1:3'!AA284)</f>
        <v>0</v>
      </c>
      <c r="AB284" s="315">
        <v>0.67</v>
      </c>
      <c r="AC284" s="238">
        <f t="shared" si="52"/>
        <v>0</v>
      </c>
      <c r="AD284" s="223"/>
      <c r="AE284" s="54"/>
      <c r="AF284" s="54"/>
      <c r="AG284" s="54"/>
      <c r="AH284" s="54"/>
      <c r="AI284" s="57"/>
      <c r="AJ284" s="57"/>
      <c r="AK284" s="57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</row>
    <row r="285" spans="1:53" ht="17.25">
      <c r="A285" s="280">
        <v>30400002</v>
      </c>
      <c r="B285" s="65" t="s">
        <v>508</v>
      </c>
      <c r="C285" s="16" t="s">
        <v>72</v>
      </c>
      <c r="D285" s="17">
        <v>5.0599999999999996</v>
      </c>
      <c r="E285" s="17"/>
      <c r="F285" s="6"/>
      <c r="G285" s="93">
        <f>SUM('1:3'!G285)</f>
        <v>0</v>
      </c>
      <c r="H285" s="218">
        <f t="shared" si="53"/>
        <v>0</v>
      </c>
      <c r="I285" s="93">
        <f>SUM('1:3'!I285)</f>
        <v>0</v>
      </c>
      <c r="J285" s="31" t="str">
        <f t="array" ref="J285">IF(ISERROR(G285/I285),"",G285/I285)</f>
        <v/>
      </c>
      <c r="K285" s="35">
        <f t="array" ref="K285">IF(ISERROR(G285/L285),"",G285/L285)</f>
        <v>0</v>
      </c>
      <c r="L285" s="87">
        <v>15.5</v>
      </c>
      <c r="M285" s="36">
        <f t="shared" si="54"/>
        <v>0</v>
      </c>
      <c r="N285" s="31">
        <f t="shared" si="55"/>
        <v>0</v>
      </c>
      <c r="O285" s="93">
        <f>SUM('1:3'!O285)</f>
        <v>0</v>
      </c>
      <c r="P285" s="93">
        <f>SUM('1:3'!P285)</f>
        <v>0</v>
      </c>
      <c r="Q285" s="93">
        <f>SUM('1:3'!Q285)</f>
        <v>0</v>
      </c>
      <c r="R285" s="93">
        <f>SUM('1:3'!R285)</f>
        <v>0</v>
      </c>
      <c r="S285" s="93">
        <f>SUM('1:3'!S285)</f>
        <v>0</v>
      </c>
      <c r="T285" s="93">
        <f>SUM('1:3'!T285)</f>
        <v>0</v>
      </c>
      <c r="U285" s="93">
        <f>SUM('1:3'!U285)</f>
        <v>0</v>
      </c>
      <c r="V285" s="202">
        <f>SUM(X285:AA285)</f>
        <v>0</v>
      </c>
      <c r="W285" s="33" t="str">
        <f>IF(ISERROR(V285/G285),"",V285/G285)</f>
        <v/>
      </c>
      <c r="X285" s="93">
        <f>SUM('1:3'!X285)</f>
        <v>0</v>
      </c>
      <c r="Y285" s="93">
        <f>SUM('1:3'!Y285)</f>
        <v>0</v>
      </c>
      <c r="Z285" s="93">
        <f>SUM('1:3'!Z285)</f>
        <v>0</v>
      </c>
      <c r="AA285" s="93">
        <f>SUM('1:3'!AA285)</f>
        <v>0</v>
      </c>
      <c r="AB285" s="315">
        <v>0.67</v>
      </c>
      <c r="AC285" s="238">
        <f t="shared" si="52"/>
        <v>0</v>
      </c>
      <c r="AD285" s="223"/>
      <c r="AE285" s="54"/>
      <c r="AF285" s="54"/>
      <c r="AG285" s="54"/>
      <c r="AH285" s="54"/>
      <c r="AI285" s="57"/>
      <c r="AJ285" s="57"/>
      <c r="AK285" s="57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</row>
    <row r="286" spans="1:53" ht="17.25">
      <c r="A286" s="280">
        <v>30400004</v>
      </c>
      <c r="B286" s="211" t="s">
        <v>419</v>
      </c>
      <c r="C286" s="183" t="s">
        <v>73</v>
      </c>
      <c r="D286" s="17"/>
      <c r="E286" s="17"/>
      <c r="F286" s="6"/>
      <c r="G286" s="93">
        <f>SUM('1:3'!G286)</f>
        <v>0</v>
      </c>
      <c r="H286" s="218">
        <f t="shared" si="53"/>
        <v>0</v>
      </c>
      <c r="I286" s="93">
        <f>SUM('1:3'!I286)</f>
        <v>0</v>
      </c>
      <c r="J286" s="31"/>
      <c r="K286" s="35"/>
      <c r="L286" s="87">
        <v>24</v>
      </c>
      <c r="M286" s="36"/>
      <c r="N286" s="31"/>
      <c r="O286" s="93"/>
      <c r="P286" s="93"/>
      <c r="Q286" s="93"/>
      <c r="R286" s="93"/>
      <c r="S286" s="93"/>
      <c r="T286" s="93"/>
      <c r="U286" s="93"/>
      <c r="V286" s="202"/>
      <c r="W286" s="33"/>
      <c r="X286" s="93"/>
      <c r="Y286" s="93"/>
      <c r="Z286" s="93"/>
      <c r="AA286" s="93"/>
      <c r="AB286" s="315">
        <v>1.73</v>
      </c>
      <c r="AC286" s="238">
        <f t="shared" si="52"/>
        <v>0</v>
      </c>
      <c r="AD286" s="223"/>
      <c r="AE286" s="54"/>
      <c r="AF286" s="54"/>
      <c r="AG286" s="54"/>
      <c r="AH286" s="54"/>
      <c r="AI286" s="57"/>
      <c r="AJ286" s="57"/>
      <c r="AK286" s="57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</row>
    <row r="287" spans="1:53" ht="17.25">
      <c r="A287" s="280">
        <v>30400003</v>
      </c>
      <c r="B287" s="211" t="s">
        <v>419</v>
      </c>
      <c r="C287" s="183" t="s">
        <v>60</v>
      </c>
      <c r="D287" s="17"/>
      <c r="E287" s="17"/>
      <c r="F287" s="6"/>
      <c r="G287" s="93">
        <f>SUM('1:3'!G287)</f>
        <v>0</v>
      </c>
      <c r="H287" s="218">
        <f t="shared" si="53"/>
        <v>0</v>
      </c>
      <c r="I287" s="93">
        <f>SUM('1:3'!I287)</f>
        <v>0</v>
      </c>
      <c r="J287" s="31"/>
      <c r="K287" s="35"/>
      <c r="L287" s="87">
        <v>24</v>
      </c>
      <c r="M287" s="36"/>
      <c r="N287" s="31"/>
      <c r="O287" s="93"/>
      <c r="P287" s="93"/>
      <c r="Q287" s="93"/>
      <c r="R287" s="93"/>
      <c r="S287" s="93"/>
      <c r="T287" s="93"/>
      <c r="U287" s="93"/>
      <c r="V287" s="202"/>
      <c r="W287" s="33"/>
      <c r="X287" s="93"/>
      <c r="Y287" s="93"/>
      <c r="Z287" s="93"/>
      <c r="AA287" s="93"/>
      <c r="AB287" s="315">
        <v>1.73</v>
      </c>
      <c r="AC287" s="238">
        <f t="shared" si="52"/>
        <v>0</v>
      </c>
      <c r="AD287" s="223"/>
      <c r="AE287" s="54"/>
      <c r="AF287" s="54"/>
      <c r="AG287" s="54"/>
      <c r="AH287" s="54"/>
      <c r="AI287" s="57"/>
      <c r="AJ287" s="57"/>
      <c r="AK287" s="57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</row>
    <row r="288" spans="1:53" ht="17.25">
      <c r="A288" s="280">
        <v>30400005</v>
      </c>
      <c r="B288" s="211" t="s">
        <v>419</v>
      </c>
      <c r="C288" s="183" t="s">
        <v>422</v>
      </c>
      <c r="D288" s="17"/>
      <c r="E288" s="17"/>
      <c r="F288" s="6"/>
      <c r="G288" s="93">
        <f>SUM('1:3'!G288)</f>
        <v>0</v>
      </c>
      <c r="H288" s="218">
        <f t="shared" si="53"/>
        <v>0</v>
      </c>
      <c r="I288" s="93">
        <f>SUM('1:3'!I288)</f>
        <v>0</v>
      </c>
      <c r="J288" s="31"/>
      <c r="K288" s="35"/>
      <c r="L288" s="87">
        <v>24</v>
      </c>
      <c r="M288" s="36"/>
      <c r="N288" s="31"/>
      <c r="O288" s="93"/>
      <c r="P288" s="93"/>
      <c r="Q288" s="93"/>
      <c r="R288" s="93"/>
      <c r="S288" s="93"/>
      <c r="T288" s="93"/>
      <c r="U288" s="93"/>
      <c r="V288" s="202"/>
      <c r="W288" s="33"/>
      <c r="X288" s="93"/>
      <c r="Y288" s="93"/>
      <c r="Z288" s="93"/>
      <c r="AA288" s="93"/>
      <c r="AB288" s="315">
        <v>1.73</v>
      </c>
      <c r="AC288" s="238">
        <f t="shared" si="52"/>
        <v>0</v>
      </c>
      <c r="AD288" s="223"/>
      <c r="AE288" s="54"/>
      <c r="AF288" s="54"/>
      <c r="AG288" s="54"/>
      <c r="AH288" s="54"/>
      <c r="AI288" s="57"/>
      <c r="AJ288" s="57"/>
      <c r="AK288" s="57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</row>
    <row r="289" spans="1:53" ht="17.25">
      <c r="A289" s="280">
        <v>30400007</v>
      </c>
      <c r="B289" s="65" t="s">
        <v>91</v>
      </c>
      <c r="C289" s="16" t="s">
        <v>74</v>
      </c>
      <c r="D289" s="17">
        <v>5.07</v>
      </c>
      <c r="E289" s="17"/>
      <c r="F289" s="6"/>
      <c r="G289" s="93">
        <f>SUM('1:3'!G289)</f>
        <v>0</v>
      </c>
      <c r="H289" s="218">
        <f t="shared" si="53"/>
        <v>0</v>
      </c>
      <c r="I289" s="93">
        <f>SUM('1:3'!I289)</f>
        <v>0</v>
      </c>
      <c r="J289" s="31" t="str">
        <f t="array" ref="J289">IF(ISERROR(G289/I289),"",G289/I289)</f>
        <v/>
      </c>
      <c r="K289" s="35">
        <f t="array" ref="K289">IF(ISERROR(G289/L289),"",G289/L289)</f>
        <v>0</v>
      </c>
      <c r="L289" s="87">
        <v>9</v>
      </c>
      <c r="M289" s="36">
        <f>IF(ISERROR(I289-K289),"",I289-K289)</f>
        <v>0</v>
      </c>
      <c r="N289" s="31">
        <f>SUM(O289:U289)</f>
        <v>0</v>
      </c>
      <c r="O289" s="93">
        <f>SUM('1:3'!O289)</f>
        <v>0</v>
      </c>
      <c r="P289" s="93">
        <f>SUM('1:3'!P289)</f>
        <v>0</v>
      </c>
      <c r="Q289" s="93">
        <f>SUM('1:3'!Q289)</f>
        <v>0</v>
      </c>
      <c r="R289" s="93">
        <f>SUM('1:3'!R289)</f>
        <v>0</v>
      </c>
      <c r="S289" s="93">
        <f>SUM('1:3'!S289)</f>
        <v>0</v>
      </c>
      <c r="T289" s="93">
        <f>SUM('1:3'!T289)</f>
        <v>0</v>
      </c>
      <c r="U289" s="93">
        <f>SUM('1:3'!U289)</f>
        <v>0</v>
      </c>
      <c r="V289" s="202">
        <f>SUM(X289:AA289)</f>
        <v>0</v>
      </c>
      <c r="W289" s="33" t="str">
        <f t="shared" ref="W289:W323" si="58">IF(ISERROR(V289/G289),"",V289/G289)</f>
        <v/>
      </c>
      <c r="X289" s="93">
        <f>SUM('1:3'!X289)</f>
        <v>0</v>
      </c>
      <c r="Y289" s="93">
        <f>SUM('1:3'!Y289)</f>
        <v>0</v>
      </c>
      <c r="Z289" s="93">
        <f>SUM('1:3'!Z289)</f>
        <v>0</v>
      </c>
      <c r="AA289" s="93">
        <f>SUM('1:3'!AA289)</f>
        <v>0</v>
      </c>
      <c r="AB289" s="315">
        <v>1.22</v>
      </c>
      <c r="AC289" s="238">
        <f t="shared" si="52"/>
        <v>0</v>
      </c>
      <c r="AD289" s="223"/>
      <c r="AE289" s="54"/>
      <c r="AF289" s="54"/>
      <c r="AG289" s="54"/>
      <c r="AH289" s="54"/>
      <c r="AI289" s="57"/>
      <c r="AJ289" s="57"/>
      <c r="AK289" s="57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</row>
    <row r="290" spans="1:53" ht="17.25">
      <c r="A290" s="280">
        <v>30400006</v>
      </c>
      <c r="B290" s="65" t="s">
        <v>91</v>
      </c>
      <c r="C290" s="16" t="s">
        <v>53</v>
      </c>
      <c r="D290" s="17">
        <v>5.07</v>
      </c>
      <c r="E290" s="17"/>
      <c r="F290" s="6"/>
      <c r="G290" s="93">
        <f>SUM('1:3'!G290)</f>
        <v>0</v>
      </c>
      <c r="H290" s="218">
        <f t="shared" si="53"/>
        <v>0</v>
      </c>
      <c r="I290" s="93">
        <f>SUM('1:3'!I290)</f>
        <v>0</v>
      </c>
      <c r="J290" s="31" t="str">
        <f t="array" ref="J290">IF(ISERROR(G290/I290),"",G290/I290)</f>
        <v/>
      </c>
      <c r="K290" s="35">
        <f t="array" ref="K290">IF(ISERROR(G290/L290),"",G290/L290)</f>
        <v>0</v>
      </c>
      <c r="L290" s="87">
        <v>9</v>
      </c>
      <c r="M290" s="36">
        <f>IF(ISERROR(I290-K290),"",I290-K290)</f>
        <v>0</v>
      </c>
      <c r="N290" s="31">
        <f>SUM(O290:U290)</f>
        <v>0</v>
      </c>
      <c r="O290" s="93">
        <f>SUM('1:3'!O290)</f>
        <v>0</v>
      </c>
      <c r="P290" s="93">
        <f>SUM('1:3'!P290)</f>
        <v>0</v>
      </c>
      <c r="Q290" s="93">
        <f>SUM('1:3'!Q290)</f>
        <v>0</v>
      </c>
      <c r="R290" s="93">
        <f>SUM('1:3'!R290)</f>
        <v>0</v>
      </c>
      <c r="S290" s="93">
        <f>SUM('1:3'!S290)</f>
        <v>0</v>
      </c>
      <c r="T290" s="93">
        <f>SUM('1:3'!T290)</f>
        <v>0</v>
      </c>
      <c r="U290" s="93">
        <f>SUM('1:3'!U290)</f>
        <v>0</v>
      </c>
      <c r="V290" s="202">
        <f>SUM(X290:AA290)</f>
        <v>0</v>
      </c>
      <c r="W290" s="33" t="str">
        <f t="shared" si="58"/>
        <v/>
      </c>
      <c r="X290" s="93">
        <f>SUM('1:3'!X290)</f>
        <v>0</v>
      </c>
      <c r="Y290" s="93">
        <f>SUM('1:3'!Y290)</f>
        <v>0</v>
      </c>
      <c r="Z290" s="93">
        <f>SUM('1:3'!Z290)</f>
        <v>0</v>
      </c>
      <c r="AA290" s="93">
        <f>SUM('1:3'!AA290)</f>
        <v>0</v>
      </c>
      <c r="AB290" s="315">
        <v>1.22</v>
      </c>
      <c r="AC290" s="238">
        <f t="shared" si="52"/>
        <v>0</v>
      </c>
      <c r="AD290" s="223"/>
      <c r="AE290" s="54"/>
      <c r="AF290" s="54"/>
      <c r="AG290" s="54"/>
      <c r="AH290" s="54"/>
      <c r="AI290" s="57"/>
      <c r="AJ290" s="57"/>
      <c r="AK290" s="57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</row>
    <row r="291" spans="1:53" ht="17.25">
      <c r="A291" s="280">
        <v>30400006</v>
      </c>
      <c r="B291" s="65" t="s">
        <v>91</v>
      </c>
      <c r="C291" s="16" t="s">
        <v>60</v>
      </c>
      <c r="D291" s="17">
        <v>5.0599999999999996</v>
      </c>
      <c r="E291" s="17"/>
      <c r="F291" s="53"/>
      <c r="G291" s="93">
        <f>SUM('1:3'!G291)</f>
        <v>0</v>
      </c>
      <c r="H291" s="218">
        <f t="shared" si="53"/>
        <v>0</v>
      </c>
      <c r="I291" s="93">
        <f>SUM('1:3'!I291)</f>
        <v>0</v>
      </c>
      <c r="J291" s="31" t="str">
        <f t="array" ref="J291">IF(ISERROR(G291/I291),"",G291/I291)</f>
        <v/>
      </c>
      <c r="K291" s="218">
        <f t="array" ref="K291">IF(ISERROR(G291/L291),"",G291/L291)</f>
        <v>0</v>
      </c>
      <c r="L291" s="87">
        <v>9</v>
      </c>
      <c r="M291" s="36">
        <f>IF(ISERROR(I291-K291),"",I291-K291)</f>
        <v>0</v>
      </c>
      <c r="N291" s="31">
        <f>SUM(O291:U291)</f>
        <v>0</v>
      </c>
      <c r="O291" s="93">
        <f>SUM('1:3'!O291)</f>
        <v>0</v>
      </c>
      <c r="P291" s="93">
        <f>SUM('1:3'!P291)</f>
        <v>0</v>
      </c>
      <c r="Q291" s="93">
        <f>SUM('1:3'!Q291)</f>
        <v>0</v>
      </c>
      <c r="R291" s="93">
        <f>SUM('1:3'!R291)</f>
        <v>0</v>
      </c>
      <c r="S291" s="93">
        <f>SUM('1:3'!S291)</f>
        <v>0</v>
      </c>
      <c r="T291" s="93">
        <f>SUM('1:3'!T291)</f>
        <v>0</v>
      </c>
      <c r="U291" s="93">
        <f>SUM('1:3'!U291)</f>
        <v>0</v>
      </c>
      <c r="V291" s="202">
        <f>SUM(X291:AA291)</f>
        <v>0</v>
      </c>
      <c r="W291" s="33" t="str">
        <f t="shared" si="58"/>
        <v/>
      </c>
      <c r="X291" s="93">
        <f>SUM('1:3'!X291)</f>
        <v>0</v>
      </c>
      <c r="Y291" s="93">
        <f>SUM('1:3'!Y291)</f>
        <v>0</v>
      </c>
      <c r="Z291" s="93">
        <f>SUM('1:3'!Z291)</f>
        <v>0</v>
      </c>
      <c r="AA291" s="93">
        <f>SUM('1:3'!AA291)</f>
        <v>0</v>
      </c>
      <c r="AB291" s="315">
        <v>1.22</v>
      </c>
      <c r="AC291" s="238">
        <f t="shared" si="52"/>
        <v>0</v>
      </c>
      <c r="AD291" s="223"/>
      <c r="AE291" s="54"/>
      <c r="AF291" s="54"/>
      <c r="AG291" s="54"/>
      <c r="AH291" s="54"/>
      <c r="AI291" s="57"/>
      <c r="AJ291" s="57"/>
      <c r="AK291" s="57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</row>
    <row r="292" spans="1:53" ht="15.75">
      <c r="A292" s="536" t="s">
        <v>92</v>
      </c>
      <c r="B292" s="537"/>
      <c r="C292" s="215" t="s">
        <v>71</v>
      </c>
      <c r="D292" s="20"/>
      <c r="E292" s="20"/>
      <c r="F292" s="32"/>
      <c r="G292" s="30">
        <f>SUM(G258:G291)</f>
        <v>70</v>
      </c>
      <c r="H292" s="30">
        <f>SUM(H258:H291)</f>
        <v>350</v>
      </c>
      <c r="I292" s="30">
        <f>SUM(I258:I291)</f>
        <v>4</v>
      </c>
      <c r="J292" s="31">
        <f t="array" ref="J292">IF(ISERROR(G292/I292),"",G292/I292)</f>
        <v>17.5</v>
      </c>
      <c r="K292" s="30">
        <f>SUM(K258:K291)</f>
        <v>14</v>
      </c>
      <c r="L292" s="98"/>
      <c r="M292" s="89">
        <f t="shared" ref="M292:V292" si="59">SUM(M258:M291)</f>
        <v>-10</v>
      </c>
      <c r="N292" s="30">
        <f t="shared" si="59"/>
        <v>0</v>
      </c>
      <c r="O292" s="91">
        <f t="shared" si="59"/>
        <v>0</v>
      </c>
      <c r="P292" s="91">
        <f t="shared" si="59"/>
        <v>0</v>
      </c>
      <c r="Q292" s="91">
        <f t="shared" si="59"/>
        <v>0</v>
      </c>
      <c r="R292" s="91">
        <f t="shared" si="59"/>
        <v>0</v>
      </c>
      <c r="S292" s="92">
        <f t="shared" si="59"/>
        <v>0</v>
      </c>
      <c r="T292" s="91">
        <f t="shared" si="59"/>
        <v>0</v>
      </c>
      <c r="U292" s="91">
        <f t="shared" si="59"/>
        <v>0</v>
      </c>
      <c r="V292" s="202">
        <f t="shared" si="59"/>
        <v>0</v>
      </c>
      <c r="W292" s="33">
        <f t="shared" si="58"/>
        <v>0</v>
      </c>
      <c r="X292" s="92">
        <f>SUM(X258:X291)</f>
        <v>0</v>
      </c>
      <c r="Y292" s="92">
        <f>SUM(Y258:Y291)</f>
        <v>0</v>
      </c>
      <c r="Z292" s="92">
        <f>SUM(Z258:Z291)</f>
        <v>0</v>
      </c>
      <c r="AA292" s="92">
        <f>SUM(AA258:AA291)</f>
        <v>0</v>
      </c>
      <c r="AB292" s="315"/>
      <c r="AC292" s="239">
        <f>SUM(AC258:AC291)</f>
        <v>144.89999999999998</v>
      </c>
      <c r="AD292" s="223"/>
      <c r="AE292" s="74"/>
      <c r="AF292" s="74"/>
      <c r="AG292" s="74"/>
      <c r="AH292" s="74"/>
      <c r="AI292" s="57"/>
      <c r="AJ292" s="57"/>
      <c r="AK292" s="57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</row>
    <row r="293" spans="1:53" ht="17.25">
      <c r="A293" s="280">
        <v>30100038</v>
      </c>
      <c r="B293" s="62" t="s">
        <v>93</v>
      </c>
      <c r="C293" s="16" t="s">
        <v>94</v>
      </c>
      <c r="D293" s="17">
        <v>5.03</v>
      </c>
      <c r="E293" s="17"/>
      <c r="F293" s="6"/>
      <c r="G293" s="93">
        <f>SUM('1:3'!G293)</f>
        <v>0</v>
      </c>
      <c r="H293" s="218">
        <f>D293*G293</f>
        <v>0</v>
      </c>
      <c r="I293" s="93">
        <f>SUM('1:3'!I293)</f>
        <v>0</v>
      </c>
      <c r="J293" s="31" t="str">
        <f t="array" ref="J293">IF(ISERROR(G293/I293),"",G293/I293)</f>
        <v/>
      </c>
      <c r="K293" s="35">
        <f t="array" ref="K293">IF(ISERROR(G293/L293),"",G293/L293)</f>
        <v>0</v>
      </c>
      <c r="L293" s="87">
        <v>25</v>
      </c>
      <c r="M293" s="36">
        <f t="shared" ref="M293:M307" si="60">IF(ISERROR(I293-K293),"",I293-K293)</f>
        <v>0</v>
      </c>
      <c r="N293" s="31">
        <f t="shared" ref="N293:N307" si="61">SUM(O293:U293)</f>
        <v>0</v>
      </c>
      <c r="O293" s="93">
        <f>SUM('1:3'!O293)</f>
        <v>0</v>
      </c>
      <c r="P293" s="93">
        <f>SUM('1:3'!P293)</f>
        <v>0</v>
      </c>
      <c r="Q293" s="93">
        <f>SUM('1:3'!Q293)</f>
        <v>0</v>
      </c>
      <c r="R293" s="93">
        <f>SUM('1:3'!R293)</f>
        <v>0</v>
      </c>
      <c r="S293" s="93">
        <f>SUM('1:3'!S293)</f>
        <v>0</v>
      </c>
      <c r="T293" s="93">
        <f>SUM('1:3'!T293)</f>
        <v>0</v>
      </c>
      <c r="U293" s="93">
        <f>SUM('1:3'!U293)</f>
        <v>0</v>
      </c>
      <c r="V293" s="202">
        <f t="shared" ref="V293:V307" si="62">SUM(X293:AA293)</f>
        <v>0</v>
      </c>
      <c r="W293" s="33" t="str">
        <f t="shared" si="58"/>
        <v/>
      </c>
      <c r="X293" s="93">
        <f>SUM('1:3'!X293)</f>
        <v>0</v>
      </c>
      <c r="Y293" s="93">
        <f>SUM('1:3'!Y293)</f>
        <v>0</v>
      </c>
      <c r="Z293" s="93">
        <f>SUM('1:3'!Z293)</f>
        <v>0</v>
      </c>
      <c r="AA293" s="93">
        <f>SUM('1:3'!AA293)</f>
        <v>0</v>
      </c>
      <c r="AB293" s="315">
        <v>0.41</v>
      </c>
      <c r="AC293" s="238">
        <f t="shared" ref="AC293:AC307" si="63">AB293*G293</f>
        <v>0</v>
      </c>
      <c r="AD293" s="223"/>
      <c r="AE293" s="54"/>
      <c r="AF293" s="54"/>
      <c r="AG293" s="54"/>
      <c r="AH293" s="54"/>
      <c r="AI293" s="57"/>
      <c r="AJ293" s="57"/>
      <c r="AK293" s="57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</row>
    <row r="294" spans="1:53" ht="17.25">
      <c r="A294" s="280">
        <v>30100037</v>
      </c>
      <c r="B294" s="62" t="s">
        <v>93</v>
      </c>
      <c r="C294" s="16" t="s">
        <v>74</v>
      </c>
      <c r="D294" s="17">
        <v>5.03</v>
      </c>
      <c r="E294" s="17"/>
      <c r="F294" s="6"/>
      <c r="G294" s="93">
        <f>SUM('1:3'!G294)</f>
        <v>0</v>
      </c>
      <c r="H294" s="218">
        <f t="shared" ref="H294:H307" si="64">D294*G294</f>
        <v>0</v>
      </c>
      <c r="I294" s="93">
        <f>SUM('1:3'!I294)</f>
        <v>0</v>
      </c>
      <c r="J294" s="31" t="str">
        <f t="array" ref="J294">IF(ISERROR(G294/I294),"",G294/I294)</f>
        <v/>
      </c>
      <c r="K294" s="35">
        <f t="array" ref="K294">IF(ISERROR(G294/L294),"",G294/L294)</f>
        <v>0</v>
      </c>
      <c r="L294" s="87">
        <v>25</v>
      </c>
      <c r="M294" s="36">
        <f t="shared" si="60"/>
        <v>0</v>
      </c>
      <c r="N294" s="31">
        <f t="shared" si="61"/>
        <v>0</v>
      </c>
      <c r="O294" s="93">
        <f>SUM('1:3'!O294)</f>
        <v>0</v>
      </c>
      <c r="P294" s="93">
        <f>SUM('1:3'!P294)</f>
        <v>0</v>
      </c>
      <c r="Q294" s="93">
        <f>SUM('1:3'!Q294)</f>
        <v>0</v>
      </c>
      <c r="R294" s="93">
        <f>SUM('1:3'!R294)</f>
        <v>0</v>
      </c>
      <c r="S294" s="93">
        <f>SUM('1:3'!S294)</f>
        <v>0</v>
      </c>
      <c r="T294" s="93">
        <f>SUM('1:3'!T294)</f>
        <v>0</v>
      </c>
      <c r="U294" s="93">
        <f>SUM('1:3'!U294)</f>
        <v>0</v>
      </c>
      <c r="V294" s="202">
        <f t="shared" si="62"/>
        <v>0</v>
      </c>
      <c r="W294" s="33" t="str">
        <f t="shared" si="58"/>
        <v/>
      </c>
      <c r="X294" s="93">
        <f>SUM('1:3'!X294)</f>
        <v>0</v>
      </c>
      <c r="Y294" s="93">
        <f>SUM('1:3'!Y294)</f>
        <v>0</v>
      </c>
      <c r="Z294" s="93">
        <f>SUM('1:3'!Z294)</f>
        <v>0</v>
      </c>
      <c r="AA294" s="93">
        <f>SUM('1:3'!AA294)</f>
        <v>0</v>
      </c>
      <c r="AB294" s="315">
        <v>0.41</v>
      </c>
      <c r="AC294" s="238">
        <f t="shared" si="63"/>
        <v>0</v>
      </c>
      <c r="AD294" s="223"/>
      <c r="AE294" s="54"/>
      <c r="AF294" s="54"/>
      <c r="AG294" s="54"/>
      <c r="AH294" s="54"/>
      <c r="AI294" s="57"/>
      <c r="AJ294" s="57"/>
      <c r="AK294" s="57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</row>
    <row r="295" spans="1:53" ht="17.25">
      <c r="A295" s="280">
        <v>30100051</v>
      </c>
      <c r="B295" s="62" t="s">
        <v>58</v>
      </c>
      <c r="C295" s="16" t="s">
        <v>65</v>
      </c>
      <c r="D295" s="17">
        <v>5.04</v>
      </c>
      <c r="E295" s="17"/>
      <c r="F295" s="6"/>
      <c r="G295" s="93">
        <f>SUM('1:3'!G295)</f>
        <v>95</v>
      </c>
      <c r="H295" s="218">
        <f t="shared" si="64"/>
        <v>478.8</v>
      </c>
      <c r="I295" s="93">
        <f>SUM('1:3'!I295)</f>
        <v>3</v>
      </c>
      <c r="J295" s="31">
        <f t="array" ref="J295">IF(ISERROR(G295/I295),"",G295/I295)</f>
        <v>31.666666666666668</v>
      </c>
      <c r="K295" s="35">
        <f t="array" ref="K295">IF(ISERROR(G295/L295),"",G295/L295)</f>
        <v>4.75</v>
      </c>
      <c r="L295" s="87">
        <v>20</v>
      </c>
      <c r="M295" s="36">
        <f t="shared" si="60"/>
        <v>-1.75</v>
      </c>
      <c r="N295" s="31">
        <f t="shared" si="61"/>
        <v>0</v>
      </c>
      <c r="O295" s="93">
        <f>SUM('1:3'!O295)</f>
        <v>0</v>
      </c>
      <c r="P295" s="93">
        <f>SUM('1:3'!P295)</f>
        <v>0</v>
      </c>
      <c r="Q295" s="93">
        <f>SUM('1:3'!Q295)</f>
        <v>0</v>
      </c>
      <c r="R295" s="93">
        <f>SUM('1:3'!R295)</f>
        <v>0</v>
      </c>
      <c r="S295" s="93">
        <f>SUM('1:3'!S295)</f>
        <v>0</v>
      </c>
      <c r="T295" s="93">
        <f>SUM('1:3'!T295)</f>
        <v>0</v>
      </c>
      <c r="U295" s="93">
        <f>SUM('1:3'!U295)</f>
        <v>0</v>
      </c>
      <c r="V295" s="202">
        <f t="shared" si="62"/>
        <v>0</v>
      </c>
      <c r="W295" s="33">
        <f t="shared" si="58"/>
        <v>0</v>
      </c>
      <c r="X295" s="93">
        <f>SUM('1:3'!X295)</f>
        <v>0</v>
      </c>
      <c r="Y295" s="93">
        <f>SUM('1:3'!Y295)</f>
        <v>0</v>
      </c>
      <c r="Z295" s="93">
        <f>SUM('1:3'!Z295)</f>
        <v>0</v>
      </c>
      <c r="AA295" s="93">
        <f>SUM('1:3'!AA295)</f>
        <v>0</v>
      </c>
      <c r="AB295" s="315">
        <v>0.52</v>
      </c>
      <c r="AC295" s="238">
        <f t="shared" si="63"/>
        <v>49.4</v>
      </c>
      <c r="AD295" s="223"/>
      <c r="AE295" s="54"/>
      <c r="AF295" s="54"/>
      <c r="AG295" s="54"/>
      <c r="AH295" s="54"/>
      <c r="AI295" s="57"/>
      <c r="AJ295" s="57"/>
      <c r="AK295" s="57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</row>
    <row r="296" spans="1:53" ht="17.25">
      <c r="A296" s="280"/>
      <c r="B296" s="63" t="s">
        <v>95</v>
      </c>
      <c r="C296" s="16" t="s">
        <v>82</v>
      </c>
      <c r="D296" s="17">
        <v>5.03</v>
      </c>
      <c r="E296" s="17"/>
      <c r="F296" s="6"/>
      <c r="G296" s="93">
        <f>SUM('1:3'!G296)</f>
        <v>0</v>
      </c>
      <c r="H296" s="218">
        <f t="shared" si="64"/>
        <v>0</v>
      </c>
      <c r="I296" s="93">
        <f>SUM('1:3'!I296)</f>
        <v>0</v>
      </c>
      <c r="J296" s="31" t="str">
        <f t="array" ref="J296">IF(ISERROR(G296/I296),"",G296/I296)</f>
        <v/>
      </c>
      <c r="K296" s="35">
        <f t="array" ref="K296">IF(ISERROR(G296/L296),"",G296/L296)</f>
        <v>0</v>
      </c>
      <c r="L296" s="87">
        <v>4</v>
      </c>
      <c r="M296" s="36">
        <f t="shared" si="60"/>
        <v>0</v>
      </c>
      <c r="N296" s="31">
        <f t="shared" si="61"/>
        <v>0</v>
      </c>
      <c r="O296" s="93">
        <f>SUM('1:3'!O296)</f>
        <v>0</v>
      </c>
      <c r="P296" s="93">
        <f>SUM('1:3'!P296)</f>
        <v>0</v>
      </c>
      <c r="Q296" s="93">
        <f>SUM('1:3'!Q296)</f>
        <v>0</v>
      </c>
      <c r="R296" s="93">
        <f>SUM('1:3'!R296)</f>
        <v>0</v>
      </c>
      <c r="S296" s="93">
        <f>SUM('1:3'!S296)</f>
        <v>0</v>
      </c>
      <c r="T296" s="93">
        <f>SUM('1:3'!T296)</f>
        <v>0</v>
      </c>
      <c r="U296" s="93">
        <f>SUM('1:3'!U296)</f>
        <v>0</v>
      </c>
      <c r="V296" s="202">
        <f t="shared" si="62"/>
        <v>0</v>
      </c>
      <c r="W296" s="33" t="str">
        <f t="shared" si="58"/>
        <v/>
      </c>
      <c r="X296" s="93">
        <f>SUM('1:3'!X296)</f>
        <v>0</v>
      </c>
      <c r="Y296" s="93">
        <f>SUM('1:3'!Y296)</f>
        <v>0</v>
      </c>
      <c r="Z296" s="93">
        <f>SUM('1:3'!Z296)</f>
        <v>0</v>
      </c>
      <c r="AA296" s="93">
        <f>SUM('1:3'!AA296)</f>
        <v>0</v>
      </c>
      <c r="AB296" s="315">
        <v>0.59</v>
      </c>
      <c r="AC296" s="238">
        <f t="shared" si="63"/>
        <v>0</v>
      </c>
      <c r="AD296" s="223"/>
      <c r="AE296" s="54"/>
      <c r="AF296" s="54"/>
      <c r="AG296" s="54"/>
      <c r="AH296" s="54"/>
      <c r="AI296" s="57"/>
      <c r="AJ296" s="57"/>
      <c r="AK296" s="57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</row>
    <row r="297" spans="1:53" ht="15.75">
      <c r="A297" s="259">
        <v>30100054</v>
      </c>
      <c r="B297" s="63" t="s">
        <v>95</v>
      </c>
      <c r="C297" s="219" t="s">
        <v>72</v>
      </c>
      <c r="D297" s="17">
        <v>5.03</v>
      </c>
      <c r="E297" s="17"/>
      <c r="F297" s="6"/>
      <c r="G297" s="93">
        <f>SUM('1:3'!G297)</f>
        <v>0</v>
      </c>
      <c r="H297" s="218">
        <f t="shared" si="64"/>
        <v>0</v>
      </c>
      <c r="I297" s="93">
        <f>SUM('1:3'!I297)</f>
        <v>0</v>
      </c>
      <c r="J297" s="31" t="str">
        <f t="array" ref="J297">IF(ISERROR(G297/I297),"",G297/I297)</f>
        <v/>
      </c>
      <c r="K297" s="35">
        <f t="array" ref="K297">IF(ISERROR(G297/L297),"",G297/L297)</f>
        <v>0</v>
      </c>
      <c r="L297" s="87">
        <v>4</v>
      </c>
      <c r="M297" s="36">
        <f t="shared" si="60"/>
        <v>0</v>
      </c>
      <c r="N297" s="31">
        <f t="shared" si="61"/>
        <v>0</v>
      </c>
      <c r="O297" s="93">
        <f>SUM('1:3'!O297)</f>
        <v>0</v>
      </c>
      <c r="P297" s="93">
        <f>SUM('1:3'!P297)</f>
        <v>0</v>
      </c>
      <c r="Q297" s="93">
        <f>SUM('1:3'!Q297)</f>
        <v>0</v>
      </c>
      <c r="R297" s="93">
        <f>SUM('1:3'!R297)</f>
        <v>0</v>
      </c>
      <c r="S297" s="93">
        <f>SUM('1:3'!S297)</f>
        <v>0</v>
      </c>
      <c r="T297" s="93">
        <f>SUM('1:3'!T297)</f>
        <v>0</v>
      </c>
      <c r="U297" s="93">
        <f>SUM('1:3'!U297)</f>
        <v>0</v>
      </c>
      <c r="V297" s="202">
        <f t="shared" si="62"/>
        <v>0</v>
      </c>
      <c r="W297" s="33" t="str">
        <f t="shared" si="58"/>
        <v/>
      </c>
      <c r="X297" s="93">
        <f>SUM('1:3'!X297)</f>
        <v>0</v>
      </c>
      <c r="Y297" s="93">
        <f>SUM('1:3'!Y297)</f>
        <v>0</v>
      </c>
      <c r="Z297" s="93">
        <f>SUM('1:3'!Z297)</f>
        <v>0</v>
      </c>
      <c r="AA297" s="93">
        <f>SUM('1:3'!AA297)</f>
        <v>0</v>
      </c>
      <c r="AB297" s="315">
        <v>0.59</v>
      </c>
      <c r="AC297" s="238">
        <f t="shared" si="63"/>
        <v>0</v>
      </c>
      <c r="AD297" s="223"/>
      <c r="AE297" s="54"/>
      <c r="AF297" s="54"/>
      <c r="AG297" s="54"/>
      <c r="AH297" s="54"/>
      <c r="AI297" s="57"/>
      <c r="AJ297" s="57"/>
      <c r="AK297" s="57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</row>
    <row r="298" spans="1:53" ht="15.75">
      <c r="A298" s="259">
        <v>30100053</v>
      </c>
      <c r="B298" s="63" t="s">
        <v>95</v>
      </c>
      <c r="C298" s="16" t="s">
        <v>73</v>
      </c>
      <c r="D298" s="17">
        <v>5.03</v>
      </c>
      <c r="E298" s="17"/>
      <c r="F298" s="6"/>
      <c r="G298" s="93">
        <f>SUM('1:3'!G298)</f>
        <v>0</v>
      </c>
      <c r="H298" s="218">
        <f t="shared" si="64"/>
        <v>0</v>
      </c>
      <c r="I298" s="93">
        <f>SUM('1:3'!I298)</f>
        <v>0</v>
      </c>
      <c r="J298" s="31" t="str">
        <f t="array" ref="J298">IF(ISERROR(G298/I298),"",G298/I298)</f>
        <v/>
      </c>
      <c r="K298" s="35">
        <f t="array" ref="K298">IF(ISERROR(G298/L298),"",G298/L298)</f>
        <v>0</v>
      </c>
      <c r="L298" s="87">
        <v>4</v>
      </c>
      <c r="M298" s="36">
        <f t="shared" si="60"/>
        <v>0</v>
      </c>
      <c r="N298" s="31">
        <f t="shared" si="61"/>
        <v>0</v>
      </c>
      <c r="O298" s="93">
        <f>SUM('1:3'!O298)</f>
        <v>0</v>
      </c>
      <c r="P298" s="93">
        <f>SUM('1:3'!P298)</f>
        <v>0</v>
      </c>
      <c r="Q298" s="93">
        <f>SUM('1:3'!Q298)</f>
        <v>0</v>
      </c>
      <c r="R298" s="93">
        <f>SUM('1:3'!R298)</f>
        <v>0</v>
      </c>
      <c r="S298" s="93">
        <f>SUM('1:3'!S298)</f>
        <v>0</v>
      </c>
      <c r="T298" s="93">
        <f>SUM('1:3'!T298)</f>
        <v>0</v>
      </c>
      <c r="U298" s="93">
        <f>SUM('1:3'!U298)</f>
        <v>0</v>
      </c>
      <c r="V298" s="202">
        <f t="shared" si="62"/>
        <v>0</v>
      </c>
      <c r="W298" s="33" t="str">
        <f t="shared" si="58"/>
        <v/>
      </c>
      <c r="X298" s="93">
        <f>SUM('1:3'!X298)</f>
        <v>0</v>
      </c>
      <c r="Y298" s="93">
        <f>SUM('1:3'!Y298)</f>
        <v>0</v>
      </c>
      <c r="Z298" s="93">
        <f>SUM('1:3'!Z298)</f>
        <v>0</v>
      </c>
      <c r="AA298" s="93">
        <f>SUM('1:3'!AA298)</f>
        <v>0</v>
      </c>
      <c r="AB298" s="315">
        <v>0.59</v>
      </c>
      <c r="AC298" s="238">
        <f t="shared" si="63"/>
        <v>0</v>
      </c>
      <c r="AD298" s="223"/>
      <c r="AE298" s="54"/>
      <c r="AF298" s="54"/>
      <c r="AG298" s="54"/>
      <c r="AH298" s="54"/>
      <c r="AI298" s="57"/>
      <c r="AJ298" s="57"/>
      <c r="AK298" s="57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</row>
    <row r="299" spans="1:53" ht="17.25">
      <c r="A299" s="280"/>
      <c r="B299" s="63" t="s">
        <v>95</v>
      </c>
      <c r="C299" s="16" t="s">
        <v>60</v>
      </c>
      <c r="D299" s="17">
        <v>5.03</v>
      </c>
      <c r="E299" s="17"/>
      <c r="F299" s="6"/>
      <c r="G299" s="93">
        <f>SUM('1:3'!G299)</f>
        <v>0</v>
      </c>
      <c r="H299" s="218">
        <f t="shared" si="64"/>
        <v>0</v>
      </c>
      <c r="I299" s="93">
        <f>SUM('1:3'!I299)</f>
        <v>0</v>
      </c>
      <c r="J299" s="31" t="str">
        <f t="array" ref="J299">IF(ISERROR(G299/I299),"",G299/I299)</f>
        <v/>
      </c>
      <c r="K299" s="35">
        <f t="array" ref="K299">IF(ISERROR(G299/L299),"",G299/L299)</f>
        <v>0</v>
      </c>
      <c r="L299" s="87">
        <v>4</v>
      </c>
      <c r="M299" s="36">
        <f t="shared" si="60"/>
        <v>0</v>
      </c>
      <c r="N299" s="31">
        <f t="shared" si="61"/>
        <v>0</v>
      </c>
      <c r="O299" s="93">
        <f>SUM('1:3'!O299)</f>
        <v>0</v>
      </c>
      <c r="P299" s="93">
        <f>SUM('1:3'!P299)</f>
        <v>0</v>
      </c>
      <c r="Q299" s="93">
        <f>SUM('1:3'!Q299)</f>
        <v>0</v>
      </c>
      <c r="R299" s="93">
        <f>SUM('1:3'!R299)</f>
        <v>0</v>
      </c>
      <c r="S299" s="93">
        <f>SUM('1:3'!S299)</f>
        <v>0</v>
      </c>
      <c r="T299" s="93">
        <f>SUM('1:3'!T299)</f>
        <v>0</v>
      </c>
      <c r="U299" s="93">
        <f>SUM('1:3'!U299)</f>
        <v>0</v>
      </c>
      <c r="V299" s="202">
        <f t="shared" si="62"/>
        <v>0</v>
      </c>
      <c r="W299" s="33" t="str">
        <f t="shared" si="58"/>
        <v/>
      </c>
      <c r="X299" s="93">
        <f>SUM('1:3'!X299)</f>
        <v>0</v>
      </c>
      <c r="Y299" s="93">
        <f>SUM('1:3'!Y299)</f>
        <v>0</v>
      </c>
      <c r="Z299" s="93">
        <f>SUM('1:3'!Z299)</f>
        <v>0</v>
      </c>
      <c r="AA299" s="93">
        <f>SUM('1:3'!AA299)</f>
        <v>0</v>
      </c>
      <c r="AB299" s="315">
        <v>0.59</v>
      </c>
      <c r="AC299" s="238">
        <f t="shared" si="63"/>
        <v>0</v>
      </c>
      <c r="AD299" s="223"/>
      <c r="AE299" s="54"/>
      <c r="AF299" s="54"/>
      <c r="AG299" s="54"/>
      <c r="AH299" s="54"/>
      <c r="AI299" s="57"/>
      <c r="AJ299" s="57"/>
      <c r="AK299" s="57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</row>
    <row r="300" spans="1:53" ht="17.25">
      <c r="A300" s="280"/>
      <c r="B300" s="63" t="s">
        <v>95</v>
      </c>
      <c r="C300" s="219" t="s">
        <v>96</v>
      </c>
      <c r="D300" s="17">
        <v>5.03</v>
      </c>
      <c r="E300" s="17"/>
      <c r="F300" s="6"/>
      <c r="G300" s="93">
        <f>SUM('1:3'!G300)</f>
        <v>0</v>
      </c>
      <c r="H300" s="218">
        <f t="shared" si="64"/>
        <v>0</v>
      </c>
      <c r="I300" s="93">
        <f>SUM('1:3'!I300)</f>
        <v>0</v>
      </c>
      <c r="J300" s="31" t="str">
        <f t="array" ref="J300">IF(ISERROR(G300/I300),"",G300/I300)</f>
        <v/>
      </c>
      <c r="K300" s="35">
        <f t="array" ref="K300">IF(ISERROR(G300/L300),"",G300/L300)</f>
        <v>0</v>
      </c>
      <c r="L300" s="87">
        <v>4</v>
      </c>
      <c r="M300" s="36">
        <f t="shared" si="60"/>
        <v>0</v>
      </c>
      <c r="N300" s="31">
        <f t="shared" si="61"/>
        <v>0</v>
      </c>
      <c r="O300" s="93">
        <f>SUM('1:3'!O300)</f>
        <v>0</v>
      </c>
      <c r="P300" s="93">
        <f>SUM('1:3'!P300)</f>
        <v>0</v>
      </c>
      <c r="Q300" s="93">
        <f>SUM('1:3'!Q300)</f>
        <v>0</v>
      </c>
      <c r="R300" s="93">
        <f>SUM('1:3'!R300)</f>
        <v>0</v>
      </c>
      <c r="S300" s="93">
        <f>SUM('1:3'!S300)</f>
        <v>0</v>
      </c>
      <c r="T300" s="93">
        <f>SUM('1:3'!T300)</f>
        <v>0</v>
      </c>
      <c r="U300" s="93">
        <f>SUM('1:3'!U300)</f>
        <v>0</v>
      </c>
      <c r="V300" s="202">
        <f t="shared" si="62"/>
        <v>0</v>
      </c>
      <c r="W300" s="33" t="str">
        <f t="shared" si="58"/>
        <v/>
      </c>
      <c r="X300" s="93">
        <f>SUM('1:3'!X300)</f>
        <v>0</v>
      </c>
      <c r="Y300" s="93">
        <f>SUM('1:3'!Y300)</f>
        <v>0</v>
      </c>
      <c r="Z300" s="93">
        <f>SUM('1:3'!Z300)</f>
        <v>0</v>
      </c>
      <c r="AA300" s="93">
        <f>SUM('1:3'!AA300)</f>
        <v>0</v>
      </c>
      <c r="AB300" s="315">
        <v>0.59</v>
      </c>
      <c r="AC300" s="238">
        <f t="shared" si="63"/>
        <v>0</v>
      </c>
      <c r="AD300" s="223"/>
      <c r="AE300" s="54"/>
      <c r="AF300" s="54"/>
      <c r="AG300" s="54"/>
      <c r="AH300" s="54"/>
      <c r="AI300" s="57"/>
      <c r="AJ300" s="57"/>
      <c r="AK300" s="57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</row>
    <row r="301" spans="1:53" ht="17.25">
      <c r="A301" s="280">
        <v>30101067</v>
      </c>
      <c r="B301" s="63" t="s">
        <v>97</v>
      </c>
      <c r="C301" s="219" t="s">
        <v>82</v>
      </c>
      <c r="D301" s="17">
        <v>5.03</v>
      </c>
      <c r="E301" s="17"/>
      <c r="F301" s="6"/>
      <c r="G301" s="93">
        <f>SUM('1:3'!G301)</f>
        <v>0</v>
      </c>
      <c r="H301" s="218">
        <f t="shared" si="64"/>
        <v>0</v>
      </c>
      <c r="I301" s="93">
        <f>SUM('1:3'!I301)</f>
        <v>0</v>
      </c>
      <c r="J301" s="31" t="str">
        <f t="array" ref="J301">IF(ISERROR(G301/I301),"",G301/I301)</f>
        <v/>
      </c>
      <c r="K301" s="35" t="str">
        <f t="array" ref="K301">IF(ISERROR(G301/L301),"",G301/L301)</f>
        <v/>
      </c>
      <c r="L301" s="87"/>
      <c r="M301" s="36" t="str">
        <f t="shared" si="60"/>
        <v/>
      </c>
      <c r="N301" s="31">
        <f t="shared" si="61"/>
        <v>0</v>
      </c>
      <c r="O301" s="93">
        <f>SUM('1:3'!O301)</f>
        <v>0</v>
      </c>
      <c r="P301" s="93">
        <f>SUM('1:3'!P301)</f>
        <v>0</v>
      </c>
      <c r="Q301" s="93">
        <f>SUM('1:3'!Q301)</f>
        <v>0</v>
      </c>
      <c r="R301" s="93">
        <f>SUM('1:3'!R301)</f>
        <v>0</v>
      </c>
      <c r="S301" s="93">
        <f>SUM('1:3'!S301)</f>
        <v>0</v>
      </c>
      <c r="T301" s="93">
        <f>SUM('1:3'!T301)</f>
        <v>0</v>
      </c>
      <c r="U301" s="93">
        <f>SUM('1:3'!U301)</f>
        <v>0</v>
      </c>
      <c r="V301" s="202">
        <f t="shared" si="62"/>
        <v>0</v>
      </c>
      <c r="W301" s="33" t="str">
        <f t="shared" si="58"/>
        <v/>
      </c>
      <c r="X301" s="93">
        <f>SUM('1:3'!X301)</f>
        <v>0</v>
      </c>
      <c r="Y301" s="93">
        <f>SUM('1:3'!Y301)</f>
        <v>0</v>
      </c>
      <c r="Z301" s="93">
        <f>SUM('1:3'!Z301)</f>
        <v>0</v>
      </c>
      <c r="AA301" s="93">
        <f>SUM('1:3'!AA301)</f>
        <v>0</v>
      </c>
      <c r="AB301" s="315"/>
      <c r="AC301" s="238">
        <f t="shared" si="63"/>
        <v>0</v>
      </c>
      <c r="AD301" s="223"/>
      <c r="AE301" s="54"/>
      <c r="AF301" s="54"/>
      <c r="AG301" s="54"/>
      <c r="AH301" s="54"/>
      <c r="AI301" s="57"/>
      <c r="AJ301" s="57"/>
      <c r="AK301" s="57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</row>
    <row r="302" spans="1:53" ht="17.25">
      <c r="A302" s="280">
        <v>30101068</v>
      </c>
      <c r="B302" s="63" t="s">
        <v>97</v>
      </c>
      <c r="C302" s="219" t="s">
        <v>72</v>
      </c>
      <c r="D302" s="17">
        <v>5.03</v>
      </c>
      <c r="E302" s="17"/>
      <c r="F302" s="6"/>
      <c r="G302" s="93">
        <f>SUM('1:3'!G302)</f>
        <v>0</v>
      </c>
      <c r="H302" s="218">
        <f t="shared" si="64"/>
        <v>0</v>
      </c>
      <c r="I302" s="93">
        <f>SUM('1:3'!I302)</f>
        <v>0</v>
      </c>
      <c r="J302" s="31" t="str">
        <f t="array" ref="J302">IF(ISERROR(G302/I302),"",G302/I302)</f>
        <v/>
      </c>
      <c r="K302" s="35" t="str">
        <f t="array" ref="K302">IF(ISERROR(G302/L302),"",G302/L302)</f>
        <v/>
      </c>
      <c r="L302" s="87"/>
      <c r="M302" s="36" t="str">
        <f t="shared" si="60"/>
        <v/>
      </c>
      <c r="N302" s="31">
        <f t="shared" si="61"/>
        <v>0</v>
      </c>
      <c r="O302" s="93">
        <f>SUM('1:3'!O302)</f>
        <v>0</v>
      </c>
      <c r="P302" s="93">
        <f>SUM('1:3'!P302)</f>
        <v>0</v>
      </c>
      <c r="Q302" s="93">
        <f>SUM('1:3'!Q302)</f>
        <v>0</v>
      </c>
      <c r="R302" s="93">
        <f>SUM('1:3'!R302)</f>
        <v>0</v>
      </c>
      <c r="S302" s="93">
        <f>SUM('1:3'!S302)</f>
        <v>0</v>
      </c>
      <c r="T302" s="93">
        <f>SUM('1:3'!T302)</f>
        <v>0</v>
      </c>
      <c r="U302" s="93">
        <f>SUM('1:3'!U302)</f>
        <v>0</v>
      </c>
      <c r="V302" s="202">
        <f t="shared" si="62"/>
        <v>0</v>
      </c>
      <c r="W302" s="33" t="str">
        <f t="shared" si="58"/>
        <v/>
      </c>
      <c r="X302" s="93">
        <f>SUM('1:3'!X302)</f>
        <v>0</v>
      </c>
      <c r="Y302" s="93">
        <f>SUM('1:3'!Y302)</f>
        <v>0</v>
      </c>
      <c r="Z302" s="93">
        <f>SUM('1:3'!Z302)</f>
        <v>0</v>
      </c>
      <c r="AA302" s="93">
        <f>SUM('1:3'!AA302)</f>
        <v>0</v>
      </c>
      <c r="AB302" s="315">
        <v>0.59</v>
      </c>
      <c r="AC302" s="238">
        <f t="shared" si="63"/>
        <v>0</v>
      </c>
      <c r="AD302" s="223"/>
      <c r="AE302" s="54"/>
      <c r="AF302" s="54"/>
      <c r="AG302" s="54"/>
      <c r="AH302" s="54"/>
      <c r="AI302" s="57"/>
      <c r="AJ302" s="57"/>
      <c r="AK302" s="57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</row>
    <row r="303" spans="1:53" ht="17.25">
      <c r="A303" s="280">
        <v>30101069</v>
      </c>
      <c r="B303" s="63" t="s">
        <v>97</v>
      </c>
      <c r="C303" s="219" t="s">
        <v>60</v>
      </c>
      <c r="D303" s="17">
        <v>5.03</v>
      </c>
      <c r="E303" s="17"/>
      <c r="F303" s="6"/>
      <c r="G303" s="93">
        <f>SUM('1:3'!G303)</f>
        <v>0</v>
      </c>
      <c r="H303" s="218">
        <f t="shared" si="64"/>
        <v>0</v>
      </c>
      <c r="I303" s="93">
        <f>SUM('1:3'!I303)</f>
        <v>0</v>
      </c>
      <c r="J303" s="31" t="str">
        <f t="array" ref="J303">IF(ISERROR(G303/I303),"",G303/I303)</f>
        <v/>
      </c>
      <c r="K303" s="35" t="str">
        <f t="array" ref="K303">IF(ISERROR(G303/L303),"",G303/L303)</f>
        <v/>
      </c>
      <c r="L303" s="87"/>
      <c r="M303" s="36" t="str">
        <f t="shared" si="60"/>
        <v/>
      </c>
      <c r="N303" s="31">
        <f t="shared" si="61"/>
        <v>0</v>
      </c>
      <c r="O303" s="93">
        <f>SUM('1:3'!O303)</f>
        <v>0</v>
      </c>
      <c r="P303" s="93">
        <f>SUM('1:3'!P303)</f>
        <v>0</v>
      </c>
      <c r="Q303" s="93">
        <f>SUM('1:3'!Q303)</f>
        <v>0</v>
      </c>
      <c r="R303" s="93">
        <f>SUM('1:3'!R303)</f>
        <v>0</v>
      </c>
      <c r="S303" s="93">
        <f>SUM('1:3'!S303)</f>
        <v>0</v>
      </c>
      <c r="T303" s="93">
        <f>SUM('1:3'!T303)</f>
        <v>0</v>
      </c>
      <c r="U303" s="93">
        <f>SUM('1:3'!U303)</f>
        <v>0</v>
      </c>
      <c r="V303" s="202">
        <f t="shared" si="62"/>
        <v>0</v>
      </c>
      <c r="W303" s="33" t="str">
        <f t="shared" si="58"/>
        <v/>
      </c>
      <c r="X303" s="93">
        <f>SUM('1:3'!X303)</f>
        <v>0</v>
      </c>
      <c r="Y303" s="93">
        <f>SUM('1:3'!Y303)</f>
        <v>0</v>
      </c>
      <c r="Z303" s="93">
        <f>SUM('1:3'!Z303)</f>
        <v>0</v>
      </c>
      <c r="AA303" s="93">
        <f>SUM('1:3'!AA303)</f>
        <v>0</v>
      </c>
      <c r="AB303" s="315"/>
      <c r="AC303" s="238">
        <f t="shared" si="63"/>
        <v>0</v>
      </c>
      <c r="AD303" s="223"/>
      <c r="AE303" s="54"/>
      <c r="AF303" s="54"/>
      <c r="AG303" s="54"/>
      <c r="AH303" s="54"/>
      <c r="AI303" s="57"/>
      <c r="AJ303" s="57"/>
      <c r="AK303" s="57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</row>
    <row r="304" spans="1:53" ht="17.25">
      <c r="A304" s="280">
        <v>30101070</v>
      </c>
      <c r="B304" s="63" t="s">
        <v>97</v>
      </c>
      <c r="C304" s="219" t="s">
        <v>96</v>
      </c>
      <c r="D304" s="17">
        <v>5.03</v>
      </c>
      <c r="E304" s="17"/>
      <c r="F304" s="6"/>
      <c r="G304" s="93">
        <f>SUM('1:3'!G304)</f>
        <v>0</v>
      </c>
      <c r="H304" s="218">
        <f t="shared" si="64"/>
        <v>0</v>
      </c>
      <c r="I304" s="93">
        <f>SUM('1:3'!I304)</f>
        <v>0</v>
      </c>
      <c r="J304" s="31" t="str">
        <f t="array" ref="J304">IF(ISERROR(G304/I304),"",G304/I304)</f>
        <v/>
      </c>
      <c r="K304" s="35" t="str">
        <f t="array" ref="K304">IF(ISERROR(G304/L304),"",G304/L304)</f>
        <v/>
      </c>
      <c r="L304" s="87"/>
      <c r="M304" s="36" t="str">
        <f t="shared" si="60"/>
        <v/>
      </c>
      <c r="N304" s="31">
        <f t="shared" si="61"/>
        <v>0</v>
      </c>
      <c r="O304" s="93">
        <f>SUM('1:3'!O304)</f>
        <v>0</v>
      </c>
      <c r="P304" s="93">
        <f>SUM('1:3'!P304)</f>
        <v>0</v>
      </c>
      <c r="Q304" s="93">
        <f>SUM('1:3'!Q304)</f>
        <v>0</v>
      </c>
      <c r="R304" s="93">
        <f>SUM('1:3'!R304)</f>
        <v>0</v>
      </c>
      <c r="S304" s="93">
        <f>SUM('1:3'!S304)</f>
        <v>0</v>
      </c>
      <c r="T304" s="93">
        <f>SUM('1:3'!T304)</f>
        <v>0</v>
      </c>
      <c r="U304" s="93">
        <f>SUM('1:3'!U304)</f>
        <v>0</v>
      </c>
      <c r="V304" s="202">
        <f t="shared" si="62"/>
        <v>0</v>
      </c>
      <c r="W304" s="33" t="str">
        <f t="shared" si="58"/>
        <v/>
      </c>
      <c r="X304" s="93">
        <f>SUM('1:3'!X304)</f>
        <v>0</v>
      </c>
      <c r="Y304" s="93">
        <f>SUM('1:3'!Y304)</f>
        <v>0</v>
      </c>
      <c r="Z304" s="93">
        <f>SUM('1:3'!Z304)</f>
        <v>0</v>
      </c>
      <c r="AA304" s="93">
        <f>SUM('1:3'!AA304)</f>
        <v>0</v>
      </c>
      <c r="AB304" s="315"/>
      <c r="AC304" s="238">
        <f t="shared" si="63"/>
        <v>0</v>
      </c>
      <c r="AD304" s="223"/>
      <c r="AE304" s="54"/>
      <c r="AF304" s="54"/>
      <c r="AG304" s="54"/>
      <c r="AH304" s="54"/>
      <c r="AI304" s="57"/>
      <c r="AJ304" s="57"/>
      <c r="AK304" s="57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</row>
    <row r="305" spans="1:53" ht="17.25">
      <c r="A305" s="280">
        <v>30101071</v>
      </c>
      <c r="B305" s="63" t="s">
        <v>97</v>
      </c>
      <c r="C305" s="219" t="s">
        <v>73</v>
      </c>
      <c r="D305" s="17">
        <v>5.03</v>
      </c>
      <c r="E305" s="17"/>
      <c r="F305" s="6"/>
      <c r="G305" s="93">
        <f>SUM('1:3'!G305)</f>
        <v>0</v>
      </c>
      <c r="H305" s="218">
        <f t="shared" si="64"/>
        <v>0</v>
      </c>
      <c r="I305" s="93">
        <f>SUM('1:3'!I305)</f>
        <v>0</v>
      </c>
      <c r="J305" s="31" t="str">
        <f t="array" ref="J305">IF(ISERROR(G305/I305),"",G305/I305)</f>
        <v/>
      </c>
      <c r="K305" s="35" t="str">
        <f t="array" ref="K305">IF(ISERROR(G305/L305),"",G305/L305)</f>
        <v/>
      </c>
      <c r="L305" s="87"/>
      <c r="M305" s="36" t="str">
        <f t="shared" si="60"/>
        <v/>
      </c>
      <c r="N305" s="31">
        <f t="shared" si="61"/>
        <v>0</v>
      </c>
      <c r="O305" s="93">
        <f>SUM('1:3'!O305)</f>
        <v>0</v>
      </c>
      <c r="P305" s="93">
        <f>SUM('1:3'!P305)</f>
        <v>0</v>
      </c>
      <c r="Q305" s="93">
        <f>SUM('1:3'!Q305)</f>
        <v>0</v>
      </c>
      <c r="R305" s="93">
        <f>SUM('1:3'!R305)</f>
        <v>0</v>
      </c>
      <c r="S305" s="93">
        <f>SUM('1:3'!S305)</f>
        <v>0</v>
      </c>
      <c r="T305" s="93">
        <f>SUM('1:3'!T305)</f>
        <v>0</v>
      </c>
      <c r="U305" s="93">
        <f>SUM('1:3'!U305)</f>
        <v>0</v>
      </c>
      <c r="V305" s="202">
        <f t="shared" si="62"/>
        <v>0</v>
      </c>
      <c r="W305" s="33" t="str">
        <f t="shared" si="58"/>
        <v/>
      </c>
      <c r="X305" s="93">
        <f>SUM('1:3'!X305)</f>
        <v>0</v>
      </c>
      <c r="Y305" s="93">
        <f>SUM('1:3'!Y305)</f>
        <v>0</v>
      </c>
      <c r="Z305" s="93">
        <f>SUM('1:3'!Z305)</f>
        <v>0</v>
      </c>
      <c r="AA305" s="93">
        <f>SUM('1:3'!AA305)</f>
        <v>0</v>
      </c>
      <c r="AB305" s="315"/>
      <c r="AC305" s="238">
        <f t="shared" si="63"/>
        <v>0</v>
      </c>
      <c r="AD305" s="223"/>
      <c r="AE305" s="54"/>
      <c r="AF305" s="54"/>
      <c r="AG305" s="54"/>
      <c r="AH305" s="54"/>
      <c r="AI305" s="57"/>
      <c r="AJ305" s="57"/>
      <c r="AK305" s="57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</row>
    <row r="306" spans="1:53" ht="17.25">
      <c r="A306" s="276">
        <v>30100001</v>
      </c>
      <c r="B306" s="62" t="s">
        <v>98</v>
      </c>
      <c r="C306" s="16" t="s">
        <v>74</v>
      </c>
      <c r="D306" s="17">
        <v>5.0599999999999996</v>
      </c>
      <c r="E306" s="17"/>
      <c r="F306" s="6"/>
      <c r="G306" s="93">
        <f>SUM('1:3'!G306)</f>
        <v>0</v>
      </c>
      <c r="H306" s="218">
        <f t="shared" si="64"/>
        <v>0</v>
      </c>
      <c r="I306" s="93">
        <f>SUM('1:3'!I306)</f>
        <v>0</v>
      </c>
      <c r="J306" s="31" t="str">
        <f t="array" ref="J306">IF(ISERROR(G306/I306),"",G306/I306)</f>
        <v/>
      </c>
      <c r="K306" s="35">
        <f t="array" ref="K306">IF(ISERROR(G306/L306),"",G306/L306)</f>
        <v>0</v>
      </c>
      <c r="L306" s="87">
        <v>25</v>
      </c>
      <c r="M306" s="36">
        <f t="shared" si="60"/>
        <v>0</v>
      </c>
      <c r="N306" s="31">
        <f t="shared" si="61"/>
        <v>0</v>
      </c>
      <c r="O306" s="93">
        <f>SUM('1:3'!O306)</f>
        <v>0</v>
      </c>
      <c r="P306" s="93">
        <f>SUM('1:3'!P306)</f>
        <v>0</v>
      </c>
      <c r="Q306" s="93">
        <f>SUM('1:3'!Q306)</f>
        <v>0</v>
      </c>
      <c r="R306" s="93">
        <f>SUM('1:3'!R306)</f>
        <v>0</v>
      </c>
      <c r="S306" s="93">
        <f>SUM('1:3'!S306)</f>
        <v>0</v>
      </c>
      <c r="T306" s="93">
        <f>SUM('1:3'!T306)</f>
        <v>0</v>
      </c>
      <c r="U306" s="93">
        <f>SUM('1:3'!U306)</f>
        <v>0</v>
      </c>
      <c r="V306" s="202">
        <f t="shared" si="62"/>
        <v>0</v>
      </c>
      <c r="W306" s="33" t="str">
        <f t="shared" si="58"/>
        <v/>
      </c>
      <c r="X306" s="93">
        <f>SUM('1:3'!X306)</f>
        <v>0</v>
      </c>
      <c r="Y306" s="93">
        <f>SUM('1:3'!Y306)</f>
        <v>0</v>
      </c>
      <c r="Z306" s="93">
        <f>SUM('1:3'!Z306)</f>
        <v>0</v>
      </c>
      <c r="AA306" s="93">
        <f>SUM('1:3'!AA306)</f>
        <v>0</v>
      </c>
      <c r="AB306" s="315">
        <v>0.43</v>
      </c>
      <c r="AC306" s="238">
        <f t="shared" si="63"/>
        <v>0</v>
      </c>
      <c r="AD306" s="223"/>
      <c r="AE306" s="54"/>
      <c r="AF306" s="54"/>
      <c r="AG306" s="54"/>
      <c r="AH306" s="54"/>
      <c r="AI306" s="57"/>
      <c r="AJ306" s="57"/>
      <c r="AK306" s="57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</row>
    <row r="307" spans="1:53" ht="17.25">
      <c r="A307" s="276">
        <v>30100002</v>
      </c>
      <c r="B307" s="62" t="s">
        <v>98</v>
      </c>
      <c r="C307" s="16" t="s">
        <v>94</v>
      </c>
      <c r="D307" s="17">
        <v>5.0599999999999996</v>
      </c>
      <c r="E307" s="17"/>
      <c r="F307" s="6"/>
      <c r="G307" s="93">
        <f>SUM('1:3'!G307)</f>
        <v>0</v>
      </c>
      <c r="H307" s="218">
        <f t="shared" si="64"/>
        <v>0</v>
      </c>
      <c r="I307" s="93">
        <f>SUM('1:3'!I307)</f>
        <v>0</v>
      </c>
      <c r="J307" s="31" t="str">
        <f t="array" ref="J307">IF(ISERROR(G307/I307),"",G307/I307)</f>
        <v/>
      </c>
      <c r="K307" s="35">
        <f t="array" ref="K307">IF(ISERROR(G307/L307),"",G307/L307)</f>
        <v>0</v>
      </c>
      <c r="L307" s="87">
        <v>25</v>
      </c>
      <c r="M307" s="36">
        <f t="shared" si="60"/>
        <v>0</v>
      </c>
      <c r="N307" s="31">
        <f t="shared" si="61"/>
        <v>0</v>
      </c>
      <c r="O307" s="93">
        <f>SUM('1:3'!O307)</f>
        <v>0</v>
      </c>
      <c r="P307" s="93">
        <f>SUM('1:3'!P307)</f>
        <v>0</v>
      </c>
      <c r="Q307" s="93">
        <f>SUM('1:3'!Q307)</f>
        <v>0</v>
      </c>
      <c r="R307" s="93">
        <f>SUM('1:3'!R307)</f>
        <v>0</v>
      </c>
      <c r="S307" s="93">
        <f>SUM('1:3'!S307)</f>
        <v>0</v>
      </c>
      <c r="T307" s="93">
        <f>SUM('1:3'!T307)</f>
        <v>0</v>
      </c>
      <c r="U307" s="93">
        <f>SUM('1:3'!U307)</f>
        <v>0</v>
      </c>
      <c r="V307" s="202">
        <f t="shared" si="62"/>
        <v>0</v>
      </c>
      <c r="W307" s="33" t="str">
        <f t="shared" si="58"/>
        <v/>
      </c>
      <c r="X307" s="93">
        <f>SUM('1:3'!X307)</f>
        <v>0</v>
      </c>
      <c r="Y307" s="93">
        <f>SUM('1:3'!Y307)</f>
        <v>0</v>
      </c>
      <c r="Z307" s="93">
        <f>SUM('1:3'!Z307)</f>
        <v>0</v>
      </c>
      <c r="AA307" s="93">
        <f>SUM('1:3'!AA307)</f>
        <v>0</v>
      </c>
      <c r="AB307" s="315">
        <v>0.43</v>
      </c>
      <c r="AC307" s="238">
        <f t="shared" si="63"/>
        <v>0</v>
      </c>
      <c r="AD307" s="223"/>
      <c r="AE307" s="54"/>
      <c r="AF307" s="54"/>
      <c r="AG307" s="54"/>
      <c r="AH307" s="54"/>
      <c r="AI307" s="57"/>
      <c r="AJ307" s="57"/>
      <c r="AK307" s="57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</row>
    <row r="308" spans="1:53" ht="15.75">
      <c r="A308" s="536" t="s">
        <v>99</v>
      </c>
      <c r="B308" s="537"/>
      <c r="C308" s="215" t="s">
        <v>71</v>
      </c>
      <c r="D308" s="20"/>
      <c r="E308" s="20"/>
      <c r="F308" s="32"/>
      <c r="G308" s="99">
        <f>SUM(G293:G307)</f>
        <v>95</v>
      </c>
      <c r="H308" s="30">
        <f>SUM(H293:H307)</f>
        <v>478.8</v>
      </c>
      <c r="I308" s="30">
        <f>SUM(I293:I307)</f>
        <v>3</v>
      </c>
      <c r="J308" s="31">
        <f t="array" ref="J308">IF(ISERROR(G308/I308),"",G308/I308)</f>
        <v>31.666666666666668</v>
      </c>
      <c r="K308" s="30">
        <f>SUM(K293:K307)</f>
        <v>4.75</v>
      </c>
      <c r="L308" s="30"/>
      <c r="M308" s="89">
        <f t="shared" ref="M308:V308" si="65">SUM(M293:M307)</f>
        <v>-1.75</v>
      </c>
      <c r="N308" s="30">
        <f t="shared" si="65"/>
        <v>0</v>
      </c>
      <c r="O308" s="30">
        <f t="shared" si="65"/>
        <v>0</v>
      </c>
      <c r="P308" s="30">
        <f t="shared" si="65"/>
        <v>0</v>
      </c>
      <c r="Q308" s="30">
        <f t="shared" si="65"/>
        <v>0</v>
      </c>
      <c r="R308" s="30">
        <f t="shared" si="65"/>
        <v>0</v>
      </c>
      <c r="S308" s="30">
        <f t="shared" si="65"/>
        <v>0</v>
      </c>
      <c r="T308" s="30">
        <f t="shared" si="65"/>
        <v>0</v>
      </c>
      <c r="U308" s="30">
        <f t="shared" si="65"/>
        <v>0</v>
      </c>
      <c r="V308" s="204">
        <f t="shared" si="65"/>
        <v>0</v>
      </c>
      <c r="W308" s="33">
        <f t="shared" si="58"/>
        <v>0</v>
      </c>
      <c r="X308" s="94">
        <f>SUM(X293:X307)</f>
        <v>0</v>
      </c>
      <c r="Y308" s="94">
        <f>SUM(Y293:Y307)</f>
        <v>0</v>
      </c>
      <c r="Z308" s="94">
        <f>SUM(Z293:Z307)</f>
        <v>0</v>
      </c>
      <c r="AA308" s="94">
        <f>SUM(AA293:AA307)</f>
        <v>0</v>
      </c>
      <c r="AB308" s="315"/>
      <c r="AC308" s="239">
        <f>SUM(AC293:AC307)</f>
        <v>49.4</v>
      </c>
      <c r="AD308" s="223"/>
      <c r="AE308" s="74"/>
      <c r="AF308" s="74"/>
      <c r="AG308" s="74"/>
      <c r="AH308" s="74"/>
      <c r="AI308" s="57"/>
      <c r="AJ308" s="57"/>
      <c r="AK308" s="57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</row>
    <row r="309" spans="1:53" ht="15.75">
      <c r="A309" s="260">
        <v>30400025</v>
      </c>
      <c r="B309" s="62" t="s">
        <v>100</v>
      </c>
      <c r="C309" s="16" t="s">
        <v>53</v>
      </c>
      <c r="D309" s="17">
        <v>5.04</v>
      </c>
      <c r="E309" s="17"/>
      <c r="F309" s="6"/>
      <c r="G309" s="93">
        <f>SUM('1:3'!G309)</f>
        <v>0</v>
      </c>
      <c r="H309" s="218">
        <f t="shared" ref="H309:H318" si="66">D309*G309</f>
        <v>0</v>
      </c>
      <c r="I309" s="93">
        <f>SUM('1:3'!I309)</f>
        <v>0</v>
      </c>
      <c r="J309" s="31" t="str">
        <f t="array" ref="J309">IF(ISERROR(G309/I309),"",G309/I309)</f>
        <v/>
      </c>
      <c r="K309" s="35">
        <f t="array" ref="K309">IF(ISERROR(G309/L309),"",G309/L309)</f>
        <v>0</v>
      </c>
      <c r="L309" s="87">
        <v>22</v>
      </c>
      <c r="M309" s="36">
        <f t="shared" ref="M309:M318" si="67">IF(ISERROR(I309-K309),"",I309-K309)</f>
        <v>0</v>
      </c>
      <c r="N309" s="31">
        <f t="shared" ref="N309:N318" si="68">SUM(O309:U309)</f>
        <v>0</v>
      </c>
      <c r="O309" s="93">
        <f>SUM('1:3'!O309)</f>
        <v>0</v>
      </c>
      <c r="P309" s="93">
        <f>SUM('1:3'!P309)</f>
        <v>0</v>
      </c>
      <c r="Q309" s="93">
        <f>SUM('1:3'!Q309)</f>
        <v>0</v>
      </c>
      <c r="R309" s="93">
        <f>SUM('1:3'!R309)</f>
        <v>0</v>
      </c>
      <c r="S309" s="93">
        <f>SUM('1:3'!S309)</f>
        <v>0</v>
      </c>
      <c r="T309" s="93">
        <f>SUM('1:3'!T309)</f>
        <v>0</v>
      </c>
      <c r="U309" s="93">
        <f>SUM('1:3'!U309)</f>
        <v>0</v>
      </c>
      <c r="V309" s="202">
        <f t="shared" ref="V309:V318" si="69">SUM(X309:AA309)</f>
        <v>0</v>
      </c>
      <c r="W309" s="33" t="str">
        <f t="shared" si="58"/>
        <v/>
      </c>
      <c r="X309" s="93">
        <f>SUM('1:3'!X309)</f>
        <v>0</v>
      </c>
      <c r="Y309" s="93">
        <f>SUM('1:3'!Y309)</f>
        <v>0</v>
      </c>
      <c r="Z309" s="93">
        <f>SUM('1:3'!Z309)</f>
        <v>0</v>
      </c>
      <c r="AA309" s="93">
        <f>SUM('1:3'!AA309)</f>
        <v>0</v>
      </c>
      <c r="AB309" s="315">
        <v>0.48</v>
      </c>
      <c r="AC309" s="238">
        <f t="shared" ref="AC309:AC318" si="70">AB309*G309</f>
        <v>0</v>
      </c>
      <c r="AD309" s="223"/>
      <c r="AE309" s="54"/>
      <c r="AF309" s="54"/>
      <c r="AG309" s="54"/>
      <c r="AH309" s="54"/>
      <c r="AI309" s="57"/>
      <c r="AJ309" s="57"/>
      <c r="AK309" s="57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</row>
    <row r="310" spans="1:53" ht="17.25">
      <c r="A310" s="276">
        <v>30400023</v>
      </c>
      <c r="B310" s="62" t="s">
        <v>100</v>
      </c>
      <c r="C310" s="16" t="s">
        <v>60</v>
      </c>
      <c r="D310" s="17">
        <v>5.04</v>
      </c>
      <c r="E310" s="17"/>
      <c r="F310" s="6"/>
      <c r="G310" s="93">
        <f>SUM('1:3'!G310)</f>
        <v>0</v>
      </c>
      <c r="H310" s="218">
        <f t="shared" si="66"/>
        <v>0</v>
      </c>
      <c r="I310" s="93">
        <f>SUM('1:3'!I310)</f>
        <v>0</v>
      </c>
      <c r="J310" s="31" t="str">
        <f t="array" ref="J310">IF(ISERROR(G310/I310),"",G310/I310)</f>
        <v/>
      </c>
      <c r="K310" s="35">
        <f t="array" ref="K310">IF(ISERROR(G310/L310),"",G310/L310)</f>
        <v>0</v>
      </c>
      <c r="L310" s="87">
        <v>22</v>
      </c>
      <c r="M310" s="36">
        <f t="shared" si="67"/>
        <v>0</v>
      </c>
      <c r="N310" s="31">
        <f t="shared" si="68"/>
        <v>0</v>
      </c>
      <c r="O310" s="93">
        <f>SUM('1:3'!O310)</f>
        <v>0</v>
      </c>
      <c r="P310" s="93">
        <f>SUM('1:3'!P310)</f>
        <v>0</v>
      </c>
      <c r="Q310" s="93">
        <f>SUM('1:3'!Q310)</f>
        <v>0</v>
      </c>
      <c r="R310" s="93">
        <f>SUM('1:3'!R310)</f>
        <v>0</v>
      </c>
      <c r="S310" s="93">
        <f>SUM('1:3'!S310)</f>
        <v>0</v>
      </c>
      <c r="T310" s="93">
        <f>SUM('1:3'!T310)</f>
        <v>0</v>
      </c>
      <c r="U310" s="93">
        <f>SUM('1:3'!U310)</f>
        <v>0</v>
      </c>
      <c r="V310" s="202">
        <f t="shared" si="69"/>
        <v>0</v>
      </c>
      <c r="W310" s="33" t="str">
        <f t="shared" si="58"/>
        <v/>
      </c>
      <c r="X310" s="93">
        <f>SUM('1:3'!X310)</f>
        <v>0</v>
      </c>
      <c r="Y310" s="93">
        <f>SUM('1:3'!Y310)</f>
        <v>0</v>
      </c>
      <c r="Z310" s="93">
        <f>SUM('1:3'!Z310)</f>
        <v>0</v>
      </c>
      <c r="AA310" s="93">
        <f>SUM('1:3'!AA310)</f>
        <v>0</v>
      </c>
      <c r="AB310" s="315">
        <v>0.48</v>
      </c>
      <c r="AC310" s="238">
        <f t="shared" si="70"/>
        <v>0</v>
      </c>
      <c r="AD310" s="223"/>
      <c r="AE310" s="54"/>
      <c r="AF310" s="54"/>
      <c r="AG310" s="54"/>
      <c r="AH310" s="54"/>
      <c r="AI310" s="57"/>
      <c r="AJ310" s="57"/>
      <c r="AK310" s="57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</row>
    <row r="311" spans="1:53" ht="17.25">
      <c r="A311" s="276">
        <v>30400024</v>
      </c>
      <c r="B311" s="62" t="s">
        <v>100</v>
      </c>
      <c r="C311" s="16" t="s">
        <v>74</v>
      </c>
      <c r="D311" s="17">
        <v>5.04</v>
      </c>
      <c r="E311" s="17"/>
      <c r="F311" s="6"/>
      <c r="G311" s="93">
        <f>SUM('1:3'!G311)</f>
        <v>0</v>
      </c>
      <c r="H311" s="218">
        <f t="shared" si="66"/>
        <v>0</v>
      </c>
      <c r="I311" s="93">
        <f>SUM('1:3'!I311)</f>
        <v>0</v>
      </c>
      <c r="J311" s="31" t="str">
        <f t="array" ref="J311">IF(ISERROR(G311/I311),"",G311/I311)</f>
        <v/>
      </c>
      <c r="K311" s="35">
        <f t="array" ref="K311">IF(ISERROR(G311/L311),"",G311/L311)</f>
        <v>0</v>
      </c>
      <c r="L311" s="87">
        <v>22</v>
      </c>
      <c r="M311" s="36">
        <f t="shared" si="67"/>
        <v>0</v>
      </c>
      <c r="N311" s="31">
        <f t="shared" si="68"/>
        <v>0</v>
      </c>
      <c r="O311" s="93">
        <f>SUM('1:3'!O311)</f>
        <v>0</v>
      </c>
      <c r="P311" s="93">
        <f>SUM('1:3'!P311)</f>
        <v>0</v>
      </c>
      <c r="Q311" s="93">
        <f>SUM('1:3'!Q311)</f>
        <v>0</v>
      </c>
      <c r="R311" s="93">
        <f>SUM('1:3'!R311)</f>
        <v>0</v>
      </c>
      <c r="S311" s="93">
        <f>SUM('1:3'!S311)</f>
        <v>0</v>
      </c>
      <c r="T311" s="93">
        <f>SUM('1:3'!T311)</f>
        <v>0</v>
      </c>
      <c r="U311" s="93">
        <f>SUM('1:3'!U311)</f>
        <v>0</v>
      </c>
      <c r="V311" s="202">
        <f t="shared" si="69"/>
        <v>0</v>
      </c>
      <c r="W311" s="33" t="str">
        <f t="shared" si="58"/>
        <v/>
      </c>
      <c r="X311" s="93">
        <f>SUM('1:3'!X311)</f>
        <v>0</v>
      </c>
      <c r="Y311" s="93">
        <f>SUM('1:3'!Y311)</f>
        <v>0</v>
      </c>
      <c r="Z311" s="93">
        <f>SUM('1:3'!Z311)</f>
        <v>0</v>
      </c>
      <c r="AA311" s="93">
        <f>SUM('1:3'!AA311)</f>
        <v>0</v>
      </c>
      <c r="AB311" s="315">
        <v>0.48</v>
      </c>
      <c r="AC311" s="238">
        <f t="shared" si="70"/>
        <v>0</v>
      </c>
      <c r="AD311" s="223"/>
      <c r="AE311" s="54"/>
      <c r="AF311" s="54"/>
      <c r="AG311" s="54"/>
      <c r="AH311" s="54"/>
      <c r="AI311" s="57"/>
      <c r="AJ311" s="57"/>
      <c r="AK311" s="57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</row>
    <row r="312" spans="1:53" ht="17.25">
      <c r="A312" s="276"/>
      <c r="B312" s="62" t="s">
        <v>100</v>
      </c>
      <c r="C312" s="16" t="s">
        <v>66</v>
      </c>
      <c r="D312" s="17">
        <v>5.04</v>
      </c>
      <c r="E312" s="17"/>
      <c r="F312" s="6"/>
      <c r="G312" s="93">
        <f>SUM('1:3'!G312)</f>
        <v>0</v>
      </c>
      <c r="H312" s="218">
        <f t="shared" si="66"/>
        <v>0</v>
      </c>
      <c r="I312" s="93">
        <f>SUM('1:3'!I312)</f>
        <v>0</v>
      </c>
      <c r="J312" s="31" t="str">
        <f t="array" ref="J312">IF(ISERROR(G312/I312),"",G312/I312)</f>
        <v/>
      </c>
      <c r="K312" s="35">
        <f t="array" ref="K312">IF(ISERROR(G312/L312),"",G312/L312)</f>
        <v>0</v>
      </c>
      <c r="L312" s="87">
        <v>22</v>
      </c>
      <c r="M312" s="36">
        <f t="shared" si="67"/>
        <v>0</v>
      </c>
      <c r="N312" s="31">
        <f t="shared" si="68"/>
        <v>0</v>
      </c>
      <c r="O312" s="93">
        <f>SUM('1:3'!O312)</f>
        <v>0</v>
      </c>
      <c r="P312" s="93">
        <f>SUM('1:3'!P312)</f>
        <v>0</v>
      </c>
      <c r="Q312" s="93">
        <f>SUM('1:3'!Q312)</f>
        <v>0</v>
      </c>
      <c r="R312" s="93">
        <f>SUM('1:3'!R312)</f>
        <v>0</v>
      </c>
      <c r="S312" s="93">
        <f>SUM('1:3'!S312)</f>
        <v>0</v>
      </c>
      <c r="T312" s="93">
        <f>SUM('1:3'!T312)</f>
        <v>0</v>
      </c>
      <c r="U312" s="93">
        <f>SUM('1:3'!U312)</f>
        <v>0</v>
      </c>
      <c r="V312" s="202">
        <f t="shared" si="69"/>
        <v>0</v>
      </c>
      <c r="W312" s="33" t="str">
        <f t="shared" si="58"/>
        <v/>
      </c>
      <c r="X312" s="93">
        <f>SUM('1:3'!X312)</f>
        <v>0</v>
      </c>
      <c r="Y312" s="93">
        <f>SUM('1:3'!Y312)</f>
        <v>0</v>
      </c>
      <c r="Z312" s="93">
        <f>SUM('1:3'!Z312)</f>
        <v>0</v>
      </c>
      <c r="AA312" s="93">
        <f>SUM('1:3'!AA312)</f>
        <v>0</v>
      </c>
      <c r="AB312" s="315">
        <v>0.48</v>
      </c>
      <c r="AC312" s="238">
        <f t="shared" si="70"/>
        <v>0</v>
      </c>
      <c r="AD312" s="223"/>
      <c r="AE312" s="54"/>
      <c r="AF312" s="54"/>
      <c r="AG312" s="54"/>
      <c r="AH312" s="54"/>
      <c r="AI312" s="57"/>
      <c r="AJ312" s="57"/>
      <c r="AK312" s="57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</row>
    <row r="313" spans="1:53" ht="17.25">
      <c r="A313" s="276"/>
      <c r="B313" s="62" t="s">
        <v>100</v>
      </c>
      <c r="C313" s="16" t="s">
        <v>101</v>
      </c>
      <c r="D313" s="17">
        <v>5.04</v>
      </c>
      <c r="E313" s="17"/>
      <c r="F313" s="6"/>
      <c r="G313" s="93">
        <f>SUM('1:3'!G313)</f>
        <v>0</v>
      </c>
      <c r="H313" s="218">
        <f t="shared" si="66"/>
        <v>0</v>
      </c>
      <c r="I313" s="93">
        <f>SUM('1:3'!I313)</f>
        <v>0</v>
      </c>
      <c r="J313" s="31" t="str">
        <f t="array" ref="J313">IF(ISERROR(G313/I313),"",G313/I313)</f>
        <v/>
      </c>
      <c r="K313" s="35">
        <f t="array" ref="K313">IF(ISERROR(G313/L313),"",G313/L313)</f>
        <v>0</v>
      </c>
      <c r="L313" s="87">
        <v>22</v>
      </c>
      <c r="M313" s="36">
        <f t="shared" si="67"/>
        <v>0</v>
      </c>
      <c r="N313" s="31">
        <f t="shared" si="68"/>
        <v>0</v>
      </c>
      <c r="O313" s="93">
        <f>SUM('1:3'!O313)</f>
        <v>0</v>
      </c>
      <c r="P313" s="93">
        <f>SUM('1:3'!P313)</f>
        <v>0</v>
      </c>
      <c r="Q313" s="93">
        <f>SUM('1:3'!Q313)</f>
        <v>0</v>
      </c>
      <c r="R313" s="93">
        <f>SUM('1:3'!R313)</f>
        <v>0</v>
      </c>
      <c r="S313" s="93">
        <f>SUM('1:3'!S313)</f>
        <v>0</v>
      </c>
      <c r="T313" s="93">
        <f>SUM('1:3'!T313)</f>
        <v>0</v>
      </c>
      <c r="U313" s="93">
        <f>SUM('1:3'!U313)</f>
        <v>0</v>
      </c>
      <c r="V313" s="202">
        <f t="shared" si="69"/>
        <v>0</v>
      </c>
      <c r="W313" s="33" t="str">
        <f t="shared" si="58"/>
        <v/>
      </c>
      <c r="X313" s="93">
        <f>SUM('1:3'!X313)</f>
        <v>0</v>
      </c>
      <c r="Y313" s="93">
        <f>SUM('1:3'!Y313)</f>
        <v>0</v>
      </c>
      <c r="Z313" s="93">
        <f>SUM('1:3'!Z313)</f>
        <v>0</v>
      </c>
      <c r="AA313" s="93">
        <f>SUM('1:3'!AA313)</f>
        <v>0</v>
      </c>
      <c r="AB313" s="315">
        <v>0.48</v>
      </c>
      <c r="AC313" s="238">
        <f t="shared" si="70"/>
        <v>0</v>
      </c>
      <c r="AD313" s="223"/>
      <c r="AE313" s="54"/>
      <c r="AF313" s="54"/>
      <c r="AG313" s="54"/>
      <c r="AH313" s="54"/>
      <c r="AI313" s="57"/>
      <c r="AJ313" s="57"/>
      <c r="AK313" s="57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</row>
    <row r="314" spans="1:53" ht="17.25">
      <c r="A314" s="276">
        <v>30400019</v>
      </c>
      <c r="B314" s="188" t="s">
        <v>437</v>
      </c>
      <c r="C314" s="183" t="s">
        <v>439</v>
      </c>
      <c r="D314" s="17">
        <v>5.03</v>
      </c>
      <c r="E314" s="17"/>
      <c r="F314" s="6"/>
      <c r="G314" s="93">
        <f>SUM('1:3'!G314)</f>
        <v>0</v>
      </c>
      <c r="H314" s="329">
        <f t="shared" si="66"/>
        <v>0</v>
      </c>
      <c r="I314" s="93"/>
      <c r="J314" s="31"/>
      <c r="K314" s="35"/>
      <c r="L314" s="87">
        <v>13.5</v>
      </c>
      <c r="M314" s="36"/>
      <c r="N314" s="31"/>
      <c r="O314" s="93"/>
      <c r="P314" s="93"/>
      <c r="Q314" s="93"/>
      <c r="R314" s="93"/>
      <c r="S314" s="93"/>
      <c r="T314" s="93"/>
      <c r="U314" s="93"/>
      <c r="V314" s="202"/>
      <c r="W314" s="33"/>
      <c r="X314" s="93"/>
      <c r="Y314" s="93"/>
      <c r="Z314" s="93"/>
      <c r="AA314" s="93"/>
      <c r="AB314" s="318">
        <v>0.56000000000000005</v>
      </c>
      <c r="AC314" s="238">
        <f t="shared" si="70"/>
        <v>0</v>
      </c>
      <c r="AD314" s="231"/>
      <c r="AE314" s="54"/>
      <c r="AF314" s="54"/>
      <c r="AG314" s="54"/>
      <c r="AH314" s="54"/>
      <c r="AI314" s="57"/>
      <c r="AJ314" s="57"/>
      <c r="AK314" s="57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</row>
    <row r="315" spans="1:53" ht="17.25">
      <c r="A315" s="276">
        <v>30400020</v>
      </c>
      <c r="B315" s="188" t="s">
        <v>436</v>
      </c>
      <c r="C315" s="183" t="s">
        <v>510</v>
      </c>
      <c r="D315" s="17">
        <v>5.03</v>
      </c>
      <c r="E315" s="17"/>
      <c r="F315" s="6"/>
      <c r="G315" s="93">
        <f>SUM('1:3'!G315)</f>
        <v>0</v>
      </c>
      <c r="H315" s="329">
        <f t="shared" si="66"/>
        <v>0</v>
      </c>
      <c r="I315" s="93"/>
      <c r="J315" s="31"/>
      <c r="K315" s="35"/>
      <c r="L315" s="87">
        <v>13.5</v>
      </c>
      <c r="M315" s="36"/>
      <c r="N315" s="31"/>
      <c r="O315" s="93"/>
      <c r="P315" s="93"/>
      <c r="Q315" s="93"/>
      <c r="R315" s="93"/>
      <c r="S315" s="93"/>
      <c r="T315" s="93"/>
      <c r="U315" s="93"/>
      <c r="V315" s="202"/>
      <c r="W315" s="33"/>
      <c r="X315" s="93"/>
      <c r="Y315" s="93"/>
      <c r="Z315" s="93"/>
      <c r="AA315" s="93"/>
      <c r="AB315" s="339">
        <v>0.56000000000000005</v>
      </c>
      <c r="AC315" s="238">
        <f t="shared" si="70"/>
        <v>0</v>
      </c>
      <c r="AD315" s="330"/>
      <c r="AE315" s="54"/>
      <c r="AF315" s="54"/>
      <c r="AG315" s="54"/>
      <c r="AH315" s="54"/>
      <c r="AI315" s="57"/>
      <c r="AJ315" s="57"/>
      <c r="AK315" s="57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</row>
    <row r="316" spans="1:53" ht="17.25">
      <c r="A316" s="276">
        <v>30400021</v>
      </c>
      <c r="B316" s="188" t="s">
        <v>436</v>
      </c>
      <c r="C316" s="183" t="s">
        <v>511</v>
      </c>
      <c r="D316" s="17">
        <v>5.03</v>
      </c>
      <c r="E316" s="17"/>
      <c r="F316" s="6"/>
      <c r="G316" s="93">
        <f>SUM('1:3'!G316)</f>
        <v>0</v>
      </c>
      <c r="H316" s="331">
        <f t="shared" si="66"/>
        <v>0</v>
      </c>
      <c r="I316" s="93"/>
      <c r="J316" s="31"/>
      <c r="K316" s="35"/>
      <c r="L316" s="87">
        <v>13.5</v>
      </c>
      <c r="M316" s="36"/>
      <c r="N316" s="31"/>
      <c r="O316" s="93"/>
      <c r="P316" s="93"/>
      <c r="Q316" s="93"/>
      <c r="R316" s="93"/>
      <c r="S316" s="93"/>
      <c r="T316" s="93"/>
      <c r="U316" s="93"/>
      <c r="V316" s="202"/>
      <c r="W316" s="33"/>
      <c r="X316" s="93"/>
      <c r="Y316" s="93"/>
      <c r="Z316" s="93"/>
      <c r="AA316" s="93"/>
      <c r="AB316" s="339">
        <v>0.56000000000000005</v>
      </c>
      <c r="AC316" s="238">
        <f t="shared" si="70"/>
        <v>0</v>
      </c>
      <c r="AD316" s="332"/>
      <c r="AE316" s="54"/>
      <c r="AF316" s="54"/>
      <c r="AG316" s="54"/>
      <c r="AH316" s="54"/>
      <c r="AI316" s="57"/>
      <c r="AJ316" s="57"/>
      <c r="AK316" s="57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</row>
    <row r="317" spans="1:53" ht="17.25">
      <c r="A317" s="276">
        <v>30400018</v>
      </c>
      <c r="B317" s="188" t="s">
        <v>436</v>
      </c>
      <c r="C317" s="16" t="s">
        <v>55</v>
      </c>
      <c r="D317" s="17">
        <v>5.03</v>
      </c>
      <c r="E317" s="17"/>
      <c r="F317" s="6"/>
      <c r="G317" s="93">
        <f>SUM('1:3'!G317)</f>
        <v>0</v>
      </c>
      <c r="H317" s="356">
        <f t="shared" si="66"/>
        <v>0</v>
      </c>
      <c r="I317" s="93"/>
      <c r="J317" s="31"/>
      <c r="K317" s="35"/>
      <c r="L317" s="87"/>
      <c r="M317" s="36"/>
      <c r="N317" s="31"/>
      <c r="O317" s="93"/>
      <c r="P317" s="93"/>
      <c r="Q317" s="93"/>
      <c r="R317" s="93"/>
      <c r="S317" s="93"/>
      <c r="T317" s="93"/>
      <c r="U317" s="93"/>
      <c r="V317" s="202"/>
      <c r="W317" s="33"/>
      <c r="X317" s="93"/>
      <c r="Y317" s="93"/>
      <c r="Z317" s="93"/>
      <c r="AA317" s="93"/>
      <c r="AB317" s="371">
        <v>0.56000000000000005</v>
      </c>
      <c r="AC317" s="238">
        <f t="shared" si="70"/>
        <v>0</v>
      </c>
      <c r="AD317" s="357"/>
      <c r="AE317" s="54"/>
      <c r="AF317" s="54"/>
      <c r="AG317" s="54"/>
      <c r="AH317" s="54"/>
      <c r="AI317" s="57"/>
      <c r="AJ317" s="57"/>
      <c r="AK317" s="57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</row>
    <row r="318" spans="1:53" ht="17.25">
      <c r="A318" s="276">
        <v>30400022</v>
      </c>
      <c r="B318" s="62" t="s">
        <v>100</v>
      </c>
      <c r="C318" s="16" t="s">
        <v>55</v>
      </c>
      <c r="D318" s="17">
        <v>5.04</v>
      </c>
      <c r="E318" s="17"/>
      <c r="F318" s="6"/>
      <c r="G318" s="93">
        <f>SUM('1:3'!G318)</f>
        <v>0</v>
      </c>
      <c r="H318" s="218">
        <f t="shared" si="66"/>
        <v>0</v>
      </c>
      <c r="I318" s="93">
        <f>SUM('1:3'!I318)</f>
        <v>0</v>
      </c>
      <c r="J318" s="31" t="str">
        <f t="array" ref="J318">IF(ISERROR(G318/I318),"",G318/I318)</f>
        <v/>
      </c>
      <c r="K318" s="35">
        <f t="array" ref="K318">IF(ISERROR(G318/L318),"",G318/L318)</f>
        <v>0</v>
      </c>
      <c r="L318" s="87">
        <v>22</v>
      </c>
      <c r="M318" s="36">
        <f t="shared" si="67"/>
        <v>0</v>
      </c>
      <c r="N318" s="31">
        <f t="shared" si="68"/>
        <v>0</v>
      </c>
      <c r="O318" s="93">
        <f>SUM('1:3'!O318)</f>
        <v>0</v>
      </c>
      <c r="P318" s="93">
        <f>SUM('1:3'!P318)</f>
        <v>0</v>
      </c>
      <c r="Q318" s="93">
        <f>SUM('1:3'!Q318)</f>
        <v>0</v>
      </c>
      <c r="R318" s="93">
        <f>SUM('1:3'!R318)</f>
        <v>0</v>
      </c>
      <c r="S318" s="93">
        <f>SUM('1:3'!S318)</f>
        <v>0</v>
      </c>
      <c r="T318" s="93">
        <f>SUM('1:3'!T318)</f>
        <v>0</v>
      </c>
      <c r="U318" s="93">
        <f>SUM('1:3'!U318)</f>
        <v>0</v>
      </c>
      <c r="V318" s="202">
        <f t="shared" si="69"/>
        <v>0</v>
      </c>
      <c r="W318" s="33" t="str">
        <f t="shared" si="58"/>
        <v/>
      </c>
      <c r="X318" s="93">
        <f>SUM('1:3'!X318)</f>
        <v>0</v>
      </c>
      <c r="Y318" s="93">
        <f>SUM('1:3'!Y318)</f>
        <v>0</v>
      </c>
      <c r="Z318" s="93">
        <f>SUM('1:3'!Z318)</f>
        <v>0</v>
      </c>
      <c r="AA318" s="93">
        <f>SUM('1:3'!AA318)</f>
        <v>0</v>
      </c>
      <c r="AB318" s="315">
        <v>0.48</v>
      </c>
      <c r="AC318" s="238">
        <f t="shared" si="70"/>
        <v>0</v>
      </c>
      <c r="AD318" s="223"/>
      <c r="AE318" s="54"/>
      <c r="AF318" s="54"/>
      <c r="AG318" s="54"/>
      <c r="AH318" s="54"/>
      <c r="AI318" s="57"/>
      <c r="AJ318" s="57"/>
      <c r="AK318" s="57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</row>
    <row r="319" spans="1:53" ht="15.75">
      <c r="A319" s="536" t="s">
        <v>102</v>
      </c>
      <c r="B319" s="537"/>
      <c r="C319" s="215" t="s">
        <v>71</v>
      </c>
      <c r="D319" s="20"/>
      <c r="E319" s="20"/>
      <c r="F319" s="32"/>
      <c r="G319" s="103">
        <f>SUM(G309:G318)</f>
        <v>0</v>
      </c>
      <c r="H319" s="30">
        <f>SUM(H309:H318)</f>
        <v>0</v>
      </c>
      <c r="I319" s="30">
        <f>SUM(I309:I318)</f>
        <v>0</v>
      </c>
      <c r="J319" s="31" t="str">
        <f t="array" ref="J319">IF(ISERROR(G319/I319),"",G319/I319)</f>
        <v/>
      </c>
      <c r="K319" s="30">
        <f>SUM(K309:K318)</f>
        <v>0</v>
      </c>
      <c r="L319" s="98"/>
      <c r="M319" s="89">
        <f>SUM(M309:M318)</f>
        <v>0</v>
      </c>
      <c r="N319" s="30">
        <f>SUM(N309:N318)</f>
        <v>0</v>
      </c>
      <c r="O319" s="91">
        <f>SUM(O309:O318)</f>
        <v>0</v>
      </c>
      <c r="P319" s="91">
        <f>SUM(P309:P318)</f>
        <v>0</v>
      </c>
      <c r="Q319" s="91">
        <f>SUM(Q309:Q318)</f>
        <v>0</v>
      </c>
      <c r="R319" s="91"/>
      <c r="S319" s="92">
        <f>SUM(S309:S318)</f>
        <v>0</v>
      </c>
      <c r="T319" s="91">
        <f>SUM(T309:T318)</f>
        <v>0</v>
      </c>
      <c r="U319" s="91">
        <f>SUM(U309:U318)</f>
        <v>0</v>
      </c>
      <c r="V319" s="202">
        <f>SUM(V309:V318)</f>
        <v>0</v>
      </c>
      <c r="W319" s="33" t="str">
        <f t="shared" si="58"/>
        <v/>
      </c>
      <c r="X319" s="92">
        <f>SUM(X309:X318)</f>
        <v>0</v>
      </c>
      <c r="Y319" s="92">
        <f>SUM(Y309:Y318)</f>
        <v>0</v>
      </c>
      <c r="Z319" s="92">
        <f>SUM(Z309:Z318)</f>
        <v>0</v>
      </c>
      <c r="AA319" s="92">
        <f>SUM(AA309:AA318)</f>
        <v>0</v>
      </c>
      <c r="AB319" s="315"/>
      <c r="AC319" s="239">
        <f>SUM(AC309:AC318)</f>
        <v>0</v>
      </c>
      <c r="AD319" s="223"/>
      <c r="AE319" s="74"/>
      <c r="AF319" s="74"/>
      <c r="AG319" s="74"/>
      <c r="AH319" s="74"/>
      <c r="AI319" s="57"/>
      <c r="AJ319" s="57"/>
      <c r="AK319" s="57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</row>
    <row r="320" spans="1:53" ht="15.75">
      <c r="A320" s="259">
        <v>30700013</v>
      </c>
      <c r="B320" s="64" t="s">
        <v>103</v>
      </c>
      <c r="C320" s="214"/>
      <c r="D320" s="17">
        <v>3.65</v>
      </c>
      <c r="E320" s="17"/>
      <c r="F320" s="53"/>
      <c r="G320" s="93">
        <f>SUM('1:3'!G320)</f>
        <v>0</v>
      </c>
      <c r="H320" s="218">
        <f>D320*G320</f>
        <v>0</v>
      </c>
      <c r="I320" s="93">
        <f>SUM('1:3'!I320)</f>
        <v>0</v>
      </c>
      <c r="J320" s="31" t="str">
        <f t="array" ref="J320">IF(ISERROR(G320/I320),"",G320/I320)</f>
        <v/>
      </c>
      <c r="K320" s="218">
        <f t="array" ref="K320">IF(ISERROR(G320/L320),"",G320/L320)</f>
        <v>0</v>
      </c>
      <c r="L320" s="87">
        <v>5</v>
      </c>
      <c r="M320" s="36">
        <f>IF(ISERROR(I320-K320),"",I320-K320)</f>
        <v>0</v>
      </c>
      <c r="N320" s="31">
        <f>SUM(O320:U320)</f>
        <v>0</v>
      </c>
      <c r="O320" s="93">
        <f>SUM('1:3'!O320)</f>
        <v>0</v>
      </c>
      <c r="P320" s="93">
        <f>SUM('1:3'!P320)</f>
        <v>0</v>
      </c>
      <c r="Q320" s="93">
        <f>SUM('1:3'!Q320)</f>
        <v>0</v>
      </c>
      <c r="R320" s="93">
        <f>SUM('1:3'!R320)</f>
        <v>0</v>
      </c>
      <c r="S320" s="93">
        <f>SUM('1:3'!S320)</f>
        <v>0</v>
      </c>
      <c r="T320" s="93">
        <f>SUM('1:3'!T320)</f>
        <v>0</v>
      </c>
      <c r="U320" s="93">
        <f>SUM('1:3'!U320)</f>
        <v>0</v>
      </c>
      <c r="V320" s="202">
        <f>SUM(X320:AA320)</f>
        <v>0</v>
      </c>
      <c r="W320" s="33" t="str">
        <f t="shared" si="58"/>
        <v/>
      </c>
      <c r="X320" s="93">
        <f>SUM('1:3'!X320)</f>
        <v>0</v>
      </c>
      <c r="Y320" s="93">
        <f>SUM('1:3'!Y320)</f>
        <v>0</v>
      </c>
      <c r="Z320" s="93">
        <f>SUM('1:3'!Z320)</f>
        <v>0</v>
      </c>
      <c r="AA320" s="93">
        <f>SUM('1:3'!AA320)</f>
        <v>0</v>
      </c>
      <c r="AB320" s="315">
        <v>2.0699999999999998</v>
      </c>
      <c r="AC320" s="238">
        <f t="shared" ref="AC320:AC333" si="71">AB320*G320</f>
        <v>0</v>
      </c>
      <c r="AD320" s="223"/>
      <c r="AE320" s="54"/>
      <c r="AF320" s="54"/>
      <c r="AG320" s="54"/>
      <c r="AH320" s="54"/>
      <c r="AI320" s="57"/>
      <c r="AJ320" s="57"/>
      <c r="AK320" s="57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</row>
    <row r="321" spans="1:53" ht="15.75">
      <c r="A321" s="259">
        <v>30700014</v>
      </c>
      <c r="B321" s="64" t="s">
        <v>0</v>
      </c>
      <c r="C321" s="214"/>
      <c r="D321" s="17">
        <v>6.58</v>
      </c>
      <c r="E321" s="17"/>
      <c r="F321" s="6"/>
      <c r="G321" s="93">
        <f>SUM('1:3'!G321)</f>
        <v>0</v>
      </c>
      <c r="H321" s="218">
        <f t="shared" ref="H321:H329" si="72">D321*G321</f>
        <v>0</v>
      </c>
      <c r="I321" s="93">
        <f>SUM('1:3'!I321)</f>
        <v>0</v>
      </c>
      <c r="J321" s="31" t="str">
        <f t="array" ref="J321">IF(ISERROR(G321/I321),"",G321/I321)</f>
        <v/>
      </c>
      <c r="K321" s="35">
        <f t="array" ref="K321">IF(ISERROR(G321/L321),"",G321/L321)</f>
        <v>0</v>
      </c>
      <c r="L321" s="87">
        <v>5</v>
      </c>
      <c r="M321" s="36">
        <f>IF(ISERROR(I321-K321),"",I321-K321)</f>
        <v>0</v>
      </c>
      <c r="N321" s="31">
        <f>SUM(O321:U321)</f>
        <v>0</v>
      </c>
      <c r="O321" s="93">
        <f>SUM('1:3'!O321)</f>
        <v>0</v>
      </c>
      <c r="P321" s="93">
        <f>SUM('1:3'!P321)</f>
        <v>0</v>
      </c>
      <c r="Q321" s="93">
        <f>SUM('1:3'!Q321)</f>
        <v>0</v>
      </c>
      <c r="R321" s="93">
        <f>SUM('1:3'!R321)</f>
        <v>0</v>
      </c>
      <c r="S321" s="93">
        <f>SUM('1:3'!S321)</f>
        <v>0</v>
      </c>
      <c r="T321" s="93">
        <f>SUM('1:3'!T321)</f>
        <v>0</v>
      </c>
      <c r="U321" s="93">
        <f>SUM('1:3'!U321)</f>
        <v>0</v>
      </c>
      <c r="V321" s="202">
        <f>SUM(X321:AA321)</f>
        <v>0</v>
      </c>
      <c r="W321" s="33" t="str">
        <f t="shared" si="58"/>
        <v/>
      </c>
      <c r="X321" s="93">
        <f>SUM('1:3'!X321)</f>
        <v>0</v>
      </c>
      <c r="Y321" s="93">
        <f>SUM('1:3'!Y321)</f>
        <v>0</v>
      </c>
      <c r="Z321" s="93">
        <f>SUM('1:3'!Z321)</f>
        <v>0</v>
      </c>
      <c r="AA321" s="93">
        <f>SUM('1:3'!AA321)</f>
        <v>0</v>
      </c>
      <c r="AB321" s="315">
        <v>2.0699999999999998</v>
      </c>
      <c r="AC321" s="238">
        <f t="shared" si="71"/>
        <v>0</v>
      </c>
      <c r="AD321" s="223"/>
      <c r="AE321" s="54"/>
      <c r="AF321" s="54"/>
      <c r="AG321" s="54"/>
      <c r="AH321" s="54"/>
      <c r="AI321" s="57"/>
      <c r="AJ321" s="57"/>
      <c r="AK321" s="57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</row>
    <row r="322" spans="1:53" ht="15.75">
      <c r="A322" s="259">
        <v>30700016</v>
      </c>
      <c r="B322" s="64" t="s">
        <v>1</v>
      </c>
      <c r="C322" s="214"/>
      <c r="D322" s="17">
        <v>7.8</v>
      </c>
      <c r="E322" s="17"/>
      <c r="F322" s="6"/>
      <c r="G322" s="93">
        <f>SUM('1:3'!G322)</f>
        <v>0</v>
      </c>
      <c r="H322" s="218">
        <f t="shared" si="72"/>
        <v>0</v>
      </c>
      <c r="I322" s="93">
        <f>SUM('1:3'!I322)</f>
        <v>0</v>
      </c>
      <c r="J322" s="31" t="str">
        <f t="array" ref="J322">IF(ISERROR(G322/I322),"",G322/I322)</f>
        <v/>
      </c>
      <c r="K322" s="35">
        <f t="array" ref="K322">IF(ISERROR(G322/L322),"",G322/L322)</f>
        <v>0</v>
      </c>
      <c r="L322" s="87">
        <v>4.5999999999999996</v>
      </c>
      <c r="M322" s="36">
        <f>IF(ISERROR(I322-K322),"",I322-K322)</f>
        <v>0</v>
      </c>
      <c r="N322" s="31">
        <f>SUM(O322:U322)</f>
        <v>0</v>
      </c>
      <c r="O322" s="93">
        <f>SUM('1:3'!O322)</f>
        <v>0</v>
      </c>
      <c r="P322" s="93">
        <f>SUM('1:3'!P322)</f>
        <v>0</v>
      </c>
      <c r="Q322" s="93">
        <f>SUM('1:3'!Q322)</f>
        <v>0</v>
      </c>
      <c r="R322" s="93">
        <f>SUM('1:3'!R322)</f>
        <v>0</v>
      </c>
      <c r="S322" s="93">
        <f>SUM('1:3'!S322)</f>
        <v>0</v>
      </c>
      <c r="T322" s="93">
        <f>SUM('1:3'!T322)</f>
        <v>0</v>
      </c>
      <c r="U322" s="93">
        <f>SUM('1:3'!U322)</f>
        <v>0</v>
      </c>
      <c r="V322" s="202">
        <f>SUM(X322:AA322)</f>
        <v>0</v>
      </c>
      <c r="W322" s="33" t="str">
        <f t="shared" si="58"/>
        <v/>
      </c>
      <c r="X322" s="93">
        <f>SUM('1:3'!X322)</f>
        <v>0</v>
      </c>
      <c r="Y322" s="93">
        <f>SUM('1:3'!Y322)</f>
        <v>0</v>
      </c>
      <c r="Z322" s="93">
        <f>SUM('1:3'!Z322)</f>
        <v>0</v>
      </c>
      <c r="AA322" s="93">
        <f>SUM('1:3'!AA322)</f>
        <v>0</v>
      </c>
      <c r="AB322" s="315">
        <v>2.25</v>
      </c>
      <c r="AC322" s="238">
        <f t="shared" si="71"/>
        <v>0</v>
      </c>
      <c r="AD322" s="223"/>
      <c r="AE322" s="54"/>
      <c r="AF322" s="54"/>
      <c r="AG322" s="54"/>
      <c r="AH322" s="54"/>
      <c r="AI322" s="57"/>
      <c r="AJ322" s="57"/>
      <c r="AK322" s="57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</row>
    <row r="323" spans="1:53" ht="15.75">
      <c r="A323" s="259">
        <v>30700017</v>
      </c>
      <c r="B323" s="64" t="s">
        <v>2</v>
      </c>
      <c r="C323" s="214"/>
      <c r="D323" s="17">
        <v>4.4000000000000004</v>
      </c>
      <c r="E323" s="17"/>
      <c r="F323" s="6"/>
      <c r="G323" s="93">
        <f>SUM('1:3'!G323)</f>
        <v>0</v>
      </c>
      <c r="H323" s="218">
        <f t="shared" si="72"/>
        <v>0</v>
      </c>
      <c r="I323" s="93">
        <f>SUM('1:3'!I323)</f>
        <v>0</v>
      </c>
      <c r="J323" s="31" t="str">
        <f t="array" ref="J323">IF(ISERROR(G323/I323),"",G323/I323)</f>
        <v/>
      </c>
      <c r="K323" s="35">
        <f t="array" ref="K323">IF(ISERROR(G323/L323),"",G323/L323)</f>
        <v>0</v>
      </c>
      <c r="L323" s="87">
        <v>5.8</v>
      </c>
      <c r="M323" s="36">
        <f>IF(ISERROR(I323-K323),"",I323-K323)</f>
        <v>0</v>
      </c>
      <c r="N323" s="31">
        <f>SUM(O323:U323)</f>
        <v>0</v>
      </c>
      <c r="O323" s="93">
        <f>SUM('1:3'!O323)</f>
        <v>0</v>
      </c>
      <c r="P323" s="93">
        <f>SUM('1:3'!P323)</f>
        <v>0</v>
      </c>
      <c r="Q323" s="93">
        <f>SUM('1:3'!Q323)</f>
        <v>0</v>
      </c>
      <c r="R323" s="93">
        <f>SUM('1:3'!R323)</f>
        <v>0</v>
      </c>
      <c r="S323" s="93">
        <f>SUM('1:3'!S323)</f>
        <v>0</v>
      </c>
      <c r="T323" s="93">
        <f>SUM('1:3'!T323)</f>
        <v>0</v>
      </c>
      <c r="U323" s="93">
        <f>SUM('1:3'!U323)</f>
        <v>0</v>
      </c>
      <c r="V323" s="202">
        <f>SUM(X323:AA323)</f>
        <v>0</v>
      </c>
      <c r="W323" s="33" t="str">
        <f t="shared" si="58"/>
        <v/>
      </c>
      <c r="X323" s="93">
        <f>SUM('1:3'!X323)</f>
        <v>0</v>
      </c>
      <c r="Y323" s="93">
        <f>SUM('1:3'!Y323)</f>
        <v>0</v>
      </c>
      <c r="Z323" s="93">
        <f>SUM('1:3'!Z323)</f>
        <v>0</v>
      </c>
      <c r="AA323" s="93">
        <f>SUM('1:3'!AA323)</f>
        <v>0</v>
      </c>
      <c r="AB323" s="315">
        <v>1.79</v>
      </c>
      <c r="AC323" s="238">
        <f t="shared" si="71"/>
        <v>0</v>
      </c>
      <c r="AD323" s="223"/>
      <c r="AE323" s="54"/>
      <c r="AF323" s="54"/>
      <c r="AG323" s="54"/>
      <c r="AH323" s="54"/>
      <c r="AI323" s="57"/>
      <c r="AJ323" s="57"/>
      <c r="AK323" s="57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</row>
    <row r="324" spans="1:53" ht="15.75">
      <c r="A324" s="259">
        <v>30700001</v>
      </c>
      <c r="B324" s="187" t="s">
        <v>359</v>
      </c>
      <c r="C324" s="214"/>
      <c r="D324" s="17"/>
      <c r="E324" s="17"/>
      <c r="F324" s="6"/>
      <c r="G324" s="93">
        <f>SUM('1:3'!G324)</f>
        <v>0</v>
      </c>
      <c r="H324" s="256">
        <f t="shared" si="72"/>
        <v>0</v>
      </c>
      <c r="I324" s="93">
        <f>SUM('1:3'!I324)</f>
        <v>0</v>
      </c>
      <c r="J324" s="31"/>
      <c r="K324" s="35"/>
      <c r="L324" s="87">
        <v>6</v>
      </c>
      <c r="M324" s="36"/>
      <c r="N324" s="31"/>
      <c r="O324" s="93">
        <f>SUM('1:3'!O324)</f>
        <v>0</v>
      </c>
      <c r="P324" s="93">
        <f>SUM('1:3'!P324)</f>
        <v>0</v>
      </c>
      <c r="Q324" s="93">
        <f>SUM('1:3'!Q324)</f>
        <v>0</v>
      </c>
      <c r="R324" s="93">
        <f>SUM('1:3'!R324)</f>
        <v>0</v>
      </c>
      <c r="S324" s="93">
        <f>SUM('1:3'!S324)</f>
        <v>0</v>
      </c>
      <c r="T324" s="93">
        <f>SUM('1:3'!T324)</f>
        <v>0</v>
      </c>
      <c r="U324" s="93">
        <f>SUM('1:3'!U324)</f>
        <v>0</v>
      </c>
      <c r="V324" s="202"/>
      <c r="W324" s="33"/>
      <c r="X324" s="93">
        <f>SUM('1:3'!X324)</f>
        <v>0</v>
      </c>
      <c r="Y324" s="93">
        <f>SUM('1:3'!Y324)</f>
        <v>0</v>
      </c>
      <c r="Z324" s="93">
        <f>SUM('1:3'!Z324)</f>
        <v>0</v>
      </c>
      <c r="AA324" s="93">
        <f>SUM('1:3'!AA324)</f>
        <v>0</v>
      </c>
      <c r="AB324" s="315">
        <v>1.92</v>
      </c>
      <c r="AC324" s="238">
        <f t="shared" si="71"/>
        <v>0</v>
      </c>
      <c r="AD324" s="223"/>
      <c r="AE324" s="54"/>
      <c r="AF324" s="54"/>
      <c r="AG324" s="54"/>
      <c r="AH324" s="54"/>
      <c r="AI324" s="57"/>
      <c r="AJ324" s="57"/>
      <c r="AK324" s="57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</row>
    <row r="325" spans="1:53" ht="17.25">
      <c r="A325" s="282"/>
      <c r="B325" s="66" t="s">
        <v>104</v>
      </c>
      <c r="C325" s="214" t="s">
        <v>53</v>
      </c>
      <c r="D325" s="17">
        <v>6.04</v>
      </c>
      <c r="E325" s="17"/>
      <c r="F325" s="6"/>
      <c r="G325" s="93">
        <f>SUM('1:3'!G325)</f>
        <v>0</v>
      </c>
      <c r="H325" s="256">
        <f t="shared" si="72"/>
        <v>0</v>
      </c>
      <c r="I325" s="93">
        <f>SUM('1:3'!I325)</f>
        <v>0</v>
      </c>
      <c r="J325" s="31" t="str">
        <f t="array" ref="J325">IF(ISERROR(G325/I325),"",G325/I325)</f>
        <v/>
      </c>
      <c r="K325" s="35">
        <f t="array" ref="K325">IF(ISERROR(G325/L325),"",G325/L325)</f>
        <v>0</v>
      </c>
      <c r="L325" s="87">
        <v>6</v>
      </c>
      <c r="M325" s="36">
        <f>IF(ISERROR(I325-K325),"",I325-K325)</f>
        <v>0</v>
      </c>
      <c r="N325" s="31">
        <f>SUM(O325:U325)</f>
        <v>0</v>
      </c>
      <c r="O325" s="93">
        <f>SUM('1:3'!O325)</f>
        <v>0</v>
      </c>
      <c r="P325" s="93">
        <f>SUM('1:3'!P325)</f>
        <v>0</v>
      </c>
      <c r="Q325" s="93">
        <f>SUM('1:3'!Q325)</f>
        <v>0</v>
      </c>
      <c r="R325" s="93">
        <f>SUM('1:3'!R325)</f>
        <v>0</v>
      </c>
      <c r="S325" s="93">
        <f>SUM('1:3'!S325)</f>
        <v>0</v>
      </c>
      <c r="T325" s="93">
        <f>SUM('1:3'!T325)</f>
        <v>0</v>
      </c>
      <c r="U325" s="93">
        <f>SUM('1:3'!U325)</f>
        <v>0</v>
      </c>
      <c r="V325" s="202">
        <f>SUM(X325:AA325)</f>
        <v>0</v>
      </c>
      <c r="W325" s="33" t="str">
        <f>IF(ISERROR(V325/G325),"",V325/G325)</f>
        <v/>
      </c>
      <c r="X325" s="93">
        <f>SUM('1:3'!X325)</f>
        <v>0</v>
      </c>
      <c r="Y325" s="93">
        <f>SUM('1:3'!Y325)</f>
        <v>0</v>
      </c>
      <c r="Z325" s="93">
        <f>SUM('1:3'!Z325)</f>
        <v>0</v>
      </c>
      <c r="AA325" s="93">
        <f>SUM('1:3'!AA325)</f>
        <v>0</v>
      </c>
      <c r="AB325" s="315">
        <v>1.73</v>
      </c>
      <c r="AC325" s="238">
        <f t="shared" si="71"/>
        <v>0</v>
      </c>
      <c r="AD325" s="223"/>
      <c r="AE325" s="54"/>
      <c r="AF325" s="54"/>
      <c r="AG325" s="54"/>
      <c r="AH325" s="54"/>
      <c r="AI325" s="57"/>
      <c r="AJ325" s="57"/>
      <c r="AK325" s="57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</row>
    <row r="326" spans="1:53" ht="17.25">
      <c r="A326" s="282">
        <v>30700019</v>
      </c>
      <c r="B326" s="66" t="s">
        <v>104</v>
      </c>
      <c r="C326" s="214" t="s">
        <v>60</v>
      </c>
      <c r="D326" s="17">
        <v>6.04</v>
      </c>
      <c r="E326" s="17"/>
      <c r="F326" s="6"/>
      <c r="G326" s="93">
        <f>SUM('1:3'!G326)</f>
        <v>0</v>
      </c>
      <c r="H326" s="256">
        <f t="shared" si="72"/>
        <v>0</v>
      </c>
      <c r="I326" s="93">
        <f>SUM('1:3'!I326)</f>
        <v>0</v>
      </c>
      <c r="J326" s="31" t="str">
        <f t="array" ref="J326">IF(ISERROR(G326/I326),"",G326/I326)</f>
        <v/>
      </c>
      <c r="K326" s="35">
        <f t="array" ref="K326">IF(ISERROR(G326/L326),"",G326/L326)</f>
        <v>0</v>
      </c>
      <c r="L326" s="87">
        <v>6</v>
      </c>
      <c r="M326" s="36">
        <f>IF(ISERROR(I326-K326),"",I326-K326)</f>
        <v>0</v>
      </c>
      <c r="N326" s="31">
        <f>SUM(O326:U326)</f>
        <v>0</v>
      </c>
      <c r="O326" s="93">
        <f>SUM('1:3'!O326)</f>
        <v>0</v>
      </c>
      <c r="P326" s="93">
        <f>SUM('1:3'!P326)</f>
        <v>0</v>
      </c>
      <c r="Q326" s="93">
        <f>SUM('1:3'!Q326)</f>
        <v>0</v>
      </c>
      <c r="R326" s="93">
        <f>SUM('1:3'!R326)</f>
        <v>0</v>
      </c>
      <c r="S326" s="93">
        <f>SUM('1:3'!S326)</f>
        <v>0</v>
      </c>
      <c r="T326" s="93">
        <f>SUM('1:3'!T326)</f>
        <v>0</v>
      </c>
      <c r="U326" s="93">
        <f>SUM('1:3'!U326)</f>
        <v>0</v>
      </c>
      <c r="V326" s="202">
        <f>SUM(X326:AA326)</f>
        <v>0</v>
      </c>
      <c r="W326" s="33" t="str">
        <f>IF(ISERROR(V326/G326),"",V326/G326)</f>
        <v/>
      </c>
      <c r="X326" s="93">
        <f>SUM('1:3'!X326)</f>
        <v>0</v>
      </c>
      <c r="Y326" s="93">
        <f>SUM('1:3'!Y326)</f>
        <v>0</v>
      </c>
      <c r="Z326" s="93">
        <f>SUM('1:3'!Z326)</f>
        <v>0</v>
      </c>
      <c r="AA326" s="93">
        <f>SUM('1:3'!AA326)</f>
        <v>0</v>
      </c>
      <c r="AB326" s="315">
        <v>1.73</v>
      </c>
      <c r="AC326" s="238">
        <f t="shared" si="71"/>
        <v>0</v>
      </c>
      <c r="AD326" s="223"/>
      <c r="AE326" s="54"/>
      <c r="AF326" s="54"/>
      <c r="AG326" s="54"/>
      <c r="AH326" s="54"/>
      <c r="AI326" s="57"/>
      <c r="AJ326" s="57"/>
      <c r="AK326" s="57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</row>
    <row r="327" spans="1:53" ht="15.75">
      <c r="A327" s="265">
        <v>30601015</v>
      </c>
      <c r="B327" s="248" t="s">
        <v>441</v>
      </c>
      <c r="C327" s="247" t="s">
        <v>53</v>
      </c>
      <c r="D327" s="17">
        <v>6</v>
      </c>
      <c r="E327" s="17"/>
      <c r="F327" s="6"/>
      <c r="G327" s="93">
        <f>SUM('1:3'!G327)</f>
        <v>0</v>
      </c>
      <c r="H327" s="256">
        <f t="shared" si="72"/>
        <v>0</v>
      </c>
      <c r="I327" s="93"/>
      <c r="J327" s="31"/>
      <c r="K327" s="35"/>
      <c r="L327" s="87"/>
      <c r="M327" s="36"/>
      <c r="N327" s="31"/>
      <c r="O327" s="93"/>
      <c r="P327" s="93"/>
      <c r="Q327" s="93"/>
      <c r="R327" s="93"/>
      <c r="S327" s="93"/>
      <c r="T327" s="93"/>
      <c r="U327" s="93"/>
      <c r="V327" s="202"/>
      <c r="W327" s="33"/>
      <c r="X327" s="93"/>
      <c r="Y327" s="93"/>
      <c r="Z327" s="93"/>
      <c r="AA327" s="93"/>
      <c r="AB327" s="315">
        <v>1.73</v>
      </c>
      <c r="AC327" s="238">
        <f t="shared" si="71"/>
        <v>0</v>
      </c>
      <c r="AD327" s="246"/>
      <c r="AE327" s="54"/>
      <c r="AF327" s="54"/>
      <c r="AG327" s="54"/>
      <c r="AH327" s="54"/>
      <c r="AI327" s="57"/>
      <c r="AJ327" s="57"/>
      <c r="AK327" s="57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</row>
    <row r="328" spans="1:53" ht="15.75">
      <c r="A328" s="265">
        <v>30101016</v>
      </c>
      <c r="B328" s="248" t="s">
        <v>440</v>
      </c>
      <c r="C328" s="249" t="s">
        <v>442</v>
      </c>
      <c r="D328" s="17">
        <v>6</v>
      </c>
      <c r="E328" s="17"/>
      <c r="F328" s="6"/>
      <c r="G328" s="93">
        <f>SUM('1:3'!G328)</f>
        <v>0</v>
      </c>
      <c r="H328" s="256">
        <f t="shared" si="72"/>
        <v>0</v>
      </c>
      <c r="I328" s="93">
        <f>SUM('1:3'!I328)</f>
        <v>0</v>
      </c>
      <c r="J328" s="31"/>
      <c r="K328" s="35">
        <f t="array" ref="K328">IF(ISERROR(G328/L328),"",G328/L328)</f>
        <v>0</v>
      </c>
      <c r="L328" s="87">
        <v>6</v>
      </c>
      <c r="M328" s="36"/>
      <c r="N328" s="31"/>
      <c r="O328" s="93">
        <f>SUM('1:3'!O328)</f>
        <v>0</v>
      </c>
      <c r="P328" s="93">
        <f>SUM('1:3'!P328)</f>
        <v>0</v>
      </c>
      <c r="Q328" s="93">
        <f>SUM('1:3'!Q328)</f>
        <v>0</v>
      </c>
      <c r="R328" s="93">
        <f>SUM('1:3'!R328)</f>
        <v>0</v>
      </c>
      <c r="S328" s="93">
        <f>SUM('1:3'!S328)</f>
        <v>0</v>
      </c>
      <c r="T328" s="93">
        <f>SUM('1:3'!T328)</f>
        <v>0</v>
      </c>
      <c r="U328" s="93">
        <f>SUM('1:3'!U328)</f>
        <v>0</v>
      </c>
      <c r="V328" s="202"/>
      <c r="W328" s="33"/>
      <c r="X328" s="93">
        <f>SUM('1:3'!X328)</f>
        <v>0</v>
      </c>
      <c r="Y328" s="93">
        <f>SUM('1:3'!Y328)</f>
        <v>0</v>
      </c>
      <c r="Z328" s="93">
        <f>SUM('1:3'!Z328)</f>
        <v>0</v>
      </c>
      <c r="AA328" s="93">
        <f>SUM('1:3'!AA328)</f>
        <v>0</v>
      </c>
      <c r="AB328" s="315">
        <v>1.73</v>
      </c>
      <c r="AC328" s="238">
        <f t="shared" si="71"/>
        <v>0</v>
      </c>
      <c r="AD328" s="223"/>
      <c r="AE328" s="54"/>
      <c r="AF328" s="54"/>
      <c r="AG328" s="54"/>
      <c r="AH328" s="54"/>
      <c r="AI328" s="57"/>
      <c r="AJ328" s="57"/>
      <c r="AK328" s="57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</row>
    <row r="329" spans="1:53" ht="15.75">
      <c r="A329" s="259">
        <v>30700018</v>
      </c>
      <c r="B329" s="61" t="s">
        <v>159</v>
      </c>
      <c r="C329" s="16"/>
      <c r="D329" s="17">
        <v>7.3</v>
      </c>
      <c r="E329" s="17"/>
      <c r="F329" s="6"/>
      <c r="G329" s="93"/>
      <c r="H329" s="256">
        <f t="shared" si="72"/>
        <v>0</v>
      </c>
      <c r="I329" s="93"/>
      <c r="J329" s="31"/>
      <c r="K329" s="35"/>
      <c r="L329" s="87"/>
      <c r="M329" s="36"/>
      <c r="N329" s="31"/>
      <c r="O329" s="93"/>
      <c r="P329" s="93"/>
      <c r="Q329" s="93"/>
      <c r="R329" s="93"/>
      <c r="S329" s="93"/>
      <c r="T329" s="93"/>
      <c r="U329" s="93"/>
      <c r="V329" s="202"/>
      <c r="W329" s="33"/>
      <c r="X329" s="93"/>
      <c r="Y329" s="93"/>
      <c r="Z329" s="93"/>
      <c r="AA329" s="93"/>
      <c r="AB329" s="315"/>
      <c r="AC329" s="238"/>
      <c r="AD329" s="255"/>
      <c r="AE329" s="54"/>
      <c r="AF329" s="54"/>
      <c r="AG329" s="54"/>
      <c r="AH329" s="54"/>
      <c r="AI329" s="57"/>
      <c r="AJ329" s="57"/>
      <c r="AK329" s="57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</row>
    <row r="330" spans="1:53" ht="15.75">
      <c r="A330" s="259">
        <v>30700010</v>
      </c>
      <c r="B330" s="61" t="s">
        <v>105</v>
      </c>
      <c r="C330" s="16"/>
      <c r="D330" s="17">
        <f>78*120/1000</f>
        <v>9.36</v>
      </c>
      <c r="E330" s="17"/>
      <c r="F330" s="6"/>
      <c r="G330" s="93">
        <f>SUM('1:3'!G330)</f>
        <v>0</v>
      </c>
      <c r="H330" s="226">
        <f>D330*G330</f>
        <v>0</v>
      </c>
      <c r="I330" s="93">
        <f>SUM('1:3'!I330)</f>
        <v>0</v>
      </c>
      <c r="J330" s="31" t="str">
        <f t="array" ref="J330">IF(ISERROR(G330/I330),"",G330/I330)</f>
        <v/>
      </c>
      <c r="K330" s="35">
        <f t="array" ref="K330">IF(ISERROR(G330/L330),"",G330/L330)</f>
        <v>0</v>
      </c>
      <c r="L330" s="87">
        <v>7.5</v>
      </c>
      <c r="M330" s="36">
        <f>IF(ISERROR(I330-K330),"",I330-K330)</f>
        <v>0</v>
      </c>
      <c r="N330" s="31">
        <f>SUM(O330:U330)</f>
        <v>0</v>
      </c>
      <c r="O330" s="93">
        <f>SUM('1:3'!O330)</f>
        <v>0</v>
      </c>
      <c r="P330" s="93">
        <f>SUM('1:3'!P330)</f>
        <v>0</v>
      </c>
      <c r="Q330" s="93">
        <f>SUM('1:3'!Q330)</f>
        <v>0</v>
      </c>
      <c r="R330" s="93">
        <f>SUM('1:3'!R330)</f>
        <v>0</v>
      </c>
      <c r="S330" s="93">
        <f>SUM('1:3'!S330)</f>
        <v>0</v>
      </c>
      <c r="T330" s="93">
        <f>SUM('1:3'!T330)</f>
        <v>0</v>
      </c>
      <c r="U330" s="93">
        <f>SUM('1:3'!U330)</f>
        <v>0</v>
      </c>
      <c r="V330" s="202">
        <f>SUM(X330:AA330)</f>
        <v>0</v>
      </c>
      <c r="W330" s="33" t="str">
        <f>IF(ISERROR(V330/G330),"",V330/G330)</f>
        <v/>
      </c>
      <c r="X330" s="93">
        <f>SUM('1:3'!X330)</f>
        <v>0</v>
      </c>
      <c r="Y330" s="93">
        <f>SUM('1:3'!Y330)</f>
        <v>0</v>
      </c>
      <c r="Z330" s="93">
        <f>SUM('1:3'!Z330)</f>
        <v>0</v>
      </c>
      <c r="AA330" s="93">
        <f>SUM('1:3'!AA330)</f>
        <v>0</v>
      </c>
      <c r="AB330" s="315">
        <v>1.27</v>
      </c>
      <c r="AC330" s="238">
        <f t="shared" si="71"/>
        <v>0</v>
      </c>
      <c r="AD330" s="223"/>
      <c r="AE330" s="54"/>
      <c r="AF330" s="54"/>
      <c r="AG330" s="54"/>
      <c r="AH330" s="54"/>
      <c r="AI330" s="57"/>
      <c r="AJ330" s="57"/>
      <c r="AK330" s="57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</row>
    <row r="331" spans="1:53" ht="15.75">
      <c r="A331" s="259">
        <v>30700015</v>
      </c>
      <c r="B331" s="254" t="s">
        <v>159</v>
      </c>
      <c r="C331" s="16"/>
      <c r="D331" s="17">
        <v>4.5</v>
      </c>
      <c r="E331" s="17"/>
      <c r="F331" s="6"/>
      <c r="G331" s="93">
        <f>SUM('1:3'!G331)</f>
        <v>0</v>
      </c>
      <c r="H331" s="226">
        <f>D331*G331</f>
        <v>0</v>
      </c>
      <c r="I331" s="93">
        <f>SUM('1:3'!I331)</f>
        <v>0</v>
      </c>
      <c r="J331" s="31"/>
      <c r="K331" s="35" t="str">
        <f t="array" ref="K331">IF(ISERROR(G331/L331),"",G331/L331)</f>
        <v/>
      </c>
      <c r="L331" s="87"/>
      <c r="M331" s="36"/>
      <c r="N331" s="31"/>
      <c r="O331" s="93">
        <f>SUM('1:3'!O331)</f>
        <v>0</v>
      </c>
      <c r="P331" s="93">
        <f>SUM('1:3'!P331)</f>
        <v>0</v>
      </c>
      <c r="Q331" s="93">
        <f>SUM('1:3'!Q331)</f>
        <v>0</v>
      </c>
      <c r="R331" s="93">
        <f>SUM('1:3'!R331)</f>
        <v>0</v>
      </c>
      <c r="S331" s="93">
        <f>SUM('1:3'!S331)</f>
        <v>0</v>
      </c>
      <c r="T331" s="93">
        <f>SUM('1:3'!T331)</f>
        <v>0</v>
      </c>
      <c r="U331" s="93">
        <f>SUM('1:3'!U331)</f>
        <v>0</v>
      </c>
      <c r="V331" s="202"/>
      <c r="W331" s="33"/>
      <c r="X331" s="93">
        <f>SUM('1:3'!X331)</f>
        <v>0</v>
      </c>
      <c r="Y331" s="93">
        <f>SUM('1:3'!Y331)</f>
        <v>0</v>
      </c>
      <c r="Z331" s="93">
        <f>SUM('1:3'!Z331)</f>
        <v>0</v>
      </c>
      <c r="AA331" s="93">
        <f>SUM('1:3'!AA331)</f>
        <v>0</v>
      </c>
      <c r="AB331" s="315"/>
      <c r="AC331" s="238">
        <f t="shared" si="71"/>
        <v>0</v>
      </c>
      <c r="AD331" s="223"/>
      <c r="AE331" s="54"/>
      <c r="AF331" s="54"/>
      <c r="AG331" s="54"/>
      <c r="AH331" s="54"/>
      <c r="AI331" s="57"/>
      <c r="AJ331" s="57"/>
      <c r="AK331" s="57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</row>
    <row r="332" spans="1:53" ht="15.75">
      <c r="A332" s="259">
        <v>30700012</v>
      </c>
      <c r="B332" s="254" t="s">
        <v>160</v>
      </c>
      <c r="C332" s="16"/>
      <c r="D332" s="17">
        <v>4.5</v>
      </c>
      <c r="E332" s="17"/>
      <c r="F332" s="6"/>
      <c r="G332" s="93">
        <f>SUM('1:3'!G332)</f>
        <v>0</v>
      </c>
      <c r="H332" s="226">
        <f>D332*G332</f>
        <v>0</v>
      </c>
      <c r="I332" s="93">
        <f>SUM('1:3'!I332)</f>
        <v>0</v>
      </c>
      <c r="J332" s="31"/>
      <c r="K332" s="35">
        <f t="array" ref="K332">IF(ISERROR(G332/L332),"",G332/L332)</f>
        <v>0</v>
      </c>
      <c r="L332" s="87">
        <v>6.5</v>
      </c>
      <c r="M332" s="36">
        <f>IF(ISERROR(I332-K332),"",I332-K332)</f>
        <v>0</v>
      </c>
      <c r="N332" s="31"/>
      <c r="O332" s="93">
        <f>SUM('1:3'!O332)</f>
        <v>0</v>
      </c>
      <c r="P332" s="93">
        <f>SUM('1:3'!P332)</f>
        <v>0</v>
      </c>
      <c r="Q332" s="93">
        <f>SUM('1:3'!Q332)</f>
        <v>0</v>
      </c>
      <c r="R332" s="93">
        <f>SUM('1:3'!R332)</f>
        <v>0</v>
      </c>
      <c r="S332" s="93">
        <f>SUM('1:3'!S332)</f>
        <v>0</v>
      </c>
      <c r="T332" s="93">
        <f>SUM('1:3'!T332)</f>
        <v>0</v>
      </c>
      <c r="U332" s="93">
        <f>SUM('1:3'!U332)</f>
        <v>0</v>
      </c>
      <c r="V332" s="202"/>
      <c r="W332" s="33"/>
      <c r="X332" s="93">
        <f>SUM('1:3'!X332)</f>
        <v>0</v>
      </c>
      <c r="Y332" s="93">
        <f>SUM('1:3'!Y332)</f>
        <v>0</v>
      </c>
      <c r="Z332" s="93">
        <f>SUM('1:3'!Z332)</f>
        <v>0</v>
      </c>
      <c r="AA332" s="93">
        <f>SUM('1:3'!AA332)</f>
        <v>0</v>
      </c>
      <c r="AB332" s="315"/>
      <c r="AC332" s="238">
        <f t="shared" si="71"/>
        <v>0</v>
      </c>
      <c r="AD332" s="223"/>
      <c r="AE332" s="54"/>
      <c r="AF332" s="54"/>
      <c r="AG332" s="54"/>
      <c r="AH332" s="54"/>
      <c r="AI332" s="57"/>
      <c r="AJ332" s="57"/>
      <c r="AK332" s="57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</row>
    <row r="333" spans="1:53" ht="17.25">
      <c r="A333" s="280"/>
      <c r="B333" s="195" t="s">
        <v>435</v>
      </c>
      <c r="C333" s="16"/>
      <c r="D333" s="17">
        <v>4.5</v>
      </c>
      <c r="E333" s="17"/>
      <c r="F333" s="6"/>
      <c r="G333" s="93">
        <f>SUM('1:3'!G333)</f>
        <v>0</v>
      </c>
      <c r="H333" s="226">
        <f>D333*G333</f>
        <v>0</v>
      </c>
      <c r="I333" s="93">
        <f>SUM('1:3'!I333)</f>
        <v>0</v>
      </c>
      <c r="J333" s="31"/>
      <c r="K333" s="35">
        <f t="array" ref="K333">IF(ISERROR(G333/L333),"",G333/L333)</f>
        <v>0</v>
      </c>
      <c r="L333" s="87">
        <v>7.5</v>
      </c>
      <c r="M333" s="36">
        <f>IF(ISERROR(I333-K333),"",I333-K333)</f>
        <v>0</v>
      </c>
      <c r="N333" s="31"/>
      <c r="O333" s="93">
        <f>SUM('1:3'!O333)</f>
        <v>0</v>
      </c>
      <c r="P333" s="93">
        <f>SUM('1:3'!P333)</f>
        <v>0</v>
      </c>
      <c r="Q333" s="93">
        <f>SUM('1:3'!Q333)</f>
        <v>0</v>
      </c>
      <c r="R333" s="93">
        <f>SUM('1:3'!R333)</f>
        <v>0</v>
      </c>
      <c r="S333" s="93">
        <f>SUM('1:3'!S333)</f>
        <v>0</v>
      </c>
      <c r="T333" s="93">
        <f>SUM('1:3'!T333)</f>
        <v>0</v>
      </c>
      <c r="U333" s="93">
        <f>SUM('1:3'!U333)</f>
        <v>0</v>
      </c>
      <c r="V333" s="202"/>
      <c r="W333" s="33"/>
      <c r="X333" s="93">
        <f>SUM('1:3'!X333)</f>
        <v>0</v>
      </c>
      <c r="Y333" s="93">
        <f>SUM('1:3'!Y333)</f>
        <v>0</v>
      </c>
      <c r="Z333" s="93">
        <f>SUM('1:3'!Z333)</f>
        <v>0</v>
      </c>
      <c r="AA333" s="93">
        <f>SUM('1:3'!AA333)</f>
        <v>0</v>
      </c>
      <c r="AB333" s="315"/>
      <c r="AC333" s="238">
        <f t="shared" si="71"/>
        <v>0</v>
      </c>
      <c r="AD333" s="223"/>
      <c r="AE333" s="54"/>
      <c r="AF333" s="54"/>
      <c r="AG333" s="54"/>
      <c r="AH333" s="54"/>
      <c r="AI333" s="57"/>
      <c r="AJ333" s="57"/>
      <c r="AK333" s="57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</row>
    <row r="334" spans="1:53" ht="13.5" customHeight="1">
      <c r="A334" s="536" t="s">
        <v>106</v>
      </c>
      <c r="B334" s="537"/>
      <c r="C334" s="215" t="s">
        <v>71</v>
      </c>
      <c r="D334" s="20"/>
      <c r="E334" s="20"/>
      <c r="F334" s="32"/>
      <c r="G334" s="94">
        <f>SUM(G320:G333)</f>
        <v>0</v>
      </c>
      <c r="H334" s="30">
        <f>SUM(H320:H333)</f>
        <v>0</v>
      </c>
      <c r="I334" s="30">
        <f>SUM(I320:I333)</f>
        <v>0</v>
      </c>
      <c r="J334" s="31" t="str">
        <f t="array" ref="J334">IF(ISERROR(G334/I334),"",G334/I334)</f>
        <v/>
      </c>
      <c r="K334" s="30">
        <f>SUM(K320:K330)</f>
        <v>0</v>
      </c>
      <c r="L334" s="98"/>
      <c r="M334" s="89">
        <f t="shared" ref="M334:V334" si="73">SUM(M320:M330)</f>
        <v>0</v>
      </c>
      <c r="N334" s="20">
        <f t="shared" si="73"/>
        <v>0</v>
      </c>
      <c r="O334" s="91">
        <f t="shared" si="73"/>
        <v>0</v>
      </c>
      <c r="P334" s="91">
        <f t="shared" si="73"/>
        <v>0</v>
      </c>
      <c r="Q334" s="91">
        <f t="shared" si="73"/>
        <v>0</v>
      </c>
      <c r="R334" s="91">
        <f t="shared" si="73"/>
        <v>0</v>
      </c>
      <c r="S334" s="92">
        <f t="shared" si="73"/>
        <v>0</v>
      </c>
      <c r="T334" s="91">
        <f t="shared" si="73"/>
        <v>0</v>
      </c>
      <c r="U334" s="91">
        <f t="shared" si="73"/>
        <v>0</v>
      </c>
      <c r="V334" s="202">
        <f t="shared" si="73"/>
        <v>0</v>
      </c>
      <c r="W334" s="33" t="str">
        <f>IF(ISERROR(V334/G334),"",V334/G334)</f>
        <v/>
      </c>
      <c r="X334" s="92">
        <f>SUM(X320:X330)</f>
        <v>0</v>
      </c>
      <c r="Y334" s="92">
        <f>SUM(Y320:Y330)</f>
        <v>0</v>
      </c>
      <c r="Z334" s="92">
        <f>SUM(Z320:Z330)</f>
        <v>0</v>
      </c>
      <c r="AA334" s="92">
        <f>SUM(AA320:AA330)</f>
        <v>0</v>
      </c>
      <c r="AB334" s="315"/>
      <c r="AC334" s="91">
        <f>SUM(AC320:AC333)</f>
        <v>0</v>
      </c>
      <c r="AD334" s="58"/>
      <c r="AE334" s="70"/>
      <c r="AF334" s="70"/>
      <c r="AG334" s="70"/>
      <c r="AH334" s="70"/>
      <c r="AI334" s="58"/>
      <c r="AJ334" s="58"/>
      <c r="AK334" s="58"/>
      <c r="AL334" s="58"/>
      <c r="AM334" s="58"/>
      <c r="AN334" s="58"/>
      <c r="AO334" s="58"/>
      <c r="AP334" s="58"/>
      <c r="AQ334" s="58"/>
      <c r="AR334" s="58"/>
      <c r="AS334" s="58"/>
      <c r="AT334" s="58"/>
      <c r="AU334" s="58"/>
      <c r="AV334" s="58"/>
      <c r="AW334" s="58"/>
      <c r="AX334" s="58"/>
      <c r="AY334" s="58"/>
      <c r="AZ334" s="58"/>
      <c r="BA334" s="58"/>
    </row>
    <row r="335" spans="1:53" ht="13.5" customHeight="1">
      <c r="A335" s="538" t="s">
        <v>108</v>
      </c>
      <c r="B335" s="539"/>
      <c r="C335" s="539"/>
      <c r="D335" s="539"/>
      <c r="E335" s="539"/>
      <c r="F335" s="540"/>
      <c r="G335" s="189">
        <f>SUM(G199,G257,G292,G308,G319,G334)</f>
        <v>3151</v>
      </c>
      <c r="H335" s="189">
        <f>SUM(H199,H257,H292,H308,H319,H334)</f>
        <v>15920.73</v>
      </c>
      <c r="I335" s="189">
        <f>SUM(I199,I257,I292,I308,I319,I334)</f>
        <v>132</v>
      </c>
      <c r="J335" s="52">
        <f t="array" ref="J335">IF(ISERROR(G335/I335),"",G335/I335)</f>
        <v>23.871212121212121</v>
      </c>
      <c r="K335" s="189">
        <f>SUM(K199,K257,K292,K308,K319,K334)</f>
        <v>166.95153581628489</v>
      </c>
      <c r="L335" s="52">
        <f>IF(ISERROR(G335/K335),"",G335/K335)</f>
        <v>18.87374072118385</v>
      </c>
      <c r="M335" s="189">
        <f t="shared" ref="M335:AA335" si="74">SUM(M199,M257,M292,M308,M319,M334)</f>
        <v>-34.951535816284903</v>
      </c>
      <c r="N335" s="189">
        <f t="shared" si="74"/>
        <v>0</v>
      </c>
      <c r="O335" s="189">
        <f t="shared" si="74"/>
        <v>0</v>
      </c>
      <c r="P335" s="189">
        <f t="shared" si="74"/>
        <v>0</v>
      </c>
      <c r="Q335" s="189">
        <f t="shared" si="74"/>
        <v>0</v>
      </c>
      <c r="R335" s="189">
        <f t="shared" si="74"/>
        <v>0</v>
      </c>
      <c r="S335" s="189">
        <f t="shared" si="74"/>
        <v>0</v>
      </c>
      <c r="T335" s="189">
        <f t="shared" si="74"/>
        <v>0</v>
      </c>
      <c r="U335" s="189">
        <f t="shared" si="74"/>
        <v>0</v>
      </c>
      <c r="V335" s="189">
        <f t="shared" si="74"/>
        <v>0</v>
      </c>
      <c r="W335" s="189">
        <f t="shared" si="74"/>
        <v>0</v>
      </c>
      <c r="X335" s="189">
        <f t="shared" si="74"/>
        <v>0</v>
      </c>
      <c r="Y335" s="189">
        <f t="shared" si="74"/>
        <v>0</v>
      </c>
      <c r="Z335" s="189">
        <f t="shared" si="74"/>
        <v>0</v>
      </c>
      <c r="AA335" s="189">
        <f t="shared" si="74"/>
        <v>0</v>
      </c>
      <c r="AB335" s="315"/>
      <c r="AC335" s="240">
        <f>SUM(AC199,AC257,AC292,AC308,AC319,AC334)</f>
        <v>1731.63</v>
      </c>
      <c r="AD335" s="223"/>
      <c r="AE335" s="77"/>
      <c r="AF335" s="77"/>
      <c r="AG335" s="77"/>
      <c r="AH335" s="77"/>
      <c r="AI335" s="57"/>
      <c r="AJ335" s="57"/>
      <c r="AK335" s="57"/>
      <c r="AL335" s="541"/>
      <c r="AM335" s="541"/>
      <c r="AN335" s="541"/>
      <c r="AO335" s="541"/>
      <c r="AP335" s="541"/>
      <c r="AQ335" s="541"/>
      <c r="AR335" s="541"/>
      <c r="AS335" s="541"/>
      <c r="AT335" s="541"/>
      <c r="AU335" s="541"/>
      <c r="AV335" s="541"/>
      <c r="AW335" s="541"/>
      <c r="AX335" s="541"/>
      <c r="AY335" s="541"/>
      <c r="AZ335" s="541"/>
      <c r="BA335" s="541"/>
    </row>
    <row r="336" spans="1:53" ht="13.5" hidden="1" customHeight="1">
      <c r="A336" s="577" t="s">
        <v>109</v>
      </c>
      <c r="B336" s="217" t="s">
        <v>110</v>
      </c>
      <c r="C336" s="519" t="s">
        <v>111</v>
      </c>
      <c r="D336" s="519"/>
      <c r="E336" s="529" t="s">
        <v>112</v>
      </c>
      <c r="F336" s="529"/>
      <c r="G336" s="499" t="s">
        <v>113</v>
      </c>
      <c r="H336" s="499"/>
      <c r="I336" s="529" t="s">
        <v>114</v>
      </c>
      <c r="J336" s="529"/>
      <c r="K336" s="529" t="s">
        <v>36</v>
      </c>
      <c r="L336" s="529"/>
      <c r="M336" s="529" t="s">
        <v>115</v>
      </c>
      <c r="N336" s="529"/>
      <c r="O336" s="529" t="s">
        <v>116</v>
      </c>
      <c r="P336" s="499" t="s">
        <v>117</v>
      </c>
      <c r="Q336" s="499"/>
      <c r="R336" s="499" t="s">
        <v>36</v>
      </c>
      <c r="S336" s="499"/>
      <c r="T336" s="499" t="s">
        <v>118</v>
      </c>
      <c r="U336" s="499"/>
      <c r="V336" s="499" t="s">
        <v>119</v>
      </c>
      <c r="W336" s="499"/>
      <c r="X336" s="499" t="s">
        <v>36</v>
      </c>
      <c r="Y336" s="499"/>
      <c r="Z336" s="499" t="s">
        <v>118</v>
      </c>
      <c r="AA336" s="499"/>
      <c r="AB336" s="325"/>
      <c r="AC336" s="26"/>
      <c r="AD336" s="12"/>
      <c r="AE336" s="3"/>
      <c r="AF336" s="3"/>
      <c r="AG336" s="3"/>
      <c r="AH336" s="221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21"/>
      <c r="AV336" s="21"/>
      <c r="AW336" s="21"/>
      <c r="AX336" s="21"/>
      <c r="AY336" s="21"/>
      <c r="AZ336" s="21"/>
      <c r="BA336" s="21"/>
    </row>
    <row r="337" spans="1:53" ht="13.5" hidden="1" customHeight="1">
      <c r="A337" s="578"/>
      <c r="B337" s="217" t="s">
        <v>120</v>
      </c>
      <c r="C337" s="534">
        <f>SUM('1:3'!C337)</f>
        <v>3</v>
      </c>
      <c r="D337" s="535"/>
      <c r="E337" s="533">
        <f>D337*11</f>
        <v>0</v>
      </c>
      <c r="F337" s="533"/>
      <c r="G337" s="534">
        <f>SUM('1:3'!G337)</f>
        <v>3</v>
      </c>
      <c r="H337" s="535"/>
      <c r="I337" s="529">
        <f>G337*11</f>
        <v>33</v>
      </c>
      <c r="J337" s="529"/>
      <c r="K337" s="529">
        <f>E337-I337</f>
        <v>-33</v>
      </c>
      <c r="L337" s="529"/>
      <c r="M337" s="531" t="str">
        <f>IF(ISERROR(K337/E337),"",K337/E337)</f>
        <v/>
      </c>
      <c r="N337" s="531"/>
      <c r="O337" s="529"/>
      <c r="P337" s="499" t="s">
        <v>70</v>
      </c>
      <c r="Q337" s="499"/>
      <c r="R337" s="522">
        <f>SUM(O199:U199)</f>
        <v>0</v>
      </c>
      <c r="S337" s="522"/>
      <c r="T337" s="530" t="str">
        <f t="array" ref="T337">IF(ISERROR(R337/R344),"",R337/R344)</f>
        <v/>
      </c>
      <c r="U337" s="530"/>
      <c r="V337" s="499" t="s">
        <v>41</v>
      </c>
      <c r="W337" s="499"/>
      <c r="X337" s="510">
        <f>SUM(P198,P256,P291,P307,P318,P333)</f>
        <v>0</v>
      </c>
      <c r="Y337" s="509"/>
      <c r="Z337" s="530" t="str">
        <f t="array" ref="Z337">IF(ISERROR(X337/X344),"",X337/X344)</f>
        <v/>
      </c>
      <c r="AA337" s="530"/>
      <c r="AB337" s="325"/>
      <c r="AC337" s="26"/>
      <c r="AD337" s="22"/>
      <c r="AE337" s="3"/>
      <c r="AF337" s="3"/>
      <c r="AG337" s="3"/>
      <c r="AH337" s="223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21"/>
      <c r="AV337" s="21"/>
      <c r="AW337" s="21"/>
      <c r="AX337" s="21"/>
      <c r="AY337" s="21"/>
      <c r="AZ337" s="21"/>
      <c r="BA337" s="21"/>
    </row>
    <row r="338" spans="1:53" ht="13.5" hidden="1" customHeight="1">
      <c r="A338" s="578"/>
      <c r="B338" s="217" t="s">
        <v>121</v>
      </c>
      <c r="C338" s="534">
        <f>SUM('1:3'!C338)</f>
        <v>0</v>
      </c>
      <c r="D338" s="535"/>
      <c r="E338" s="533">
        <f>D338*11</f>
        <v>0</v>
      </c>
      <c r="F338" s="533"/>
      <c r="G338" s="534">
        <f>SUM('1:3'!G338)</f>
        <v>0</v>
      </c>
      <c r="H338" s="535"/>
      <c r="I338" s="529">
        <f>G338*11</f>
        <v>0</v>
      </c>
      <c r="J338" s="529"/>
      <c r="K338" s="529">
        <f>E338-I338</f>
        <v>0</v>
      </c>
      <c r="L338" s="529"/>
      <c r="M338" s="531" t="str">
        <f>IF(ISERROR(K338/E338),"",K338/E338)</f>
        <v/>
      </c>
      <c r="N338" s="531"/>
      <c r="O338" s="529"/>
      <c r="P338" s="499" t="s">
        <v>86</v>
      </c>
      <c r="Q338" s="499"/>
      <c r="R338" s="522">
        <f>SUM(O257:U257)</f>
        <v>0</v>
      </c>
      <c r="S338" s="522"/>
      <c r="T338" s="530" t="str">
        <f>IF(ISERROR(R338/R344),"",R338/R344)</f>
        <v/>
      </c>
      <c r="U338" s="530"/>
      <c r="V338" s="499" t="s">
        <v>42</v>
      </c>
      <c r="W338" s="499"/>
      <c r="X338" s="510">
        <f>SUM(P199,P257,P292,P308,P319,P334)</f>
        <v>0</v>
      </c>
      <c r="Y338" s="509"/>
      <c r="Z338" s="530" t="str">
        <f>IF(ISERROR(X338/X344),"",X338/X344)</f>
        <v/>
      </c>
      <c r="AA338" s="530"/>
      <c r="AB338" s="325"/>
      <c r="AC338" s="26"/>
      <c r="AD338" s="22"/>
      <c r="AE338" s="3"/>
      <c r="AF338" s="3"/>
      <c r="AG338" s="3"/>
      <c r="AH338" s="223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21"/>
      <c r="AV338" s="21"/>
      <c r="AW338" s="21"/>
      <c r="AX338" s="21"/>
      <c r="AY338" s="21"/>
      <c r="AZ338" s="21"/>
      <c r="BA338" s="21"/>
    </row>
    <row r="339" spans="1:53" ht="13.5" hidden="1" customHeight="1">
      <c r="A339" s="578"/>
      <c r="B339" s="217" t="s">
        <v>122</v>
      </c>
      <c r="C339" s="534">
        <f>SUM('1:3'!C339)</f>
        <v>0</v>
      </c>
      <c r="D339" s="535"/>
      <c r="E339" s="533">
        <f>D339*11</f>
        <v>0</v>
      </c>
      <c r="F339" s="533"/>
      <c r="G339" s="534">
        <f>SUM('1:3'!G339)</f>
        <v>3</v>
      </c>
      <c r="H339" s="535"/>
      <c r="I339" s="529">
        <f>G339*8</f>
        <v>24</v>
      </c>
      <c r="J339" s="529"/>
      <c r="K339" s="529">
        <f>E339-I339</f>
        <v>-24</v>
      </c>
      <c r="L339" s="529"/>
      <c r="M339" s="531" t="str">
        <f>IF(ISERROR(K339/E339),"",K339/E339)</f>
        <v/>
      </c>
      <c r="N339" s="531"/>
      <c r="O339" s="529"/>
      <c r="P339" s="499" t="s">
        <v>92</v>
      </c>
      <c r="Q339" s="499"/>
      <c r="R339" s="522">
        <f>SUM(O292:U292)</f>
        <v>0</v>
      </c>
      <c r="S339" s="522"/>
      <c r="T339" s="530" t="str">
        <f>IF(ISERROR(R339/R344),"",R339/R344)</f>
        <v/>
      </c>
      <c r="U339" s="530"/>
      <c r="V339" s="499" t="s">
        <v>43</v>
      </c>
      <c r="W339" s="499"/>
      <c r="X339" s="510">
        <f>SUM(P200,P258,P293,P309,P320,P335)</f>
        <v>0</v>
      </c>
      <c r="Y339" s="509"/>
      <c r="Z339" s="530" t="str">
        <f>IF(ISERROR(X339/X344),"",X339/X344)</f>
        <v/>
      </c>
      <c r="AA339" s="530"/>
      <c r="AB339" s="325"/>
      <c r="AC339" s="26"/>
      <c r="AD339" s="22"/>
      <c r="AE339" s="3"/>
      <c r="AF339" s="3"/>
      <c r="AG339" s="223"/>
      <c r="AH339" s="223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21"/>
      <c r="AV339" s="21"/>
      <c r="AW339" s="21"/>
      <c r="AX339" s="21"/>
      <c r="AY339" s="21"/>
      <c r="AZ339" s="21"/>
      <c r="BA339" s="21"/>
    </row>
    <row r="340" spans="1:53" ht="13.5" hidden="1" customHeight="1">
      <c r="A340" s="578"/>
      <c r="B340" s="217" t="s">
        <v>47</v>
      </c>
      <c r="C340" s="534">
        <f>SUM('1:3'!C340)</f>
        <v>3</v>
      </c>
      <c r="D340" s="535"/>
      <c r="E340" s="533">
        <f>D340*11</f>
        <v>0</v>
      </c>
      <c r="F340" s="533"/>
      <c r="G340" s="534">
        <f>SUM('1:3'!G340)</f>
        <v>3</v>
      </c>
      <c r="H340" s="535"/>
      <c r="I340" s="529">
        <f>G340*11</f>
        <v>33</v>
      </c>
      <c r="J340" s="529"/>
      <c r="K340" s="529">
        <f>E340-I340</f>
        <v>-33</v>
      </c>
      <c r="L340" s="529"/>
      <c r="M340" s="531" t="str">
        <f>IF(ISERROR(K340/E340),"",K340/E340)</f>
        <v/>
      </c>
      <c r="N340" s="531"/>
      <c r="O340" s="529"/>
      <c r="P340" s="499" t="s">
        <v>99</v>
      </c>
      <c r="Q340" s="499"/>
      <c r="R340" s="522">
        <f>SUM(O308:U308)</f>
        <v>0</v>
      </c>
      <c r="S340" s="522"/>
      <c r="T340" s="530" t="str">
        <f>IF(ISERROR(R340/R344),"",R340/R344)</f>
        <v/>
      </c>
      <c r="U340" s="530"/>
      <c r="V340" s="499" t="s">
        <v>44</v>
      </c>
      <c r="W340" s="499"/>
      <c r="X340" s="510">
        <f>SUM(P202,P259,P294,P310,P321,P336)</f>
        <v>0</v>
      </c>
      <c r="Y340" s="509"/>
      <c r="Z340" s="530" t="str">
        <f>IF(ISERROR(X340/X344),"",X340/X344)</f>
        <v/>
      </c>
      <c r="AA340" s="530"/>
      <c r="AB340" s="325"/>
      <c r="AC340" s="26"/>
      <c r="AD340" s="22"/>
      <c r="AE340" s="3"/>
      <c r="AF340" s="3"/>
      <c r="AG340" s="223"/>
      <c r="AH340" s="223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21"/>
      <c r="AV340" s="21"/>
      <c r="AW340" s="21"/>
      <c r="AX340" s="21"/>
      <c r="AY340" s="21"/>
      <c r="AZ340" s="21"/>
      <c r="BA340" s="21"/>
    </row>
    <row r="341" spans="1:53" ht="13.5" hidden="1" customHeight="1">
      <c r="A341" s="579"/>
      <c r="B341" s="217" t="s">
        <v>123</v>
      </c>
      <c r="C341" s="532">
        <f>SUM(C337:D340)</f>
        <v>6</v>
      </c>
      <c r="D341" s="529"/>
      <c r="E341" s="533">
        <f>SUM(F337:F340)</f>
        <v>0</v>
      </c>
      <c r="F341" s="529"/>
      <c r="G341" s="532">
        <f>SUM(G337:H340)</f>
        <v>9</v>
      </c>
      <c r="H341" s="529"/>
      <c r="I341" s="529">
        <f>SUM(I337:J340)</f>
        <v>90</v>
      </c>
      <c r="J341" s="529"/>
      <c r="K341" s="529">
        <f>SUM(K337:L340)</f>
        <v>-90</v>
      </c>
      <c r="L341" s="529"/>
      <c r="M341" s="531" t="str">
        <f>IF(ISERROR(K341/E341),"",K341/E341)</f>
        <v/>
      </c>
      <c r="N341" s="531"/>
      <c r="O341" s="529"/>
      <c r="P341" s="499" t="s">
        <v>102</v>
      </c>
      <c r="Q341" s="499"/>
      <c r="R341" s="522">
        <f>SUM(O319:U319)</f>
        <v>0</v>
      </c>
      <c r="S341" s="522"/>
      <c r="T341" s="530" t="str">
        <f>IF(ISERROR(R341/R344),"",R341/R344)</f>
        <v/>
      </c>
      <c r="U341" s="530"/>
      <c r="V341" s="499" t="s">
        <v>45</v>
      </c>
      <c r="W341" s="499"/>
      <c r="X341" s="510">
        <f>SUM(P203,P260,P295,P311,P322,P337)</f>
        <v>0</v>
      </c>
      <c r="Y341" s="509"/>
      <c r="Z341" s="530" t="str">
        <f>IF(ISERROR(X341/X344),"",X341/X344)</f>
        <v/>
      </c>
      <c r="AA341" s="530"/>
      <c r="AB341" s="325"/>
      <c r="AC341" s="26"/>
      <c r="AD341" s="22"/>
      <c r="AE341" s="3"/>
      <c r="AF341" s="3"/>
      <c r="AG341" s="223"/>
      <c r="AH341" s="223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220"/>
      <c r="AV341" s="220"/>
      <c r="AW341" s="220"/>
      <c r="AX341" s="220"/>
      <c r="AY341" s="220"/>
      <c r="AZ341" s="220"/>
      <c r="BA341" s="220"/>
    </row>
    <row r="342" spans="1:53" ht="13.5" hidden="1" customHeight="1">
      <c r="A342" s="284" t="s">
        <v>152</v>
      </c>
      <c r="B342" s="217">
        <f>G335</f>
        <v>3151</v>
      </c>
      <c r="C342" s="522" t="s">
        <v>155</v>
      </c>
      <c r="D342" s="522"/>
      <c r="E342" s="499">
        <f>H335</f>
        <v>15920.73</v>
      </c>
      <c r="F342" s="499"/>
      <c r="G342" s="499" t="s">
        <v>34</v>
      </c>
      <c r="H342" s="499"/>
      <c r="I342" s="528">
        <f>L335</f>
        <v>18.87374072118385</v>
      </c>
      <c r="J342" s="528"/>
      <c r="K342" s="529" t="s">
        <v>32</v>
      </c>
      <c r="L342" s="529"/>
      <c r="M342" s="528">
        <f>J335</f>
        <v>23.871212121212121</v>
      </c>
      <c r="N342" s="528"/>
      <c r="O342" s="529"/>
      <c r="P342" s="499" t="s">
        <v>106</v>
      </c>
      <c r="Q342" s="499"/>
      <c r="R342" s="522">
        <f>SUM(O334:U334)</f>
        <v>0</v>
      </c>
      <c r="S342" s="522"/>
      <c r="T342" s="530" t="str">
        <f>IF(ISERROR(R342/R344),"",R342/R344)</f>
        <v/>
      </c>
      <c r="U342" s="530"/>
      <c r="V342" s="499" t="s">
        <v>46</v>
      </c>
      <c r="W342" s="499"/>
      <c r="X342" s="510">
        <f>SUM(P204,P261,P296,P312,P323,P338)</f>
        <v>0</v>
      </c>
      <c r="Y342" s="509"/>
      <c r="Z342" s="530" t="str">
        <f>IF(ISERROR(X342/X344),"",X342/X344)</f>
        <v/>
      </c>
      <c r="AA342" s="530"/>
      <c r="AB342" s="325"/>
      <c r="AC342" s="26"/>
      <c r="AD342" s="22"/>
      <c r="AE342" s="3"/>
      <c r="AF342" s="3"/>
      <c r="AG342" s="223"/>
      <c r="AH342" s="223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220"/>
      <c r="AV342" s="220"/>
      <c r="AW342" s="220"/>
      <c r="AX342" s="220"/>
      <c r="AY342" s="220"/>
      <c r="AZ342" s="220"/>
      <c r="BA342" s="220"/>
    </row>
    <row r="343" spans="1:53" ht="13.5" hidden="1" customHeight="1">
      <c r="A343" s="285" t="s">
        <v>153</v>
      </c>
      <c r="B343" s="217">
        <f>I335+C341</f>
        <v>138</v>
      </c>
      <c r="C343" s="499" t="s">
        <v>114</v>
      </c>
      <c r="D343" s="499"/>
      <c r="E343" s="519">
        <f>K335+I341</f>
        <v>256.95153581628489</v>
      </c>
      <c r="F343" s="519"/>
      <c r="G343" s="499" t="s">
        <v>150</v>
      </c>
      <c r="H343" s="499"/>
      <c r="I343" s="528">
        <f>B343-E343</f>
        <v>-118.95153581628489</v>
      </c>
      <c r="J343" s="528"/>
      <c r="K343" s="529" t="s">
        <v>151</v>
      </c>
      <c r="L343" s="529"/>
      <c r="M343" s="531">
        <f>IF(ISERROR(I343/B343),"",I343/B343)</f>
        <v>-0.86196765084264415</v>
      </c>
      <c r="N343" s="531"/>
      <c r="O343" s="529"/>
      <c r="P343" s="499" t="s">
        <v>107</v>
      </c>
      <c r="Q343" s="499"/>
      <c r="R343" s="522"/>
      <c r="S343" s="522"/>
      <c r="T343" s="530" t="str">
        <f>IF(ISERROR(R343/R344),"",R343/R344)</f>
        <v/>
      </c>
      <c r="U343" s="530"/>
      <c r="V343" s="499" t="s">
        <v>47</v>
      </c>
      <c r="W343" s="499"/>
      <c r="X343" s="510">
        <f>SUM(P205,P262,P297,P313,P324,P339)</f>
        <v>0</v>
      </c>
      <c r="Y343" s="509"/>
      <c r="Z343" s="530" t="str">
        <f>IF(ISERROR(X343/X344),"",X343/X344)</f>
        <v/>
      </c>
      <c r="AA343" s="530"/>
      <c r="AB343" s="325"/>
      <c r="AC343" s="26"/>
      <c r="AD343" s="22"/>
      <c r="AE343" s="3"/>
      <c r="AF343" s="3"/>
      <c r="AG343" s="223"/>
      <c r="AH343" s="223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220"/>
      <c r="AV343" s="220"/>
      <c r="AW343" s="220"/>
      <c r="AX343" s="220"/>
      <c r="AY343" s="220"/>
      <c r="AZ343" s="220"/>
      <c r="BA343" s="220"/>
    </row>
    <row r="344" spans="1:53" ht="13.5" hidden="1" customHeight="1">
      <c r="A344" s="285" t="s">
        <v>154</v>
      </c>
      <c r="B344" s="217">
        <f>N335</f>
        <v>0</v>
      </c>
      <c r="C344" s="499" t="s">
        <v>149</v>
      </c>
      <c r="D344" s="499"/>
      <c r="E344" s="530">
        <f>IF(ISERROR(B344/B343),"",B344/B343)</f>
        <v>0</v>
      </c>
      <c r="F344" s="530"/>
      <c r="G344" s="499" t="s">
        <v>158</v>
      </c>
      <c r="H344" s="499"/>
      <c r="I344" s="529">
        <f>V335</f>
        <v>0</v>
      </c>
      <c r="J344" s="529"/>
      <c r="K344" s="529" t="s">
        <v>156</v>
      </c>
      <c r="L344" s="529"/>
      <c r="M344" s="531">
        <f t="array" ref="M344">IF(ISERROR(I344/B342),"",I344/B342)</f>
        <v>0</v>
      </c>
      <c r="N344" s="531"/>
      <c r="O344" s="529"/>
      <c r="P344" s="499" t="s">
        <v>123</v>
      </c>
      <c r="Q344" s="499"/>
      <c r="R344" s="522">
        <f>SUM(R337:S343)</f>
        <v>0</v>
      </c>
      <c r="S344" s="522"/>
      <c r="T344" s="530">
        <f>SUM(T337:U343)</f>
        <v>0</v>
      </c>
      <c r="U344" s="530"/>
      <c r="V344" s="499" t="s">
        <v>123</v>
      </c>
      <c r="W344" s="499"/>
      <c r="X344" s="522">
        <f>SUM(X337:Y343)</f>
        <v>0</v>
      </c>
      <c r="Y344" s="522"/>
      <c r="Z344" s="530">
        <f>SUM(Z337:AA343)</f>
        <v>0</v>
      </c>
      <c r="AA344" s="530"/>
      <c r="AB344" s="325"/>
      <c r="AC344" s="26"/>
      <c r="AD344" s="22"/>
      <c r="AE344" s="3"/>
      <c r="AF344" s="3"/>
      <c r="AG344" s="223"/>
      <c r="AH344" s="223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220"/>
      <c r="AV344" s="220"/>
      <c r="AW344" s="220"/>
      <c r="AX344" s="220"/>
      <c r="AY344" s="220"/>
      <c r="AZ344" s="220"/>
      <c r="BA344" s="220"/>
    </row>
    <row r="345" spans="1:53" ht="13.5" customHeight="1">
      <c r="A345" s="561" t="s">
        <v>129</v>
      </c>
      <c r="B345" s="561"/>
      <c r="C345" s="561"/>
      <c r="D345" s="561"/>
      <c r="E345" s="561"/>
      <c r="F345" s="561"/>
      <c r="G345" s="561"/>
      <c r="H345" s="561"/>
      <c r="I345" s="561"/>
      <c r="J345" s="561"/>
      <c r="K345" s="561"/>
      <c r="L345" s="561"/>
      <c r="M345" s="561"/>
      <c r="N345" s="561"/>
      <c r="O345" s="561"/>
      <c r="P345" s="561"/>
      <c r="Q345" s="561"/>
      <c r="R345" s="561"/>
      <c r="S345" s="561"/>
      <c r="T345" s="561"/>
      <c r="U345" s="561"/>
      <c r="V345" s="561"/>
      <c r="W345" s="561"/>
      <c r="X345" s="561"/>
      <c r="Y345" s="561"/>
      <c r="Z345" s="561"/>
      <c r="AA345" s="561"/>
      <c r="AB345" s="561"/>
      <c r="AC345" s="561"/>
      <c r="AD345" s="561"/>
      <c r="AE345" s="561"/>
      <c r="AF345" s="561"/>
      <c r="AG345" s="561"/>
      <c r="AH345" s="561"/>
      <c r="AI345" s="561"/>
      <c r="AJ345" s="561"/>
      <c r="AK345" s="561"/>
      <c r="AL345" s="561"/>
      <c r="AM345" s="561"/>
      <c r="AN345" s="561"/>
      <c r="AO345" s="561"/>
      <c r="AP345" s="561"/>
      <c r="AQ345" s="561"/>
      <c r="AR345" s="561"/>
      <c r="AS345" s="561"/>
      <c r="AT345" s="561"/>
      <c r="AU345" s="561"/>
      <c r="AV345" s="561"/>
      <c r="AW345" s="561"/>
      <c r="AX345" s="561"/>
      <c r="AY345" s="561"/>
      <c r="AZ345" s="561"/>
      <c r="BA345" s="561"/>
    </row>
    <row r="346" spans="1:53" ht="15.75">
      <c r="A346" s="571" t="s">
        <v>12</v>
      </c>
      <c r="B346" s="550" t="s">
        <v>25</v>
      </c>
      <c r="C346" s="550" t="s">
        <v>26</v>
      </c>
      <c r="D346" s="550" t="s">
        <v>27</v>
      </c>
      <c r="E346" s="562" t="s">
        <v>28</v>
      </c>
      <c r="F346" s="565" t="s">
        <v>29</v>
      </c>
      <c r="G346" s="529" t="s">
        <v>30</v>
      </c>
      <c r="H346" s="529"/>
      <c r="I346" s="550" t="s">
        <v>31</v>
      </c>
      <c r="J346" s="553" t="s">
        <v>32</v>
      </c>
      <c r="K346" s="556" t="s">
        <v>33</v>
      </c>
      <c r="L346" s="550" t="s">
        <v>34</v>
      </c>
      <c r="M346" s="559" t="s">
        <v>35</v>
      </c>
      <c r="N346" s="547" t="s">
        <v>36</v>
      </c>
      <c r="O346" s="529" t="s">
        <v>37</v>
      </c>
      <c r="P346" s="529"/>
      <c r="Q346" s="529"/>
      <c r="R346" s="529"/>
      <c r="S346" s="529"/>
      <c r="T346" s="529"/>
      <c r="U346" s="529"/>
      <c r="V346" s="548" t="s">
        <v>38</v>
      </c>
      <c r="W346" s="547" t="s">
        <v>39</v>
      </c>
      <c r="X346" s="529" t="s">
        <v>40</v>
      </c>
      <c r="Y346" s="529"/>
      <c r="Z346" s="529"/>
      <c r="AA346" s="529"/>
      <c r="AB346" s="574" t="s">
        <v>431</v>
      </c>
      <c r="AC346" s="576" t="s">
        <v>432</v>
      </c>
      <c r="AD346" s="21"/>
      <c r="AE346" s="21"/>
      <c r="AF346" s="21"/>
      <c r="AG346" s="21"/>
      <c r="AH346" s="21"/>
      <c r="AI346" s="549"/>
      <c r="AJ346" s="545"/>
      <c r="AK346" s="545"/>
      <c r="AL346" s="545"/>
      <c r="AM346" s="545"/>
      <c r="AN346" s="545"/>
      <c r="AO346" s="545"/>
      <c r="AP346" s="545"/>
      <c r="AQ346" s="545"/>
      <c r="AR346" s="545"/>
      <c r="AS346" s="545"/>
      <c r="AT346" s="545"/>
      <c r="AU346" s="545"/>
      <c r="AV346" s="545"/>
      <c r="AW346" s="545"/>
      <c r="AX346" s="545"/>
      <c r="AY346" s="545"/>
      <c r="AZ346" s="545"/>
      <c r="BA346" s="545"/>
    </row>
    <row r="347" spans="1:53" ht="15.75">
      <c r="A347" s="572"/>
      <c r="B347" s="551"/>
      <c r="C347" s="551"/>
      <c r="D347" s="551"/>
      <c r="E347" s="563"/>
      <c r="F347" s="566"/>
      <c r="G347" s="529"/>
      <c r="H347" s="529"/>
      <c r="I347" s="551"/>
      <c r="J347" s="554"/>
      <c r="K347" s="557"/>
      <c r="L347" s="551"/>
      <c r="M347" s="560"/>
      <c r="N347" s="547"/>
      <c r="O347" s="529" t="s">
        <v>41</v>
      </c>
      <c r="P347" s="529" t="s">
        <v>42</v>
      </c>
      <c r="Q347" s="529" t="s">
        <v>43</v>
      </c>
      <c r="R347" s="546" t="s">
        <v>44</v>
      </c>
      <c r="S347" s="499" t="s">
        <v>45</v>
      </c>
      <c r="T347" s="529" t="s">
        <v>46</v>
      </c>
      <c r="U347" s="529" t="s">
        <v>47</v>
      </c>
      <c r="V347" s="548"/>
      <c r="W347" s="547"/>
      <c r="X347" s="529" t="s">
        <v>13</v>
      </c>
      <c r="Y347" s="529" t="s">
        <v>48</v>
      </c>
      <c r="Z347" s="529" t="s">
        <v>49</v>
      </c>
      <c r="AA347" s="529" t="s">
        <v>47</v>
      </c>
      <c r="AB347" s="575"/>
      <c r="AC347" s="576"/>
      <c r="AD347" s="21"/>
      <c r="AE347" s="21"/>
      <c r="AF347" s="21"/>
      <c r="AG347" s="21"/>
      <c r="AH347" s="21"/>
      <c r="AI347" s="549"/>
      <c r="AJ347" s="545"/>
      <c r="AK347" s="545"/>
      <c r="AL347" s="545"/>
      <c r="AM347" s="545"/>
      <c r="AN347" s="545"/>
      <c r="AO347" s="545"/>
      <c r="AP347" s="545"/>
      <c r="AQ347" s="545"/>
      <c r="AR347" s="545"/>
      <c r="AS347" s="568"/>
      <c r="AT347" s="568"/>
      <c r="AU347" s="568"/>
      <c r="AV347" s="568"/>
      <c r="AW347" s="568"/>
      <c r="AX347" s="568"/>
      <c r="AY347" s="568"/>
      <c r="AZ347" s="568"/>
      <c r="BA347" s="568"/>
    </row>
    <row r="348" spans="1:53" ht="15.75" customHeight="1">
      <c r="A348" s="573"/>
      <c r="B348" s="552"/>
      <c r="C348" s="552"/>
      <c r="D348" s="552"/>
      <c r="E348" s="564"/>
      <c r="F348" s="567"/>
      <c r="G348" s="214" t="s">
        <v>50</v>
      </c>
      <c r="H348" s="214" t="s">
        <v>51</v>
      </c>
      <c r="I348" s="552"/>
      <c r="J348" s="555"/>
      <c r="K348" s="558"/>
      <c r="L348" s="552"/>
      <c r="M348" s="560"/>
      <c r="N348" s="547"/>
      <c r="O348" s="529"/>
      <c r="P348" s="529"/>
      <c r="Q348" s="529"/>
      <c r="R348" s="546"/>
      <c r="S348" s="499"/>
      <c r="T348" s="529"/>
      <c r="U348" s="529"/>
      <c r="V348" s="548"/>
      <c r="W348" s="547"/>
      <c r="X348" s="529"/>
      <c r="Y348" s="529"/>
      <c r="Z348" s="529"/>
      <c r="AA348" s="529"/>
      <c r="AB348" s="575"/>
      <c r="AC348" s="576"/>
      <c r="AD348" s="21"/>
      <c r="AE348" s="21"/>
      <c r="AF348" s="21"/>
      <c r="AG348" s="21"/>
      <c r="AH348" s="21"/>
      <c r="AI348" s="549"/>
      <c r="AJ348" s="545"/>
      <c r="AK348" s="545"/>
      <c r="AL348" s="220"/>
      <c r="AM348" s="220"/>
      <c r="AN348" s="220"/>
      <c r="AO348" s="220"/>
      <c r="AP348" s="220"/>
      <c r="AQ348" s="220"/>
      <c r="AR348" s="220"/>
      <c r="AS348" s="21"/>
      <c r="AT348" s="21"/>
      <c r="AU348" s="21"/>
      <c r="AV348" s="221"/>
      <c r="AW348" s="220"/>
      <c r="AX348" s="220"/>
      <c r="AY348" s="220"/>
      <c r="AZ348" s="220"/>
      <c r="BA348" s="220"/>
    </row>
    <row r="349" spans="1:53" ht="17.25">
      <c r="A349" s="286">
        <v>30100030</v>
      </c>
      <c r="B349" s="82" t="s">
        <v>52</v>
      </c>
      <c r="C349" s="81" t="s">
        <v>53</v>
      </c>
      <c r="D349" s="80">
        <v>5.03</v>
      </c>
      <c r="E349" s="80"/>
      <c r="F349" s="83"/>
      <c r="G349" s="93">
        <f>SUM('1:3'!G349)</f>
        <v>0</v>
      </c>
      <c r="H349" s="95">
        <f t="shared" ref="H349:H369" si="75">D349*G349</f>
        <v>0</v>
      </c>
      <c r="I349" s="93">
        <f>SUM('1:3'!I349)</f>
        <v>0</v>
      </c>
      <c r="J349" s="31" t="str">
        <f t="array" ref="J349">IF(ISERROR(G349/I349),"",G349/I349)</f>
        <v/>
      </c>
      <c r="K349" s="96">
        <f t="array" ref="K349">IF(ISERROR(G349/L349),"",G349/L349)</f>
        <v>0</v>
      </c>
      <c r="L349" s="84">
        <v>16</v>
      </c>
      <c r="M349" s="97">
        <f t="shared" ref="M349:M364" si="76">IF(ISERROR(I349-K349),"",I349-K349)</f>
        <v>0</v>
      </c>
      <c r="N349" s="84">
        <f>SUM(O349:U349)</f>
        <v>0</v>
      </c>
      <c r="O349" s="93">
        <f>SUM('1:3'!O349)</f>
        <v>0</v>
      </c>
      <c r="P349" s="93">
        <f>SUM('1:3'!P349)</f>
        <v>0</v>
      </c>
      <c r="Q349" s="93">
        <f>SUM('1:3'!Q349)</f>
        <v>0</v>
      </c>
      <c r="R349" s="93">
        <f>SUM('1:3'!R349)</f>
        <v>0</v>
      </c>
      <c r="S349" s="93">
        <f>SUM('1:3'!S349)</f>
        <v>0</v>
      </c>
      <c r="T349" s="93">
        <f>SUM('1:3'!T349)</f>
        <v>0</v>
      </c>
      <c r="U349" s="93">
        <f>SUM('1:3'!U349)</f>
        <v>0</v>
      </c>
      <c r="V349" s="202">
        <f t="shared" ref="V349:V364" si="77">SUM(X349:AA349)</f>
        <v>0</v>
      </c>
      <c r="W349" s="33" t="str">
        <f t="shared" ref="W349:W364" si="78">IF(ISERROR(V349/G349),"",V349/G349)</f>
        <v/>
      </c>
      <c r="X349" s="93">
        <f>SUM('1:3'!X349)</f>
        <v>0</v>
      </c>
      <c r="Y349" s="93">
        <f>SUM('1:3'!Y349)</f>
        <v>0</v>
      </c>
      <c r="Z349" s="93">
        <f>SUM('1:3'!Z349)</f>
        <v>0</v>
      </c>
      <c r="AA349" s="93">
        <f>SUM('1:3'!AA349)</f>
        <v>0</v>
      </c>
      <c r="AB349" s="328">
        <v>0.65</v>
      </c>
      <c r="AC349" s="238">
        <f t="shared" ref="AC349:AC414" si="79">AB349*G349</f>
        <v>0</v>
      </c>
      <c r="AD349" s="223"/>
      <c r="AE349" s="54"/>
      <c r="AF349" s="54"/>
      <c r="AG349" s="54"/>
      <c r="AH349" s="54"/>
      <c r="AI349" s="57"/>
      <c r="AJ349" s="57"/>
      <c r="AK349" s="57"/>
      <c r="AL349" s="222"/>
      <c r="AM349" s="54"/>
      <c r="AN349" s="222"/>
      <c r="AO349" s="222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</row>
    <row r="350" spans="1:53" ht="17.25">
      <c r="A350" s="276"/>
      <c r="B350" s="62" t="s">
        <v>54</v>
      </c>
      <c r="C350" s="16" t="s">
        <v>53</v>
      </c>
      <c r="D350" s="17">
        <v>5.03</v>
      </c>
      <c r="E350" s="17"/>
      <c r="F350" s="6"/>
      <c r="G350" s="93">
        <f>SUM('1:3'!G350)</f>
        <v>0</v>
      </c>
      <c r="H350" s="95">
        <f t="shared" si="75"/>
        <v>0</v>
      </c>
      <c r="I350" s="93">
        <f>SUM('1:3'!I350)</f>
        <v>0</v>
      </c>
      <c r="J350" s="31" t="str">
        <f t="array" ref="J350">IF(ISERROR(G350/I350),"",G350/I350)</f>
        <v/>
      </c>
      <c r="K350" s="35">
        <f>IF(ISERROR(G350/L350),"",G350/L350)</f>
        <v>0</v>
      </c>
      <c r="L350" s="87">
        <v>19</v>
      </c>
      <c r="M350" s="36">
        <f t="shared" si="76"/>
        <v>0</v>
      </c>
      <c r="N350" s="31">
        <f t="shared" ref="N350:N364" si="80">SUM(O350:U350)</f>
        <v>0</v>
      </c>
      <c r="O350" s="93">
        <f>SUM('1:3'!O350)</f>
        <v>0</v>
      </c>
      <c r="P350" s="93">
        <f>SUM('1:3'!P350)</f>
        <v>0</v>
      </c>
      <c r="Q350" s="93">
        <f>SUM('1:3'!Q350)</f>
        <v>0</v>
      </c>
      <c r="R350" s="93">
        <f>SUM('1:3'!R350)</f>
        <v>0</v>
      </c>
      <c r="S350" s="93">
        <f>SUM('1:3'!S350)</f>
        <v>0</v>
      </c>
      <c r="T350" s="93">
        <f>SUM('1:3'!T350)</f>
        <v>0</v>
      </c>
      <c r="U350" s="93">
        <f>SUM('1:3'!U350)</f>
        <v>0</v>
      </c>
      <c r="V350" s="202">
        <f t="shared" si="77"/>
        <v>0</v>
      </c>
      <c r="W350" s="33" t="str">
        <f t="shared" si="78"/>
        <v/>
      </c>
      <c r="X350" s="93">
        <f>SUM('1:3'!X350)</f>
        <v>0</v>
      </c>
      <c r="Y350" s="93">
        <f>SUM('1:3'!Y350)</f>
        <v>0</v>
      </c>
      <c r="Z350" s="93">
        <f>SUM('1:3'!Z350)</f>
        <v>0</v>
      </c>
      <c r="AA350" s="93">
        <f>SUM('1:3'!AA350)</f>
        <v>0</v>
      </c>
      <c r="AB350" s="315">
        <v>0.48</v>
      </c>
      <c r="AC350" s="238">
        <f t="shared" si="79"/>
        <v>0</v>
      </c>
      <c r="AD350" s="223"/>
      <c r="AE350" s="54"/>
      <c r="AF350" s="54"/>
      <c r="AG350" s="54"/>
      <c r="AH350" s="54"/>
      <c r="AI350" s="57"/>
      <c r="AJ350" s="57"/>
      <c r="AK350" s="57"/>
      <c r="AL350" s="54"/>
      <c r="AM350" s="54"/>
      <c r="AN350" s="222"/>
      <c r="AO350" s="54"/>
      <c r="AP350" s="222"/>
      <c r="AQ350" s="54"/>
      <c r="AR350" s="54"/>
      <c r="AS350" s="222"/>
      <c r="AT350" s="222"/>
      <c r="AU350" s="222"/>
      <c r="AV350" s="222"/>
      <c r="AW350" s="55"/>
      <c r="AX350" s="54"/>
      <c r="AY350" s="54"/>
      <c r="AZ350" s="54"/>
      <c r="BA350" s="54"/>
    </row>
    <row r="351" spans="1:53" ht="17.25">
      <c r="A351" s="277"/>
      <c r="B351" s="62" t="s">
        <v>54</v>
      </c>
      <c r="C351" s="16" t="s">
        <v>55</v>
      </c>
      <c r="D351" s="17">
        <v>5.03</v>
      </c>
      <c r="E351" s="17"/>
      <c r="F351" s="6"/>
      <c r="G351" s="93">
        <f>SUM('1:3'!G351)</f>
        <v>0</v>
      </c>
      <c r="H351" s="95">
        <f t="shared" si="75"/>
        <v>0</v>
      </c>
      <c r="I351" s="93">
        <f>SUM('1:3'!I351)</f>
        <v>0</v>
      </c>
      <c r="J351" s="31" t="str">
        <f t="array" ref="J351">IF(ISERROR(G351/I351),"",G351/I351)</f>
        <v/>
      </c>
      <c r="K351" s="35">
        <f>IF(ISERROR(G351/L351),"",G351/L351)</f>
        <v>0</v>
      </c>
      <c r="L351" s="87">
        <v>19</v>
      </c>
      <c r="M351" s="36">
        <f t="shared" si="76"/>
        <v>0</v>
      </c>
      <c r="N351" s="31">
        <f t="shared" si="80"/>
        <v>0</v>
      </c>
      <c r="O351" s="93">
        <f>SUM('1:3'!O351)</f>
        <v>0</v>
      </c>
      <c r="P351" s="93">
        <f>SUM('1:3'!P351)</f>
        <v>0</v>
      </c>
      <c r="Q351" s="93">
        <f>SUM('1:3'!Q351)</f>
        <v>0</v>
      </c>
      <c r="R351" s="93">
        <f>SUM('1:3'!R351)</f>
        <v>0</v>
      </c>
      <c r="S351" s="93">
        <f>SUM('1:3'!S351)</f>
        <v>0</v>
      </c>
      <c r="T351" s="93">
        <f>SUM('1:3'!T351)</f>
        <v>0</v>
      </c>
      <c r="U351" s="93">
        <f>SUM('1:3'!U351)</f>
        <v>0</v>
      </c>
      <c r="V351" s="202">
        <f t="shared" si="77"/>
        <v>0</v>
      </c>
      <c r="W351" s="33" t="str">
        <f t="shared" si="78"/>
        <v/>
      </c>
      <c r="X351" s="93">
        <f>SUM('1:3'!X351)</f>
        <v>0</v>
      </c>
      <c r="Y351" s="93">
        <f>SUM('1:3'!Y351)</f>
        <v>0</v>
      </c>
      <c r="Z351" s="93">
        <f>SUM('1:3'!Z351)</f>
        <v>0</v>
      </c>
      <c r="AA351" s="93">
        <f>SUM('1:3'!AA351)</f>
        <v>0</v>
      </c>
      <c r="AB351" s="315">
        <v>0.43</v>
      </c>
      <c r="AC351" s="238">
        <f t="shared" si="79"/>
        <v>0</v>
      </c>
      <c r="AD351" s="223"/>
      <c r="AE351" s="54"/>
      <c r="AF351" s="54"/>
      <c r="AG351" s="54"/>
      <c r="AH351" s="54"/>
      <c r="AI351" s="57"/>
      <c r="AJ351" s="57"/>
      <c r="AK351" s="57"/>
      <c r="AL351" s="54"/>
      <c r="AM351" s="54"/>
      <c r="AN351" s="54"/>
      <c r="AO351" s="222"/>
      <c r="AP351" s="54"/>
      <c r="AQ351" s="54"/>
      <c r="AR351" s="54"/>
      <c r="AS351" s="56"/>
      <c r="AT351" s="56"/>
      <c r="AU351" s="56"/>
      <c r="AV351" s="54"/>
      <c r="AW351" s="54"/>
      <c r="AX351" s="54"/>
      <c r="AY351" s="54"/>
      <c r="AZ351" s="54"/>
      <c r="BA351" s="54"/>
    </row>
    <row r="352" spans="1:53" ht="15.75">
      <c r="A352" s="275">
        <v>30100048</v>
      </c>
      <c r="B352" s="62" t="s">
        <v>56</v>
      </c>
      <c r="C352" s="16" t="s">
        <v>53</v>
      </c>
      <c r="D352" s="17">
        <v>5.03</v>
      </c>
      <c r="E352" s="17"/>
      <c r="F352" s="6"/>
      <c r="G352" s="93">
        <f>SUM('1:3'!G352)</f>
        <v>0</v>
      </c>
      <c r="H352" s="95">
        <f t="shared" si="75"/>
        <v>0</v>
      </c>
      <c r="I352" s="93">
        <f>SUM('1:3'!I352)</f>
        <v>0</v>
      </c>
      <c r="J352" s="31" t="str">
        <f t="array" ref="J352">IF(ISERROR(G352/I352),"",G352/I352)</f>
        <v/>
      </c>
      <c r="K352" s="35">
        <f t="array" ref="K352">IF(ISERROR(G352/L352),"",G352/L352)</f>
        <v>0</v>
      </c>
      <c r="L352" s="87">
        <v>19</v>
      </c>
      <c r="M352" s="36">
        <f t="shared" si="76"/>
        <v>0</v>
      </c>
      <c r="N352" s="31">
        <f t="shared" si="80"/>
        <v>0</v>
      </c>
      <c r="O352" s="93">
        <f>SUM('1:3'!O352)</f>
        <v>0</v>
      </c>
      <c r="P352" s="93">
        <f>SUM('1:3'!P352)</f>
        <v>0</v>
      </c>
      <c r="Q352" s="93">
        <f>SUM('1:3'!Q352)</f>
        <v>0</v>
      </c>
      <c r="R352" s="93">
        <f>SUM('1:3'!R352)</f>
        <v>0</v>
      </c>
      <c r="S352" s="93">
        <f>SUM('1:3'!S352)</f>
        <v>0</v>
      </c>
      <c r="T352" s="93">
        <f>SUM('1:3'!T352)</f>
        <v>0</v>
      </c>
      <c r="U352" s="93">
        <f>SUM('1:3'!U352)</f>
        <v>0</v>
      </c>
      <c r="V352" s="202">
        <f t="shared" si="77"/>
        <v>0</v>
      </c>
      <c r="W352" s="33" t="str">
        <f t="shared" si="78"/>
        <v/>
      </c>
      <c r="X352" s="93">
        <f>SUM('1:3'!X352)</f>
        <v>0</v>
      </c>
      <c r="Y352" s="93">
        <f>SUM('1:3'!Y352)</f>
        <v>0</v>
      </c>
      <c r="Z352" s="93">
        <f>SUM('1:3'!Z352)</f>
        <v>0</v>
      </c>
      <c r="AA352" s="93">
        <f>SUM('1:3'!AA352)</f>
        <v>0</v>
      </c>
      <c r="AB352" s="315">
        <v>0.55000000000000004</v>
      </c>
      <c r="AC352" s="238">
        <f t="shared" si="79"/>
        <v>0</v>
      </c>
      <c r="AD352" s="223"/>
      <c r="AE352" s="54"/>
      <c r="AF352" s="54"/>
      <c r="AG352" s="54"/>
      <c r="AH352" s="54"/>
      <c r="AI352" s="57"/>
      <c r="AJ352" s="57"/>
      <c r="AK352" s="57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5"/>
      <c r="AW352" s="55"/>
      <c r="AX352" s="55"/>
      <c r="AY352" s="54"/>
      <c r="AZ352" s="54"/>
      <c r="BA352" s="54"/>
    </row>
    <row r="353" spans="1:53" ht="15.75">
      <c r="A353" s="275">
        <v>30100047</v>
      </c>
      <c r="B353" s="62" t="s">
        <v>56</v>
      </c>
      <c r="C353" s="16" t="s">
        <v>57</v>
      </c>
      <c r="D353" s="17">
        <v>5.03</v>
      </c>
      <c r="E353" s="17"/>
      <c r="F353" s="6"/>
      <c r="G353" s="93">
        <f>SUM('1:3'!G353)</f>
        <v>0</v>
      </c>
      <c r="H353" s="95">
        <f t="shared" si="75"/>
        <v>0</v>
      </c>
      <c r="I353" s="93">
        <f>SUM('1:3'!I353)</f>
        <v>0</v>
      </c>
      <c r="J353" s="31" t="str">
        <f t="array" ref="J353">IF(ISERROR(G353/I353),"",G353/I353)</f>
        <v/>
      </c>
      <c r="K353" s="35">
        <f t="array" ref="K353">IF(ISERROR(G353/L353),"",G353/L353)</f>
        <v>0</v>
      </c>
      <c r="L353" s="87">
        <v>20</v>
      </c>
      <c r="M353" s="36">
        <f t="shared" si="76"/>
        <v>0</v>
      </c>
      <c r="N353" s="31">
        <f t="shared" si="80"/>
        <v>0</v>
      </c>
      <c r="O353" s="93">
        <f>SUM('1:3'!O353)</f>
        <v>0</v>
      </c>
      <c r="P353" s="93">
        <f>SUM('1:3'!P353)</f>
        <v>0</v>
      </c>
      <c r="Q353" s="93">
        <f>SUM('1:3'!Q353)</f>
        <v>0</v>
      </c>
      <c r="R353" s="93">
        <f>SUM('1:3'!R353)</f>
        <v>0</v>
      </c>
      <c r="S353" s="93">
        <f>SUM('1:3'!S353)</f>
        <v>0</v>
      </c>
      <c r="T353" s="93">
        <f>SUM('1:3'!T353)</f>
        <v>0</v>
      </c>
      <c r="U353" s="93">
        <f>SUM('1:3'!U353)</f>
        <v>0</v>
      </c>
      <c r="V353" s="202">
        <f t="shared" si="77"/>
        <v>0</v>
      </c>
      <c r="W353" s="33" t="str">
        <f t="shared" si="78"/>
        <v/>
      </c>
      <c r="X353" s="93">
        <f>SUM('1:3'!X353)</f>
        <v>0</v>
      </c>
      <c r="Y353" s="93">
        <f>SUM('1:3'!Y353)</f>
        <v>0</v>
      </c>
      <c r="Z353" s="93">
        <f>SUM('1:3'!Z353)</f>
        <v>0</v>
      </c>
      <c r="AA353" s="93">
        <f>SUM('1:3'!AA353)</f>
        <v>0</v>
      </c>
      <c r="AB353" s="315">
        <v>0.52</v>
      </c>
      <c r="AC353" s="238">
        <f t="shared" si="79"/>
        <v>0</v>
      </c>
      <c r="AD353" s="223"/>
      <c r="AE353" s="54"/>
      <c r="AF353" s="54"/>
      <c r="AG353" s="54"/>
      <c r="AH353" s="54"/>
      <c r="AI353" s="57"/>
      <c r="AJ353" s="57"/>
      <c r="AK353" s="57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</row>
    <row r="354" spans="1:53" ht="15.75">
      <c r="A354" s="275">
        <v>30100052</v>
      </c>
      <c r="B354" s="62" t="s">
        <v>58</v>
      </c>
      <c r="C354" s="16" t="s">
        <v>53</v>
      </c>
      <c r="D354" s="17">
        <v>5.04</v>
      </c>
      <c r="E354" s="17"/>
      <c r="F354" s="6"/>
      <c r="G354" s="93">
        <f>SUM('1:3'!G354)</f>
        <v>0</v>
      </c>
      <c r="H354" s="95">
        <f t="shared" si="75"/>
        <v>0</v>
      </c>
      <c r="I354" s="93">
        <f>SUM('1:3'!I354)</f>
        <v>0</v>
      </c>
      <c r="J354" s="31" t="str">
        <f t="array" ref="J354">IF(ISERROR(G354/I354),"",G354/I354)</f>
        <v/>
      </c>
      <c r="K354" s="35">
        <f t="array" ref="K354">IF(ISERROR(G354/L354),"",G354/L354)</f>
        <v>0</v>
      </c>
      <c r="L354" s="87">
        <v>19</v>
      </c>
      <c r="M354" s="36">
        <f t="shared" si="76"/>
        <v>0</v>
      </c>
      <c r="N354" s="31">
        <f t="shared" si="80"/>
        <v>0</v>
      </c>
      <c r="O354" s="93">
        <f>SUM('1:3'!O354)</f>
        <v>0</v>
      </c>
      <c r="P354" s="93">
        <f>SUM('1:3'!P354)</f>
        <v>0</v>
      </c>
      <c r="Q354" s="93">
        <f>SUM('1:3'!Q354)</f>
        <v>0</v>
      </c>
      <c r="R354" s="93">
        <f>SUM('1:3'!R354)</f>
        <v>0</v>
      </c>
      <c r="S354" s="93">
        <f>SUM('1:3'!S354)</f>
        <v>0</v>
      </c>
      <c r="T354" s="93">
        <f>SUM('1:3'!T354)</f>
        <v>0</v>
      </c>
      <c r="U354" s="93">
        <f>SUM('1:3'!U354)</f>
        <v>0</v>
      </c>
      <c r="V354" s="202">
        <f t="shared" si="77"/>
        <v>0</v>
      </c>
      <c r="W354" s="33" t="str">
        <f t="shared" si="78"/>
        <v/>
      </c>
      <c r="X354" s="93">
        <f>SUM('1:3'!X354)</f>
        <v>0</v>
      </c>
      <c r="Y354" s="93">
        <f>SUM('1:3'!Y354)</f>
        <v>0</v>
      </c>
      <c r="Z354" s="93">
        <f>SUM('1:3'!Z354)</f>
        <v>0</v>
      </c>
      <c r="AA354" s="93">
        <f>SUM('1:3'!AA354)</f>
        <v>0</v>
      </c>
      <c r="AB354" s="315">
        <v>0.55000000000000004</v>
      </c>
      <c r="AC354" s="238">
        <f t="shared" si="79"/>
        <v>0</v>
      </c>
      <c r="AD354" s="223"/>
      <c r="AE354" s="54"/>
      <c r="AF354" s="54"/>
      <c r="AG354" s="54"/>
      <c r="AH354" s="54"/>
      <c r="AI354" s="57"/>
      <c r="AJ354" s="57"/>
      <c r="AK354" s="57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</row>
    <row r="355" spans="1:53" ht="15.75">
      <c r="A355" s="292">
        <v>30100059</v>
      </c>
      <c r="B355" s="62" t="s">
        <v>59</v>
      </c>
      <c r="C355" s="16" t="s">
        <v>60</v>
      </c>
      <c r="D355" s="17">
        <v>5.03</v>
      </c>
      <c r="E355" s="17"/>
      <c r="F355" s="6"/>
      <c r="G355" s="93">
        <f>SUM('1:3'!G355)</f>
        <v>0</v>
      </c>
      <c r="H355" s="95">
        <f t="shared" si="75"/>
        <v>0</v>
      </c>
      <c r="I355" s="93">
        <f>SUM('1:3'!I355)</f>
        <v>0</v>
      </c>
      <c r="J355" s="31" t="str">
        <f t="array" ref="J355">IF(ISERROR(G355/I355),"",G355/I355)</f>
        <v/>
      </c>
      <c r="K355" s="35">
        <f t="array" ref="K355">IF(ISERROR(G355/L355),"",G355/L355)</f>
        <v>0</v>
      </c>
      <c r="L355" s="87">
        <v>3</v>
      </c>
      <c r="M355" s="36">
        <f t="shared" si="76"/>
        <v>0</v>
      </c>
      <c r="N355" s="31">
        <f t="shared" si="80"/>
        <v>0</v>
      </c>
      <c r="O355" s="93">
        <f>SUM('1:3'!O355)</f>
        <v>0</v>
      </c>
      <c r="P355" s="93">
        <f>SUM('1:3'!P355)</f>
        <v>0</v>
      </c>
      <c r="Q355" s="93">
        <f>SUM('1:3'!Q355)</f>
        <v>0</v>
      </c>
      <c r="R355" s="93">
        <f>SUM('1:3'!R355)</f>
        <v>0</v>
      </c>
      <c r="S355" s="93">
        <f>SUM('1:3'!S355)</f>
        <v>0</v>
      </c>
      <c r="T355" s="93">
        <f>SUM('1:3'!T355)</f>
        <v>0</v>
      </c>
      <c r="U355" s="93">
        <f>SUM('1:3'!U355)</f>
        <v>0</v>
      </c>
      <c r="V355" s="202">
        <f t="shared" si="77"/>
        <v>0</v>
      </c>
      <c r="W355" s="33" t="str">
        <f t="shared" si="78"/>
        <v/>
      </c>
      <c r="X355" s="93">
        <f>SUM('1:3'!X355)</f>
        <v>0</v>
      </c>
      <c r="Y355" s="93">
        <f>SUM('1:3'!Y355)</f>
        <v>0</v>
      </c>
      <c r="Z355" s="93">
        <f>SUM('1:3'!Z355)</f>
        <v>0</v>
      </c>
      <c r="AA355" s="93">
        <f>SUM('1:3'!AA355)</f>
        <v>0</v>
      </c>
      <c r="AB355" s="315">
        <v>0.45</v>
      </c>
      <c r="AC355" s="238">
        <f t="shared" si="79"/>
        <v>0</v>
      </c>
      <c r="AD355" s="223"/>
      <c r="AE355" s="54"/>
      <c r="AF355" s="54"/>
      <c r="AG355" s="54"/>
      <c r="AH355" s="54"/>
      <c r="AI355" s="57"/>
      <c r="AJ355" s="57"/>
      <c r="AK355" s="57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</row>
    <row r="356" spans="1:53" ht="15.75">
      <c r="A356" s="262">
        <v>30100060</v>
      </c>
      <c r="B356" s="62" t="s">
        <v>59</v>
      </c>
      <c r="C356" s="16" t="s">
        <v>61</v>
      </c>
      <c r="D356" s="17">
        <v>5.03</v>
      </c>
      <c r="E356" s="17"/>
      <c r="F356" s="6"/>
      <c r="G356" s="93">
        <f>SUM('1:3'!G356)</f>
        <v>0</v>
      </c>
      <c r="H356" s="95">
        <f t="shared" si="75"/>
        <v>0</v>
      </c>
      <c r="I356" s="93">
        <f>SUM('1:3'!I356)</f>
        <v>0</v>
      </c>
      <c r="J356" s="31" t="str">
        <f t="array" ref="J356">IF(ISERROR(G356/I356),"",G356/I356)</f>
        <v/>
      </c>
      <c r="K356" s="35">
        <f t="array" ref="K356">IF(ISERROR(G356/L356),"",G356/L356)</f>
        <v>0</v>
      </c>
      <c r="L356" s="87">
        <v>3</v>
      </c>
      <c r="M356" s="36">
        <f t="shared" si="76"/>
        <v>0</v>
      </c>
      <c r="N356" s="31">
        <f t="shared" si="80"/>
        <v>0</v>
      </c>
      <c r="O356" s="93">
        <f>SUM('1:3'!O356)</f>
        <v>0</v>
      </c>
      <c r="P356" s="93">
        <f>SUM('1:3'!P356)</f>
        <v>0</v>
      </c>
      <c r="Q356" s="93">
        <f>SUM('1:3'!Q356)</f>
        <v>0</v>
      </c>
      <c r="R356" s="93">
        <f>SUM('1:3'!R356)</f>
        <v>0</v>
      </c>
      <c r="S356" s="93">
        <f>SUM('1:3'!S356)</f>
        <v>0</v>
      </c>
      <c r="T356" s="93">
        <f>SUM('1:3'!T356)</f>
        <v>0</v>
      </c>
      <c r="U356" s="93">
        <f>SUM('1:3'!U356)</f>
        <v>0</v>
      </c>
      <c r="V356" s="202">
        <f t="shared" si="77"/>
        <v>0</v>
      </c>
      <c r="W356" s="33" t="str">
        <f t="shared" si="78"/>
        <v/>
      </c>
      <c r="X356" s="93">
        <f>SUM('1:3'!X356)</f>
        <v>0</v>
      </c>
      <c r="Y356" s="93">
        <f>SUM('1:3'!Y356)</f>
        <v>0</v>
      </c>
      <c r="Z356" s="93">
        <f>SUM('1:3'!Z356)</f>
        <v>0</v>
      </c>
      <c r="AA356" s="93">
        <f>SUM('1:3'!AA356)</f>
        <v>0</v>
      </c>
      <c r="AB356" s="315">
        <v>0.45</v>
      </c>
      <c r="AC356" s="238">
        <f t="shared" si="79"/>
        <v>0</v>
      </c>
      <c r="AD356" s="223"/>
      <c r="AE356" s="54"/>
      <c r="AF356" s="54"/>
      <c r="AG356" s="54"/>
      <c r="AH356" s="54"/>
      <c r="AI356" s="57"/>
      <c r="AJ356" s="57"/>
      <c r="AK356" s="57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</row>
    <row r="357" spans="1:53" ht="17.25">
      <c r="A357" s="276">
        <v>30200006</v>
      </c>
      <c r="B357" s="62" t="s">
        <v>62</v>
      </c>
      <c r="C357" s="16" t="s">
        <v>63</v>
      </c>
      <c r="D357" s="17">
        <v>5.04</v>
      </c>
      <c r="E357" s="17"/>
      <c r="F357" s="79"/>
      <c r="G357" s="93">
        <f>SUM('1:3'!G357)</f>
        <v>0</v>
      </c>
      <c r="H357" s="95">
        <f t="shared" si="75"/>
        <v>0</v>
      </c>
      <c r="I357" s="93">
        <f>SUM('1:3'!I357)</f>
        <v>0</v>
      </c>
      <c r="J357" s="31" t="str">
        <f t="array" ref="J357">IF(ISERROR(G357/I357),"",G357/I357)</f>
        <v/>
      </c>
      <c r="K357" s="35">
        <f t="array" ref="K357">IF(ISERROR(G357/L357),"",G357/L357)</f>
        <v>0</v>
      </c>
      <c r="L357" s="87">
        <v>17</v>
      </c>
      <c r="M357" s="36">
        <f t="shared" si="76"/>
        <v>0</v>
      </c>
      <c r="N357" s="31">
        <f t="shared" si="80"/>
        <v>0</v>
      </c>
      <c r="O357" s="93">
        <f>SUM('1:3'!O357)</f>
        <v>0</v>
      </c>
      <c r="P357" s="93">
        <f>SUM('1:3'!P357)</f>
        <v>0</v>
      </c>
      <c r="Q357" s="93">
        <f>SUM('1:3'!Q357)</f>
        <v>0</v>
      </c>
      <c r="R357" s="93">
        <f>SUM('1:3'!R357)</f>
        <v>0</v>
      </c>
      <c r="S357" s="93">
        <f>SUM('1:3'!S357)</f>
        <v>0</v>
      </c>
      <c r="T357" s="93">
        <f>SUM('1:3'!T357)</f>
        <v>0</v>
      </c>
      <c r="U357" s="93">
        <f>SUM('1:3'!U357)</f>
        <v>0</v>
      </c>
      <c r="V357" s="202">
        <f t="shared" si="77"/>
        <v>0</v>
      </c>
      <c r="W357" s="33" t="str">
        <f t="shared" si="78"/>
        <v/>
      </c>
      <c r="X357" s="93">
        <f>SUM('1:3'!X357)</f>
        <v>0</v>
      </c>
      <c r="Y357" s="93">
        <f>SUM('1:3'!Y357)</f>
        <v>0</v>
      </c>
      <c r="Z357" s="93">
        <f>SUM('1:3'!Z357)</f>
        <v>0</v>
      </c>
      <c r="AA357" s="93">
        <f>SUM('1:3'!AA357)</f>
        <v>0</v>
      </c>
      <c r="AB357" s="315">
        <v>0.61</v>
      </c>
      <c r="AC357" s="238">
        <f t="shared" si="79"/>
        <v>0</v>
      </c>
      <c r="AD357" s="223"/>
      <c r="AE357" s="54"/>
      <c r="AF357" s="54"/>
      <c r="AG357" s="54"/>
      <c r="AH357" s="54"/>
      <c r="AI357" s="57"/>
      <c r="AJ357" s="57"/>
      <c r="AK357" s="57"/>
      <c r="AL357" s="222"/>
      <c r="AM357" s="54"/>
      <c r="AN357" s="54"/>
      <c r="AO357" s="54"/>
      <c r="AP357" s="222"/>
      <c r="AQ357" s="222"/>
      <c r="AR357" s="222"/>
      <c r="AS357" s="54"/>
      <c r="AT357" s="54"/>
      <c r="AU357" s="54"/>
      <c r="AV357" s="54"/>
      <c r="AW357" s="54"/>
      <c r="AX357" s="54"/>
      <c r="AY357" s="54"/>
      <c r="AZ357" s="54"/>
      <c r="BA357" s="54"/>
    </row>
    <row r="358" spans="1:53" ht="17.25">
      <c r="A358" s="276">
        <v>30200005</v>
      </c>
      <c r="B358" s="62" t="s">
        <v>62</v>
      </c>
      <c r="C358" s="16" t="s">
        <v>64</v>
      </c>
      <c r="D358" s="17">
        <v>5.04</v>
      </c>
      <c r="E358" s="17"/>
      <c r="F358" s="79"/>
      <c r="G358" s="93">
        <f>SUM('1:3'!G358)</f>
        <v>0</v>
      </c>
      <c r="H358" s="95">
        <f t="shared" si="75"/>
        <v>0</v>
      </c>
      <c r="I358" s="93">
        <f>SUM('1:3'!I358)</f>
        <v>0</v>
      </c>
      <c r="J358" s="31" t="str">
        <f t="array" ref="J358">IF(ISERROR(G358/I358),"",G358/I358)</f>
        <v/>
      </c>
      <c r="K358" s="35">
        <f t="array" ref="K358">IF(ISERROR(G358/L358),"",G358/L358)</f>
        <v>0</v>
      </c>
      <c r="L358" s="87">
        <v>17</v>
      </c>
      <c r="M358" s="36">
        <f t="shared" si="76"/>
        <v>0</v>
      </c>
      <c r="N358" s="31">
        <f t="shared" si="80"/>
        <v>0</v>
      </c>
      <c r="O358" s="93">
        <f>SUM('1:3'!O358)</f>
        <v>0</v>
      </c>
      <c r="P358" s="93">
        <f>SUM('1:3'!P358)</f>
        <v>0</v>
      </c>
      <c r="Q358" s="93">
        <f>SUM('1:3'!Q358)</f>
        <v>0</v>
      </c>
      <c r="R358" s="93">
        <f>SUM('1:3'!R358)</f>
        <v>0</v>
      </c>
      <c r="S358" s="93">
        <f>SUM('1:3'!S358)</f>
        <v>0</v>
      </c>
      <c r="T358" s="93">
        <f>SUM('1:3'!T358)</f>
        <v>0</v>
      </c>
      <c r="U358" s="93">
        <f>SUM('1:3'!U358)</f>
        <v>0</v>
      </c>
      <c r="V358" s="202">
        <f t="shared" si="77"/>
        <v>0</v>
      </c>
      <c r="W358" s="33" t="str">
        <f t="shared" si="78"/>
        <v/>
      </c>
      <c r="X358" s="93">
        <f>SUM('1:3'!X358)</f>
        <v>0</v>
      </c>
      <c r="Y358" s="93">
        <f>SUM('1:3'!Y358)</f>
        <v>0</v>
      </c>
      <c r="Z358" s="93">
        <f>SUM('1:3'!Z358)</f>
        <v>0</v>
      </c>
      <c r="AA358" s="93">
        <f>SUM('1:3'!AA358)</f>
        <v>0</v>
      </c>
      <c r="AB358" s="315">
        <v>0.61</v>
      </c>
      <c r="AC358" s="238">
        <f t="shared" si="79"/>
        <v>0</v>
      </c>
      <c r="AD358" s="223"/>
      <c r="AE358" s="54"/>
      <c r="AF358" s="54"/>
      <c r="AG358" s="54"/>
      <c r="AH358" s="54"/>
      <c r="AI358" s="57"/>
      <c r="AJ358" s="57"/>
      <c r="AK358" s="57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</row>
    <row r="359" spans="1:53" ht="17.25">
      <c r="A359" s="278">
        <v>30100063</v>
      </c>
      <c r="B359" s="62" t="s">
        <v>171</v>
      </c>
      <c r="C359" s="16" t="s">
        <v>172</v>
      </c>
      <c r="D359" s="17"/>
      <c r="E359" s="17"/>
      <c r="F359" s="79"/>
      <c r="G359" s="93">
        <f>SUM('1:3'!G359)</f>
        <v>0</v>
      </c>
      <c r="H359" s="95">
        <f t="shared" si="75"/>
        <v>0</v>
      </c>
      <c r="I359" s="93"/>
      <c r="J359" s="31"/>
      <c r="K359" s="35"/>
      <c r="L359" s="87"/>
      <c r="M359" s="36"/>
      <c r="N359" s="31"/>
      <c r="O359" s="93"/>
      <c r="P359" s="93"/>
      <c r="Q359" s="93"/>
      <c r="R359" s="93"/>
      <c r="S359" s="93"/>
      <c r="T359" s="93"/>
      <c r="U359" s="93"/>
      <c r="V359" s="202"/>
      <c r="W359" s="33"/>
      <c r="X359" s="93"/>
      <c r="Y359" s="93"/>
      <c r="Z359" s="93"/>
      <c r="AA359" s="93"/>
      <c r="AB359" s="315"/>
      <c r="AC359" s="238">
        <f t="shared" si="79"/>
        <v>0</v>
      </c>
      <c r="AD359" s="255"/>
      <c r="AE359" s="54"/>
      <c r="AF359" s="54"/>
      <c r="AG359" s="54"/>
      <c r="AH359" s="54"/>
      <c r="AI359" s="57"/>
      <c r="AJ359" s="57"/>
      <c r="AK359" s="57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</row>
    <row r="360" spans="1:53" ht="15.75">
      <c r="A360" s="262">
        <v>30100061</v>
      </c>
      <c r="B360" s="62" t="s">
        <v>171</v>
      </c>
      <c r="C360" s="16" t="s">
        <v>173</v>
      </c>
      <c r="D360" s="17"/>
      <c r="E360" s="17"/>
      <c r="F360" s="79"/>
      <c r="G360" s="93">
        <f>SUM('1:3'!G360)</f>
        <v>0</v>
      </c>
      <c r="H360" s="95">
        <f t="shared" si="75"/>
        <v>0</v>
      </c>
      <c r="I360" s="93"/>
      <c r="J360" s="31"/>
      <c r="K360" s="35"/>
      <c r="L360" s="87"/>
      <c r="M360" s="36"/>
      <c r="N360" s="31"/>
      <c r="O360" s="93"/>
      <c r="P360" s="93"/>
      <c r="Q360" s="93"/>
      <c r="R360" s="93"/>
      <c r="S360" s="93"/>
      <c r="T360" s="93"/>
      <c r="U360" s="93"/>
      <c r="V360" s="202"/>
      <c r="W360" s="33"/>
      <c r="X360" s="93"/>
      <c r="Y360" s="93"/>
      <c r="Z360" s="93"/>
      <c r="AA360" s="93"/>
      <c r="AB360" s="315"/>
      <c r="AC360" s="238">
        <f t="shared" si="79"/>
        <v>0</v>
      </c>
      <c r="AD360" s="255"/>
      <c r="AE360" s="54"/>
      <c r="AF360" s="54"/>
      <c r="AG360" s="54"/>
      <c r="AH360" s="54"/>
      <c r="AI360" s="57"/>
      <c r="AJ360" s="57"/>
      <c r="AK360" s="57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</row>
    <row r="361" spans="1:53" ht="17.25">
      <c r="A361" s="276">
        <v>30200001</v>
      </c>
      <c r="B361" s="62" t="s">
        <v>67</v>
      </c>
      <c r="C361" s="16" t="s">
        <v>63</v>
      </c>
      <c r="D361" s="17">
        <v>5.0599999999999996</v>
      </c>
      <c r="E361" s="17"/>
      <c r="F361" s="6"/>
      <c r="G361" s="93">
        <f>SUM('1:3'!G361)</f>
        <v>0</v>
      </c>
      <c r="H361" s="95">
        <f t="shared" si="75"/>
        <v>0</v>
      </c>
      <c r="I361" s="93">
        <f>SUM('1:3'!I361)</f>
        <v>0</v>
      </c>
      <c r="J361" s="31" t="str">
        <f t="array" ref="J361">IF(ISERROR(G361/I361),"",G361/I361)</f>
        <v/>
      </c>
      <c r="K361" s="35">
        <f t="array" ref="K361">IF(ISERROR(G361/L361),"",G361/L361)</f>
        <v>0</v>
      </c>
      <c r="L361" s="87">
        <v>19</v>
      </c>
      <c r="M361" s="36">
        <f t="shared" si="76"/>
        <v>0</v>
      </c>
      <c r="N361" s="31">
        <f t="shared" si="80"/>
        <v>0</v>
      </c>
      <c r="O361" s="93">
        <f>SUM('1:3'!O361)</f>
        <v>0</v>
      </c>
      <c r="P361" s="93">
        <f>SUM('1:3'!P361)</f>
        <v>0</v>
      </c>
      <c r="Q361" s="93">
        <f>SUM('1:3'!Q361)</f>
        <v>0</v>
      </c>
      <c r="R361" s="93">
        <f>SUM('1:3'!R361)</f>
        <v>0</v>
      </c>
      <c r="S361" s="93">
        <f>SUM('1:3'!S361)</f>
        <v>0</v>
      </c>
      <c r="T361" s="93">
        <f>SUM('1:3'!T361)</f>
        <v>0</v>
      </c>
      <c r="U361" s="93">
        <f>SUM('1:3'!U361)</f>
        <v>0</v>
      </c>
      <c r="V361" s="202">
        <f t="shared" si="77"/>
        <v>0</v>
      </c>
      <c r="W361" s="33" t="str">
        <f t="shared" si="78"/>
        <v/>
      </c>
      <c r="X361" s="93">
        <f>SUM('1:3'!X361)</f>
        <v>0</v>
      </c>
      <c r="Y361" s="93">
        <f>SUM('1:3'!Y361)</f>
        <v>0</v>
      </c>
      <c r="Z361" s="93">
        <f>SUM('1:3'!Z361)</f>
        <v>0</v>
      </c>
      <c r="AA361" s="93">
        <f>SUM('1:3'!AA361)</f>
        <v>0</v>
      </c>
      <c r="AB361" s="315">
        <v>0.55000000000000004</v>
      </c>
      <c r="AC361" s="238">
        <f t="shared" si="79"/>
        <v>0</v>
      </c>
      <c r="AD361" s="223"/>
      <c r="AE361" s="54"/>
      <c r="AF361" s="54"/>
      <c r="AG361" s="54"/>
      <c r="AH361" s="54"/>
      <c r="AI361" s="57"/>
      <c r="AJ361" s="57"/>
      <c r="AK361" s="57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</row>
    <row r="362" spans="1:53" ht="17.25">
      <c r="A362" s="276">
        <v>30200002</v>
      </c>
      <c r="B362" s="62" t="s">
        <v>68</v>
      </c>
      <c r="C362" s="16" t="s">
        <v>63</v>
      </c>
      <c r="D362" s="17">
        <v>5.09</v>
      </c>
      <c r="E362" s="17"/>
      <c r="F362" s="6"/>
      <c r="G362" s="93">
        <f>SUM('1:3'!G362)</f>
        <v>0</v>
      </c>
      <c r="H362" s="95">
        <f t="shared" si="75"/>
        <v>0</v>
      </c>
      <c r="I362" s="93">
        <f>SUM('1:3'!I362)</f>
        <v>0</v>
      </c>
      <c r="J362" s="31" t="str">
        <f t="array" ref="J362">IF(ISERROR(G362/I362),"",G362/I362)</f>
        <v/>
      </c>
      <c r="K362" s="35">
        <f t="array" ref="K362">IF(ISERROR(G362/L362),"",G362/L362)</f>
        <v>0</v>
      </c>
      <c r="L362" s="87">
        <v>23</v>
      </c>
      <c r="M362" s="36">
        <f t="shared" si="76"/>
        <v>0</v>
      </c>
      <c r="N362" s="31">
        <f t="shared" si="80"/>
        <v>0</v>
      </c>
      <c r="O362" s="93">
        <f>SUM('1:3'!O362)</f>
        <v>0</v>
      </c>
      <c r="P362" s="93">
        <f>SUM('1:3'!P362)</f>
        <v>0</v>
      </c>
      <c r="Q362" s="93">
        <f>SUM('1:3'!Q362)</f>
        <v>0</v>
      </c>
      <c r="R362" s="93">
        <f>SUM('1:3'!R362)</f>
        <v>0</v>
      </c>
      <c r="S362" s="93">
        <f>SUM('1:3'!S362)</f>
        <v>0</v>
      </c>
      <c r="T362" s="93">
        <f>SUM('1:3'!T362)</f>
        <v>0</v>
      </c>
      <c r="U362" s="93">
        <f>SUM('1:3'!U362)</f>
        <v>0</v>
      </c>
      <c r="V362" s="202">
        <f t="shared" si="77"/>
        <v>0</v>
      </c>
      <c r="W362" s="33" t="str">
        <f t="shared" si="78"/>
        <v/>
      </c>
      <c r="X362" s="93">
        <f>SUM('1:3'!X362)</f>
        <v>0</v>
      </c>
      <c r="Y362" s="93">
        <f>SUM('1:3'!Y362)</f>
        <v>0</v>
      </c>
      <c r="Z362" s="93">
        <f>SUM('1:3'!Z362)</f>
        <v>0</v>
      </c>
      <c r="AA362" s="93">
        <f>SUM('1:3'!AA362)</f>
        <v>0</v>
      </c>
      <c r="AB362" s="315">
        <v>0.45</v>
      </c>
      <c r="AC362" s="238">
        <f t="shared" si="79"/>
        <v>0</v>
      </c>
      <c r="AD362" s="223"/>
      <c r="AE362" s="54"/>
      <c r="AF362" s="54"/>
      <c r="AG362" s="54"/>
      <c r="AH362" s="54"/>
      <c r="AI362" s="57"/>
      <c r="AJ362" s="57"/>
      <c r="AK362" s="57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</row>
    <row r="363" spans="1:53" ht="17.25">
      <c r="A363" s="276">
        <v>30200003</v>
      </c>
      <c r="B363" s="62" t="s">
        <v>68</v>
      </c>
      <c r="C363" s="16" t="s">
        <v>64</v>
      </c>
      <c r="D363" s="17">
        <v>5.09</v>
      </c>
      <c r="E363" s="17"/>
      <c r="F363" s="6"/>
      <c r="G363" s="93">
        <f>SUM('1:3'!G363)</f>
        <v>0</v>
      </c>
      <c r="H363" s="95">
        <f t="shared" si="75"/>
        <v>0</v>
      </c>
      <c r="I363" s="93">
        <f>SUM('1:3'!I363)</f>
        <v>0</v>
      </c>
      <c r="J363" s="31" t="str">
        <f t="array" ref="J363">IF(ISERROR(G363/I363),"",G363/I363)</f>
        <v/>
      </c>
      <c r="K363" s="35">
        <f t="array" ref="K363">IF(ISERROR(G363/L363),"",G363/L363)</f>
        <v>0</v>
      </c>
      <c r="L363" s="87">
        <v>23</v>
      </c>
      <c r="M363" s="36">
        <f t="shared" si="76"/>
        <v>0</v>
      </c>
      <c r="N363" s="31">
        <f t="shared" si="80"/>
        <v>0</v>
      </c>
      <c r="O363" s="93">
        <f>SUM('1:3'!O363)</f>
        <v>0</v>
      </c>
      <c r="P363" s="93">
        <f>SUM('1:3'!P363)</f>
        <v>0</v>
      </c>
      <c r="Q363" s="93">
        <f>SUM('1:3'!Q363)</f>
        <v>0</v>
      </c>
      <c r="R363" s="93">
        <f>SUM('1:3'!R363)</f>
        <v>0</v>
      </c>
      <c r="S363" s="93">
        <f>SUM('1:3'!S363)</f>
        <v>0</v>
      </c>
      <c r="T363" s="93">
        <f>SUM('1:3'!T363)</f>
        <v>0</v>
      </c>
      <c r="U363" s="93">
        <f>SUM('1:3'!U363)</f>
        <v>0</v>
      </c>
      <c r="V363" s="202">
        <f t="shared" si="77"/>
        <v>0</v>
      </c>
      <c r="W363" s="33" t="str">
        <f t="shared" si="78"/>
        <v/>
      </c>
      <c r="X363" s="93">
        <f>SUM('1:3'!X363)</f>
        <v>0</v>
      </c>
      <c r="Y363" s="93">
        <f>SUM('1:3'!Y363)</f>
        <v>0</v>
      </c>
      <c r="Z363" s="93">
        <f>SUM('1:3'!Z363)</f>
        <v>0</v>
      </c>
      <c r="AA363" s="93">
        <f>SUM('1:3'!AA363)</f>
        <v>0</v>
      </c>
      <c r="AB363" s="315">
        <v>0.45</v>
      </c>
      <c r="AC363" s="238">
        <f t="shared" si="79"/>
        <v>0</v>
      </c>
      <c r="AD363" s="223"/>
      <c r="AE363" s="54"/>
      <c r="AF363" s="54"/>
      <c r="AG363" s="54"/>
      <c r="AH363" s="54"/>
      <c r="AI363" s="57"/>
      <c r="AJ363" s="57"/>
      <c r="AK363" s="57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</row>
    <row r="364" spans="1:53" ht="17.25">
      <c r="A364" s="276">
        <v>30100003</v>
      </c>
      <c r="B364" s="139" t="s">
        <v>198</v>
      </c>
      <c r="C364" s="213" t="s">
        <v>190</v>
      </c>
      <c r="D364" s="107">
        <v>4.8</v>
      </c>
      <c r="E364" s="17"/>
      <c r="F364" s="6"/>
      <c r="G364" s="93">
        <f>SUM('1:3'!G364)</f>
        <v>0</v>
      </c>
      <c r="H364" s="95">
        <f t="shared" si="75"/>
        <v>0</v>
      </c>
      <c r="I364" s="93">
        <f>SUM('1:3'!I364)</f>
        <v>0</v>
      </c>
      <c r="J364" s="31" t="str">
        <f t="array" ref="J364">IF(ISERROR(G364/I364),"",G364/I364)</f>
        <v/>
      </c>
      <c r="K364" s="35">
        <f t="array" ref="K364">IF(ISERROR(G364/L364),"",G364/L364)</f>
        <v>0</v>
      </c>
      <c r="L364" s="87">
        <v>4</v>
      </c>
      <c r="M364" s="36">
        <f t="shared" si="76"/>
        <v>0</v>
      </c>
      <c r="N364" s="31">
        <f t="shared" si="80"/>
        <v>0</v>
      </c>
      <c r="O364" s="93">
        <f>SUM('1:3'!O364)</f>
        <v>0</v>
      </c>
      <c r="P364" s="93">
        <f>SUM('1:3'!P364)</f>
        <v>0</v>
      </c>
      <c r="Q364" s="93">
        <f>SUM('1:3'!Q364)</f>
        <v>0</v>
      </c>
      <c r="R364" s="93">
        <f>SUM('1:3'!R364)</f>
        <v>0</v>
      </c>
      <c r="S364" s="93">
        <f>SUM('1:3'!S364)</f>
        <v>0</v>
      </c>
      <c r="T364" s="93">
        <f>SUM('1:3'!T364)</f>
        <v>0</v>
      </c>
      <c r="U364" s="93">
        <f>SUM('1:3'!U364)</f>
        <v>0</v>
      </c>
      <c r="V364" s="202">
        <f t="shared" si="77"/>
        <v>0</v>
      </c>
      <c r="W364" s="33" t="str">
        <f t="shared" si="78"/>
        <v/>
      </c>
      <c r="X364" s="93">
        <f>SUM('1:3'!X364)</f>
        <v>0</v>
      </c>
      <c r="Y364" s="93">
        <f>SUM('1:3'!Y364)</f>
        <v>0</v>
      </c>
      <c r="Z364" s="93">
        <f>SUM('1:3'!Z364)</f>
        <v>0</v>
      </c>
      <c r="AA364" s="93">
        <f>SUM('1:3'!AA364)</f>
        <v>0</v>
      </c>
      <c r="AB364" s="315">
        <v>0.95</v>
      </c>
      <c r="AC364" s="238">
        <f t="shared" si="79"/>
        <v>0</v>
      </c>
      <c r="AD364" s="223"/>
      <c r="AE364" s="54"/>
      <c r="AF364" s="54"/>
      <c r="AG364" s="54"/>
      <c r="AH364" s="54"/>
      <c r="AI364" s="57"/>
      <c r="AJ364" s="57"/>
      <c r="AK364" s="57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</row>
    <row r="365" spans="1:53" ht="17.25">
      <c r="A365" s="276">
        <v>30100004</v>
      </c>
      <c r="B365" s="139" t="s">
        <v>198</v>
      </c>
      <c r="C365" s="213" t="s">
        <v>187</v>
      </c>
      <c r="D365" s="107">
        <v>4.8</v>
      </c>
      <c r="E365" s="17"/>
      <c r="F365" s="6"/>
      <c r="G365" s="93">
        <f>SUM('1:3'!G365)</f>
        <v>0</v>
      </c>
      <c r="H365" s="95">
        <f t="shared" si="75"/>
        <v>0</v>
      </c>
      <c r="I365" s="93">
        <f>SUM('1:3'!I365)</f>
        <v>0</v>
      </c>
      <c r="J365" s="31"/>
      <c r="K365" s="35">
        <f t="array" ref="K365">IF(ISERROR(G365/L365),"",G365/L365)</f>
        <v>0</v>
      </c>
      <c r="L365" s="87">
        <v>4</v>
      </c>
      <c r="M365" s="36">
        <f>IF(ISERROR(I365-K365),"",I365-K365)</f>
        <v>0</v>
      </c>
      <c r="N365" s="31"/>
      <c r="O365" s="93">
        <f>SUM('1:3'!O365)</f>
        <v>0</v>
      </c>
      <c r="P365" s="93">
        <f>SUM('1:3'!P365)</f>
        <v>0</v>
      </c>
      <c r="Q365" s="93">
        <f>SUM('1:3'!Q365)</f>
        <v>0</v>
      </c>
      <c r="R365" s="93">
        <f>SUM('1:3'!R365)</f>
        <v>0</v>
      </c>
      <c r="S365" s="93">
        <f>SUM('1:3'!S365)</f>
        <v>0</v>
      </c>
      <c r="T365" s="93">
        <f>SUM('1:3'!T365)</f>
        <v>0</v>
      </c>
      <c r="U365" s="93">
        <f>SUM('1:3'!U365)</f>
        <v>0</v>
      </c>
      <c r="V365" s="202"/>
      <c r="W365" s="33"/>
      <c r="X365" s="93">
        <f>SUM('1:3'!X365)</f>
        <v>0</v>
      </c>
      <c r="Y365" s="93">
        <f>SUM('1:3'!Y365)</f>
        <v>0</v>
      </c>
      <c r="Z365" s="93">
        <f>SUM('1:3'!Z365)</f>
        <v>0</v>
      </c>
      <c r="AA365" s="93">
        <f>SUM('1:3'!AA365)</f>
        <v>0</v>
      </c>
      <c r="AB365" s="315">
        <v>0.95</v>
      </c>
      <c r="AC365" s="238">
        <f t="shared" si="79"/>
        <v>0</v>
      </c>
      <c r="AD365" s="223"/>
      <c r="AE365" s="54"/>
      <c r="AF365" s="54"/>
      <c r="AG365" s="54"/>
      <c r="AH365" s="54"/>
      <c r="AI365" s="57"/>
      <c r="AJ365" s="57"/>
      <c r="AK365" s="57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</row>
    <row r="366" spans="1:53" ht="17.25">
      <c r="A366" s="276">
        <v>30100006</v>
      </c>
      <c r="B366" s="139" t="s">
        <v>198</v>
      </c>
      <c r="C366" s="213" t="s">
        <v>179</v>
      </c>
      <c r="D366" s="107">
        <v>4.8</v>
      </c>
      <c r="E366" s="17"/>
      <c r="F366" s="6"/>
      <c r="G366" s="93">
        <f>SUM('1:3'!G366)</f>
        <v>0</v>
      </c>
      <c r="H366" s="95">
        <f t="shared" si="75"/>
        <v>0</v>
      </c>
      <c r="I366" s="93">
        <f>SUM('1:3'!I366)</f>
        <v>0</v>
      </c>
      <c r="J366" s="31"/>
      <c r="K366" s="35">
        <f t="array" ref="K366">IF(ISERROR(G366/L366),"",G366/L366)</f>
        <v>0</v>
      </c>
      <c r="L366" s="87">
        <v>4</v>
      </c>
      <c r="M366" s="36">
        <f>IF(ISERROR(I366-K366),"",I366-K366)</f>
        <v>0</v>
      </c>
      <c r="N366" s="31"/>
      <c r="O366" s="93">
        <f>SUM('1:3'!O366)</f>
        <v>0</v>
      </c>
      <c r="P366" s="93">
        <f>SUM('1:3'!P366)</f>
        <v>0</v>
      </c>
      <c r="Q366" s="93">
        <f>SUM('1:3'!Q366)</f>
        <v>0</v>
      </c>
      <c r="R366" s="93">
        <f>SUM('1:3'!R366)</f>
        <v>0</v>
      </c>
      <c r="S366" s="93">
        <f>SUM('1:3'!S366)</f>
        <v>0</v>
      </c>
      <c r="T366" s="93">
        <f>SUM('1:3'!T366)</f>
        <v>0</v>
      </c>
      <c r="U366" s="93">
        <f>SUM('1:3'!U366)</f>
        <v>0</v>
      </c>
      <c r="V366" s="202"/>
      <c r="W366" s="33"/>
      <c r="X366" s="93">
        <f>SUM('1:3'!X366)</f>
        <v>0</v>
      </c>
      <c r="Y366" s="93">
        <f>SUM('1:3'!Y366)</f>
        <v>0</v>
      </c>
      <c r="Z366" s="93">
        <f>SUM('1:3'!Z366)</f>
        <v>0</v>
      </c>
      <c r="AA366" s="93">
        <f>SUM('1:3'!AA366)</f>
        <v>0</v>
      </c>
      <c r="AB366" s="315">
        <v>0.95</v>
      </c>
      <c r="AC366" s="238">
        <f t="shared" si="79"/>
        <v>0</v>
      </c>
      <c r="AD366" s="223"/>
      <c r="AE366" s="54"/>
      <c r="AF366" s="54"/>
      <c r="AG366" s="54"/>
      <c r="AH366" s="54"/>
      <c r="AI366" s="57"/>
      <c r="AJ366" s="57"/>
      <c r="AK366" s="57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</row>
    <row r="367" spans="1:53" ht="17.25">
      <c r="A367" s="276">
        <v>30100005</v>
      </c>
      <c r="B367" s="139" t="s">
        <v>198</v>
      </c>
      <c r="C367" s="213" t="s">
        <v>199</v>
      </c>
      <c r="D367" s="107">
        <v>4.8</v>
      </c>
      <c r="E367" s="17"/>
      <c r="F367" s="6"/>
      <c r="G367" s="93">
        <f>SUM('1:3'!G367)</f>
        <v>0</v>
      </c>
      <c r="H367" s="95">
        <f t="shared" si="75"/>
        <v>0</v>
      </c>
      <c r="I367" s="93">
        <f>SUM('1:3'!I367)</f>
        <v>0</v>
      </c>
      <c r="J367" s="31"/>
      <c r="K367" s="35">
        <f t="array" ref="K367">IF(ISERROR(G367/L367),"",G367/L367)</f>
        <v>0</v>
      </c>
      <c r="L367" s="87">
        <v>4</v>
      </c>
      <c r="M367" s="36">
        <f>IF(ISERROR(I367-K367),"",I367-K367)</f>
        <v>0</v>
      </c>
      <c r="N367" s="31"/>
      <c r="O367" s="93">
        <f>SUM('1:3'!O367)</f>
        <v>0</v>
      </c>
      <c r="P367" s="93">
        <f>SUM('1:3'!P367)</f>
        <v>0</v>
      </c>
      <c r="Q367" s="93">
        <f>SUM('1:3'!Q367)</f>
        <v>0</v>
      </c>
      <c r="R367" s="93">
        <f>SUM('1:3'!R367)</f>
        <v>0</v>
      </c>
      <c r="S367" s="93">
        <f>SUM('1:3'!S367)</f>
        <v>0</v>
      </c>
      <c r="T367" s="93">
        <f>SUM('1:3'!T367)</f>
        <v>0</v>
      </c>
      <c r="U367" s="93">
        <f>SUM('1:3'!U367)</f>
        <v>0</v>
      </c>
      <c r="V367" s="202"/>
      <c r="W367" s="33"/>
      <c r="X367" s="93">
        <f>SUM('1:3'!X367)</f>
        <v>0</v>
      </c>
      <c r="Y367" s="93">
        <f>SUM('1:3'!Y367)</f>
        <v>0</v>
      </c>
      <c r="Z367" s="93">
        <f>SUM('1:3'!Z367)</f>
        <v>0</v>
      </c>
      <c r="AA367" s="93">
        <f>SUM('1:3'!AA367)</f>
        <v>0</v>
      </c>
      <c r="AB367" s="315">
        <v>0.95</v>
      </c>
      <c r="AC367" s="238">
        <f t="shared" si="79"/>
        <v>0</v>
      </c>
      <c r="AD367" s="223"/>
      <c r="AE367" s="54"/>
      <c r="AF367" s="54"/>
      <c r="AG367" s="54"/>
      <c r="AH367" s="54"/>
      <c r="AI367" s="57"/>
      <c r="AJ367" s="57"/>
      <c r="AK367" s="57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</row>
    <row r="368" spans="1:53" ht="17.25">
      <c r="A368" s="276">
        <v>30100009</v>
      </c>
      <c r="B368" s="139" t="s">
        <v>200</v>
      </c>
      <c r="C368" s="125" t="s">
        <v>190</v>
      </c>
      <c r="D368" s="107">
        <v>4.99</v>
      </c>
      <c r="E368" s="17"/>
      <c r="F368" s="6"/>
      <c r="G368" s="93">
        <f>SUM('1:3'!G368)</f>
        <v>0</v>
      </c>
      <c r="H368" s="95">
        <f t="shared" si="75"/>
        <v>0</v>
      </c>
      <c r="I368" s="93">
        <f>SUM('1:3'!I368)</f>
        <v>0</v>
      </c>
      <c r="J368" s="31"/>
      <c r="K368" s="35">
        <f t="array" ref="K368">IF(ISERROR(G368/L368),"",G368/L368)</f>
        <v>0</v>
      </c>
      <c r="L368" s="87">
        <v>23.5</v>
      </c>
      <c r="M368" s="36">
        <f>IF(ISERROR(I368-K368),"",I368-K368)</f>
        <v>0</v>
      </c>
      <c r="N368" s="31"/>
      <c r="O368" s="93">
        <f>SUM('1:3'!O368)</f>
        <v>0</v>
      </c>
      <c r="P368" s="93">
        <f>SUM('1:3'!P368)</f>
        <v>0</v>
      </c>
      <c r="Q368" s="93">
        <f>SUM('1:3'!Q368)</f>
        <v>0</v>
      </c>
      <c r="R368" s="93">
        <f>SUM('1:3'!R368)</f>
        <v>0</v>
      </c>
      <c r="S368" s="93">
        <f>SUM('1:3'!S368)</f>
        <v>0</v>
      </c>
      <c r="T368" s="93">
        <f>SUM('1:3'!T368)</f>
        <v>0</v>
      </c>
      <c r="U368" s="93">
        <f>SUM('1:3'!U368)</f>
        <v>0</v>
      </c>
      <c r="V368" s="202"/>
      <c r="W368" s="33"/>
      <c r="X368" s="93">
        <f>SUM('1:3'!X368)</f>
        <v>0</v>
      </c>
      <c r="Y368" s="93">
        <f>SUM('1:3'!Y368)</f>
        <v>0</v>
      </c>
      <c r="Z368" s="93">
        <f>SUM('1:3'!Z368)</f>
        <v>0</v>
      </c>
      <c r="AA368" s="93">
        <f>SUM('1:3'!AA368)</f>
        <v>0</v>
      </c>
      <c r="AB368" s="315">
        <v>0.44</v>
      </c>
      <c r="AC368" s="238">
        <f t="shared" si="79"/>
        <v>0</v>
      </c>
      <c r="AD368" s="223"/>
      <c r="AE368" s="54"/>
      <c r="AF368" s="54"/>
      <c r="AG368" s="54"/>
      <c r="AH368" s="54"/>
      <c r="AI368" s="57"/>
      <c r="AJ368" s="57"/>
      <c r="AK368" s="57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</row>
    <row r="369" spans="1:53" ht="15.75">
      <c r="A369" s="259">
        <v>30200004</v>
      </c>
      <c r="B369" s="139" t="s">
        <v>200</v>
      </c>
      <c r="C369" s="125" t="s">
        <v>189</v>
      </c>
      <c r="D369" s="107">
        <v>4.99</v>
      </c>
      <c r="E369" s="17"/>
      <c r="F369" s="13"/>
      <c r="G369" s="93">
        <f>SUM('1:3'!G369)</f>
        <v>0</v>
      </c>
      <c r="H369" s="95">
        <f t="shared" si="75"/>
        <v>0</v>
      </c>
      <c r="I369" s="93">
        <f>SUM('1:3'!I369)</f>
        <v>0</v>
      </c>
      <c r="J369" s="31" t="str">
        <f t="array" ref="J369">IF(ISERROR(G369/I369),"",G369/I369)</f>
        <v/>
      </c>
      <c r="K369" s="35">
        <f t="array" ref="K369">IF(ISERROR(G369/L369),"",G369/L369)</f>
        <v>0</v>
      </c>
      <c r="L369" s="87">
        <v>23.5</v>
      </c>
      <c r="M369" s="36">
        <f>IF(ISERROR(I369-K369),"",I369-K369)</f>
        <v>0</v>
      </c>
      <c r="N369" s="31">
        <f>SUM(O369:U369)</f>
        <v>0</v>
      </c>
      <c r="O369" s="93">
        <f>SUM('1:3'!O369)</f>
        <v>0</v>
      </c>
      <c r="P369" s="93">
        <f>SUM('1:3'!P369)</f>
        <v>0</v>
      </c>
      <c r="Q369" s="93">
        <f>SUM('1:3'!Q369)</f>
        <v>0</v>
      </c>
      <c r="R369" s="93">
        <f>SUM('1:3'!R369)</f>
        <v>0</v>
      </c>
      <c r="S369" s="93">
        <f>SUM('1:3'!S369)</f>
        <v>0</v>
      </c>
      <c r="T369" s="93">
        <f>SUM('1:3'!T369)</f>
        <v>0</v>
      </c>
      <c r="U369" s="93">
        <f>SUM('1:3'!U369)</f>
        <v>0</v>
      </c>
      <c r="V369" s="202">
        <f>SUM(X369:AA369)</f>
        <v>0</v>
      </c>
      <c r="W369" s="33" t="str">
        <f>IF(ISERROR(V369/G369),"",V369/G369)</f>
        <v/>
      </c>
      <c r="X369" s="93">
        <f>SUM('1:3'!X369)</f>
        <v>0</v>
      </c>
      <c r="Y369" s="93">
        <f>SUM('1:3'!Y369)</f>
        <v>0</v>
      </c>
      <c r="Z369" s="93">
        <f>SUM('1:3'!Z369)</f>
        <v>0</v>
      </c>
      <c r="AA369" s="93">
        <f>SUM('1:3'!AA369)</f>
        <v>0</v>
      </c>
      <c r="AB369" s="315">
        <v>0.44</v>
      </c>
      <c r="AC369" s="238">
        <f t="shared" si="79"/>
        <v>0</v>
      </c>
      <c r="AD369" s="223"/>
      <c r="AE369" s="54"/>
      <c r="AF369" s="54"/>
      <c r="AG369" s="54"/>
      <c r="AH369" s="54"/>
      <c r="AI369" s="57"/>
      <c r="AJ369" s="57"/>
      <c r="AK369" s="57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</row>
    <row r="370" spans="1:53" ht="15.75">
      <c r="A370" s="542" t="s">
        <v>70</v>
      </c>
      <c r="B370" s="543"/>
      <c r="C370" s="31" t="s">
        <v>71</v>
      </c>
      <c r="D370" s="30"/>
      <c r="E370" s="30"/>
      <c r="F370" s="30"/>
      <c r="G370" s="94">
        <f>SUM(G349:G369)</f>
        <v>0</v>
      </c>
      <c r="H370" s="30">
        <f>SUM(H349:H369)</f>
        <v>0</v>
      </c>
      <c r="I370" s="30">
        <f>SUM(I349:I369)</f>
        <v>0</v>
      </c>
      <c r="J370" s="31" t="str">
        <f t="array" ref="J370">IF(ISERROR(G370/I370),"",G370/I370)</f>
        <v/>
      </c>
      <c r="K370" s="30">
        <f>SUM(K349:K369)</f>
        <v>0</v>
      </c>
      <c r="L370" s="98"/>
      <c r="M370" s="89">
        <f t="shared" ref="M370:AA370" si="81">SUM(M349:M369)</f>
        <v>0</v>
      </c>
      <c r="N370" s="30">
        <f t="shared" si="81"/>
        <v>0</v>
      </c>
      <c r="O370" s="34">
        <f t="shared" si="81"/>
        <v>0</v>
      </c>
      <c r="P370" s="34">
        <f t="shared" si="81"/>
        <v>0</v>
      </c>
      <c r="Q370" s="34">
        <f t="shared" si="81"/>
        <v>0</v>
      </c>
      <c r="R370" s="34">
        <f t="shared" si="81"/>
        <v>0</v>
      </c>
      <c r="S370" s="34">
        <f t="shared" si="81"/>
        <v>0</v>
      </c>
      <c r="T370" s="34">
        <f t="shared" si="81"/>
        <v>0</v>
      </c>
      <c r="U370" s="34">
        <f t="shared" si="81"/>
        <v>0</v>
      </c>
      <c r="V370" s="202">
        <f t="shared" si="81"/>
        <v>0</v>
      </c>
      <c r="W370" s="33">
        <f t="shared" si="81"/>
        <v>0</v>
      </c>
      <c r="X370" s="92">
        <f t="shared" si="81"/>
        <v>0</v>
      </c>
      <c r="Y370" s="92">
        <f t="shared" si="81"/>
        <v>0</v>
      </c>
      <c r="Z370" s="92">
        <f t="shared" si="81"/>
        <v>0</v>
      </c>
      <c r="AA370" s="92">
        <f t="shared" si="81"/>
        <v>0</v>
      </c>
      <c r="AB370" s="315"/>
      <c r="AC370" s="242"/>
      <c r="AD370" s="58"/>
      <c r="AE370" s="70"/>
      <c r="AF370" s="70"/>
      <c r="AG370" s="70"/>
      <c r="AH370" s="70"/>
      <c r="AI370" s="58"/>
      <c r="AJ370" s="58"/>
      <c r="AK370" s="58"/>
      <c r="AL370" s="58"/>
      <c r="AM370" s="58"/>
      <c r="AN370" s="58"/>
      <c r="AO370" s="58"/>
      <c r="AP370" s="58"/>
      <c r="AQ370" s="58"/>
      <c r="AR370" s="58"/>
      <c r="AS370" s="58"/>
      <c r="AT370" s="58"/>
      <c r="AU370" s="58"/>
      <c r="AV370" s="58"/>
      <c r="AW370" s="58"/>
      <c r="AX370" s="58"/>
      <c r="AY370" s="58"/>
      <c r="AZ370" s="58"/>
      <c r="BA370" s="58"/>
    </row>
    <row r="371" spans="1:53" ht="17.25">
      <c r="A371" s="276">
        <v>30100012</v>
      </c>
      <c r="B371" s="61" t="s">
        <v>76</v>
      </c>
      <c r="C371" s="16" t="s">
        <v>73</v>
      </c>
      <c r="D371" s="17">
        <v>5.03</v>
      </c>
      <c r="E371" s="17"/>
      <c r="F371" s="6"/>
      <c r="G371" s="93">
        <f>SUM('1:3'!G371)</f>
        <v>0</v>
      </c>
      <c r="H371" s="218">
        <f t="shared" ref="H371:H427" si="82">D371*G371</f>
        <v>0</v>
      </c>
      <c r="I371" s="93">
        <f>SUM('1:3'!I371)</f>
        <v>0</v>
      </c>
      <c r="J371" s="31" t="str">
        <f t="array" ref="J371">IF(ISERROR(G371/I371),"",G371/I371)</f>
        <v/>
      </c>
      <c r="K371" s="35">
        <f t="array" ref="K371">IF(ISERROR(G371/L371),"",G371/L371)</f>
        <v>0</v>
      </c>
      <c r="L371" s="87">
        <v>52</v>
      </c>
      <c r="M371" s="36">
        <f>IF(ISERROR(I371-K371),"",I371-K371)</f>
        <v>0</v>
      </c>
      <c r="N371" s="31">
        <f>SUM(O371:U371)</f>
        <v>0</v>
      </c>
      <c r="O371" s="93">
        <f>SUM('1:3'!O371)</f>
        <v>0</v>
      </c>
      <c r="P371" s="93">
        <f>SUM('1:3'!P371)</f>
        <v>0</v>
      </c>
      <c r="Q371" s="93">
        <f>SUM('1:3'!Q371)</f>
        <v>0</v>
      </c>
      <c r="R371" s="93">
        <f>SUM('1:3'!R371)</f>
        <v>0</v>
      </c>
      <c r="S371" s="93">
        <f>SUM('1:3'!S371)</f>
        <v>0</v>
      </c>
      <c r="T371" s="93">
        <f>SUM('1:3'!T371)</f>
        <v>0</v>
      </c>
      <c r="U371" s="93">
        <f>SUM('1:3'!U371)</f>
        <v>0</v>
      </c>
      <c r="V371" s="202">
        <f>SUM(X371:AA371)</f>
        <v>0</v>
      </c>
      <c r="W371" s="33" t="str">
        <f>IF(ISERROR(V371/G371),"",V371/G371)</f>
        <v/>
      </c>
      <c r="X371" s="93">
        <f>SUM('1:3'!X371)</f>
        <v>0</v>
      </c>
      <c r="Y371" s="93">
        <f>SUM('1:3'!Y371)</f>
        <v>0</v>
      </c>
      <c r="Z371" s="93">
        <f>SUM('1:3'!Z371)</f>
        <v>0</v>
      </c>
      <c r="AA371" s="93">
        <f>SUM('1:3'!AA371)</f>
        <v>0</v>
      </c>
      <c r="AB371" s="315">
        <v>0.19</v>
      </c>
      <c r="AC371" s="238">
        <f t="shared" si="79"/>
        <v>0</v>
      </c>
      <c r="AD371" s="223"/>
      <c r="AE371" s="54"/>
      <c r="AF371" s="54"/>
      <c r="AG371" s="54"/>
      <c r="AH371" s="54"/>
      <c r="AI371" s="57"/>
      <c r="AJ371" s="57"/>
      <c r="AK371" s="57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</row>
    <row r="372" spans="1:53" ht="17.25">
      <c r="A372" s="276">
        <v>30100011</v>
      </c>
      <c r="B372" s="186" t="s">
        <v>425</v>
      </c>
      <c r="C372" s="183" t="s">
        <v>427</v>
      </c>
      <c r="D372" s="17">
        <v>5.03</v>
      </c>
      <c r="E372" s="17"/>
      <c r="F372" s="6"/>
      <c r="G372" s="93"/>
      <c r="H372" s="218">
        <f t="shared" si="82"/>
        <v>0</v>
      </c>
      <c r="I372" s="93"/>
      <c r="J372" s="31"/>
      <c r="K372" s="35">
        <f t="array" ref="K372">IF(ISERROR(G372/L372),"",G372/L372)</f>
        <v>0</v>
      </c>
      <c r="L372" s="87">
        <v>52</v>
      </c>
      <c r="M372" s="36"/>
      <c r="N372" s="31"/>
      <c r="O372" s="93"/>
      <c r="P372" s="93"/>
      <c r="Q372" s="93"/>
      <c r="R372" s="93"/>
      <c r="S372" s="93"/>
      <c r="T372" s="93"/>
      <c r="U372" s="93"/>
      <c r="V372" s="202"/>
      <c r="W372" s="33"/>
      <c r="X372" s="93"/>
      <c r="Y372" s="93"/>
      <c r="Z372" s="93"/>
      <c r="AA372" s="93"/>
      <c r="AB372" s="315">
        <v>0.19</v>
      </c>
      <c r="AC372" s="238">
        <f t="shared" si="79"/>
        <v>0</v>
      </c>
      <c r="AD372" s="223"/>
      <c r="AE372" s="54"/>
      <c r="AF372" s="54"/>
      <c r="AG372" s="54"/>
      <c r="AH372" s="54"/>
      <c r="AI372" s="57"/>
      <c r="AJ372" s="57"/>
      <c r="AK372" s="57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</row>
    <row r="373" spans="1:53" ht="17.25">
      <c r="A373" s="276">
        <v>30100010</v>
      </c>
      <c r="B373" s="61" t="s">
        <v>76</v>
      </c>
      <c r="C373" s="16" t="s">
        <v>60</v>
      </c>
      <c r="D373" s="17">
        <v>5.03</v>
      </c>
      <c r="E373" s="17"/>
      <c r="F373" s="6"/>
      <c r="G373" s="93">
        <f>SUM('1:3'!G373)</f>
        <v>0</v>
      </c>
      <c r="H373" s="218">
        <f t="shared" si="82"/>
        <v>0</v>
      </c>
      <c r="I373" s="93">
        <f>SUM('1:3'!I373)</f>
        <v>0</v>
      </c>
      <c r="J373" s="31" t="str">
        <f t="array" ref="J373">IF(ISERROR(G373/I373),"",G373/I373)</f>
        <v/>
      </c>
      <c r="K373" s="35">
        <f t="array" ref="K373">IF(ISERROR(G373/L373),"",G373/L373)</f>
        <v>0</v>
      </c>
      <c r="L373" s="87">
        <v>52</v>
      </c>
      <c r="M373" s="36">
        <f t="shared" ref="M373:M408" si="83">IF(ISERROR(I373-K373),"",I373-K373)</f>
        <v>0</v>
      </c>
      <c r="N373" s="31">
        <f>SUM(O373:U373)</f>
        <v>0</v>
      </c>
      <c r="O373" s="93">
        <f>SUM('1:3'!O373)</f>
        <v>0</v>
      </c>
      <c r="P373" s="93">
        <f>SUM('1:3'!P373)</f>
        <v>0</v>
      </c>
      <c r="Q373" s="93">
        <f>SUM('1:3'!Q373)</f>
        <v>0</v>
      </c>
      <c r="R373" s="93">
        <f>SUM('1:3'!R373)</f>
        <v>0</v>
      </c>
      <c r="S373" s="93">
        <f>SUM('1:3'!S373)</f>
        <v>0</v>
      </c>
      <c r="T373" s="93">
        <f>SUM('1:3'!T373)</f>
        <v>0</v>
      </c>
      <c r="U373" s="93">
        <f>SUM('1:3'!U373)</f>
        <v>0</v>
      </c>
      <c r="V373" s="202">
        <f>SUM(X373:AA373)</f>
        <v>0</v>
      </c>
      <c r="W373" s="33" t="str">
        <f>IF(ISERROR(V373/G373),"",V373/G373)</f>
        <v/>
      </c>
      <c r="X373" s="93">
        <f>SUM('1:3'!X373)</f>
        <v>0</v>
      </c>
      <c r="Y373" s="93">
        <f>SUM('1:3'!Y373)</f>
        <v>0</v>
      </c>
      <c r="Z373" s="93">
        <f>SUM('1:3'!Z373)</f>
        <v>0</v>
      </c>
      <c r="AA373" s="93">
        <f>SUM('1:3'!AA373)</f>
        <v>0</v>
      </c>
      <c r="AB373" s="315">
        <v>0.19</v>
      </c>
      <c r="AC373" s="238">
        <f t="shared" si="79"/>
        <v>0</v>
      </c>
      <c r="AD373" s="223"/>
      <c r="AE373" s="54"/>
      <c r="AF373" s="54"/>
      <c r="AG373" s="54"/>
      <c r="AH373" s="54"/>
      <c r="AI373" s="57"/>
      <c r="AJ373" s="57"/>
      <c r="AK373" s="57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</row>
    <row r="374" spans="1:53" ht="17.25" customHeight="1">
      <c r="A374" s="276">
        <v>30100014</v>
      </c>
      <c r="B374" s="61" t="s">
        <v>76</v>
      </c>
      <c r="C374" s="16" t="s">
        <v>72</v>
      </c>
      <c r="D374" s="17">
        <v>5.03</v>
      </c>
      <c r="E374" s="17"/>
      <c r="F374" s="6"/>
      <c r="G374" s="93">
        <f>SUM('1:3'!G374)</f>
        <v>0</v>
      </c>
      <c r="H374" s="218">
        <f t="shared" si="82"/>
        <v>0</v>
      </c>
      <c r="I374" s="93">
        <f>SUM('1:3'!I374)</f>
        <v>0</v>
      </c>
      <c r="J374" s="31" t="str">
        <f t="array" ref="J374">IF(ISERROR(G374/I374),"",G374/I374)</f>
        <v/>
      </c>
      <c r="K374" s="35">
        <f t="array" ref="K374">IF(ISERROR(G374/L374),"",G374/L374)</f>
        <v>0</v>
      </c>
      <c r="L374" s="87">
        <v>52</v>
      </c>
      <c r="M374" s="36">
        <f t="shared" si="83"/>
        <v>0</v>
      </c>
      <c r="N374" s="31">
        <f>SUM(O374:U374)</f>
        <v>0</v>
      </c>
      <c r="O374" s="93">
        <f>SUM('1:3'!O374)</f>
        <v>0</v>
      </c>
      <c r="P374" s="93">
        <f>SUM('1:3'!P374)</f>
        <v>0</v>
      </c>
      <c r="Q374" s="93">
        <f>SUM('1:3'!Q374)</f>
        <v>0</v>
      </c>
      <c r="R374" s="93">
        <f>SUM('1:3'!R374)</f>
        <v>0</v>
      </c>
      <c r="S374" s="93">
        <f>SUM('1:3'!S374)</f>
        <v>0</v>
      </c>
      <c r="T374" s="93">
        <f>SUM('1:3'!T374)</f>
        <v>0</v>
      </c>
      <c r="U374" s="93">
        <f>SUM('1:3'!U374)</f>
        <v>0</v>
      </c>
      <c r="V374" s="202">
        <f>SUM(X374:AA374)</f>
        <v>0</v>
      </c>
      <c r="W374" s="33" t="str">
        <f>IF(ISERROR(V374/G374),"",V374/G374)</f>
        <v/>
      </c>
      <c r="X374" s="93">
        <f>SUM('1:3'!X374)</f>
        <v>0</v>
      </c>
      <c r="Y374" s="93">
        <f>SUM('1:3'!Y374)</f>
        <v>0</v>
      </c>
      <c r="Z374" s="93">
        <f>SUM('1:3'!Z374)</f>
        <v>0</v>
      </c>
      <c r="AA374" s="93">
        <f>SUM('1:3'!AA374)</f>
        <v>0</v>
      </c>
      <c r="AB374" s="315">
        <v>0.19</v>
      </c>
      <c r="AC374" s="238">
        <f t="shared" si="79"/>
        <v>0</v>
      </c>
      <c r="AD374" s="223"/>
      <c r="AE374" s="54"/>
      <c r="AF374" s="54"/>
      <c r="AG374" s="54"/>
      <c r="AH374" s="54"/>
      <c r="AI374" s="57"/>
      <c r="AJ374" s="57"/>
      <c r="AK374" s="57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</row>
    <row r="375" spans="1:53" ht="17.25">
      <c r="A375" s="276">
        <v>30100013</v>
      </c>
      <c r="B375" s="61" t="s">
        <v>76</v>
      </c>
      <c r="C375" s="16" t="s">
        <v>77</v>
      </c>
      <c r="D375" s="17">
        <v>5.03</v>
      </c>
      <c r="E375" s="17"/>
      <c r="F375" s="6"/>
      <c r="G375" s="93">
        <f>SUM('1:3'!G375)</f>
        <v>0</v>
      </c>
      <c r="H375" s="218">
        <f t="shared" si="82"/>
        <v>0</v>
      </c>
      <c r="I375" s="93">
        <f>SUM('1:3'!I375)</f>
        <v>0</v>
      </c>
      <c r="J375" s="31" t="str">
        <f t="array" ref="J375">IF(ISERROR(G375/I375),"",G375/I375)</f>
        <v/>
      </c>
      <c r="K375" s="35">
        <f t="array" ref="K375">IF(ISERROR(G375/L375),"",G375/L375)</f>
        <v>0</v>
      </c>
      <c r="L375" s="87">
        <v>52</v>
      </c>
      <c r="M375" s="36">
        <f t="shared" si="83"/>
        <v>0</v>
      </c>
      <c r="N375" s="31">
        <f>SUM(O375:U375)</f>
        <v>0</v>
      </c>
      <c r="O375" s="93">
        <f>SUM('1:3'!O375)</f>
        <v>0</v>
      </c>
      <c r="P375" s="93">
        <f>SUM('1:3'!P375)</f>
        <v>0</v>
      </c>
      <c r="Q375" s="93">
        <f>SUM('1:3'!Q375)</f>
        <v>0</v>
      </c>
      <c r="R375" s="93">
        <f>SUM('1:3'!R375)</f>
        <v>0</v>
      </c>
      <c r="S375" s="93">
        <f>SUM('1:3'!S375)</f>
        <v>0</v>
      </c>
      <c r="T375" s="93">
        <f>SUM('1:3'!T375)</f>
        <v>0</v>
      </c>
      <c r="U375" s="93">
        <f>SUM('1:3'!U375)</f>
        <v>0</v>
      </c>
      <c r="V375" s="202">
        <f>SUM(X375:AA375)</f>
        <v>0</v>
      </c>
      <c r="W375" s="33" t="str">
        <f>IF(ISERROR(V375/G375),"",V375/G375)</f>
        <v/>
      </c>
      <c r="X375" s="93">
        <f>SUM('1:3'!X375)</f>
        <v>0</v>
      </c>
      <c r="Y375" s="93">
        <f>SUM('1:3'!Y375)</f>
        <v>0</v>
      </c>
      <c r="Z375" s="93">
        <f>SUM('1:3'!Z375)</f>
        <v>0</v>
      </c>
      <c r="AA375" s="93">
        <f>SUM('1:3'!AA375)</f>
        <v>0</v>
      </c>
      <c r="AB375" s="315">
        <v>0.19</v>
      </c>
      <c r="AC375" s="238">
        <f t="shared" si="79"/>
        <v>0</v>
      </c>
      <c r="AD375" s="223"/>
      <c r="AE375" s="54"/>
      <c r="AF375" s="54"/>
      <c r="AG375" s="54"/>
      <c r="AH375" s="54"/>
      <c r="AI375" s="57"/>
      <c r="AJ375" s="57"/>
      <c r="AK375" s="57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</row>
    <row r="376" spans="1:53" ht="17.25">
      <c r="A376" s="276">
        <v>30100016</v>
      </c>
      <c r="B376" s="212" t="s">
        <v>414</v>
      </c>
      <c r="C376" s="183" t="s">
        <v>415</v>
      </c>
      <c r="D376" s="17"/>
      <c r="E376" s="17"/>
      <c r="F376" s="6"/>
      <c r="G376" s="93">
        <f>SUM('1:3'!G376)</f>
        <v>0</v>
      </c>
      <c r="H376" s="218">
        <f t="shared" si="82"/>
        <v>0</v>
      </c>
      <c r="I376" s="93">
        <f>SUM('1:3'!I376)</f>
        <v>0</v>
      </c>
      <c r="J376" s="31"/>
      <c r="K376" s="35">
        <f t="array" ref="K376">IF(ISERROR(G376/L376),"",G376/L376)</f>
        <v>0</v>
      </c>
      <c r="L376" s="87">
        <v>52</v>
      </c>
      <c r="M376" s="36">
        <f t="shared" si="83"/>
        <v>0</v>
      </c>
      <c r="N376" s="31"/>
      <c r="O376" s="93"/>
      <c r="P376" s="93"/>
      <c r="Q376" s="93"/>
      <c r="R376" s="93"/>
      <c r="S376" s="93"/>
      <c r="T376" s="93"/>
      <c r="U376" s="93"/>
      <c r="V376" s="202"/>
      <c r="W376" s="33"/>
      <c r="X376" s="93"/>
      <c r="Y376" s="93"/>
      <c r="Z376" s="93"/>
      <c r="AA376" s="93"/>
      <c r="AB376" s="315">
        <v>0.19</v>
      </c>
      <c r="AC376" s="238">
        <f t="shared" si="79"/>
        <v>0</v>
      </c>
      <c r="AD376" s="223"/>
      <c r="AE376" s="54"/>
      <c r="AF376" s="54"/>
      <c r="AG376" s="54"/>
      <c r="AH376" s="54"/>
      <c r="AI376" s="57"/>
      <c r="AJ376" s="57"/>
      <c r="AK376" s="57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</row>
    <row r="377" spans="1:53" ht="17.25">
      <c r="A377" s="276">
        <v>30100017</v>
      </c>
      <c r="B377" s="212" t="s">
        <v>414</v>
      </c>
      <c r="C377" s="183" t="s">
        <v>416</v>
      </c>
      <c r="D377" s="17"/>
      <c r="E377" s="17"/>
      <c r="F377" s="6"/>
      <c r="G377" s="93">
        <f>SUM('1:3'!G377)</f>
        <v>0</v>
      </c>
      <c r="H377" s="218">
        <f t="shared" si="82"/>
        <v>0</v>
      </c>
      <c r="I377" s="93">
        <f>SUM('1:3'!I377)</f>
        <v>0</v>
      </c>
      <c r="J377" s="31"/>
      <c r="K377" s="35">
        <f t="array" ref="K377">IF(ISERROR(G377/L377),"",G377/L377)</f>
        <v>0</v>
      </c>
      <c r="L377" s="87">
        <v>52</v>
      </c>
      <c r="M377" s="36">
        <f t="shared" si="83"/>
        <v>0</v>
      </c>
      <c r="N377" s="31"/>
      <c r="O377" s="93"/>
      <c r="P377" s="93"/>
      <c r="Q377" s="93"/>
      <c r="R377" s="93"/>
      <c r="S377" s="93"/>
      <c r="T377" s="93"/>
      <c r="U377" s="93"/>
      <c r="V377" s="202"/>
      <c r="W377" s="33"/>
      <c r="X377" s="93"/>
      <c r="Y377" s="93"/>
      <c r="Z377" s="93"/>
      <c r="AA377" s="93"/>
      <c r="AB377" s="315">
        <v>0.19</v>
      </c>
      <c r="AC377" s="238">
        <f t="shared" si="79"/>
        <v>0</v>
      </c>
      <c r="AD377" s="223"/>
      <c r="AE377" s="54"/>
      <c r="AF377" s="54"/>
      <c r="AG377" s="54"/>
      <c r="AH377" s="54"/>
      <c r="AI377" s="57"/>
      <c r="AJ377" s="57"/>
      <c r="AK377" s="57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</row>
    <row r="378" spans="1:53" ht="17.25">
      <c r="A378" s="276">
        <v>30100015</v>
      </c>
      <c r="B378" s="212" t="s">
        <v>414</v>
      </c>
      <c r="C378" s="183" t="s">
        <v>61</v>
      </c>
      <c r="D378" s="17"/>
      <c r="E378" s="17"/>
      <c r="F378" s="6"/>
      <c r="G378" s="93">
        <f>SUM('1:3'!G378)</f>
        <v>0</v>
      </c>
      <c r="H378" s="218">
        <f t="shared" si="82"/>
        <v>0</v>
      </c>
      <c r="I378" s="93">
        <f>SUM('1:3'!I378)</f>
        <v>0</v>
      </c>
      <c r="J378" s="31"/>
      <c r="K378" s="35">
        <f t="array" ref="K378">IF(ISERROR(G378/L378),"",G378/L378)</f>
        <v>0</v>
      </c>
      <c r="L378" s="87">
        <v>52</v>
      </c>
      <c r="M378" s="36">
        <f t="shared" si="83"/>
        <v>0</v>
      </c>
      <c r="N378" s="31"/>
      <c r="O378" s="93"/>
      <c r="P378" s="93"/>
      <c r="Q378" s="93"/>
      <c r="R378" s="93"/>
      <c r="S378" s="93"/>
      <c r="T378" s="93"/>
      <c r="U378" s="93"/>
      <c r="V378" s="202"/>
      <c r="W378" s="33"/>
      <c r="X378" s="93"/>
      <c r="Y378" s="93"/>
      <c r="Z378" s="93"/>
      <c r="AA378" s="93"/>
      <c r="AB378" s="315">
        <v>0.19</v>
      </c>
      <c r="AC378" s="238">
        <f t="shared" si="79"/>
        <v>0</v>
      </c>
      <c r="AD378" s="223"/>
      <c r="AE378" s="54"/>
      <c r="AF378" s="54"/>
      <c r="AG378" s="54"/>
      <c r="AH378" s="54"/>
      <c r="AI378" s="57"/>
      <c r="AJ378" s="57"/>
      <c r="AK378" s="57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</row>
    <row r="379" spans="1:53" ht="17.25">
      <c r="A379" s="276">
        <v>30100027</v>
      </c>
      <c r="B379" s="61" t="s">
        <v>78</v>
      </c>
      <c r="C379" s="16" t="s">
        <v>53</v>
      </c>
      <c r="D379" s="17">
        <v>5.08</v>
      </c>
      <c r="E379" s="17"/>
      <c r="F379" s="6"/>
      <c r="G379" s="93">
        <f>SUM('1:3'!G379)</f>
        <v>0</v>
      </c>
      <c r="H379" s="218">
        <f t="shared" si="82"/>
        <v>0</v>
      </c>
      <c r="I379" s="93">
        <f>SUM('1:3'!I379)</f>
        <v>0</v>
      </c>
      <c r="J379" s="31" t="str">
        <f t="array" ref="J379">IF(ISERROR(G379/I379),"",G379/I379)</f>
        <v/>
      </c>
      <c r="K379" s="35">
        <f t="array" ref="K379">IF(ISERROR(G379/L379),"",G379/L379)</f>
        <v>0</v>
      </c>
      <c r="L379" s="87">
        <v>21</v>
      </c>
      <c r="M379" s="36">
        <f t="shared" si="83"/>
        <v>0</v>
      </c>
      <c r="N379" s="31">
        <f t="shared" ref="N379:N394" si="84">SUM(O379:U379)</f>
        <v>0</v>
      </c>
      <c r="O379" s="93">
        <f>SUM('1:3'!O379)</f>
        <v>0</v>
      </c>
      <c r="P379" s="93">
        <f>SUM('1:3'!P379)</f>
        <v>0</v>
      </c>
      <c r="Q379" s="93">
        <f>SUM('1:3'!Q379)</f>
        <v>0</v>
      </c>
      <c r="R379" s="93">
        <f>SUM('1:3'!R379)</f>
        <v>0</v>
      </c>
      <c r="S379" s="93">
        <f>SUM('1:3'!S379)</f>
        <v>0</v>
      </c>
      <c r="T379" s="93">
        <f>SUM('1:3'!T379)</f>
        <v>0</v>
      </c>
      <c r="U379" s="93">
        <f>SUM('1:3'!U379)</f>
        <v>0</v>
      </c>
      <c r="V379" s="202">
        <f t="shared" ref="V379:V390" si="85">SUM(X379:AA379)</f>
        <v>0</v>
      </c>
      <c r="W379" s="33" t="str">
        <f t="shared" ref="W379:W390" si="86">IF(ISERROR(V379/G379),"",V379/G379)</f>
        <v/>
      </c>
      <c r="X379" s="93">
        <f>SUM('1:3'!X379)</f>
        <v>0</v>
      </c>
      <c r="Y379" s="93">
        <f>SUM('1:3'!Y379)</f>
        <v>0</v>
      </c>
      <c r="Z379" s="93">
        <f>SUM('1:3'!Z379)</f>
        <v>0</v>
      </c>
      <c r="AA379" s="93">
        <f>SUM('1:3'!AA379)</f>
        <v>0</v>
      </c>
      <c r="AB379" s="315">
        <v>0.49</v>
      </c>
      <c r="AC379" s="238">
        <f t="shared" si="79"/>
        <v>0</v>
      </c>
      <c r="AD379" s="223"/>
      <c r="AE379" s="54"/>
      <c r="AF379" s="54"/>
      <c r="AG379" s="54"/>
      <c r="AH379" s="54"/>
      <c r="AI379" s="57"/>
      <c r="AJ379" s="57"/>
      <c r="AK379" s="57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</row>
    <row r="380" spans="1:53" ht="17.25">
      <c r="A380" s="276">
        <v>30100023</v>
      </c>
      <c r="B380" s="61" t="s">
        <v>78</v>
      </c>
      <c r="C380" s="16" t="s">
        <v>74</v>
      </c>
      <c r="D380" s="17">
        <v>5.08</v>
      </c>
      <c r="E380" s="17"/>
      <c r="F380" s="6"/>
      <c r="G380" s="93">
        <f>SUM('1:3'!G380)</f>
        <v>0</v>
      </c>
      <c r="H380" s="218">
        <f t="shared" si="82"/>
        <v>0</v>
      </c>
      <c r="I380" s="93">
        <f>SUM('1:3'!I380)</f>
        <v>0</v>
      </c>
      <c r="J380" s="31" t="str">
        <f t="array" ref="J380">IF(ISERROR(G380/I380),"",G380/I380)</f>
        <v/>
      </c>
      <c r="K380" s="35">
        <f t="array" ref="K380">IF(ISERROR(G380/L380),"",G380/L380)</f>
        <v>0</v>
      </c>
      <c r="L380" s="87">
        <v>21</v>
      </c>
      <c r="M380" s="36">
        <f t="shared" si="83"/>
        <v>0</v>
      </c>
      <c r="N380" s="31">
        <f t="shared" si="84"/>
        <v>0</v>
      </c>
      <c r="O380" s="93">
        <f>SUM('1:3'!O380)</f>
        <v>0</v>
      </c>
      <c r="P380" s="93">
        <f>SUM('1:3'!P380)</f>
        <v>0</v>
      </c>
      <c r="Q380" s="93">
        <f>SUM('1:3'!Q380)</f>
        <v>0</v>
      </c>
      <c r="R380" s="93">
        <f>SUM('1:3'!R380)</f>
        <v>0</v>
      </c>
      <c r="S380" s="93">
        <f>SUM('1:3'!S380)</f>
        <v>0</v>
      </c>
      <c r="T380" s="93">
        <f>SUM('1:3'!T380)</f>
        <v>0</v>
      </c>
      <c r="U380" s="93">
        <f>SUM('1:3'!U380)</f>
        <v>0</v>
      </c>
      <c r="V380" s="202">
        <f t="shared" si="85"/>
        <v>0</v>
      </c>
      <c r="W380" s="33" t="str">
        <f t="shared" si="86"/>
        <v/>
      </c>
      <c r="X380" s="93">
        <f>SUM('1:3'!X380)</f>
        <v>0</v>
      </c>
      <c r="Y380" s="93">
        <f>SUM('1:3'!Y380)</f>
        <v>0</v>
      </c>
      <c r="Z380" s="93">
        <f>SUM('1:3'!Z380)</f>
        <v>0</v>
      </c>
      <c r="AA380" s="93">
        <f>SUM('1:3'!AA380)</f>
        <v>0</v>
      </c>
      <c r="AB380" s="315">
        <v>0.49</v>
      </c>
      <c r="AC380" s="238">
        <f t="shared" si="79"/>
        <v>0</v>
      </c>
      <c r="AD380" s="223"/>
      <c r="AE380" s="54"/>
      <c r="AF380" s="54"/>
      <c r="AG380" s="54"/>
      <c r="AH380" s="54"/>
      <c r="AI380" s="57"/>
      <c r="AJ380" s="57"/>
      <c r="AK380" s="57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</row>
    <row r="381" spans="1:53" ht="17.25">
      <c r="A381" s="276">
        <v>30100024</v>
      </c>
      <c r="B381" s="61" t="s">
        <v>78</v>
      </c>
      <c r="C381" s="16" t="s">
        <v>75</v>
      </c>
      <c r="D381" s="17">
        <v>5.08</v>
      </c>
      <c r="E381" s="17"/>
      <c r="F381" s="6"/>
      <c r="G381" s="93">
        <f>SUM('1:3'!G381)</f>
        <v>0</v>
      </c>
      <c r="H381" s="218">
        <f t="shared" si="82"/>
        <v>0</v>
      </c>
      <c r="I381" s="93">
        <f>SUM('1:3'!I381)</f>
        <v>0</v>
      </c>
      <c r="J381" s="31" t="str">
        <f t="array" ref="J381">IF(ISERROR(G381/I381),"",G381/I381)</f>
        <v/>
      </c>
      <c r="K381" s="35">
        <f t="array" ref="K381">IF(ISERROR(G381/L381),"",G381/L381)</f>
        <v>0</v>
      </c>
      <c r="L381" s="87">
        <v>21</v>
      </c>
      <c r="M381" s="36">
        <f t="shared" si="83"/>
        <v>0</v>
      </c>
      <c r="N381" s="31">
        <f t="shared" si="84"/>
        <v>0</v>
      </c>
      <c r="O381" s="93">
        <f>SUM('1:3'!O381)</f>
        <v>0</v>
      </c>
      <c r="P381" s="93">
        <f>SUM('1:3'!P381)</f>
        <v>0</v>
      </c>
      <c r="Q381" s="93">
        <f>SUM('1:3'!Q381)</f>
        <v>0</v>
      </c>
      <c r="R381" s="93">
        <f>SUM('1:3'!R381)</f>
        <v>0</v>
      </c>
      <c r="S381" s="93">
        <f>SUM('1:3'!S381)</f>
        <v>0</v>
      </c>
      <c r="T381" s="93">
        <f>SUM('1:3'!T381)</f>
        <v>0</v>
      </c>
      <c r="U381" s="93">
        <f>SUM('1:3'!U381)</f>
        <v>0</v>
      </c>
      <c r="V381" s="202">
        <f t="shared" si="85"/>
        <v>0</v>
      </c>
      <c r="W381" s="33" t="str">
        <f t="shared" si="86"/>
        <v/>
      </c>
      <c r="X381" s="93">
        <f>SUM('1:3'!X381)</f>
        <v>0</v>
      </c>
      <c r="Y381" s="93">
        <f>SUM('1:3'!Y381)</f>
        <v>0</v>
      </c>
      <c r="Z381" s="93">
        <f>SUM('1:3'!Z381)</f>
        <v>0</v>
      </c>
      <c r="AA381" s="93">
        <f>SUM('1:3'!AA381)</f>
        <v>0</v>
      </c>
      <c r="AB381" s="315">
        <v>0.49</v>
      </c>
      <c r="AC381" s="238">
        <f t="shared" si="79"/>
        <v>0</v>
      </c>
      <c r="AD381" s="223"/>
      <c r="AE381" s="54"/>
      <c r="AF381" s="54"/>
      <c r="AG381" s="54"/>
      <c r="AH381" s="54"/>
      <c r="AI381" s="57"/>
      <c r="AJ381" s="57"/>
      <c r="AK381" s="57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</row>
    <row r="382" spans="1:53" ht="17.25">
      <c r="A382" s="276">
        <v>30100022</v>
      </c>
      <c r="B382" s="61" t="s">
        <v>78</v>
      </c>
      <c r="C382" s="16" t="s">
        <v>60</v>
      </c>
      <c r="D382" s="17">
        <v>5.08</v>
      </c>
      <c r="E382" s="17"/>
      <c r="F382" s="6"/>
      <c r="G382" s="93">
        <f>SUM('1:3'!G382)</f>
        <v>0</v>
      </c>
      <c r="H382" s="218">
        <f t="shared" si="82"/>
        <v>0</v>
      </c>
      <c r="I382" s="93">
        <f>SUM('1:3'!I382)</f>
        <v>0</v>
      </c>
      <c r="J382" s="31" t="str">
        <f t="array" ref="J382">IF(ISERROR(G382/I382),"",G382/I382)</f>
        <v/>
      </c>
      <c r="K382" s="35">
        <f t="array" ref="K382">IF(ISERROR(G382/L382),"",G382/L382)</f>
        <v>0</v>
      </c>
      <c r="L382" s="87">
        <v>21</v>
      </c>
      <c r="M382" s="36">
        <f t="shared" si="83"/>
        <v>0</v>
      </c>
      <c r="N382" s="31">
        <f t="shared" si="84"/>
        <v>0</v>
      </c>
      <c r="O382" s="93">
        <f>SUM('1:3'!O382)</f>
        <v>0</v>
      </c>
      <c r="P382" s="93">
        <f>SUM('1:3'!P382)</f>
        <v>0</v>
      </c>
      <c r="Q382" s="93">
        <f>SUM('1:3'!Q382)</f>
        <v>0</v>
      </c>
      <c r="R382" s="93">
        <f>SUM('1:3'!R382)</f>
        <v>0</v>
      </c>
      <c r="S382" s="93">
        <f>SUM('1:3'!S382)</f>
        <v>0</v>
      </c>
      <c r="T382" s="93">
        <f>SUM('1:3'!T382)</f>
        <v>0</v>
      </c>
      <c r="U382" s="93">
        <f>SUM('1:3'!U382)</f>
        <v>0</v>
      </c>
      <c r="V382" s="202">
        <f t="shared" si="85"/>
        <v>0</v>
      </c>
      <c r="W382" s="33" t="str">
        <f t="shared" si="86"/>
        <v/>
      </c>
      <c r="X382" s="93">
        <f>SUM('1:3'!X382)</f>
        <v>0</v>
      </c>
      <c r="Y382" s="93">
        <f>SUM('1:3'!Y382)</f>
        <v>0</v>
      </c>
      <c r="Z382" s="93">
        <f>SUM('1:3'!Z382)</f>
        <v>0</v>
      </c>
      <c r="AA382" s="93">
        <f>SUM('1:3'!AA382)</f>
        <v>0</v>
      </c>
      <c r="AB382" s="315">
        <v>0.49</v>
      </c>
      <c r="AC382" s="238">
        <f t="shared" si="79"/>
        <v>0</v>
      </c>
      <c r="AD382" s="223"/>
      <c r="AE382" s="54"/>
      <c r="AF382" s="54"/>
      <c r="AG382" s="54"/>
      <c r="AH382" s="54"/>
      <c r="AI382" s="57"/>
      <c r="AJ382" s="57"/>
      <c r="AK382" s="57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</row>
    <row r="383" spans="1:53" ht="17.25">
      <c r="A383" s="276">
        <v>30100029</v>
      </c>
      <c r="B383" s="61" t="s">
        <v>78</v>
      </c>
      <c r="C383" s="16" t="s">
        <v>72</v>
      </c>
      <c r="D383" s="17">
        <v>5.08</v>
      </c>
      <c r="E383" s="17"/>
      <c r="F383" s="6"/>
      <c r="G383" s="93">
        <f>SUM('1:3'!G383)</f>
        <v>0</v>
      </c>
      <c r="H383" s="218">
        <f t="shared" si="82"/>
        <v>0</v>
      </c>
      <c r="I383" s="93">
        <f>SUM('1:3'!I383)</f>
        <v>0</v>
      </c>
      <c r="J383" s="31" t="str">
        <f t="array" ref="J383">IF(ISERROR(G383/I383),"",G383/I383)</f>
        <v/>
      </c>
      <c r="K383" s="35">
        <f t="array" ref="K383">IF(ISERROR(G383/L383),"",G383/L383)</f>
        <v>0</v>
      </c>
      <c r="L383" s="87">
        <v>21</v>
      </c>
      <c r="M383" s="36">
        <f t="shared" si="83"/>
        <v>0</v>
      </c>
      <c r="N383" s="31">
        <f t="shared" si="84"/>
        <v>0</v>
      </c>
      <c r="O383" s="93">
        <f>SUM('1:3'!O383)</f>
        <v>0</v>
      </c>
      <c r="P383" s="93">
        <f>SUM('1:3'!P383)</f>
        <v>0</v>
      </c>
      <c r="Q383" s="93">
        <f>SUM('1:3'!Q383)</f>
        <v>0</v>
      </c>
      <c r="R383" s="93">
        <f>SUM('1:3'!R383)</f>
        <v>0</v>
      </c>
      <c r="S383" s="93">
        <f>SUM('1:3'!S383)</f>
        <v>0</v>
      </c>
      <c r="T383" s="93">
        <f>SUM('1:3'!T383)</f>
        <v>0</v>
      </c>
      <c r="U383" s="93">
        <f>SUM('1:3'!U383)</f>
        <v>0</v>
      </c>
      <c r="V383" s="202">
        <f t="shared" si="85"/>
        <v>0</v>
      </c>
      <c r="W383" s="33" t="str">
        <f t="shared" si="86"/>
        <v/>
      </c>
      <c r="X383" s="93">
        <f>SUM('1:3'!X383)</f>
        <v>0</v>
      </c>
      <c r="Y383" s="93">
        <f>SUM('1:3'!Y383)</f>
        <v>0</v>
      </c>
      <c r="Z383" s="93">
        <f>SUM('1:3'!Z383)</f>
        <v>0</v>
      </c>
      <c r="AA383" s="93">
        <f>SUM('1:3'!AA383)</f>
        <v>0</v>
      </c>
      <c r="AB383" s="315">
        <v>0.49</v>
      </c>
      <c r="AC383" s="238">
        <f t="shared" si="79"/>
        <v>0</v>
      </c>
      <c r="AD383" s="223"/>
      <c r="AE383" s="54"/>
      <c r="AF383" s="54"/>
      <c r="AG383" s="54"/>
      <c r="AH383" s="54"/>
      <c r="AI383" s="57"/>
      <c r="AJ383" s="57"/>
      <c r="AK383" s="57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</row>
    <row r="384" spans="1:53" ht="17.25">
      <c r="A384" s="276">
        <v>30100026</v>
      </c>
      <c r="B384" s="61" t="s">
        <v>78</v>
      </c>
      <c r="C384" s="16" t="s">
        <v>73</v>
      </c>
      <c r="D384" s="17">
        <v>5.08</v>
      </c>
      <c r="E384" s="17"/>
      <c r="F384" s="6"/>
      <c r="G384" s="93">
        <f>SUM('1:3'!G384)</f>
        <v>0</v>
      </c>
      <c r="H384" s="218">
        <f t="shared" si="82"/>
        <v>0</v>
      </c>
      <c r="I384" s="93">
        <f>SUM('1:3'!I384)</f>
        <v>0</v>
      </c>
      <c r="J384" s="31" t="str">
        <f t="array" ref="J384">IF(ISERROR(G384/I384),"",G384/I384)</f>
        <v/>
      </c>
      <c r="K384" s="35">
        <f t="array" ref="K384">IF(ISERROR(G384/L384),"",G384/L384)</f>
        <v>0</v>
      </c>
      <c r="L384" s="87">
        <v>21</v>
      </c>
      <c r="M384" s="36">
        <f t="shared" si="83"/>
        <v>0</v>
      </c>
      <c r="N384" s="31">
        <f t="shared" si="84"/>
        <v>0</v>
      </c>
      <c r="O384" s="93">
        <f>SUM('1:3'!O384)</f>
        <v>0</v>
      </c>
      <c r="P384" s="93">
        <f>SUM('1:3'!P384)</f>
        <v>0</v>
      </c>
      <c r="Q384" s="93">
        <f>SUM('1:3'!Q384)</f>
        <v>0</v>
      </c>
      <c r="R384" s="93">
        <f>SUM('1:3'!R384)</f>
        <v>0</v>
      </c>
      <c r="S384" s="93">
        <f>SUM('1:3'!S384)</f>
        <v>0</v>
      </c>
      <c r="T384" s="93">
        <f>SUM('1:3'!T384)</f>
        <v>0</v>
      </c>
      <c r="U384" s="93">
        <f>SUM('1:3'!U384)</f>
        <v>0</v>
      </c>
      <c r="V384" s="202">
        <f t="shared" si="85"/>
        <v>0</v>
      </c>
      <c r="W384" s="33" t="str">
        <f t="shared" si="86"/>
        <v/>
      </c>
      <c r="X384" s="93">
        <f>SUM('1:3'!X384)</f>
        <v>0</v>
      </c>
      <c r="Y384" s="93">
        <f>SUM('1:3'!Y384)</f>
        <v>0</v>
      </c>
      <c r="Z384" s="93">
        <f>SUM('1:3'!Z384)</f>
        <v>0</v>
      </c>
      <c r="AA384" s="93">
        <f>SUM('1:3'!AA384)</f>
        <v>0</v>
      </c>
      <c r="AB384" s="315">
        <v>0.49</v>
      </c>
      <c r="AC384" s="238">
        <f t="shared" si="79"/>
        <v>0</v>
      </c>
      <c r="AD384" s="223"/>
      <c r="AE384" s="54"/>
      <c r="AF384" s="54"/>
      <c r="AG384" s="54"/>
      <c r="AH384" s="54"/>
      <c r="AI384" s="57"/>
      <c r="AJ384" s="57"/>
      <c r="AK384" s="57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</row>
    <row r="385" spans="1:53" ht="17.25">
      <c r="A385" s="276">
        <v>30100025</v>
      </c>
      <c r="B385" s="61" t="s">
        <v>78</v>
      </c>
      <c r="C385" s="16" t="s">
        <v>61</v>
      </c>
      <c r="D385" s="17">
        <v>5.08</v>
      </c>
      <c r="E385" s="17"/>
      <c r="F385" s="6"/>
      <c r="G385" s="93">
        <f>SUM('1:3'!G385)</f>
        <v>0</v>
      </c>
      <c r="H385" s="218">
        <f t="shared" si="82"/>
        <v>0</v>
      </c>
      <c r="I385" s="93">
        <f>SUM('1:3'!I385)</f>
        <v>0</v>
      </c>
      <c r="J385" s="31" t="str">
        <f t="array" ref="J385">IF(ISERROR(G385/I385),"",G385/I385)</f>
        <v/>
      </c>
      <c r="K385" s="35">
        <f t="array" ref="K385">IF(ISERROR(G385/L385),"",G385/L385)</f>
        <v>0</v>
      </c>
      <c r="L385" s="87">
        <v>21</v>
      </c>
      <c r="M385" s="36">
        <f t="shared" si="83"/>
        <v>0</v>
      </c>
      <c r="N385" s="31">
        <f t="shared" si="84"/>
        <v>0</v>
      </c>
      <c r="O385" s="93">
        <f>SUM('1:3'!O385)</f>
        <v>0</v>
      </c>
      <c r="P385" s="93">
        <f>SUM('1:3'!P385)</f>
        <v>0</v>
      </c>
      <c r="Q385" s="93">
        <f>SUM('1:3'!Q385)</f>
        <v>0</v>
      </c>
      <c r="R385" s="93">
        <f>SUM('1:3'!R385)</f>
        <v>0</v>
      </c>
      <c r="S385" s="93">
        <f>SUM('1:3'!S385)</f>
        <v>0</v>
      </c>
      <c r="T385" s="93">
        <f>SUM('1:3'!T385)</f>
        <v>0</v>
      </c>
      <c r="U385" s="93">
        <f>SUM('1:3'!U385)</f>
        <v>0</v>
      </c>
      <c r="V385" s="202">
        <f t="shared" si="85"/>
        <v>0</v>
      </c>
      <c r="W385" s="33" t="str">
        <f t="shared" si="86"/>
        <v/>
      </c>
      <c r="X385" s="93">
        <f>SUM('1:3'!X385)</f>
        <v>0</v>
      </c>
      <c r="Y385" s="93">
        <f>SUM('1:3'!Y385)</f>
        <v>0</v>
      </c>
      <c r="Z385" s="93">
        <f>SUM('1:3'!Z385)</f>
        <v>0</v>
      </c>
      <c r="AA385" s="93">
        <f>SUM('1:3'!AA385)</f>
        <v>0</v>
      </c>
      <c r="AB385" s="315">
        <v>0.49</v>
      </c>
      <c r="AC385" s="238">
        <f t="shared" si="79"/>
        <v>0</v>
      </c>
      <c r="AD385" s="223"/>
      <c r="AE385" s="54"/>
      <c r="AF385" s="54"/>
      <c r="AG385" s="54"/>
      <c r="AH385" s="54"/>
      <c r="AI385" s="57"/>
      <c r="AJ385" s="57"/>
      <c r="AK385" s="57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</row>
    <row r="386" spans="1:53" ht="17.25">
      <c r="A386" s="276">
        <v>30100028</v>
      </c>
      <c r="B386" s="61" t="s">
        <v>78</v>
      </c>
      <c r="C386" s="16" t="s">
        <v>77</v>
      </c>
      <c r="D386" s="17">
        <v>5.08</v>
      </c>
      <c r="E386" s="17"/>
      <c r="F386" s="6"/>
      <c r="G386" s="93">
        <f>SUM('1:3'!G386)</f>
        <v>0</v>
      </c>
      <c r="H386" s="218">
        <f t="shared" si="82"/>
        <v>0</v>
      </c>
      <c r="I386" s="93">
        <f>SUM('1:3'!I386)</f>
        <v>0</v>
      </c>
      <c r="J386" s="31" t="str">
        <f t="array" ref="J386">IF(ISERROR(G386/I386),"",G386/I386)</f>
        <v/>
      </c>
      <c r="K386" s="35">
        <f t="array" ref="K386">IF(ISERROR(G386/L386),"",G386/L386)</f>
        <v>0</v>
      </c>
      <c r="L386" s="87">
        <v>21</v>
      </c>
      <c r="M386" s="36">
        <f t="shared" si="83"/>
        <v>0</v>
      </c>
      <c r="N386" s="31">
        <f t="shared" si="84"/>
        <v>0</v>
      </c>
      <c r="O386" s="93">
        <f>SUM('1:3'!O386)</f>
        <v>0</v>
      </c>
      <c r="P386" s="93">
        <f>SUM('1:3'!P386)</f>
        <v>0</v>
      </c>
      <c r="Q386" s="93">
        <f>SUM('1:3'!Q386)</f>
        <v>0</v>
      </c>
      <c r="R386" s="93">
        <f>SUM('1:3'!R386)</f>
        <v>0</v>
      </c>
      <c r="S386" s="93">
        <f>SUM('1:3'!S386)</f>
        <v>0</v>
      </c>
      <c r="T386" s="93">
        <f>SUM('1:3'!T386)</f>
        <v>0</v>
      </c>
      <c r="U386" s="93">
        <f>SUM('1:3'!U386)</f>
        <v>0</v>
      </c>
      <c r="V386" s="202">
        <f t="shared" si="85"/>
        <v>0</v>
      </c>
      <c r="W386" s="33" t="str">
        <f t="shared" si="86"/>
        <v/>
      </c>
      <c r="X386" s="93">
        <f>SUM('1:3'!X386)</f>
        <v>0</v>
      </c>
      <c r="Y386" s="93">
        <f>SUM('1:3'!Y386)</f>
        <v>0</v>
      </c>
      <c r="Z386" s="93">
        <f>SUM('1:3'!Z386)</f>
        <v>0</v>
      </c>
      <c r="AA386" s="93">
        <f>SUM('1:3'!AA386)</f>
        <v>0</v>
      </c>
      <c r="AB386" s="315">
        <v>0.49</v>
      </c>
      <c r="AC386" s="238">
        <f t="shared" si="79"/>
        <v>0</v>
      </c>
      <c r="AD386" s="223"/>
      <c r="AE386" s="54"/>
      <c r="AF386" s="54"/>
      <c r="AG386" s="54"/>
      <c r="AH386" s="54"/>
      <c r="AI386" s="57"/>
      <c r="AJ386" s="57"/>
      <c r="AK386" s="57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</row>
    <row r="387" spans="1:53" ht="17.25">
      <c r="A387" s="276">
        <v>30100032</v>
      </c>
      <c r="B387" s="61" t="s">
        <v>79</v>
      </c>
      <c r="C387" s="16" t="s">
        <v>65</v>
      </c>
      <c r="D387" s="17">
        <v>5.03</v>
      </c>
      <c r="E387" s="17"/>
      <c r="F387" s="6"/>
      <c r="G387" s="93">
        <f>SUM('1:3'!G387)</f>
        <v>0</v>
      </c>
      <c r="H387" s="218">
        <f t="shared" si="82"/>
        <v>0</v>
      </c>
      <c r="I387" s="93">
        <f>SUM('1:3'!I387)</f>
        <v>0</v>
      </c>
      <c r="J387" s="31" t="str">
        <f t="array" ref="J387">IF(ISERROR(G387/I387),"",G387/I387)</f>
        <v/>
      </c>
      <c r="K387" s="35">
        <f t="array" ref="K387">IF(ISERROR(G387/L387),"",G387/L387)</f>
        <v>0</v>
      </c>
      <c r="L387" s="87">
        <v>56</v>
      </c>
      <c r="M387" s="36">
        <f t="shared" si="83"/>
        <v>0</v>
      </c>
      <c r="N387" s="31">
        <f t="shared" si="84"/>
        <v>0</v>
      </c>
      <c r="O387" s="93">
        <f>SUM('1:3'!O387)</f>
        <v>0</v>
      </c>
      <c r="P387" s="93">
        <f>SUM('1:3'!P387)</f>
        <v>0</v>
      </c>
      <c r="Q387" s="93">
        <f>SUM('1:3'!Q387)</f>
        <v>0</v>
      </c>
      <c r="R387" s="93">
        <f>SUM('1:3'!R387)</f>
        <v>0</v>
      </c>
      <c r="S387" s="93">
        <f>SUM('1:3'!S387)</f>
        <v>0</v>
      </c>
      <c r="T387" s="93">
        <f>SUM('1:3'!T387)</f>
        <v>0</v>
      </c>
      <c r="U387" s="93">
        <f>SUM('1:3'!U387)</f>
        <v>0</v>
      </c>
      <c r="V387" s="202">
        <f t="shared" si="85"/>
        <v>0</v>
      </c>
      <c r="W387" s="33" t="str">
        <f t="shared" si="86"/>
        <v/>
      </c>
      <c r="X387" s="93">
        <f>SUM('1:3'!X387)</f>
        <v>0</v>
      </c>
      <c r="Y387" s="93">
        <f>SUM('1:3'!Y387)</f>
        <v>0</v>
      </c>
      <c r="Z387" s="93">
        <f>SUM('1:3'!Z387)</f>
        <v>0</v>
      </c>
      <c r="AA387" s="93">
        <f>SUM('1:3'!AA387)</f>
        <v>0</v>
      </c>
      <c r="AB387" s="315">
        <v>0.18</v>
      </c>
      <c r="AC387" s="238">
        <f t="shared" si="79"/>
        <v>0</v>
      </c>
      <c r="AD387" s="223"/>
      <c r="AE387" s="54"/>
      <c r="AF387" s="54"/>
      <c r="AG387" s="54"/>
      <c r="AH387" s="54"/>
      <c r="AI387" s="57"/>
      <c r="AJ387" s="57"/>
      <c r="AK387" s="57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</row>
    <row r="388" spans="1:53" ht="17.25">
      <c r="A388" s="276">
        <v>30100033</v>
      </c>
      <c r="B388" s="61" t="s">
        <v>79</v>
      </c>
      <c r="C388" s="16" t="s">
        <v>53</v>
      </c>
      <c r="D388" s="17">
        <v>5.03</v>
      </c>
      <c r="E388" s="17"/>
      <c r="F388" s="6"/>
      <c r="G388" s="93">
        <f>SUM('1:3'!G388)</f>
        <v>0</v>
      </c>
      <c r="H388" s="218">
        <f t="shared" si="82"/>
        <v>0</v>
      </c>
      <c r="I388" s="93">
        <f>SUM('1:3'!I388)</f>
        <v>0</v>
      </c>
      <c r="J388" s="31" t="str">
        <f t="array" ref="J388">IF(ISERROR(G388/I388),"",G388/I388)</f>
        <v/>
      </c>
      <c r="K388" s="35">
        <f t="array" ref="K388">IF(ISERROR(G388/L388),"",G388/L388)</f>
        <v>0</v>
      </c>
      <c r="L388" s="87">
        <v>56</v>
      </c>
      <c r="M388" s="36">
        <f t="shared" si="83"/>
        <v>0</v>
      </c>
      <c r="N388" s="31">
        <f t="shared" si="84"/>
        <v>0</v>
      </c>
      <c r="O388" s="93">
        <f>SUM('1:3'!O388)</f>
        <v>0</v>
      </c>
      <c r="P388" s="93">
        <f>SUM('1:3'!P388)</f>
        <v>0</v>
      </c>
      <c r="Q388" s="93">
        <f>SUM('1:3'!Q388)</f>
        <v>0</v>
      </c>
      <c r="R388" s="93">
        <f>SUM('1:3'!R388)</f>
        <v>0</v>
      </c>
      <c r="S388" s="93">
        <f>SUM('1:3'!S388)</f>
        <v>0</v>
      </c>
      <c r="T388" s="93">
        <f>SUM('1:3'!T388)</f>
        <v>0</v>
      </c>
      <c r="U388" s="93">
        <f>SUM('1:3'!U388)</f>
        <v>0</v>
      </c>
      <c r="V388" s="202">
        <f t="shared" si="85"/>
        <v>0</v>
      </c>
      <c r="W388" s="33" t="str">
        <f t="shared" si="86"/>
        <v/>
      </c>
      <c r="X388" s="93">
        <f>SUM('1:3'!X388)</f>
        <v>0</v>
      </c>
      <c r="Y388" s="93">
        <f>SUM('1:3'!Y388)</f>
        <v>0</v>
      </c>
      <c r="Z388" s="93">
        <f>SUM('1:3'!Z388)</f>
        <v>0</v>
      </c>
      <c r="AA388" s="93">
        <f>SUM('1:3'!AA388)</f>
        <v>0</v>
      </c>
      <c r="AB388" s="315">
        <v>0.18</v>
      </c>
      <c r="AC388" s="238">
        <f t="shared" si="79"/>
        <v>0</v>
      </c>
      <c r="AD388" s="223"/>
      <c r="AE388" s="54"/>
      <c r="AF388" s="54"/>
      <c r="AG388" s="54"/>
      <c r="AH388" s="54"/>
      <c r="AI388" s="57"/>
      <c r="AJ388" s="57"/>
      <c r="AK388" s="57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</row>
    <row r="389" spans="1:53" ht="17.25">
      <c r="A389" s="276">
        <v>30100062</v>
      </c>
      <c r="B389" s="61" t="s">
        <v>79</v>
      </c>
      <c r="C389" s="16" t="s">
        <v>66</v>
      </c>
      <c r="D389" s="17">
        <v>5.03</v>
      </c>
      <c r="E389" s="17"/>
      <c r="F389" s="6"/>
      <c r="G389" s="93">
        <f>SUM('1:3'!G389)</f>
        <v>0</v>
      </c>
      <c r="H389" s="218">
        <f t="shared" si="82"/>
        <v>0</v>
      </c>
      <c r="I389" s="93">
        <f>SUM('1:3'!I389)</f>
        <v>0</v>
      </c>
      <c r="J389" s="31" t="str">
        <f t="array" ref="J389">IF(ISERROR(G389/I389),"",G389/I389)</f>
        <v/>
      </c>
      <c r="K389" s="35">
        <f t="array" ref="K389">IF(ISERROR(G389/L389),"",G389/L389)</f>
        <v>0</v>
      </c>
      <c r="L389" s="87">
        <v>56</v>
      </c>
      <c r="M389" s="36">
        <f t="shared" si="83"/>
        <v>0</v>
      </c>
      <c r="N389" s="31">
        <f t="shared" si="84"/>
        <v>0</v>
      </c>
      <c r="O389" s="93">
        <f>SUM('1:3'!O389)</f>
        <v>0</v>
      </c>
      <c r="P389" s="93">
        <f>SUM('1:3'!P389)</f>
        <v>0</v>
      </c>
      <c r="Q389" s="93">
        <f>SUM('1:3'!Q389)</f>
        <v>0</v>
      </c>
      <c r="R389" s="93">
        <f>SUM('1:3'!R389)</f>
        <v>0</v>
      </c>
      <c r="S389" s="93">
        <f>SUM('1:3'!S389)</f>
        <v>0</v>
      </c>
      <c r="T389" s="93">
        <f>SUM('1:3'!T389)</f>
        <v>0</v>
      </c>
      <c r="U389" s="93">
        <f>SUM('1:3'!U389)</f>
        <v>0</v>
      </c>
      <c r="V389" s="202">
        <f t="shared" si="85"/>
        <v>0</v>
      </c>
      <c r="W389" s="33" t="str">
        <f t="shared" si="86"/>
        <v/>
      </c>
      <c r="X389" s="93">
        <f>SUM('1:3'!X389)</f>
        <v>0</v>
      </c>
      <c r="Y389" s="93">
        <f>SUM('1:3'!Y389)</f>
        <v>0</v>
      </c>
      <c r="Z389" s="93">
        <f>SUM('1:3'!Z389)</f>
        <v>0</v>
      </c>
      <c r="AA389" s="93">
        <f>SUM('1:3'!AA389)</f>
        <v>0</v>
      </c>
      <c r="AB389" s="315">
        <v>0.18</v>
      </c>
      <c r="AC389" s="238">
        <f t="shared" si="79"/>
        <v>0</v>
      </c>
      <c r="AD389" s="223"/>
      <c r="AE389" s="54"/>
      <c r="AF389" s="54"/>
      <c r="AG389" s="54"/>
      <c r="AH389" s="54"/>
      <c r="AI389" s="57"/>
      <c r="AJ389" s="57"/>
      <c r="AK389" s="57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</row>
    <row r="390" spans="1:53" ht="17.25">
      <c r="A390" s="276">
        <v>30100031</v>
      </c>
      <c r="B390" s="61" t="s">
        <v>79</v>
      </c>
      <c r="C390" s="16" t="s">
        <v>74</v>
      </c>
      <c r="D390" s="17">
        <v>5.03</v>
      </c>
      <c r="E390" s="17"/>
      <c r="F390" s="6"/>
      <c r="G390" s="93">
        <f>SUM('1:3'!G390)</f>
        <v>0</v>
      </c>
      <c r="H390" s="218">
        <f t="shared" si="82"/>
        <v>0</v>
      </c>
      <c r="I390" s="93">
        <f>SUM('1:3'!I390)</f>
        <v>0</v>
      </c>
      <c r="J390" s="31" t="str">
        <f t="array" ref="J390">IF(ISERROR(G390/I390),"",G390/I390)</f>
        <v/>
      </c>
      <c r="K390" s="35">
        <f t="array" ref="K390">IF(ISERROR(G390/L390),"",G390/L390)</f>
        <v>0</v>
      </c>
      <c r="L390" s="87">
        <v>56</v>
      </c>
      <c r="M390" s="36">
        <f t="shared" si="83"/>
        <v>0</v>
      </c>
      <c r="N390" s="31">
        <f t="shared" si="84"/>
        <v>0</v>
      </c>
      <c r="O390" s="93">
        <f>SUM('1:3'!O390)</f>
        <v>0</v>
      </c>
      <c r="P390" s="93">
        <f>SUM('1:3'!P390)</f>
        <v>0</v>
      </c>
      <c r="Q390" s="93">
        <f>SUM('1:3'!Q390)</f>
        <v>0</v>
      </c>
      <c r="R390" s="93">
        <f>SUM('1:3'!R390)</f>
        <v>0</v>
      </c>
      <c r="S390" s="93">
        <f>SUM('1:3'!S390)</f>
        <v>0</v>
      </c>
      <c r="T390" s="93">
        <f>SUM('1:3'!T390)</f>
        <v>0</v>
      </c>
      <c r="U390" s="93">
        <f>SUM('1:3'!U390)</f>
        <v>0</v>
      </c>
      <c r="V390" s="202">
        <f t="shared" si="85"/>
        <v>0</v>
      </c>
      <c r="W390" s="33" t="str">
        <f t="shared" si="86"/>
        <v/>
      </c>
      <c r="X390" s="93">
        <f>SUM('1:3'!X390)</f>
        <v>0</v>
      </c>
      <c r="Y390" s="93">
        <f>SUM('1:3'!Y390)</f>
        <v>0</v>
      </c>
      <c r="Z390" s="93">
        <f>SUM('1:3'!Z390)</f>
        <v>0</v>
      </c>
      <c r="AA390" s="93">
        <f>SUM('1:3'!AA390)</f>
        <v>0</v>
      </c>
      <c r="AB390" s="315">
        <v>0.18</v>
      </c>
      <c r="AC390" s="238">
        <f t="shared" si="79"/>
        <v>0</v>
      </c>
      <c r="AD390" s="223"/>
      <c r="AE390" s="54"/>
      <c r="AF390" s="54"/>
      <c r="AG390" s="54"/>
      <c r="AH390" s="54"/>
      <c r="AI390" s="57"/>
      <c r="AJ390" s="57"/>
      <c r="AK390" s="57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</row>
    <row r="391" spans="1:53" ht="17.25">
      <c r="A391" s="276">
        <v>30100019</v>
      </c>
      <c r="B391" s="61" t="s">
        <v>385</v>
      </c>
      <c r="C391" s="16" t="s">
        <v>386</v>
      </c>
      <c r="D391" s="17">
        <v>5.03</v>
      </c>
      <c r="E391" s="17"/>
      <c r="F391" s="6"/>
      <c r="G391" s="93">
        <f>SUM('1:3'!G391)</f>
        <v>0</v>
      </c>
      <c r="H391" s="218">
        <f t="shared" si="82"/>
        <v>0</v>
      </c>
      <c r="I391" s="93">
        <f>SUM('1:3'!I391)</f>
        <v>0</v>
      </c>
      <c r="J391" s="31"/>
      <c r="K391" s="35">
        <f t="array" ref="K391">IF(ISERROR(G391/L391),"",G391/L391)</f>
        <v>0</v>
      </c>
      <c r="L391" s="87">
        <v>54</v>
      </c>
      <c r="M391" s="36">
        <f t="shared" si="83"/>
        <v>0</v>
      </c>
      <c r="N391" s="31">
        <f t="shared" si="84"/>
        <v>0</v>
      </c>
      <c r="O391" s="93">
        <f>SUM('1:3'!O391)</f>
        <v>0</v>
      </c>
      <c r="P391" s="93">
        <f>SUM('1:3'!P391)</f>
        <v>0</v>
      </c>
      <c r="Q391" s="93">
        <f>SUM('1:3'!Q391)</f>
        <v>0</v>
      </c>
      <c r="R391" s="93">
        <f>SUM('1:3'!R391)</f>
        <v>0</v>
      </c>
      <c r="S391" s="93">
        <f>SUM('1:3'!S391)</f>
        <v>0</v>
      </c>
      <c r="T391" s="93">
        <f>SUM('1:3'!T391)</f>
        <v>0</v>
      </c>
      <c r="U391" s="93">
        <f>SUM('1:3'!U391)</f>
        <v>0</v>
      </c>
      <c r="V391" s="202"/>
      <c r="W391" s="33"/>
      <c r="X391" s="93">
        <f>SUM('1:3'!X391)</f>
        <v>0</v>
      </c>
      <c r="Y391" s="93">
        <f>SUM('1:3'!Y391)</f>
        <v>0</v>
      </c>
      <c r="Z391" s="93">
        <f>SUM('1:3'!Z391)</f>
        <v>0</v>
      </c>
      <c r="AA391" s="93">
        <f>SUM('1:3'!AA391)</f>
        <v>0</v>
      </c>
      <c r="AB391" s="315">
        <v>0.19</v>
      </c>
      <c r="AC391" s="238">
        <f t="shared" si="79"/>
        <v>0</v>
      </c>
      <c r="AD391" s="223"/>
      <c r="AE391" s="54"/>
      <c r="AF391" s="54"/>
      <c r="AG391" s="54"/>
      <c r="AH391" s="54"/>
      <c r="AI391" s="57"/>
      <c r="AJ391" s="57"/>
      <c r="AK391" s="57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</row>
    <row r="392" spans="1:53" ht="17.25">
      <c r="A392" s="276">
        <v>30100020</v>
      </c>
      <c r="B392" s="61" t="s">
        <v>385</v>
      </c>
      <c r="C392" s="16" t="s">
        <v>387</v>
      </c>
      <c r="D392" s="17">
        <v>5.03</v>
      </c>
      <c r="E392" s="17"/>
      <c r="F392" s="6"/>
      <c r="G392" s="93">
        <f>SUM('1:3'!G392)</f>
        <v>0</v>
      </c>
      <c r="H392" s="218">
        <f t="shared" si="82"/>
        <v>0</v>
      </c>
      <c r="I392" s="93">
        <f>SUM('1:3'!I392)</f>
        <v>0</v>
      </c>
      <c r="J392" s="31"/>
      <c r="K392" s="35">
        <f t="array" ref="K392">IF(ISERROR(G392/L392),"",G392/L392)</f>
        <v>0</v>
      </c>
      <c r="L392" s="87">
        <v>54</v>
      </c>
      <c r="M392" s="36">
        <f t="shared" si="83"/>
        <v>0</v>
      </c>
      <c r="N392" s="31">
        <f t="shared" si="84"/>
        <v>0</v>
      </c>
      <c r="O392" s="93">
        <f>SUM('1:3'!O392)</f>
        <v>0</v>
      </c>
      <c r="P392" s="93">
        <f>SUM('1:3'!P392)</f>
        <v>0</v>
      </c>
      <c r="Q392" s="93">
        <f>SUM('1:3'!Q392)</f>
        <v>0</v>
      </c>
      <c r="R392" s="93">
        <f>SUM('1:3'!R392)</f>
        <v>0</v>
      </c>
      <c r="S392" s="93">
        <f>SUM('1:3'!S392)</f>
        <v>0</v>
      </c>
      <c r="T392" s="93">
        <f>SUM('1:3'!T392)</f>
        <v>0</v>
      </c>
      <c r="U392" s="93">
        <f>SUM('1:3'!U392)</f>
        <v>0</v>
      </c>
      <c r="V392" s="202"/>
      <c r="W392" s="33"/>
      <c r="X392" s="93">
        <f>SUM('1:3'!X392)</f>
        <v>0</v>
      </c>
      <c r="Y392" s="93">
        <f>SUM('1:3'!Y392)</f>
        <v>0</v>
      </c>
      <c r="Z392" s="93">
        <f>SUM('1:3'!Z392)</f>
        <v>0</v>
      </c>
      <c r="AA392" s="93">
        <f>SUM('1:3'!AA392)</f>
        <v>0</v>
      </c>
      <c r="AB392" s="315">
        <v>0.19</v>
      </c>
      <c r="AC392" s="238">
        <f t="shared" si="79"/>
        <v>0</v>
      </c>
      <c r="AD392" s="223"/>
      <c r="AE392" s="54"/>
      <c r="AF392" s="54"/>
      <c r="AG392" s="54"/>
      <c r="AH392" s="54"/>
      <c r="AI392" s="57"/>
      <c r="AJ392" s="57"/>
      <c r="AK392" s="57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</row>
    <row r="393" spans="1:53" ht="17.25">
      <c r="A393" s="276">
        <v>30100021</v>
      </c>
      <c r="B393" s="186" t="s">
        <v>382</v>
      </c>
      <c r="C393" s="16" t="s">
        <v>389</v>
      </c>
      <c r="D393" s="17">
        <v>5.03</v>
      </c>
      <c r="E393" s="17"/>
      <c r="F393" s="6"/>
      <c r="G393" s="93">
        <f>SUM('1:3'!G393)</f>
        <v>0</v>
      </c>
      <c r="H393" s="218">
        <f t="shared" si="82"/>
        <v>0</v>
      </c>
      <c r="I393" s="93">
        <f>SUM('1:3'!I393)</f>
        <v>0</v>
      </c>
      <c r="J393" s="31"/>
      <c r="K393" s="35">
        <f t="array" ref="K393">IF(ISERROR(G393/L393),"",G393/L393)</f>
        <v>0</v>
      </c>
      <c r="L393" s="87">
        <v>54</v>
      </c>
      <c r="M393" s="36">
        <f t="shared" si="83"/>
        <v>0</v>
      </c>
      <c r="N393" s="31">
        <f t="shared" si="84"/>
        <v>0</v>
      </c>
      <c r="O393" s="93">
        <f>SUM('1:3'!O393)</f>
        <v>0</v>
      </c>
      <c r="P393" s="93">
        <f>SUM('1:3'!P393)</f>
        <v>0</v>
      </c>
      <c r="Q393" s="93">
        <f>SUM('1:3'!Q393)</f>
        <v>0</v>
      </c>
      <c r="R393" s="93">
        <f>SUM('1:3'!R393)</f>
        <v>0</v>
      </c>
      <c r="S393" s="93">
        <f>SUM('1:3'!S393)</f>
        <v>0</v>
      </c>
      <c r="T393" s="93">
        <f>SUM('1:3'!T393)</f>
        <v>0</v>
      </c>
      <c r="U393" s="93">
        <f>SUM('1:3'!U393)</f>
        <v>0</v>
      </c>
      <c r="V393" s="202"/>
      <c r="W393" s="33"/>
      <c r="X393" s="93">
        <f>SUM('1:3'!X393)</f>
        <v>0</v>
      </c>
      <c r="Y393" s="93">
        <f>SUM('1:3'!Y393)</f>
        <v>0</v>
      </c>
      <c r="Z393" s="93">
        <f>SUM('1:3'!Z393)</f>
        <v>0</v>
      </c>
      <c r="AA393" s="93">
        <f>SUM('1:3'!AA393)</f>
        <v>0</v>
      </c>
      <c r="AB393" s="315">
        <v>0.19</v>
      </c>
      <c r="AC393" s="238">
        <f t="shared" si="79"/>
        <v>0</v>
      </c>
      <c r="AD393" s="223"/>
      <c r="AE393" s="54"/>
      <c r="AF393" s="54"/>
      <c r="AG393" s="54"/>
      <c r="AH393" s="54"/>
      <c r="AI393" s="57"/>
      <c r="AJ393" s="57"/>
      <c r="AK393" s="57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</row>
    <row r="394" spans="1:53" ht="17.25">
      <c r="A394" s="276">
        <v>30100018</v>
      </c>
      <c r="B394" s="186" t="s">
        <v>382</v>
      </c>
      <c r="C394" s="16" t="s">
        <v>391</v>
      </c>
      <c r="D394" s="17">
        <v>5.03</v>
      </c>
      <c r="E394" s="17"/>
      <c r="F394" s="6"/>
      <c r="G394" s="93">
        <f>SUM('1:3'!G394)</f>
        <v>0</v>
      </c>
      <c r="H394" s="218">
        <f t="shared" si="82"/>
        <v>0</v>
      </c>
      <c r="I394" s="93">
        <f>SUM('1:3'!I394)</f>
        <v>0</v>
      </c>
      <c r="J394" s="31"/>
      <c r="K394" s="35">
        <f t="array" ref="K394">IF(ISERROR(G394/L394),"",G394/L394)</f>
        <v>0</v>
      </c>
      <c r="L394" s="87">
        <v>54</v>
      </c>
      <c r="M394" s="36">
        <f t="shared" si="83"/>
        <v>0</v>
      </c>
      <c r="N394" s="31">
        <f t="shared" si="84"/>
        <v>0</v>
      </c>
      <c r="O394" s="93">
        <f>SUM('1:3'!O394)</f>
        <v>0</v>
      </c>
      <c r="P394" s="93">
        <f>SUM('1:3'!P394)</f>
        <v>0</v>
      </c>
      <c r="Q394" s="93">
        <f>SUM('1:3'!Q394)</f>
        <v>0</v>
      </c>
      <c r="R394" s="93">
        <f>SUM('1:3'!R394)</f>
        <v>0</v>
      </c>
      <c r="S394" s="93">
        <f>SUM('1:3'!S394)</f>
        <v>0</v>
      </c>
      <c r="T394" s="93">
        <f>SUM('1:3'!T394)</f>
        <v>0</v>
      </c>
      <c r="U394" s="93">
        <f>SUM('1:3'!U394)</f>
        <v>0</v>
      </c>
      <c r="V394" s="202"/>
      <c r="W394" s="33"/>
      <c r="X394" s="93">
        <f>SUM('1:3'!X394)</f>
        <v>0</v>
      </c>
      <c r="Y394" s="93">
        <f>SUM('1:3'!Y394)</f>
        <v>0</v>
      </c>
      <c r="Z394" s="93">
        <f>SUM('1:3'!Z394)</f>
        <v>0</v>
      </c>
      <c r="AA394" s="93">
        <f>SUM('1:3'!AA394)</f>
        <v>0</v>
      </c>
      <c r="AB394" s="315">
        <v>0.19</v>
      </c>
      <c r="AC394" s="238">
        <f t="shared" si="79"/>
        <v>0</v>
      </c>
      <c r="AD394" s="223"/>
      <c r="AE394" s="54"/>
      <c r="AF394" s="54"/>
      <c r="AG394" s="54"/>
      <c r="AH394" s="54"/>
      <c r="AI394" s="57"/>
      <c r="AJ394" s="57"/>
      <c r="AK394" s="57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</row>
    <row r="395" spans="1:53" ht="17.25">
      <c r="A395" s="279">
        <v>30700007</v>
      </c>
      <c r="B395" s="186" t="s">
        <v>418</v>
      </c>
      <c r="C395" s="183" t="s">
        <v>364</v>
      </c>
      <c r="D395" s="17">
        <v>5.03</v>
      </c>
      <c r="E395" s="17"/>
      <c r="F395" s="6"/>
      <c r="G395" s="93">
        <f>SUM('1:3'!G395)</f>
        <v>0</v>
      </c>
      <c r="H395" s="218">
        <f t="shared" si="82"/>
        <v>0</v>
      </c>
      <c r="I395" s="93">
        <f>SUM('1:3'!I395)</f>
        <v>0</v>
      </c>
      <c r="J395" s="31"/>
      <c r="K395" s="35">
        <f t="array" ref="K395">IF(ISERROR(G395/L395),"",G395/L395)</f>
        <v>0</v>
      </c>
      <c r="L395" s="87">
        <v>4</v>
      </c>
      <c r="M395" s="36">
        <f t="shared" si="83"/>
        <v>0</v>
      </c>
      <c r="N395" s="31"/>
      <c r="O395" s="93">
        <f>SUM('1:3'!O395)</f>
        <v>0</v>
      </c>
      <c r="P395" s="93">
        <f>SUM('1:3'!P395)</f>
        <v>0</v>
      </c>
      <c r="Q395" s="93">
        <f>SUM('1:3'!Q395)</f>
        <v>0</v>
      </c>
      <c r="R395" s="93">
        <f>SUM('1:3'!R395)</f>
        <v>0</v>
      </c>
      <c r="S395" s="93">
        <f>SUM('1:3'!S395)</f>
        <v>0</v>
      </c>
      <c r="T395" s="93">
        <f>SUM('1:3'!T395)</f>
        <v>0</v>
      </c>
      <c r="U395" s="93">
        <f>SUM('1:3'!U395)</f>
        <v>0</v>
      </c>
      <c r="V395" s="202"/>
      <c r="W395" s="33"/>
      <c r="X395" s="93">
        <f>SUM('1:3'!X395)</f>
        <v>0</v>
      </c>
      <c r="Y395" s="93">
        <f>SUM('1:3'!Y395)</f>
        <v>0</v>
      </c>
      <c r="Z395" s="93">
        <f>SUM('1:3'!Z395)</f>
        <v>0</v>
      </c>
      <c r="AA395" s="93">
        <f>SUM('1:3'!AA395)</f>
        <v>0</v>
      </c>
      <c r="AB395" s="318">
        <v>0.94</v>
      </c>
      <c r="AC395" s="238">
        <f t="shared" si="79"/>
        <v>0</v>
      </c>
      <c r="AD395" s="223"/>
      <c r="AE395" s="54"/>
      <c r="AF395" s="54"/>
      <c r="AG395" s="54"/>
      <c r="AH395" s="54"/>
      <c r="AI395" s="57"/>
      <c r="AJ395" s="57"/>
      <c r="AK395" s="57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</row>
    <row r="396" spans="1:53" ht="17.25">
      <c r="A396" s="279">
        <v>30700006</v>
      </c>
      <c r="B396" s="186" t="s">
        <v>418</v>
      </c>
      <c r="C396" s="183" t="s">
        <v>365</v>
      </c>
      <c r="D396" s="17">
        <v>5.03</v>
      </c>
      <c r="E396" s="17"/>
      <c r="F396" s="6"/>
      <c r="G396" s="93">
        <f>SUM('1:3'!G396)</f>
        <v>0</v>
      </c>
      <c r="H396" s="218">
        <f t="shared" si="82"/>
        <v>0</v>
      </c>
      <c r="I396" s="93">
        <f>SUM('1:3'!I396)</f>
        <v>0</v>
      </c>
      <c r="J396" s="31"/>
      <c r="K396" s="35">
        <f t="array" ref="K396">IF(ISERROR(G396/L396),"",G396/L396)</f>
        <v>0</v>
      </c>
      <c r="L396" s="87">
        <v>4</v>
      </c>
      <c r="M396" s="36">
        <f t="shared" si="83"/>
        <v>0</v>
      </c>
      <c r="N396" s="31"/>
      <c r="O396" s="93">
        <f>SUM('1:3'!O396)</f>
        <v>0</v>
      </c>
      <c r="P396" s="93">
        <f>SUM('1:3'!P396)</f>
        <v>0</v>
      </c>
      <c r="Q396" s="93">
        <f>SUM('1:3'!Q396)</f>
        <v>0</v>
      </c>
      <c r="R396" s="93">
        <f>SUM('1:3'!R396)</f>
        <v>0</v>
      </c>
      <c r="S396" s="93">
        <f>SUM('1:3'!S396)</f>
        <v>0</v>
      </c>
      <c r="T396" s="93">
        <f>SUM('1:3'!T396)</f>
        <v>0</v>
      </c>
      <c r="U396" s="93">
        <f>SUM('1:3'!U396)</f>
        <v>0</v>
      </c>
      <c r="V396" s="202"/>
      <c r="W396" s="33"/>
      <c r="X396" s="93">
        <f>SUM('1:3'!X396)</f>
        <v>0</v>
      </c>
      <c r="Y396" s="93">
        <f>SUM('1:3'!Y396)</f>
        <v>0</v>
      </c>
      <c r="Z396" s="93">
        <f>SUM('1:3'!Z396)</f>
        <v>0</v>
      </c>
      <c r="AA396" s="93">
        <f>SUM('1:3'!AA396)</f>
        <v>0</v>
      </c>
      <c r="AB396" s="318">
        <v>0.94</v>
      </c>
      <c r="AC396" s="238">
        <f t="shared" si="79"/>
        <v>0</v>
      </c>
      <c r="AD396" s="223"/>
      <c r="AE396" s="54"/>
      <c r="AF396" s="54"/>
      <c r="AG396" s="54"/>
      <c r="AH396" s="54"/>
      <c r="AI396" s="57"/>
      <c r="AJ396" s="57"/>
      <c r="AK396" s="57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</row>
    <row r="397" spans="1:53" ht="17.25">
      <c r="A397" s="279">
        <v>30700008</v>
      </c>
      <c r="B397" s="186" t="s">
        <v>418</v>
      </c>
      <c r="C397" s="183" t="s">
        <v>366</v>
      </c>
      <c r="D397" s="17">
        <v>5.03</v>
      </c>
      <c r="E397" s="17"/>
      <c r="F397" s="6"/>
      <c r="G397" s="93">
        <f>SUM('1:3'!G397)</f>
        <v>0</v>
      </c>
      <c r="H397" s="218">
        <f t="shared" si="82"/>
        <v>0</v>
      </c>
      <c r="I397" s="93">
        <f>SUM('1:3'!I397)</f>
        <v>0</v>
      </c>
      <c r="J397" s="31"/>
      <c r="K397" s="35">
        <f t="array" ref="K397">IF(ISERROR(G397/L397),"",G397/L397)</f>
        <v>0</v>
      </c>
      <c r="L397" s="87">
        <v>4</v>
      </c>
      <c r="M397" s="36">
        <f t="shared" si="83"/>
        <v>0</v>
      </c>
      <c r="N397" s="31"/>
      <c r="O397" s="93">
        <f>SUM('1:3'!O397)</f>
        <v>0</v>
      </c>
      <c r="P397" s="93">
        <f>SUM('1:3'!P397)</f>
        <v>0</v>
      </c>
      <c r="Q397" s="93">
        <f>SUM('1:3'!Q397)</f>
        <v>0</v>
      </c>
      <c r="R397" s="93">
        <f>SUM('1:3'!R397)</f>
        <v>0</v>
      </c>
      <c r="S397" s="93">
        <f>SUM('1:3'!S397)</f>
        <v>0</v>
      </c>
      <c r="T397" s="93">
        <f>SUM('1:3'!T397)</f>
        <v>0</v>
      </c>
      <c r="U397" s="93">
        <f>SUM('1:3'!U397)</f>
        <v>0</v>
      </c>
      <c r="V397" s="202"/>
      <c r="W397" s="33"/>
      <c r="X397" s="93">
        <f>SUM('1:3'!X397)</f>
        <v>0</v>
      </c>
      <c r="Y397" s="93">
        <f>SUM('1:3'!Y397)</f>
        <v>0</v>
      </c>
      <c r="Z397" s="93">
        <f>SUM('1:3'!Z397)</f>
        <v>0</v>
      </c>
      <c r="AA397" s="93">
        <f>SUM('1:3'!AA397)</f>
        <v>0</v>
      </c>
      <c r="AB397" s="318">
        <v>0.94</v>
      </c>
      <c r="AC397" s="238">
        <f t="shared" si="79"/>
        <v>0</v>
      </c>
      <c r="AD397" s="223"/>
      <c r="AE397" s="54"/>
      <c r="AF397" s="54"/>
      <c r="AG397" s="54"/>
      <c r="AH397" s="54"/>
      <c r="AI397" s="57"/>
      <c r="AJ397" s="57"/>
      <c r="AK397" s="57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</row>
    <row r="398" spans="1:53" ht="17.25">
      <c r="A398" s="279">
        <v>30700009</v>
      </c>
      <c r="B398" s="186" t="s">
        <v>418</v>
      </c>
      <c r="C398" s="183" t="s">
        <v>367</v>
      </c>
      <c r="D398" s="17">
        <v>5.03</v>
      </c>
      <c r="E398" s="17"/>
      <c r="F398" s="6"/>
      <c r="G398" s="93">
        <f>SUM('1:3'!G398)</f>
        <v>0</v>
      </c>
      <c r="H398" s="218">
        <f t="shared" si="82"/>
        <v>0</v>
      </c>
      <c r="I398" s="93">
        <f>SUM('1:3'!I398)</f>
        <v>0</v>
      </c>
      <c r="J398" s="31"/>
      <c r="K398" s="35">
        <f t="array" ref="K398">IF(ISERROR(G398/L398),"",G398/L398)</f>
        <v>0</v>
      </c>
      <c r="L398" s="87">
        <v>4</v>
      </c>
      <c r="M398" s="36">
        <f t="shared" si="83"/>
        <v>0</v>
      </c>
      <c r="N398" s="31"/>
      <c r="O398" s="93">
        <f>SUM('1:3'!O398)</f>
        <v>0</v>
      </c>
      <c r="P398" s="93">
        <f>SUM('1:3'!P398)</f>
        <v>0</v>
      </c>
      <c r="Q398" s="93">
        <f>SUM('1:3'!Q398)</f>
        <v>0</v>
      </c>
      <c r="R398" s="93">
        <f>SUM('1:3'!R398)</f>
        <v>0</v>
      </c>
      <c r="S398" s="93">
        <f>SUM('1:3'!S398)</f>
        <v>0</v>
      </c>
      <c r="T398" s="93">
        <f>SUM('1:3'!T398)</f>
        <v>0</v>
      </c>
      <c r="U398" s="93">
        <f>SUM('1:3'!U398)</f>
        <v>0</v>
      </c>
      <c r="V398" s="202"/>
      <c r="W398" s="33"/>
      <c r="X398" s="93">
        <f>SUM('1:3'!X398)</f>
        <v>0</v>
      </c>
      <c r="Y398" s="93">
        <f>SUM('1:3'!Y398)</f>
        <v>0</v>
      </c>
      <c r="Z398" s="93">
        <f>SUM('1:3'!Z398)</f>
        <v>0</v>
      </c>
      <c r="AA398" s="93">
        <f>SUM('1:3'!AA398)</f>
        <v>0</v>
      </c>
      <c r="AB398" s="318">
        <v>0.94</v>
      </c>
      <c r="AC398" s="238">
        <f t="shared" si="79"/>
        <v>0</v>
      </c>
      <c r="AD398" s="223"/>
      <c r="AE398" s="54"/>
      <c r="AF398" s="54"/>
      <c r="AG398" s="54"/>
      <c r="AH398" s="54"/>
      <c r="AI398" s="57"/>
      <c r="AJ398" s="57"/>
      <c r="AK398" s="57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</row>
    <row r="399" spans="1:53" ht="17.25">
      <c r="A399" s="276">
        <v>30100036</v>
      </c>
      <c r="B399" s="62" t="s">
        <v>80</v>
      </c>
      <c r="C399" s="16" t="s">
        <v>61</v>
      </c>
      <c r="D399" s="17">
        <v>5.03</v>
      </c>
      <c r="E399" s="17"/>
      <c r="F399" s="6"/>
      <c r="G399" s="93">
        <f>SUM('1:3'!G399)</f>
        <v>0</v>
      </c>
      <c r="H399" s="218">
        <f t="shared" si="82"/>
        <v>0</v>
      </c>
      <c r="I399" s="93">
        <f>SUM('1:3'!I399)</f>
        <v>0</v>
      </c>
      <c r="J399" s="31" t="str">
        <f t="array" ref="J399">IF(ISERROR(G399/I399),"",G399/I399)</f>
        <v/>
      </c>
      <c r="K399" s="35">
        <f t="array" ref="K399">IF(ISERROR(G399/L399),"",G399/L399)</f>
        <v>0</v>
      </c>
      <c r="L399" s="87">
        <v>40</v>
      </c>
      <c r="M399" s="36">
        <f t="shared" si="83"/>
        <v>0</v>
      </c>
      <c r="N399" s="31">
        <f t="shared" ref="N399:N408" si="87">SUM(O399:U399)</f>
        <v>0</v>
      </c>
      <c r="O399" s="93">
        <f>SUM('1:3'!O399)</f>
        <v>0</v>
      </c>
      <c r="P399" s="93">
        <f>SUM('1:3'!P399)</f>
        <v>0</v>
      </c>
      <c r="Q399" s="93">
        <f>SUM('1:3'!Q399)</f>
        <v>0</v>
      </c>
      <c r="R399" s="93">
        <f>SUM('1:3'!R399)</f>
        <v>0</v>
      </c>
      <c r="S399" s="93">
        <f>SUM('1:3'!S399)</f>
        <v>0</v>
      </c>
      <c r="T399" s="93">
        <f>SUM('1:3'!T399)</f>
        <v>0</v>
      </c>
      <c r="U399" s="93">
        <f>SUM('1:3'!U399)</f>
        <v>0</v>
      </c>
      <c r="V399" s="202">
        <f t="shared" ref="V399:V408" si="88">SUM(X399:AA399)</f>
        <v>0</v>
      </c>
      <c r="W399" s="33" t="str">
        <f t="shared" ref="W399:W408" si="89">IF(ISERROR(V399/G399),"",V399/G399)</f>
        <v/>
      </c>
      <c r="X399" s="93">
        <f>SUM('1:3'!X399)</f>
        <v>0</v>
      </c>
      <c r="Y399" s="93">
        <f>SUM('1:3'!Y399)</f>
        <v>0</v>
      </c>
      <c r="Z399" s="93">
        <f>SUM('1:3'!Z399)</f>
        <v>0</v>
      </c>
      <c r="AA399" s="93">
        <f>SUM('1:3'!AA399)</f>
        <v>0</v>
      </c>
      <c r="AB399" s="315">
        <v>0.19</v>
      </c>
      <c r="AC399" s="238">
        <f t="shared" si="79"/>
        <v>0</v>
      </c>
      <c r="AD399" s="223"/>
      <c r="AE399" s="54"/>
      <c r="AF399" s="54"/>
      <c r="AG399" s="54"/>
      <c r="AH399" s="54"/>
      <c r="AI399" s="57"/>
      <c r="AJ399" s="57"/>
      <c r="AK399" s="57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</row>
    <row r="400" spans="1:53" ht="17.25">
      <c r="A400" s="276">
        <v>30100034</v>
      </c>
      <c r="B400" s="62" t="s">
        <v>80</v>
      </c>
      <c r="C400" s="16" t="s">
        <v>60</v>
      </c>
      <c r="D400" s="17">
        <v>5.03</v>
      </c>
      <c r="E400" s="17"/>
      <c r="F400" s="6"/>
      <c r="G400" s="93">
        <f>SUM('1:3'!G400)</f>
        <v>0</v>
      </c>
      <c r="H400" s="218">
        <f t="shared" si="82"/>
        <v>0</v>
      </c>
      <c r="I400" s="93">
        <f>SUM('1:3'!I400)</f>
        <v>0</v>
      </c>
      <c r="J400" s="31" t="str">
        <f t="array" ref="J400">IF(ISERROR(G400/I400),"",G400/I400)</f>
        <v/>
      </c>
      <c r="K400" s="35">
        <f t="array" ref="K400">IF(ISERROR(G400/L400),"",G400/L400)</f>
        <v>0</v>
      </c>
      <c r="L400" s="87">
        <v>40</v>
      </c>
      <c r="M400" s="36">
        <f t="shared" si="83"/>
        <v>0</v>
      </c>
      <c r="N400" s="31">
        <f t="shared" si="87"/>
        <v>0</v>
      </c>
      <c r="O400" s="93">
        <f>SUM('1:3'!O400)</f>
        <v>0</v>
      </c>
      <c r="P400" s="93">
        <f>SUM('1:3'!P400)</f>
        <v>0</v>
      </c>
      <c r="Q400" s="93">
        <f>SUM('1:3'!Q400)</f>
        <v>0</v>
      </c>
      <c r="R400" s="93">
        <f>SUM('1:3'!R400)</f>
        <v>0</v>
      </c>
      <c r="S400" s="93">
        <f>SUM('1:3'!S400)</f>
        <v>0</v>
      </c>
      <c r="T400" s="93">
        <f>SUM('1:3'!T400)</f>
        <v>0</v>
      </c>
      <c r="U400" s="93">
        <f>SUM('1:3'!U400)</f>
        <v>0</v>
      </c>
      <c r="V400" s="202">
        <f t="shared" si="88"/>
        <v>0</v>
      </c>
      <c r="W400" s="33" t="str">
        <f t="shared" si="89"/>
        <v/>
      </c>
      <c r="X400" s="93">
        <f>SUM('1:3'!X400)</f>
        <v>0</v>
      </c>
      <c r="Y400" s="93">
        <f>SUM('1:3'!Y400)</f>
        <v>0</v>
      </c>
      <c r="Z400" s="93">
        <f>SUM('1:3'!Z400)</f>
        <v>0</v>
      </c>
      <c r="AA400" s="93">
        <f>SUM('1:3'!AA400)</f>
        <v>0</v>
      </c>
      <c r="AB400" s="315">
        <v>0.19</v>
      </c>
      <c r="AC400" s="238">
        <f t="shared" si="79"/>
        <v>0</v>
      </c>
      <c r="AD400" s="223"/>
      <c r="AE400" s="54"/>
      <c r="AF400" s="54"/>
      <c r="AG400" s="54"/>
      <c r="AH400" s="54"/>
      <c r="AI400" s="57"/>
      <c r="AJ400" s="57"/>
      <c r="AK400" s="57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</row>
    <row r="401" spans="1:53" ht="17.25">
      <c r="A401" s="276">
        <v>30100035</v>
      </c>
      <c r="B401" s="62" t="s">
        <v>80</v>
      </c>
      <c r="C401" s="16" t="s">
        <v>65</v>
      </c>
      <c r="D401" s="17">
        <v>5.03</v>
      </c>
      <c r="E401" s="17"/>
      <c r="F401" s="6"/>
      <c r="G401" s="93">
        <f>SUM('1:3'!G401)</f>
        <v>0</v>
      </c>
      <c r="H401" s="218">
        <f t="shared" si="82"/>
        <v>0</v>
      </c>
      <c r="I401" s="93">
        <f>SUM('1:3'!I401)</f>
        <v>0</v>
      </c>
      <c r="J401" s="31" t="str">
        <f t="array" ref="J401">IF(ISERROR(G401/I401),"",G401/I401)</f>
        <v/>
      </c>
      <c r="K401" s="35">
        <f t="array" ref="K401">IF(ISERROR(G401/L401),"",G401/L401)</f>
        <v>0</v>
      </c>
      <c r="L401" s="87">
        <v>40</v>
      </c>
      <c r="M401" s="36">
        <f t="shared" si="83"/>
        <v>0</v>
      </c>
      <c r="N401" s="31">
        <f t="shared" si="87"/>
        <v>0</v>
      </c>
      <c r="O401" s="93">
        <f>SUM('1:3'!O401)</f>
        <v>0</v>
      </c>
      <c r="P401" s="93">
        <f>SUM('1:3'!P401)</f>
        <v>0</v>
      </c>
      <c r="Q401" s="93">
        <f>SUM('1:3'!Q401)</f>
        <v>0</v>
      </c>
      <c r="R401" s="93">
        <f>SUM('1:3'!R401)</f>
        <v>0</v>
      </c>
      <c r="S401" s="93">
        <f>SUM('1:3'!S401)</f>
        <v>0</v>
      </c>
      <c r="T401" s="93">
        <f>SUM('1:3'!T401)</f>
        <v>0</v>
      </c>
      <c r="U401" s="93">
        <f>SUM('1:3'!U401)</f>
        <v>0</v>
      </c>
      <c r="V401" s="202">
        <f t="shared" si="88"/>
        <v>0</v>
      </c>
      <c r="W401" s="33" t="str">
        <f t="shared" si="89"/>
        <v/>
      </c>
      <c r="X401" s="93">
        <f>SUM('1:3'!X401)</f>
        <v>0</v>
      </c>
      <c r="Y401" s="93">
        <f>SUM('1:3'!Y401)</f>
        <v>0</v>
      </c>
      <c r="Z401" s="93">
        <f>SUM('1:3'!Z401)</f>
        <v>0</v>
      </c>
      <c r="AA401" s="93">
        <f>SUM('1:3'!AA401)</f>
        <v>0</v>
      </c>
      <c r="AB401" s="315">
        <v>0.19</v>
      </c>
      <c r="AC401" s="238">
        <f t="shared" si="79"/>
        <v>0</v>
      </c>
      <c r="AD401" s="223"/>
      <c r="AE401" s="54"/>
      <c r="AF401" s="54"/>
      <c r="AG401" s="54"/>
      <c r="AH401" s="54"/>
      <c r="AI401" s="57"/>
      <c r="AJ401" s="57"/>
      <c r="AK401" s="57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</row>
    <row r="402" spans="1:53" ht="17.25">
      <c r="A402" s="276">
        <v>30100040</v>
      </c>
      <c r="B402" s="62" t="s">
        <v>81</v>
      </c>
      <c r="C402" s="16" t="s">
        <v>82</v>
      </c>
      <c r="D402" s="17">
        <v>5.03</v>
      </c>
      <c r="E402" s="17"/>
      <c r="F402" s="6"/>
      <c r="G402" s="93">
        <f>SUM('1:3'!G402)</f>
        <v>0</v>
      </c>
      <c r="H402" s="218">
        <f t="shared" si="82"/>
        <v>0</v>
      </c>
      <c r="I402" s="93">
        <f>SUM('1:3'!I402)</f>
        <v>0</v>
      </c>
      <c r="J402" s="31" t="str">
        <f t="array" ref="J402">IF(ISERROR(G402/I402),"",G402/I402)</f>
        <v/>
      </c>
      <c r="K402" s="35">
        <f t="array" ref="K402">IF(ISERROR(G402/L402),"",G402/L402)</f>
        <v>0</v>
      </c>
      <c r="L402" s="87">
        <v>50</v>
      </c>
      <c r="M402" s="36">
        <f t="shared" si="83"/>
        <v>0</v>
      </c>
      <c r="N402" s="31">
        <f t="shared" si="87"/>
        <v>0</v>
      </c>
      <c r="O402" s="93">
        <f>SUM('1:3'!O402)</f>
        <v>0</v>
      </c>
      <c r="P402" s="93">
        <f>SUM('1:3'!P402)</f>
        <v>0</v>
      </c>
      <c r="Q402" s="93">
        <f>SUM('1:3'!Q402)</f>
        <v>0</v>
      </c>
      <c r="R402" s="93">
        <f>SUM('1:3'!R402)</f>
        <v>0</v>
      </c>
      <c r="S402" s="93">
        <f>SUM('1:3'!S402)</f>
        <v>0</v>
      </c>
      <c r="T402" s="93">
        <f>SUM('1:3'!T402)</f>
        <v>0</v>
      </c>
      <c r="U402" s="93">
        <f>SUM('1:3'!U402)</f>
        <v>0</v>
      </c>
      <c r="V402" s="202">
        <f t="shared" si="88"/>
        <v>0</v>
      </c>
      <c r="W402" s="33" t="str">
        <f t="shared" si="89"/>
        <v/>
      </c>
      <c r="X402" s="93">
        <f>SUM('1:3'!X402)</f>
        <v>0</v>
      </c>
      <c r="Y402" s="93">
        <f>SUM('1:3'!Y402)</f>
        <v>0</v>
      </c>
      <c r="Z402" s="93">
        <f>SUM('1:3'!Z402)</f>
        <v>0</v>
      </c>
      <c r="AA402" s="93">
        <f>SUM('1:3'!AA402)</f>
        <v>0</v>
      </c>
      <c r="AB402" s="315">
        <v>0.21</v>
      </c>
      <c r="AC402" s="238">
        <f t="shared" si="79"/>
        <v>0</v>
      </c>
      <c r="AD402" s="223"/>
      <c r="AE402" s="54"/>
      <c r="AF402" s="54"/>
      <c r="AG402" s="54"/>
      <c r="AH402" s="54"/>
      <c r="AI402" s="57"/>
      <c r="AJ402" s="57"/>
      <c r="AK402" s="57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</row>
    <row r="403" spans="1:53" ht="17.25">
      <c r="A403" s="276">
        <v>30100039</v>
      </c>
      <c r="B403" s="62" t="s">
        <v>81</v>
      </c>
      <c r="C403" s="16" t="s">
        <v>60</v>
      </c>
      <c r="D403" s="17">
        <v>5.03</v>
      </c>
      <c r="E403" s="17"/>
      <c r="F403" s="6"/>
      <c r="G403" s="93">
        <f>SUM('1:3'!G403)</f>
        <v>0</v>
      </c>
      <c r="H403" s="218">
        <f t="shared" si="82"/>
        <v>0</v>
      </c>
      <c r="I403" s="93">
        <f>SUM('1:3'!I403)</f>
        <v>0</v>
      </c>
      <c r="J403" s="31" t="str">
        <f t="array" ref="J403">IF(ISERROR(G403/I403),"",G403/I403)</f>
        <v/>
      </c>
      <c r="K403" s="35">
        <f t="array" ref="K403">IF(ISERROR(G403/L403),"",G403/L403)</f>
        <v>0</v>
      </c>
      <c r="L403" s="87">
        <v>50</v>
      </c>
      <c r="M403" s="36">
        <f t="shared" si="83"/>
        <v>0</v>
      </c>
      <c r="N403" s="31">
        <f t="shared" si="87"/>
        <v>0</v>
      </c>
      <c r="O403" s="93">
        <f>SUM('1:3'!O403)</f>
        <v>0</v>
      </c>
      <c r="P403" s="93">
        <f>SUM('1:3'!P403)</f>
        <v>0</v>
      </c>
      <c r="Q403" s="93">
        <f>SUM('1:3'!Q403)</f>
        <v>0</v>
      </c>
      <c r="R403" s="93">
        <f>SUM('1:3'!R403)</f>
        <v>0</v>
      </c>
      <c r="S403" s="93">
        <f>SUM('1:3'!S403)</f>
        <v>0</v>
      </c>
      <c r="T403" s="93">
        <f>SUM('1:3'!T403)</f>
        <v>0</v>
      </c>
      <c r="U403" s="93">
        <f>SUM('1:3'!U403)</f>
        <v>0</v>
      </c>
      <c r="V403" s="202">
        <f t="shared" si="88"/>
        <v>0</v>
      </c>
      <c r="W403" s="33" t="str">
        <f t="shared" si="89"/>
        <v/>
      </c>
      <c r="X403" s="93">
        <f>SUM('1:3'!X403)</f>
        <v>0</v>
      </c>
      <c r="Y403" s="93">
        <f>SUM('1:3'!Y403)</f>
        <v>0</v>
      </c>
      <c r="Z403" s="93">
        <f>SUM('1:3'!Z403)</f>
        <v>0</v>
      </c>
      <c r="AA403" s="93">
        <f>SUM('1:3'!AA403)</f>
        <v>0</v>
      </c>
      <c r="AB403" s="315">
        <v>0.21</v>
      </c>
      <c r="AC403" s="238">
        <f t="shared" si="79"/>
        <v>0</v>
      </c>
      <c r="AD403" s="223"/>
      <c r="AE403" s="54"/>
      <c r="AF403" s="54"/>
      <c r="AG403" s="54"/>
      <c r="AH403" s="54"/>
      <c r="AI403" s="57"/>
      <c r="AJ403" s="57"/>
      <c r="AK403" s="57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</row>
    <row r="404" spans="1:53" ht="17.25">
      <c r="A404" s="276">
        <v>30100042</v>
      </c>
      <c r="B404" s="62" t="s">
        <v>81</v>
      </c>
      <c r="C404" s="16" t="s">
        <v>61</v>
      </c>
      <c r="D404" s="17">
        <v>5.03</v>
      </c>
      <c r="E404" s="17"/>
      <c r="F404" s="6"/>
      <c r="G404" s="93">
        <f>SUM('1:3'!G404)</f>
        <v>0</v>
      </c>
      <c r="H404" s="218">
        <f t="shared" si="82"/>
        <v>0</v>
      </c>
      <c r="I404" s="93">
        <f>SUM('1:3'!I404)</f>
        <v>0</v>
      </c>
      <c r="J404" s="31" t="str">
        <f t="array" ref="J404">IF(ISERROR(G404/I404),"",G404/I404)</f>
        <v/>
      </c>
      <c r="K404" s="35">
        <f t="array" ref="K404">IF(ISERROR(G404/L404),"",G404/L404)</f>
        <v>0</v>
      </c>
      <c r="L404" s="87">
        <v>50</v>
      </c>
      <c r="M404" s="36">
        <f t="shared" si="83"/>
        <v>0</v>
      </c>
      <c r="N404" s="31">
        <f t="shared" si="87"/>
        <v>0</v>
      </c>
      <c r="O404" s="93">
        <f>SUM('1:3'!O404)</f>
        <v>0</v>
      </c>
      <c r="P404" s="93">
        <f>SUM('1:3'!P404)</f>
        <v>0</v>
      </c>
      <c r="Q404" s="93">
        <f>SUM('1:3'!Q404)</f>
        <v>0</v>
      </c>
      <c r="R404" s="93">
        <f>SUM('1:3'!R404)</f>
        <v>0</v>
      </c>
      <c r="S404" s="93">
        <f>SUM('1:3'!S404)</f>
        <v>0</v>
      </c>
      <c r="T404" s="93">
        <f>SUM('1:3'!T404)</f>
        <v>0</v>
      </c>
      <c r="U404" s="93">
        <f>SUM('1:3'!U404)</f>
        <v>0</v>
      </c>
      <c r="V404" s="202">
        <f t="shared" si="88"/>
        <v>0</v>
      </c>
      <c r="W404" s="33" t="str">
        <f t="shared" si="89"/>
        <v/>
      </c>
      <c r="X404" s="93">
        <f>SUM('1:3'!X404)</f>
        <v>0</v>
      </c>
      <c r="Y404" s="93">
        <f>SUM('1:3'!Y404)</f>
        <v>0</v>
      </c>
      <c r="Z404" s="93">
        <f>SUM('1:3'!Z404)</f>
        <v>0</v>
      </c>
      <c r="AA404" s="93">
        <f>SUM('1:3'!AA404)</f>
        <v>0</v>
      </c>
      <c r="AB404" s="315">
        <v>0.21</v>
      </c>
      <c r="AC404" s="238">
        <f t="shared" si="79"/>
        <v>0</v>
      </c>
      <c r="AD404" s="223"/>
      <c r="AE404" s="54"/>
      <c r="AF404" s="54"/>
      <c r="AG404" s="54"/>
      <c r="AH404" s="54"/>
      <c r="AI404" s="57"/>
      <c r="AJ404" s="57"/>
      <c r="AK404" s="57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</row>
    <row r="405" spans="1:53" ht="17.25">
      <c r="A405" s="276">
        <v>30100041</v>
      </c>
      <c r="B405" s="62" t="s">
        <v>81</v>
      </c>
      <c r="C405" s="16" t="s">
        <v>65</v>
      </c>
      <c r="D405" s="17">
        <v>5.03</v>
      </c>
      <c r="E405" s="17"/>
      <c r="F405" s="6"/>
      <c r="G405" s="93">
        <f>SUM('1:3'!G405)</f>
        <v>0</v>
      </c>
      <c r="H405" s="218">
        <f t="shared" si="82"/>
        <v>0</v>
      </c>
      <c r="I405" s="93">
        <f>SUM('1:3'!I405)</f>
        <v>0</v>
      </c>
      <c r="J405" s="31" t="str">
        <f t="array" ref="J405">IF(ISERROR(G405/I405),"",G405/I405)</f>
        <v/>
      </c>
      <c r="K405" s="35">
        <f t="array" ref="K405">IF(ISERROR(G405/L405),"",G405/L405)</f>
        <v>0</v>
      </c>
      <c r="L405" s="87">
        <v>50</v>
      </c>
      <c r="M405" s="36">
        <f t="shared" si="83"/>
        <v>0</v>
      </c>
      <c r="N405" s="31">
        <f t="shared" si="87"/>
        <v>0</v>
      </c>
      <c r="O405" s="93">
        <f>SUM('1:3'!O405)</f>
        <v>0</v>
      </c>
      <c r="P405" s="93">
        <f>SUM('1:3'!P405)</f>
        <v>0</v>
      </c>
      <c r="Q405" s="93">
        <f>SUM('1:3'!Q405)</f>
        <v>0</v>
      </c>
      <c r="R405" s="93">
        <f>SUM('1:3'!R405)</f>
        <v>0</v>
      </c>
      <c r="S405" s="93">
        <f>SUM('1:3'!S405)</f>
        <v>0</v>
      </c>
      <c r="T405" s="93">
        <f>SUM('1:3'!T405)</f>
        <v>0</v>
      </c>
      <c r="U405" s="93">
        <f>SUM('1:3'!U405)</f>
        <v>0</v>
      </c>
      <c r="V405" s="202">
        <f t="shared" si="88"/>
        <v>0</v>
      </c>
      <c r="W405" s="33" t="str">
        <f t="shared" si="89"/>
        <v/>
      </c>
      <c r="X405" s="93">
        <f>SUM('1:3'!X405)</f>
        <v>0</v>
      </c>
      <c r="Y405" s="93">
        <f>SUM('1:3'!Y405)</f>
        <v>0</v>
      </c>
      <c r="Z405" s="93">
        <f>SUM('1:3'!Z405)</f>
        <v>0</v>
      </c>
      <c r="AA405" s="93">
        <f>SUM('1:3'!AA405)</f>
        <v>0</v>
      </c>
      <c r="AB405" s="315">
        <v>0.21</v>
      </c>
      <c r="AC405" s="238">
        <f t="shared" si="79"/>
        <v>0</v>
      </c>
      <c r="AD405" s="223"/>
      <c r="AE405" s="54"/>
      <c r="AF405" s="54"/>
      <c r="AG405" s="54"/>
      <c r="AH405" s="54"/>
      <c r="AI405" s="57"/>
      <c r="AJ405" s="57"/>
      <c r="AK405" s="57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</row>
    <row r="406" spans="1:53" ht="17.25">
      <c r="A406" s="276">
        <v>30100045</v>
      </c>
      <c r="B406" s="62" t="s">
        <v>83</v>
      </c>
      <c r="C406" s="16" t="s">
        <v>73</v>
      </c>
      <c r="D406" s="17">
        <v>5.03</v>
      </c>
      <c r="E406" s="17"/>
      <c r="F406" s="6"/>
      <c r="G406" s="93">
        <f>SUM('1:3'!G406)</f>
        <v>0</v>
      </c>
      <c r="H406" s="218">
        <f t="shared" si="82"/>
        <v>0</v>
      </c>
      <c r="I406" s="93">
        <f>SUM('1:3'!I406)</f>
        <v>0</v>
      </c>
      <c r="J406" s="31" t="str">
        <f t="array" ref="J406">IF(ISERROR(G406/I406),"",G406/I406)</f>
        <v/>
      </c>
      <c r="K406" s="35">
        <f t="array" ref="K406">IF(ISERROR(G406/L406),"",G406/L406)</f>
        <v>0</v>
      </c>
      <c r="L406" s="87">
        <v>50</v>
      </c>
      <c r="M406" s="36">
        <f t="shared" si="83"/>
        <v>0</v>
      </c>
      <c r="N406" s="31">
        <f t="shared" si="87"/>
        <v>0</v>
      </c>
      <c r="O406" s="93">
        <f>SUM('1:3'!O406)</f>
        <v>0</v>
      </c>
      <c r="P406" s="93">
        <f>SUM('1:3'!P406)</f>
        <v>0</v>
      </c>
      <c r="Q406" s="93">
        <f>SUM('1:3'!Q406)</f>
        <v>0</v>
      </c>
      <c r="R406" s="93">
        <f>SUM('1:3'!R406)</f>
        <v>0</v>
      </c>
      <c r="S406" s="93">
        <f>SUM('1:3'!S406)</f>
        <v>0</v>
      </c>
      <c r="T406" s="93">
        <f>SUM('1:3'!T406)</f>
        <v>0</v>
      </c>
      <c r="U406" s="93">
        <f>SUM('1:3'!U406)</f>
        <v>0</v>
      </c>
      <c r="V406" s="202">
        <f t="shared" si="88"/>
        <v>0</v>
      </c>
      <c r="W406" s="33" t="str">
        <f t="shared" si="89"/>
        <v/>
      </c>
      <c r="X406" s="93">
        <f>SUM('1:3'!X406)</f>
        <v>0</v>
      </c>
      <c r="Y406" s="93">
        <f>SUM('1:3'!Y406)</f>
        <v>0</v>
      </c>
      <c r="Z406" s="93">
        <f>SUM('1:3'!Z406)</f>
        <v>0</v>
      </c>
      <c r="AA406" s="93">
        <f>SUM('1:3'!AA406)</f>
        <v>0</v>
      </c>
      <c r="AB406" s="315">
        <v>0.21</v>
      </c>
      <c r="AC406" s="238">
        <f t="shared" si="79"/>
        <v>0</v>
      </c>
      <c r="AD406" s="223"/>
      <c r="AE406" s="54"/>
      <c r="AF406" s="54"/>
      <c r="AG406" s="54"/>
      <c r="AH406" s="54"/>
      <c r="AI406" s="57"/>
      <c r="AJ406" s="57"/>
      <c r="AK406" s="57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</row>
    <row r="407" spans="1:53" ht="17.25">
      <c r="A407" s="276">
        <v>30100044</v>
      </c>
      <c r="B407" s="62" t="s">
        <v>83</v>
      </c>
      <c r="C407" s="16" t="s">
        <v>61</v>
      </c>
      <c r="D407" s="17">
        <v>5.03</v>
      </c>
      <c r="E407" s="17"/>
      <c r="F407" s="6"/>
      <c r="G407" s="93">
        <f>SUM('1:3'!G407)</f>
        <v>0</v>
      </c>
      <c r="H407" s="218">
        <f t="shared" si="82"/>
        <v>0</v>
      </c>
      <c r="I407" s="93">
        <f>SUM('1:3'!I407)</f>
        <v>0</v>
      </c>
      <c r="J407" s="31" t="str">
        <f t="array" ref="J407">IF(ISERROR(G407/I407),"",G407/I407)</f>
        <v/>
      </c>
      <c r="K407" s="35">
        <f t="array" ref="K407">IF(ISERROR(G407/L407),"",G407/L407)</f>
        <v>0</v>
      </c>
      <c r="L407" s="87">
        <v>50</v>
      </c>
      <c r="M407" s="36">
        <f t="shared" si="83"/>
        <v>0</v>
      </c>
      <c r="N407" s="31">
        <f t="shared" si="87"/>
        <v>0</v>
      </c>
      <c r="O407" s="93">
        <f>SUM('1:3'!O407)</f>
        <v>0</v>
      </c>
      <c r="P407" s="93">
        <f>SUM('1:3'!P407)</f>
        <v>0</v>
      </c>
      <c r="Q407" s="93">
        <f>SUM('1:3'!Q407)</f>
        <v>0</v>
      </c>
      <c r="R407" s="93">
        <f>SUM('1:3'!R407)</f>
        <v>0</v>
      </c>
      <c r="S407" s="93">
        <f>SUM('1:3'!S407)</f>
        <v>0</v>
      </c>
      <c r="T407" s="93">
        <f>SUM('1:3'!T407)</f>
        <v>0</v>
      </c>
      <c r="U407" s="93">
        <f>SUM('1:3'!U407)</f>
        <v>0</v>
      </c>
      <c r="V407" s="202">
        <f t="shared" si="88"/>
        <v>0</v>
      </c>
      <c r="W407" s="33" t="str">
        <f t="shared" si="89"/>
        <v/>
      </c>
      <c r="X407" s="93">
        <f>SUM('1:3'!X407)</f>
        <v>0</v>
      </c>
      <c r="Y407" s="93">
        <f>SUM('1:3'!Y407)</f>
        <v>0</v>
      </c>
      <c r="Z407" s="93">
        <f>SUM('1:3'!Z407)</f>
        <v>0</v>
      </c>
      <c r="AA407" s="93">
        <f>SUM('1:3'!AA407)</f>
        <v>0</v>
      </c>
      <c r="AB407" s="315">
        <v>0.21</v>
      </c>
      <c r="AC407" s="238">
        <f t="shared" si="79"/>
        <v>0</v>
      </c>
      <c r="AD407" s="223"/>
      <c r="AE407" s="54"/>
      <c r="AF407" s="54"/>
      <c r="AG407" s="54"/>
      <c r="AH407" s="54"/>
      <c r="AI407" s="57"/>
      <c r="AJ407" s="57"/>
      <c r="AK407" s="57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</row>
    <row r="408" spans="1:53" ht="17.25">
      <c r="A408" s="276">
        <v>30100046</v>
      </c>
      <c r="B408" s="62" t="s">
        <v>83</v>
      </c>
      <c r="C408" s="16" t="s">
        <v>77</v>
      </c>
      <c r="D408" s="17">
        <v>5.03</v>
      </c>
      <c r="E408" s="17"/>
      <c r="F408" s="6"/>
      <c r="G408" s="93">
        <f>SUM('1:3'!G408)</f>
        <v>0</v>
      </c>
      <c r="H408" s="218">
        <f t="shared" si="82"/>
        <v>0</v>
      </c>
      <c r="I408" s="93">
        <f>SUM('1:3'!I408)</f>
        <v>0</v>
      </c>
      <c r="J408" s="31" t="str">
        <f t="array" ref="J408">IF(ISERROR(G408/I408),"",G408/I408)</f>
        <v/>
      </c>
      <c r="K408" s="35">
        <f t="array" ref="K408">IF(ISERROR(G408/L408),"",G408/L408)</f>
        <v>0</v>
      </c>
      <c r="L408" s="87">
        <v>50</v>
      </c>
      <c r="M408" s="36">
        <f t="shared" si="83"/>
        <v>0</v>
      </c>
      <c r="N408" s="31">
        <f t="shared" si="87"/>
        <v>0</v>
      </c>
      <c r="O408" s="93">
        <f>SUM('1:3'!O408)</f>
        <v>0</v>
      </c>
      <c r="P408" s="93">
        <f>SUM('1:3'!P408)</f>
        <v>0</v>
      </c>
      <c r="Q408" s="93">
        <f>SUM('1:3'!Q408)</f>
        <v>0</v>
      </c>
      <c r="R408" s="93">
        <f>SUM('1:3'!R408)</f>
        <v>0</v>
      </c>
      <c r="S408" s="93">
        <f>SUM('1:3'!S408)</f>
        <v>0</v>
      </c>
      <c r="T408" s="93">
        <f>SUM('1:3'!T408)</f>
        <v>0</v>
      </c>
      <c r="U408" s="93">
        <f>SUM('1:3'!U408)</f>
        <v>0</v>
      </c>
      <c r="V408" s="202">
        <f t="shared" si="88"/>
        <v>0</v>
      </c>
      <c r="W408" s="33" t="str">
        <f t="shared" si="89"/>
        <v/>
      </c>
      <c r="X408" s="93">
        <f>SUM('1:3'!X408)</f>
        <v>0</v>
      </c>
      <c r="Y408" s="93">
        <f>SUM('1:3'!Y408)</f>
        <v>0</v>
      </c>
      <c r="Z408" s="93">
        <f>SUM('1:3'!Z408)</f>
        <v>0</v>
      </c>
      <c r="AA408" s="93">
        <f>SUM('1:3'!AA408)</f>
        <v>0</v>
      </c>
      <c r="AB408" s="315">
        <v>0.21</v>
      </c>
      <c r="AC408" s="238">
        <f t="shared" si="79"/>
        <v>0</v>
      </c>
      <c r="AD408" s="223"/>
      <c r="AE408" s="54"/>
      <c r="AF408" s="54"/>
      <c r="AG408" s="54"/>
      <c r="AH408" s="54"/>
      <c r="AI408" s="57"/>
      <c r="AJ408" s="57"/>
      <c r="AK408" s="57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</row>
    <row r="409" spans="1:53" ht="17.25">
      <c r="A409" s="276">
        <v>30100043</v>
      </c>
      <c r="B409" s="188" t="s">
        <v>429</v>
      </c>
      <c r="C409" s="183" t="s">
        <v>427</v>
      </c>
      <c r="D409" s="17">
        <v>50.3</v>
      </c>
      <c r="E409" s="17"/>
      <c r="F409" s="6"/>
      <c r="G409" s="93"/>
      <c r="H409" s="218">
        <f t="shared" si="82"/>
        <v>0</v>
      </c>
      <c r="I409" s="93"/>
      <c r="J409" s="31"/>
      <c r="K409" s="35">
        <f t="array" ref="K409">IF(ISERROR(G409/L409),"",G409/L409)</f>
        <v>0</v>
      </c>
      <c r="L409" s="87">
        <v>50</v>
      </c>
      <c r="M409" s="36"/>
      <c r="N409" s="31"/>
      <c r="O409" s="93"/>
      <c r="P409" s="93"/>
      <c r="Q409" s="93"/>
      <c r="R409" s="93"/>
      <c r="S409" s="93"/>
      <c r="T409" s="93"/>
      <c r="U409" s="93"/>
      <c r="V409" s="202"/>
      <c r="W409" s="33"/>
      <c r="X409" s="93"/>
      <c r="Y409" s="93"/>
      <c r="Z409" s="93"/>
      <c r="AA409" s="93"/>
      <c r="AB409" s="315">
        <v>0.21</v>
      </c>
      <c r="AC409" s="238">
        <f t="shared" si="79"/>
        <v>0</v>
      </c>
      <c r="AD409" s="223"/>
      <c r="AE409" s="54"/>
      <c r="AF409" s="54"/>
      <c r="AG409" s="54"/>
      <c r="AH409" s="54"/>
      <c r="AI409" s="57"/>
      <c r="AJ409" s="57"/>
      <c r="AK409" s="57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</row>
    <row r="410" spans="1:53" ht="17.25">
      <c r="A410" s="276">
        <v>30100064</v>
      </c>
      <c r="B410" s="188" t="s">
        <v>400</v>
      </c>
      <c r="C410" s="183" t="s">
        <v>398</v>
      </c>
      <c r="D410" s="17">
        <v>5</v>
      </c>
      <c r="E410" s="17"/>
      <c r="F410" s="6"/>
      <c r="G410" s="93">
        <f>SUM('1:3'!G410)</f>
        <v>0</v>
      </c>
      <c r="H410" s="218">
        <f t="shared" si="82"/>
        <v>0</v>
      </c>
      <c r="I410" s="93">
        <f>SUM('1:3'!I410)</f>
        <v>0</v>
      </c>
      <c r="J410" s="31"/>
      <c r="K410" s="35"/>
      <c r="L410" s="87">
        <v>50</v>
      </c>
      <c r="M410" s="36"/>
      <c r="N410" s="31"/>
      <c r="O410" s="93">
        <f>SUM('1:3'!O410)</f>
        <v>0</v>
      </c>
      <c r="P410" s="93">
        <f>SUM('1:3'!P410)</f>
        <v>0</v>
      </c>
      <c r="Q410" s="93">
        <f>SUM('1:3'!Q410)</f>
        <v>0</v>
      </c>
      <c r="R410" s="93">
        <f>SUM('1:3'!R410)</f>
        <v>0</v>
      </c>
      <c r="S410" s="93">
        <f>SUM('1:3'!S410)</f>
        <v>0</v>
      </c>
      <c r="T410" s="93">
        <f>SUM('1:3'!T410)</f>
        <v>0</v>
      </c>
      <c r="U410" s="93">
        <f>SUM('1:3'!U410)</f>
        <v>0</v>
      </c>
      <c r="V410" s="202"/>
      <c r="W410" s="33"/>
      <c r="X410" s="93">
        <f>SUM('1:3'!X410)</f>
        <v>0</v>
      </c>
      <c r="Y410" s="93">
        <f>SUM('1:3'!Y410)</f>
        <v>0</v>
      </c>
      <c r="Z410" s="93">
        <f>SUM('1:3'!Z410)</f>
        <v>0</v>
      </c>
      <c r="AA410" s="93">
        <f>SUM('1:3'!AA410)</f>
        <v>0</v>
      </c>
      <c r="AB410" s="318">
        <v>0.21</v>
      </c>
      <c r="AC410" s="238">
        <f t="shared" si="79"/>
        <v>0</v>
      </c>
      <c r="AD410" s="223"/>
      <c r="AE410" s="54"/>
      <c r="AF410" s="54"/>
      <c r="AG410" s="54"/>
      <c r="AH410" s="54"/>
      <c r="AI410" s="57"/>
      <c r="AJ410" s="57"/>
      <c r="AK410" s="57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</row>
    <row r="411" spans="1:53" ht="17.25">
      <c r="A411" s="276">
        <v>30100049</v>
      </c>
      <c r="B411" s="62" t="s">
        <v>84</v>
      </c>
      <c r="C411" s="16" t="s">
        <v>64</v>
      </c>
      <c r="D411" s="17">
        <v>5.03</v>
      </c>
      <c r="E411" s="17"/>
      <c r="F411" s="6"/>
      <c r="G411" s="93">
        <f>SUM('1:3'!G411)</f>
        <v>0</v>
      </c>
      <c r="H411" s="218">
        <f t="shared" si="82"/>
        <v>0</v>
      </c>
      <c r="I411" s="93">
        <f>SUM('1:3'!I411)</f>
        <v>0</v>
      </c>
      <c r="J411" s="31" t="str">
        <f t="array" ref="J411">IF(ISERROR(G411/I411),"",G411/I411)</f>
        <v/>
      </c>
      <c r="K411" s="35">
        <f t="array" ref="K411">IF(ISERROR(G411/L411),"",G411/L411)</f>
        <v>0</v>
      </c>
      <c r="L411" s="87">
        <v>21.5</v>
      </c>
      <c r="M411" s="36">
        <f>IF(ISERROR(I411-K411),"",I411-K411)</f>
        <v>0</v>
      </c>
      <c r="N411" s="31">
        <f>SUM(O411:U411)</f>
        <v>0</v>
      </c>
      <c r="O411" s="93">
        <f>SUM('1:3'!O411)</f>
        <v>0</v>
      </c>
      <c r="P411" s="93">
        <f>SUM('1:3'!P411)</f>
        <v>0</v>
      </c>
      <c r="Q411" s="93">
        <f>SUM('1:3'!Q411)</f>
        <v>0</v>
      </c>
      <c r="R411" s="93">
        <f>SUM('1:3'!R411)</f>
        <v>0</v>
      </c>
      <c r="S411" s="93">
        <f>SUM('1:3'!S411)</f>
        <v>0</v>
      </c>
      <c r="T411" s="93">
        <f>SUM('1:3'!T411)</f>
        <v>0</v>
      </c>
      <c r="U411" s="93">
        <f>SUM('1:3'!U411)</f>
        <v>0</v>
      </c>
      <c r="V411" s="202">
        <f>SUM(X411:AA411)</f>
        <v>0</v>
      </c>
      <c r="W411" s="33" t="str">
        <f>IF(ISERROR(V411/G411),"",V411/G411)</f>
        <v/>
      </c>
      <c r="X411" s="93">
        <f>SUM('1:3'!X411)</f>
        <v>0</v>
      </c>
      <c r="Y411" s="93">
        <f>SUM('1:3'!Y411)</f>
        <v>0</v>
      </c>
      <c r="Z411" s="93">
        <f>SUM('1:3'!Z411)</f>
        <v>0</v>
      </c>
      <c r="AA411" s="93">
        <f>SUM('1:3'!AA411)</f>
        <v>0</v>
      </c>
      <c r="AB411" s="315">
        <v>0.49</v>
      </c>
      <c r="AC411" s="238">
        <f t="shared" si="79"/>
        <v>0</v>
      </c>
      <c r="AD411" s="223"/>
      <c r="AE411" s="54"/>
      <c r="AF411" s="54"/>
      <c r="AG411" s="54"/>
      <c r="AH411" s="54"/>
      <c r="AI411" s="57"/>
      <c r="AJ411" s="57"/>
      <c r="AK411" s="57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</row>
    <row r="412" spans="1:53" ht="17.25">
      <c r="A412" s="276">
        <v>30100050</v>
      </c>
      <c r="B412" s="62" t="s">
        <v>84</v>
      </c>
      <c r="C412" s="16" t="s">
        <v>65</v>
      </c>
      <c r="D412" s="17">
        <v>5.03</v>
      </c>
      <c r="E412" s="17"/>
      <c r="F412" s="6"/>
      <c r="G412" s="93">
        <f>SUM('1:3'!G412)</f>
        <v>0</v>
      </c>
      <c r="H412" s="218">
        <f t="shared" si="82"/>
        <v>0</v>
      </c>
      <c r="I412" s="93">
        <f>SUM('1:3'!I412)</f>
        <v>0</v>
      </c>
      <c r="J412" s="31" t="str">
        <f t="array" ref="J412">IF(ISERROR(G412/I412),"",G412/I412)</f>
        <v/>
      </c>
      <c r="K412" s="35">
        <f t="array" ref="K412">IF(ISERROR(G412/L412),"",G412/L412)</f>
        <v>0</v>
      </c>
      <c r="L412" s="87">
        <v>21.5</v>
      </c>
      <c r="M412" s="36">
        <f>IF(ISERROR(I412-K412),"",I412-K412)</f>
        <v>0</v>
      </c>
      <c r="N412" s="31">
        <f>SUM(O412:U412)</f>
        <v>0</v>
      </c>
      <c r="O412" s="93">
        <f>SUM('1:3'!O412)</f>
        <v>0</v>
      </c>
      <c r="P412" s="93">
        <f>SUM('1:3'!P412)</f>
        <v>0</v>
      </c>
      <c r="Q412" s="93">
        <f>SUM('1:3'!Q412)</f>
        <v>0</v>
      </c>
      <c r="R412" s="93">
        <f>SUM('1:3'!R412)</f>
        <v>0</v>
      </c>
      <c r="S412" s="93">
        <f>SUM('1:3'!S412)</f>
        <v>0</v>
      </c>
      <c r="T412" s="93">
        <f>SUM('1:3'!T412)</f>
        <v>0</v>
      </c>
      <c r="U412" s="93">
        <f>SUM('1:3'!U412)</f>
        <v>0</v>
      </c>
      <c r="V412" s="202">
        <f>SUM(X412:AA412)</f>
        <v>0</v>
      </c>
      <c r="W412" s="33" t="str">
        <f>IF(ISERROR(V412/G412),"",V412/G412)</f>
        <v/>
      </c>
      <c r="X412" s="93">
        <f>SUM('1:3'!X412)</f>
        <v>0</v>
      </c>
      <c r="Y412" s="93">
        <f>SUM('1:3'!Y412)</f>
        <v>0</v>
      </c>
      <c r="Z412" s="93">
        <f>SUM('1:3'!Z412)</f>
        <v>0</v>
      </c>
      <c r="AA412" s="93">
        <f>SUM('1:3'!AA412)</f>
        <v>0</v>
      </c>
      <c r="AB412" s="315">
        <v>0.49</v>
      </c>
      <c r="AC412" s="238">
        <f t="shared" si="79"/>
        <v>0</v>
      </c>
      <c r="AD412" s="223"/>
      <c r="AE412" s="54"/>
      <c r="AF412" s="54"/>
      <c r="AG412" s="54"/>
      <c r="AH412" s="54"/>
      <c r="AI412" s="57"/>
      <c r="AJ412" s="57"/>
      <c r="AK412" s="57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</row>
    <row r="413" spans="1:53" ht="17.25">
      <c r="A413" s="276"/>
      <c r="B413" s="188" t="s">
        <v>360</v>
      </c>
      <c r="C413" s="183" t="s">
        <v>361</v>
      </c>
      <c r="D413" s="17"/>
      <c r="E413" s="17"/>
      <c r="F413" s="6"/>
      <c r="G413" s="93">
        <f>SUM('1:3'!G413)</f>
        <v>0</v>
      </c>
      <c r="H413" s="218">
        <f t="shared" si="82"/>
        <v>0</v>
      </c>
      <c r="I413" s="93">
        <f>SUM('1:3'!I413)</f>
        <v>0</v>
      </c>
      <c r="J413" s="31"/>
      <c r="K413" s="35"/>
      <c r="L413" s="87"/>
      <c r="M413" s="36"/>
      <c r="N413" s="31"/>
      <c r="O413" s="93">
        <f>SUM('1:3'!O413)</f>
        <v>0</v>
      </c>
      <c r="P413" s="93">
        <f>SUM('1:3'!P413)</f>
        <v>0</v>
      </c>
      <c r="Q413" s="93">
        <f>SUM('1:3'!Q413)</f>
        <v>0</v>
      </c>
      <c r="R413" s="93">
        <f>SUM('1:3'!R413)</f>
        <v>0</v>
      </c>
      <c r="S413" s="93">
        <f>SUM('1:3'!S413)</f>
        <v>0</v>
      </c>
      <c r="T413" s="93">
        <f>SUM('1:3'!T413)</f>
        <v>0</v>
      </c>
      <c r="U413" s="93">
        <f>SUM('1:3'!U413)</f>
        <v>0</v>
      </c>
      <c r="V413" s="202"/>
      <c r="W413" s="33"/>
      <c r="X413" s="93">
        <f>SUM('1:3'!X413)</f>
        <v>0</v>
      </c>
      <c r="Y413" s="93">
        <f>SUM('1:3'!Y413)</f>
        <v>0</v>
      </c>
      <c r="Z413" s="93">
        <f>SUM('1:3'!Z413)</f>
        <v>0</v>
      </c>
      <c r="AA413" s="93">
        <f>SUM('1:3'!AA413)</f>
        <v>0</v>
      </c>
      <c r="AB413" s="315"/>
      <c r="AC413" s="238">
        <f t="shared" si="79"/>
        <v>0</v>
      </c>
      <c r="AD413" s="223"/>
      <c r="AE413" s="54"/>
      <c r="AF413" s="54"/>
      <c r="AG413" s="54"/>
      <c r="AH413" s="54"/>
      <c r="AI413" s="57"/>
      <c r="AJ413" s="57"/>
      <c r="AK413" s="57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</row>
    <row r="414" spans="1:53" ht="17.25">
      <c r="A414" s="276">
        <v>30100055</v>
      </c>
      <c r="B414" s="63" t="s">
        <v>85</v>
      </c>
      <c r="C414" s="16" t="s">
        <v>60</v>
      </c>
      <c r="D414" s="17">
        <v>5.0599999999999996</v>
      </c>
      <c r="E414" s="17"/>
      <c r="F414" s="6"/>
      <c r="G414" s="93">
        <f>SUM('1:3'!G414)</f>
        <v>0</v>
      </c>
      <c r="H414" s="218">
        <f t="shared" si="82"/>
        <v>0</v>
      </c>
      <c r="I414" s="93">
        <f>SUM('1:3'!I414)</f>
        <v>0</v>
      </c>
      <c r="J414" s="31" t="str">
        <f t="array" ref="J414">IF(ISERROR(G414/I414),"",G414/I414)</f>
        <v/>
      </c>
      <c r="K414" s="35" t="str">
        <f t="array" ref="K414">IF(ISERROR(G414/L414),"",G414/L414)</f>
        <v/>
      </c>
      <c r="L414" s="87"/>
      <c r="M414" s="36" t="str">
        <f t="shared" ref="M414:M427" si="90">IF(ISERROR(I414-K414),"",I414-K414)</f>
        <v/>
      </c>
      <c r="N414" s="31">
        <f>SUM(O414:U414)</f>
        <v>0</v>
      </c>
      <c r="O414" s="93">
        <f>SUM('1:3'!O414)</f>
        <v>0</v>
      </c>
      <c r="P414" s="93">
        <f>SUM('1:3'!P414)</f>
        <v>0</v>
      </c>
      <c r="Q414" s="93">
        <f>SUM('1:3'!Q414)</f>
        <v>0</v>
      </c>
      <c r="R414" s="93">
        <f>SUM('1:3'!R414)</f>
        <v>0</v>
      </c>
      <c r="S414" s="93">
        <f>SUM('1:3'!S414)</f>
        <v>0</v>
      </c>
      <c r="T414" s="93">
        <f>SUM('1:3'!T414)</f>
        <v>0</v>
      </c>
      <c r="U414" s="93">
        <f>SUM('1:3'!U414)</f>
        <v>0</v>
      </c>
      <c r="V414" s="202">
        <f>SUM(X414:AA414)</f>
        <v>0</v>
      </c>
      <c r="W414" s="33" t="str">
        <f>IF(ISERROR(V414/G414),"",V414/G414)</f>
        <v/>
      </c>
      <c r="X414" s="93">
        <f>SUM('1:3'!X414)</f>
        <v>0</v>
      </c>
      <c r="Y414" s="93">
        <f>SUM('1:3'!Y414)</f>
        <v>0</v>
      </c>
      <c r="Z414" s="93">
        <f>SUM('1:3'!Z414)</f>
        <v>0</v>
      </c>
      <c r="AA414" s="93">
        <f>SUM('1:3'!AA414)</f>
        <v>0</v>
      </c>
      <c r="AB414" s="315">
        <v>0.43</v>
      </c>
      <c r="AC414" s="238">
        <f t="shared" si="79"/>
        <v>0</v>
      </c>
      <c r="AD414" s="223"/>
      <c r="AE414" s="54"/>
      <c r="AF414" s="54"/>
      <c r="AG414" s="54"/>
      <c r="AH414" s="54"/>
      <c r="AI414" s="57"/>
      <c r="AJ414" s="57"/>
      <c r="AK414" s="57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</row>
    <row r="415" spans="1:53" ht="17.25">
      <c r="A415" s="276">
        <v>30100056</v>
      </c>
      <c r="B415" s="63" t="s">
        <v>85</v>
      </c>
      <c r="C415" s="16" t="s">
        <v>74</v>
      </c>
      <c r="D415" s="17">
        <v>5.0599999999999996</v>
      </c>
      <c r="E415" s="17"/>
      <c r="F415" s="6"/>
      <c r="G415" s="93">
        <f>SUM('1:3'!G415)</f>
        <v>0</v>
      </c>
      <c r="H415" s="218">
        <f t="shared" si="82"/>
        <v>0</v>
      </c>
      <c r="I415" s="93">
        <f>SUM('1:3'!I415)</f>
        <v>0</v>
      </c>
      <c r="J415" s="31" t="str">
        <f t="array" ref="J415">IF(ISERROR(G415/I415),"",G415/I415)</f>
        <v/>
      </c>
      <c r="K415" s="35" t="str">
        <f t="array" ref="K415">IF(ISERROR(G415/L415),"",G415/L415)</f>
        <v/>
      </c>
      <c r="L415" s="87"/>
      <c r="M415" s="36" t="str">
        <f t="shared" si="90"/>
        <v/>
      </c>
      <c r="N415" s="31">
        <f>SUM(O415:U415)</f>
        <v>0</v>
      </c>
      <c r="O415" s="93">
        <f>SUM('1:3'!O415)</f>
        <v>0</v>
      </c>
      <c r="P415" s="93">
        <f>SUM('1:3'!P415)</f>
        <v>0</v>
      </c>
      <c r="Q415" s="93">
        <f>SUM('1:3'!Q415)</f>
        <v>0</v>
      </c>
      <c r="R415" s="93">
        <f>SUM('1:3'!R415)</f>
        <v>0</v>
      </c>
      <c r="S415" s="93">
        <f>SUM('1:3'!S415)</f>
        <v>0</v>
      </c>
      <c r="T415" s="93">
        <f>SUM('1:3'!T415)</f>
        <v>0</v>
      </c>
      <c r="U415" s="93">
        <f>SUM('1:3'!U415)</f>
        <v>0</v>
      </c>
      <c r="V415" s="202">
        <f>SUM(X415:AA415)</f>
        <v>0</v>
      </c>
      <c r="W415" s="33" t="str">
        <f>IF(ISERROR(V415/G415),"",V415/G415)</f>
        <v/>
      </c>
      <c r="X415" s="93">
        <f>SUM('1:3'!X415)</f>
        <v>0</v>
      </c>
      <c r="Y415" s="93">
        <f>SUM('1:3'!Y415)</f>
        <v>0</v>
      </c>
      <c r="Z415" s="93">
        <f>SUM('1:3'!Z415)</f>
        <v>0</v>
      </c>
      <c r="AA415" s="93">
        <f>SUM('1:3'!AA415)</f>
        <v>0</v>
      </c>
      <c r="AB415" s="315">
        <v>0.43</v>
      </c>
      <c r="AC415" s="238">
        <f t="shared" ref="AC415:AC480" si="91">AB415*G415</f>
        <v>0</v>
      </c>
      <c r="AD415" s="223"/>
      <c r="AE415" s="54"/>
      <c r="AF415" s="54"/>
      <c r="AG415" s="54"/>
      <c r="AH415" s="54"/>
      <c r="AI415" s="57"/>
      <c r="AJ415" s="57"/>
      <c r="AK415" s="57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</row>
    <row r="416" spans="1:53" ht="17.25">
      <c r="A416" s="276">
        <v>30100057</v>
      </c>
      <c r="B416" s="63" t="s">
        <v>85</v>
      </c>
      <c r="C416" s="16" t="s">
        <v>65</v>
      </c>
      <c r="D416" s="17">
        <v>5.0599999999999996</v>
      </c>
      <c r="E416" s="17"/>
      <c r="F416" s="6"/>
      <c r="G416" s="93">
        <f>SUM('1:3'!G416)</f>
        <v>0</v>
      </c>
      <c r="H416" s="218">
        <f t="shared" si="82"/>
        <v>0</v>
      </c>
      <c r="I416" s="93">
        <f>SUM('1:3'!I416)</f>
        <v>0</v>
      </c>
      <c r="J416" s="31" t="str">
        <f t="array" ref="J416">IF(ISERROR(G416/I416),"",G416/I416)</f>
        <v/>
      </c>
      <c r="K416" s="35" t="str">
        <f t="array" ref="K416">IF(ISERROR(G416/L416),"",G416/L416)</f>
        <v/>
      </c>
      <c r="L416" s="87"/>
      <c r="M416" s="36" t="str">
        <f t="shared" si="90"/>
        <v/>
      </c>
      <c r="N416" s="31">
        <f>SUM(O416:U416)</f>
        <v>0</v>
      </c>
      <c r="O416" s="93">
        <f>SUM('1:3'!O416)</f>
        <v>0</v>
      </c>
      <c r="P416" s="93">
        <f>SUM('1:3'!P416)</f>
        <v>0</v>
      </c>
      <c r="Q416" s="93">
        <f>SUM('1:3'!Q416)</f>
        <v>0</v>
      </c>
      <c r="R416" s="93">
        <f>SUM('1:3'!R416)</f>
        <v>0</v>
      </c>
      <c r="S416" s="93">
        <f>SUM('1:3'!S416)</f>
        <v>0</v>
      </c>
      <c r="T416" s="93">
        <f>SUM('1:3'!T416)</f>
        <v>0</v>
      </c>
      <c r="U416" s="93">
        <f>SUM('1:3'!U416)</f>
        <v>0</v>
      </c>
      <c r="V416" s="202">
        <f>SUM(X416:AA416)</f>
        <v>0</v>
      </c>
      <c r="W416" s="33" t="str">
        <f>IF(ISERROR(V416/G416),"",V416/G416)</f>
        <v/>
      </c>
      <c r="X416" s="93">
        <f>SUM('1:3'!X416)</f>
        <v>0</v>
      </c>
      <c r="Y416" s="93">
        <f>SUM('1:3'!Y416)</f>
        <v>0</v>
      </c>
      <c r="Z416" s="93">
        <f>SUM('1:3'!Z416)</f>
        <v>0</v>
      </c>
      <c r="AA416" s="93">
        <f>SUM('1:3'!AA416)</f>
        <v>0</v>
      </c>
      <c r="AB416" s="315">
        <v>0.43</v>
      </c>
      <c r="AC416" s="238">
        <f t="shared" si="91"/>
        <v>0</v>
      </c>
      <c r="AD416" s="223"/>
      <c r="AE416" s="54"/>
      <c r="AF416" s="54"/>
      <c r="AG416" s="54"/>
      <c r="AH416" s="54"/>
      <c r="AI416" s="57"/>
      <c r="AJ416" s="57"/>
      <c r="AK416" s="57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</row>
    <row r="417" spans="1:53" ht="17.25">
      <c r="A417" s="276">
        <v>30100058</v>
      </c>
      <c r="B417" s="63" t="s">
        <v>85</v>
      </c>
      <c r="C417" s="16" t="s">
        <v>61</v>
      </c>
      <c r="D417" s="17">
        <v>5.0599999999999996</v>
      </c>
      <c r="E417" s="17"/>
      <c r="F417" s="6"/>
      <c r="G417" s="93">
        <f>SUM('1:3'!G417)</f>
        <v>0</v>
      </c>
      <c r="H417" s="218">
        <f t="shared" si="82"/>
        <v>0</v>
      </c>
      <c r="I417" s="93">
        <f>SUM('1:3'!I417)</f>
        <v>0</v>
      </c>
      <c r="J417" s="31" t="str">
        <f t="array" ref="J417">IF(ISERROR(G417/I417),"",G417/I417)</f>
        <v/>
      </c>
      <c r="K417" s="35" t="str">
        <f t="array" ref="K417">IF(ISERROR(G417/L417),"",G417/L417)</f>
        <v/>
      </c>
      <c r="L417" s="87"/>
      <c r="M417" s="36" t="str">
        <f t="shared" si="90"/>
        <v/>
      </c>
      <c r="N417" s="31">
        <f>SUM(O417:U417)</f>
        <v>0</v>
      </c>
      <c r="O417" s="93">
        <f>SUM('1:3'!O417)</f>
        <v>0</v>
      </c>
      <c r="P417" s="93">
        <f>SUM('1:3'!P417)</f>
        <v>0</v>
      </c>
      <c r="Q417" s="93">
        <f>SUM('1:3'!Q417)</f>
        <v>0</v>
      </c>
      <c r="R417" s="93">
        <f>SUM('1:3'!R417)</f>
        <v>0</v>
      </c>
      <c r="S417" s="93">
        <f>SUM('1:3'!S417)</f>
        <v>0</v>
      </c>
      <c r="T417" s="93">
        <f>SUM('1:3'!T417)</f>
        <v>0</v>
      </c>
      <c r="U417" s="93">
        <f>SUM('1:3'!U417)</f>
        <v>0</v>
      </c>
      <c r="V417" s="202">
        <f>SUM(X417:AA417)</f>
        <v>0</v>
      </c>
      <c r="W417" s="33" t="str">
        <f>IF(ISERROR(V417/G417),"",V417/G417)</f>
        <v/>
      </c>
      <c r="X417" s="93">
        <f>SUM('1:3'!X417)</f>
        <v>0</v>
      </c>
      <c r="Y417" s="93">
        <f>SUM('1:3'!Y417)</f>
        <v>0</v>
      </c>
      <c r="Z417" s="93">
        <f>SUM('1:3'!Z417)</f>
        <v>0</v>
      </c>
      <c r="AA417" s="93">
        <f>SUM('1:3'!AA417)</f>
        <v>0</v>
      </c>
      <c r="AB417" s="315">
        <v>0.43</v>
      </c>
      <c r="AC417" s="238">
        <f t="shared" si="91"/>
        <v>0</v>
      </c>
      <c r="AD417" s="223"/>
      <c r="AE417" s="54"/>
      <c r="AF417" s="54"/>
      <c r="AG417" s="54"/>
      <c r="AH417" s="54"/>
      <c r="AI417" s="57"/>
      <c r="AJ417" s="57"/>
      <c r="AK417" s="57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</row>
    <row r="418" spans="1:53" ht="15" customHeight="1">
      <c r="A418" s="278">
        <v>30600013</v>
      </c>
      <c r="B418" s="193" t="s">
        <v>368</v>
      </c>
      <c r="C418" s="183" t="s">
        <v>374</v>
      </c>
      <c r="D418" s="17"/>
      <c r="E418" s="17"/>
      <c r="F418" s="6"/>
      <c r="G418" s="93">
        <f>SUM('1:3'!G418)</f>
        <v>0</v>
      </c>
      <c r="H418" s="218">
        <f t="shared" si="82"/>
        <v>0</v>
      </c>
      <c r="I418" s="93">
        <f>SUM('1:3'!I418)</f>
        <v>0</v>
      </c>
      <c r="J418" s="31"/>
      <c r="K418" s="35">
        <f t="array" ref="K418">IF(ISERROR(G418/L418),"",G418/L418)</f>
        <v>0</v>
      </c>
      <c r="L418" s="87">
        <v>24</v>
      </c>
      <c r="M418" s="36">
        <f t="shared" si="90"/>
        <v>0</v>
      </c>
      <c r="N418" s="31"/>
      <c r="O418" s="93">
        <f>SUM('1:3'!O418)</f>
        <v>0</v>
      </c>
      <c r="P418" s="93">
        <f>SUM('1:3'!P418)</f>
        <v>0</v>
      </c>
      <c r="Q418" s="93">
        <f>SUM('1:3'!Q418)</f>
        <v>0</v>
      </c>
      <c r="R418" s="93">
        <f>SUM('1:3'!R418)</f>
        <v>0</v>
      </c>
      <c r="S418" s="93">
        <f>SUM('1:3'!S418)</f>
        <v>0</v>
      </c>
      <c r="T418" s="93">
        <f>SUM('1:3'!T418)</f>
        <v>0</v>
      </c>
      <c r="U418" s="93">
        <f>SUM('1:3'!U418)</f>
        <v>0</v>
      </c>
      <c r="V418" s="202"/>
      <c r="W418" s="33"/>
      <c r="X418" s="93">
        <f>SUM('1:3'!X418)</f>
        <v>0</v>
      </c>
      <c r="Y418" s="93">
        <f>SUM('1:3'!Y418)</f>
        <v>0</v>
      </c>
      <c r="Z418" s="93">
        <f>SUM('1:3'!Z418)</f>
        <v>0</v>
      </c>
      <c r="AA418" s="93">
        <f>SUM('1:3'!AA418)</f>
        <v>0</v>
      </c>
      <c r="AB418" s="315">
        <v>0.43</v>
      </c>
      <c r="AC418" s="238">
        <f t="shared" si="91"/>
        <v>0</v>
      </c>
      <c r="AD418" s="223"/>
      <c r="AE418" s="54"/>
      <c r="AF418" s="54"/>
      <c r="AG418" s="54"/>
      <c r="AH418" s="54"/>
      <c r="AI418" s="57"/>
      <c r="AJ418" s="57"/>
      <c r="AK418" s="57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</row>
    <row r="419" spans="1:53" ht="15" customHeight="1">
      <c r="A419" s="278">
        <v>30600014</v>
      </c>
      <c r="B419" s="193" t="s">
        <v>368</v>
      </c>
      <c r="C419" s="183" t="s">
        <v>369</v>
      </c>
      <c r="D419" s="17"/>
      <c r="E419" s="17"/>
      <c r="F419" s="6"/>
      <c r="G419" s="93">
        <f>SUM('1:3'!G419)</f>
        <v>0</v>
      </c>
      <c r="H419" s="218">
        <f t="shared" si="82"/>
        <v>0</v>
      </c>
      <c r="I419" s="93">
        <f>SUM('1:3'!I419)</f>
        <v>0</v>
      </c>
      <c r="J419" s="31"/>
      <c r="K419" s="35">
        <f t="array" ref="K419">IF(ISERROR(G419/L419),"",G419/L419)</f>
        <v>0</v>
      </c>
      <c r="L419" s="87">
        <v>24</v>
      </c>
      <c r="M419" s="36">
        <f t="shared" si="90"/>
        <v>0</v>
      </c>
      <c r="N419" s="31"/>
      <c r="O419" s="93">
        <f>SUM('1:3'!O419)</f>
        <v>0</v>
      </c>
      <c r="P419" s="93">
        <f>SUM('1:3'!P419)</f>
        <v>0</v>
      </c>
      <c r="Q419" s="93">
        <f>SUM('1:3'!Q419)</f>
        <v>0</v>
      </c>
      <c r="R419" s="93">
        <f>SUM('1:3'!R419)</f>
        <v>0</v>
      </c>
      <c r="S419" s="93">
        <f>SUM('1:3'!S419)</f>
        <v>0</v>
      </c>
      <c r="T419" s="93">
        <f>SUM('1:3'!T419)</f>
        <v>0</v>
      </c>
      <c r="U419" s="93">
        <f>SUM('1:3'!U419)</f>
        <v>0</v>
      </c>
      <c r="V419" s="202"/>
      <c r="W419" s="33"/>
      <c r="X419" s="93">
        <f>SUM('1:3'!X419)</f>
        <v>0</v>
      </c>
      <c r="Y419" s="93">
        <f>SUM('1:3'!Y419)</f>
        <v>0</v>
      </c>
      <c r="Z419" s="93">
        <f>SUM('1:3'!Z419)</f>
        <v>0</v>
      </c>
      <c r="AA419" s="93">
        <f>SUM('1:3'!AA419)</f>
        <v>0</v>
      </c>
      <c r="AB419" s="315">
        <v>0.43</v>
      </c>
      <c r="AC419" s="238">
        <f t="shared" si="91"/>
        <v>0</v>
      </c>
      <c r="AD419" s="223"/>
      <c r="AE419" s="54"/>
      <c r="AF419" s="54"/>
      <c r="AG419" s="54"/>
      <c r="AH419" s="54"/>
      <c r="AI419" s="57"/>
      <c r="AJ419" s="57"/>
      <c r="AK419" s="57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</row>
    <row r="420" spans="1:53" ht="15" customHeight="1">
      <c r="A420" s="278">
        <v>30600012</v>
      </c>
      <c r="B420" s="193" t="s">
        <v>368</v>
      </c>
      <c r="C420" s="183" t="s">
        <v>370</v>
      </c>
      <c r="D420" s="17"/>
      <c r="E420" s="17"/>
      <c r="F420" s="6"/>
      <c r="G420" s="93">
        <f>SUM('1:3'!G420)</f>
        <v>0</v>
      </c>
      <c r="H420" s="218">
        <f t="shared" si="82"/>
        <v>0</v>
      </c>
      <c r="I420" s="93">
        <f>SUM('1:3'!I420)</f>
        <v>0</v>
      </c>
      <c r="J420" s="31"/>
      <c r="K420" s="35">
        <f t="array" ref="K420">IF(ISERROR(G420/L420),"",G420/L420)</f>
        <v>0</v>
      </c>
      <c r="L420" s="87">
        <v>24</v>
      </c>
      <c r="M420" s="36">
        <f t="shared" si="90"/>
        <v>0</v>
      </c>
      <c r="N420" s="31"/>
      <c r="O420" s="93">
        <f>SUM('1:3'!O420)</f>
        <v>0</v>
      </c>
      <c r="P420" s="93">
        <f>SUM('1:3'!P420)</f>
        <v>0</v>
      </c>
      <c r="Q420" s="93">
        <f>SUM('1:3'!Q420)</f>
        <v>0</v>
      </c>
      <c r="R420" s="93">
        <f>SUM('1:3'!R420)</f>
        <v>0</v>
      </c>
      <c r="S420" s="93">
        <f>SUM('1:3'!S420)</f>
        <v>0</v>
      </c>
      <c r="T420" s="93">
        <f>SUM('1:3'!T420)</f>
        <v>0</v>
      </c>
      <c r="U420" s="93">
        <f>SUM('1:3'!U420)</f>
        <v>0</v>
      </c>
      <c r="V420" s="202"/>
      <c r="W420" s="33"/>
      <c r="X420" s="93">
        <f>SUM('1:3'!X420)</f>
        <v>0</v>
      </c>
      <c r="Y420" s="93">
        <f>SUM('1:3'!Y420)</f>
        <v>0</v>
      </c>
      <c r="Z420" s="93">
        <f>SUM('1:3'!Z420)</f>
        <v>0</v>
      </c>
      <c r="AA420" s="93">
        <f>SUM('1:3'!AA420)</f>
        <v>0</v>
      </c>
      <c r="AB420" s="315">
        <v>0.43</v>
      </c>
      <c r="AC420" s="238">
        <f t="shared" si="91"/>
        <v>0</v>
      </c>
      <c r="AD420" s="223"/>
      <c r="AE420" s="54"/>
      <c r="AF420" s="54"/>
      <c r="AG420" s="54"/>
      <c r="AH420" s="54"/>
      <c r="AI420" s="57"/>
      <c r="AJ420" s="57"/>
      <c r="AK420" s="57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</row>
    <row r="421" spans="1:53" ht="15" customHeight="1">
      <c r="A421" s="278">
        <v>30600011</v>
      </c>
      <c r="B421" s="193" t="s">
        <v>368</v>
      </c>
      <c r="C421" s="183" t="s">
        <v>371</v>
      </c>
      <c r="D421" s="17"/>
      <c r="E421" s="17"/>
      <c r="F421" s="6"/>
      <c r="G421" s="93">
        <f>SUM('1:3'!G421)</f>
        <v>0</v>
      </c>
      <c r="H421" s="218">
        <f t="shared" si="82"/>
        <v>0</v>
      </c>
      <c r="I421" s="93">
        <f>SUM('1:3'!I421)</f>
        <v>0</v>
      </c>
      <c r="J421" s="31"/>
      <c r="K421" s="35">
        <f t="array" ref="K421">IF(ISERROR(G421/L421),"",G421/L421)</f>
        <v>0</v>
      </c>
      <c r="L421" s="87">
        <v>24</v>
      </c>
      <c r="M421" s="36">
        <f t="shared" si="90"/>
        <v>0</v>
      </c>
      <c r="N421" s="31"/>
      <c r="O421" s="93">
        <f>SUM('1:3'!O421)</f>
        <v>0</v>
      </c>
      <c r="P421" s="93">
        <f>SUM('1:3'!P421)</f>
        <v>0</v>
      </c>
      <c r="Q421" s="93">
        <f>SUM('1:3'!Q421)</f>
        <v>0</v>
      </c>
      <c r="R421" s="93">
        <f>SUM('1:3'!R421)</f>
        <v>0</v>
      </c>
      <c r="S421" s="93">
        <f>SUM('1:3'!S421)</f>
        <v>0</v>
      </c>
      <c r="T421" s="93">
        <f>SUM('1:3'!T421)</f>
        <v>0</v>
      </c>
      <c r="U421" s="93">
        <f>SUM('1:3'!U421)</f>
        <v>0</v>
      </c>
      <c r="V421" s="202"/>
      <c r="W421" s="33"/>
      <c r="X421" s="93">
        <f>SUM('1:3'!X421)</f>
        <v>0</v>
      </c>
      <c r="Y421" s="93">
        <f>SUM('1:3'!Y421)</f>
        <v>0</v>
      </c>
      <c r="Z421" s="93">
        <f>SUM('1:3'!Z421)</f>
        <v>0</v>
      </c>
      <c r="AA421" s="93">
        <f>SUM('1:3'!AA421)</f>
        <v>0</v>
      </c>
      <c r="AB421" s="315">
        <v>0.43</v>
      </c>
      <c r="AC421" s="238">
        <f t="shared" si="91"/>
        <v>0</v>
      </c>
      <c r="AD421" s="223"/>
      <c r="AE421" s="54"/>
      <c r="AF421" s="54"/>
      <c r="AG421" s="54"/>
      <c r="AH421" s="54"/>
      <c r="AI421" s="57"/>
      <c r="AJ421" s="57"/>
      <c r="AK421" s="57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</row>
    <row r="422" spans="1:53" ht="15" customHeight="1">
      <c r="A422" s="278">
        <v>30300002</v>
      </c>
      <c r="B422" s="193" t="s">
        <v>407</v>
      </c>
      <c r="C422" s="183" t="s">
        <v>408</v>
      </c>
      <c r="D422" s="17"/>
      <c r="E422" s="17"/>
      <c r="F422" s="6"/>
      <c r="G422" s="93">
        <f>SUM('1:3'!G422)</f>
        <v>0</v>
      </c>
      <c r="H422" s="218">
        <f t="shared" si="82"/>
        <v>0</v>
      </c>
      <c r="I422" s="93">
        <f>SUM('1:3'!I422)</f>
        <v>0</v>
      </c>
      <c r="J422" s="31"/>
      <c r="K422" s="35">
        <f t="array" ref="K422">IF(ISERROR(G422/L422),"",G422/L422)</f>
        <v>0</v>
      </c>
      <c r="L422" s="87">
        <v>4</v>
      </c>
      <c r="M422" s="36">
        <f t="shared" si="90"/>
        <v>0</v>
      </c>
      <c r="N422" s="31"/>
      <c r="O422" s="93"/>
      <c r="P422" s="93"/>
      <c r="Q422" s="93"/>
      <c r="R422" s="93"/>
      <c r="S422" s="93"/>
      <c r="T422" s="93"/>
      <c r="U422" s="93"/>
      <c r="V422" s="202"/>
      <c r="W422" s="33"/>
      <c r="X422" s="93"/>
      <c r="Y422" s="93"/>
      <c r="Z422" s="93"/>
      <c r="AA422" s="93"/>
      <c r="AB422" s="318">
        <v>0.69</v>
      </c>
      <c r="AC422" s="238">
        <f t="shared" si="91"/>
        <v>0</v>
      </c>
      <c r="AD422" s="223"/>
      <c r="AE422" s="54"/>
      <c r="AF422" s="54"/>
      <c r="AG422" s="54"/>
      <c r="AH422" s="54"/>
      <c r="AI422" s="57"/>
      <c r="AJ422" s="57"/>
      <c r="AK422" s="57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</row>
    <row r="423" spans="1:53" ht="15" customHeight="1">
      <c r="A423" s="278">
        <v>30300001</v>
      </c>
      <c r="B423" s="193" t="s">
        <v>407</v>
      </c>
      <c r="C423" s="183" t="s">
        <v>409</v>
      </c>
      <c r="D423" s="17"/>
      <c r="E423" s="17"/>
      <c r="F423" s="6"/>
      <c r="G423" s="93">
        <f>SUM('1:3'!G423)</f>
        <v>0</v>
      </c>
      <c r="H423" s="218">
        <f t="shared" si="82"/>
        <v>0</v>
      </c>
      <c r="I423" s="93">
        <f>SUM('1:3'!I423)</f>
        <v>0</v>
      </c>
      <c r="J423" s="31"/>
      <c r="K423" s="35">
        <f t="array" ref="K423">IF(ISERROR(G423/L423),"",G423/L423)</f>
        <v>0</v>
      </c>
      <c r="L423" s="87">
        <v>4</v>
      </c>
      <c r="M423" s="36">
        <f t="shared" si="90"/>
        <v>0</v>
      </c>
      <c r="N423" s="31"/>
      <c r="O423" s="93"/>
      <c r="P423" s="93"/>
      <c r="Q423" s="93"/>
      <c r="R423" s="93"/>
      <c r="S423" s="93"/>
      <c r="T423" s="93"/>
      <c r="U423" s="93"/>
      <c r="V423" s="202"/>
      <c r="W423" s="33"/>
      <c r="X423" s="93"/>
      <c r="Y423" s="93"/>
      <c r="Z423" s="93"/>
      <c r="AA423" s="93"/>
      <c r="AB423" s="318">
        <v>0.69</v>
      </c>
      <c r="AC423" s="238">
        <f t="shared" si="91"/>
        <v>0</v>
      </c>
      <c r="AD423" s="223"/>
      <c r="AE423" s="54"/>
      <c r="AF423" s="54"/>
      <c r="AG423" s="54"/>
      <c r="AH423" s="54"/>
      <c r="AI423" s="57"/>
      <c r="AJ423" s="57"/>
      <c r="AK423" s="57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</row>
    <row r="424" spans="1:53" ht="15" customHeight="1">
      <c r="A424" s="278">
        <v>30300003</v>
      </c>
      <c r="B424" s="193" t="s">
        <v>407</v>
      </c>
      <c r="C424" s="183" t="s">
        <v>410</v>
      </c>
      <c r="D424" s="17"/>
      <c r="E424" s="17"/>
      <c r="F424" s="6"/>
      <c r="G424" s="93">
        <f>SUM('1:3'!G424)</f>
        <v>0</v>
      </c>
      <c r="H424" s="218">
        <f t="shared" si="82"/>
        <v>0</v>
      </c>
      <c r="I424" s="93">
        <f>SUM('1:3'!I424)</f>
        <v>0</v>
      </c>
      <c r="J424" s="31"/>
      <c r="K424" s="35">
        <f t="array" ref="K424">IF(ISERROR(G424/L424),"",G424/L424)</f>
        <v>0</v>
      </c>
      <c r="L424" s="87">
        <v>4</v>
      </c>
      <c r="M424" s="36">
        <f t="shared" si="90"/>
        <v>0</v>
      </c>
      <c r="N424" s="31"/>
      <c r="O424" s="93"/>
      <c r="P424" s="93"/>
      <c r="Q424" s="93"/>
      <c r="R424" s="93"/>
      <c r="S424" s="93"/>
      <c r="T424" s="93"/>
      <c r="U424" s="93"/>
      <c r="V424" s="202"/>
      <c r="W424" s="33"/>
      <c r="X424" s="93"/>
      <c r="Y424" s="93"/>
      <c r="Z424" s="93"/>
      <c r="AA424" s="93"/>
      <c r="AB424" s="318">
        <v>0.69</v>
      </c>
      <c r="AC424" s="238">
        <f t="shared" si="91"/>
        <v>0</v>
      </c>
      <c r="AD424" s="223"/>
      <c r="AE424" s="54"/>
      <c r="AF424" s="54"/>
      <c r="AG424" s="54"/>
      <c r="AH424" s="54"/>
      <c r="AI424" s="57"/>
      <c r="AJ424" s="57"/>
      <c r="AK424" s="57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</row>
    <row r="425" spans="1:53" ht="15" customHeight="1">
      <c r="A425" s="278">
        <v>30300005</v>
      </c>
      <c r="B425" s="63" t="s">
        <v>362</v>
      </c>
      <c r="C425" s="16" t="s">
        <v>337</v>
      </c>
      <c r="D425" s="17"/>
      <c r="E425" s="17"/>
      <c r="F425" s="6"/>
      <c r="G425" s="93">
        <f>SUM('1:3'!G425)</f>
        <v>0</v>
      </c>
      <c r="H425" s="218">
        <f t="shared" si="82"/>
        <v>0</v>
      </c>
      <c r="I425" s="93">
        <f>SUM('1:3'!I425)</f>
        <v>0</v>
      </c>
      <c r="J425" s="31"/>
      <c r="K425" s="35">
        <f t="array" ref="K425">IF(ISERROR(G425/L425),"",G425/L425)</f>
        <v>0</v>
      </c>
      <c r="L425" s="87">
        <v>4</v>
      </c>
      <c r="M425" s="36">
        <f t="shared" si="90"/>
        <v>0</v>
      </c>
      <c r="N425" s="31"/>
      <c r="O425" s="93">
        <f>SUM('1:3'!O425)</f>
        <v>0</v>
      </c>
      <c r="P425" s="93">
        <f>SUM('1:3'!P425)</f>
        <v>0</v>
      </c>
      <c r="Q425" s="93">
        <f>SUM('1:3'!Q425)</f>
        <v>0</v>
      </c>
      <c r="R425" s="93">
        <f>SUM('1:3'!R425)</f>
        <v>0</v>
      </c>
      <c r="S425" s="93">
        <f>SUM('1:3'!S425)</f>
        <v>0</v>
      </c>
      <c r="T425" s="93">
        <f>SUM('1:3'!T425)</f>
        <v>0</v>
      </c>
      <c r="U425" s="93">
        <f>SUM('1:3'!U425)</f>
        <v>0</v>
      </c>
      <c r="V425" s="202"/>
      <c r="W425" s="33"/>
      <c r="X425" s="93">
        <f>SUM('1:3'!X425)</f>
        <v>0</v>
      </c>
      <c r="Y425" s="93">
        <f>SUM('1:3'!Y425)</f>
        <v>0</v>
      </c>
      <c r="Z425" s="93">
        <f>SUM('1:3'!Z425)</f>
        <v>0</v>
      </c>
      <c r="AA425" s="93">
        <f>SUM('1:3'!AA425)</f>
        <v>0</v>
      </c>
      <c r="AB425" s="315">
        <v>0.95</v>
      </c>
      <c r="AC425" s="238">
        <f t="shared" si="91"/>
        <v>0</v>
      </c>
      <c r="AD425" s="223"/>
      <c r="AE425" s="54"/>
      <c r="AF425" s="54"/>
      <c r="AG425" s="54"/>
      <c r="AH425" s="54"/>
      <c r="AI425" s="57"/>
      <c r="AJ425" s="57"/>
      <c r="AK425" s="57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</row>
    <row r="426" spans="1:53" ht="15" customHeight="1">
      <c r="A426" s="278">
        <v>30300004</v>
      </c>
      <c r="B426" s="63" t="s">
        <v>362</v>
      </c>
      <c r="C426" s="16" t="s">
        <v>339</v>
      </c>
      <c r="D426" s="17"/>
      <c r="E426" s="17"/>
      <c r="F426" s="6"/>
      <c r="G426" s="93">
        <f>SUM('1:3'!G426)</f>
        <v>0</v>
      </c>
      <c r="H426" s="218">
        <f t="shared" si="82"/>
        <v>0</v>
      </c>
      <c r="I426" s="93">
        <f>SUM('1:3'!I426)</f>
        <v>0</v>
      </c>
      <c r="J426" s="31"/>
      <c r="K426" s="35">
        <f t="array" ref="K426">IF(ISERROR(G426/L426),"",G426/L426)</f>
        <v>0</v>
      </c>
      <c r="L426" s="87">
        <v>4</v>
      </c>
      <c r="M426" s="36">
        <f t="shared" si="90"/>
        <v>0</v>
      </c>
      <c r="N426" s="31"/>
      <c r="O426" s="93">
        <f>SUM('1:3'!O426)</f>
        <v>0</v>
      </c>
      <c r="P426" s="93">
        <f>SUM('1:3'!P426)</f>
        <v>0</v>
      </c>
      <c r="Q426" s="93">
        <f>SUM('1:3'!Q426)</f>
        <v>0</v>
      </c>
      <c r="R426" s="93">
        <f>SUM('1:3'!R426)</f>
        <v>0</v>
      </c>
      <c r="S426" s="93">
        <f>SUM('1:3'!S426)</f>
        <v>0</v>
      </c>
      <c r="T426" s="93">
        <f>SUM('1:3'!T426)</f>
        <v>0</v>
      </c>
      <c r="U426" s="93">
        <f>SUM('1:3'!U426)</f>
        <v>0</v>
      </c>
      <c r="V426" s="202"/>
      <c r="W426" s="33"/>
      <c r="X426" s="93">
        <f>SUM('1:3'!X426)</f>
        <v>0</v>
      </c>
      <c r="Y426" s="93">
        <f>SUM('1:3'!Y426)</f>
        <v>0</v>
      </c>
      <c r="Z426" s="93">
        <f>SUM('1:3'!Z426)</f>
        <v>0</v>
      </c>
      <c r="AA426" s="93">
        <f>SUM('1:3'!AA426)</f>
        <v>0</v>
      </c>
      <c r="AB426" s="315">
        <v>0.95</v>
      </c>
      <c r="AC426" s="238">
        <f t="shared" si="91"/>
        <v>0</v>
      </c>
      <c r="AD426" s="223"/>
      <c r="AE426" s="54"/>
      <c r="AF426" s="54"/>
      <c r="AG426" s="54"/>
      <c r="AH426" s="54"/>
      <c r="AI426" s="57"/>
      <c r="AJ426" s="57"/>
      <c r="AK426" s="57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</row>
    <row r="427" spans="1:53" ht="15" customHeight="1">
      <c r="A427" s="278">
        <v>30300006</v>
      </c>
      <c r="B427" s="63" t="s">
        <v>362</v>
      </c>
      <c r="C427" s="16" t="s">
        <v>341</v>
      </c>
      <c r="D427" s="17"/>
      <c r="E427" s="17"/>
      <c r="F427" s="6"/>
      <c r="G427" s="93">
        <f>SUM('1:3'!G427)</f>
        <v>0</v>
      </c>
      <c r="H427" s="218">
        <f t="shared" si="82"/>
        <v>0</v>
      </c>
      <c r="I427" s="93">
        <f>SUM('1:3'!I427)</f>
        <v>0</v>
      </c>
      <c r="J427" s="31"/>
      <c r="K427" s="35">
        <f t="array" ref="K427">IF(ISERROR(G427/L427),"",G427/L427)</f>
        <v>0</v>
      </c>
      <c r="L427" s="87">
        <v>4</v>
      </c>
      <c r="M427" s="36">
        <f t="shared" si="90"/>
        <v>0</v>
      </c>
      <c r="N427" s="31"/>
      <c r="O427" s="93">
        <f>SUM('1:3'!O427)</f>
        <v>0</v>
      </c>
      <c r="P427" s="93">
        <f>SUM('1:3'!P427)</f>
        <v>0</v>
      </c>
      <c r="Q427" s="93">
        <f>SUM('1:3'!Q427)</f>
        <v>0</v>
      </c>
      <c r="R427" s="93">
        <f>SUM('1:3'!R427)</f>
        <v>0</v>
      </c>
      <c r="S427" s="93">
        <f>SUM('1:3'!S427)</f>
        <v>0</v>
      </c>
      <c r="T427" s="93">
        <f>SUM('1:3'!T427)</f>
        <v>0</v>
      </c>
      <c r="U427" s="93">
        <f>SUM('1:3'!U427)</f>
        <v>0</v>
      </c>
      <c r="V427" s="202"/>
      <c r="W427" s="33"/>
      <c r="X427" s="93">
        <f>SUM('1:3'!X427)</f>
        <v>0</v>
      </c>
      <c r="Y427" s="93">
        <f>SUM('1:3'!Y427)</f>
        <v>0</v>
      </c>
      <c r="Z427" s="93">
        <f>SUM('1:3'!Z427)</f>
        <v>0</v>
      </c>
      <c r="AA427" s="93">
        <f>SUM('1:3'!AA427)</f>
        <v>0</v>
      </c>
      <c r="AB427" s="315">
        <v>0.95</v>
      </c>
      <c r="AC427" s="238">
        <f t="shared" si="91"/>
        <v>0</v>
      </c>
      <c r="AD427" s="223"/>
      <c r="AE427" s="54"/>
      <c r="AF427" s="54"/>
      <c r="AG427" s="54"/>
      <c r="AH427" s="54"/>
      <c r="AI427" s="57"/>
      <c r="AJ427" s="57"/>
      <c r="AK427" s="57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</row>
    <row r="428" spans="1:53" ht="15.75">
      <c r="A428" s="544" t="s">
        <v>86</v>
      </c>
      <c r="B428" s="544"/>
      <c r="C428" s="215" t="s">
        <v>71</v>
      </c>
      <c r="D428" s="20"/>
      <c r="E428" s="20"/>
      <c r="F428" s="32"/>
      <c r="G428" s="94">
        <f>SUM(G371:G427)</f>
        <v>0</v>
      </c>
      <c r="H428" s="30">
        <f>SUM(H371:H427)</f>
        <v>0</v>
      </c>
      <c r="I428" s="30">
        <f>SUM(I371:I427)</f>
        <v>0</v>
      </c>
      <c r="J428" s="31" t="str">
        <f t="array" ref="J428">IF(ISERROR(G428/I428),"",G428/I428)</f>
        <v/>
      </c>
      <c r="K428" s="30">
        <f>SUM(K371:K427)</f>
        <v>0</v>
      </c>
      <c r="L428" s="87"/>
      <c r="M428" s="89">
        <f t="shared" ref="M428:V428" si="92">SUM(M371:M427)</f>
        <v>0</v>
      </c>
      <c r="N428" s="30">
        <f t="shared" si="92"/>
        <v>0</v>
      </c>
      <c r="O428" s="91">
        <f t="shared" si="92"/>
        <v>0</v>
      </c>
      <c r="P428" s="91">
        <f t="shared" si="92"/>
        <v>0</v>
      </c>
      <c r="Q428" s="91">
        <f t="shared" si="92"/>
        <v>0</v>
      </c>
      <c r="R428" s="91">
        <f t="shared" si="92"/>
        <v>0</v>
      </c>
      <c r="S428" s="92">
        <f t="shared" si="92"/>
        <v>0</v>
      </c>
      <c r="T428" s="91">
        <f t="shared" si="92"/>
        <v>0</v>
      </c>
      <c r="U428" s="91">
        <f t="shared" si="92"/>
        <v>0</v>
      </c>
      <c r="V428" s="202">
        <f t="shared" si="92"/>
        <v>0</v>
      </c>
      <c r="W428" s="33" t="str">
        <f t="shared" ref="W428:W435" si="93">IF(ISERROR(V428/G428),"",V428/G428)</f>
        <v/>
      </c>
      <c r="X428" s="92">
        <f>SUM(X371:X427)</f>
        <v>0</v>
      </c>
      <c r="Y428" s="92">
        <f>SUM(Y371:Y427)</f>
        <v>0</v>
      </c>
      <c r="Z428" s="92">
        <f>SUM(Z371:Z427)</f>
        <v>0</v>
      </c>
      <c r="AA428" s="92">
        <f>SUM(AA371:AA427)</f>
        <v>0</v>
      </c>
      <c r="AB428" s="75"/>
      <c r="AC428" s="242"/>
      <c r="AD428" s="223"/>
      <c r="AE428" s="74"/>
      <c r="AF428" s="74"/>
      <c r="AG428" s="74"/>
      <c r="AH428" s="74"/>
      <c r="AI428" s="57"/>
      <c r="AJ428" s="57"/>
      <c r="AK428" s="57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</row>
    <row r="429" spans="1:53" ht="17.25">
      <c r="A429" s="280">
        <v>30400012</v>
      </c>
      <c r="B429" s="61" t="s">
        <v>87</v>
      </c>
      <c r="C429" s="16" t="s">
        <v>53</v>
      </c>
      <c r="D429" s="17">
        <v>5.03</v>
      </c>
      <c r="E429" s="17"/>
      <c r="F429" s="6"/>
      <c r="G429" s="93">
        <f>SUM('1:3'!G429)</f>
        <v>0</v>
      </c>
      <c r="H429" s="218">
        <f>D429*G429</f>
        <v>0</v>
      </c>
      <c r="I429" s="93">
        <f>SUM('1:3'!I429)</f>
        <v>0</v>
      </c>
      <c r="J429" s="31" t="str">
        <f t="array" ref="J429">IF(ISERROR(G429/I429),"",G429/I429)</f>
        <v/>
      </c>
      <c r="K429" s="35">
        <f t="array" ref="K429">IF(ISERROR(G429/L429),"",G429/L429)</f>
        <v>0</v>
      </c>
      <c r="L429" s="87">
        <v>8.8000000000000007</v>
      </c>
      <c r="M429" s="36">
        <f t="shared" ref="M429:M436" si="94">IF(ISERROR(I429-K429),"",I429-K429)</f>
        <v>0</v>
      </c>
      <c r="N429" s="31">
        <f t="shared" ref="N429:N436" si="95">SUM(O429:U429)</f>
        <v>0</v>
      </c>
      <c r="O429" s="93">
        <f>SUM('1:3'!O429)</f>
        <v>0</v>
      </c>
      <c r="P429" s="93">
        <f>SUM('1:3'!P429)</f>
        <v>0</v>
      </c>
      <c r="Q429" s="93">
        <f>SUM('1:3'!Q429)</f>
        <v>0</v>
      </c>
      <c r="R429" s="93">
        <f>SUM('1:3'!R429)</f>
        <v>0</v>
      </c>
      <c r="S429" s="93">
        <f>SUM('1:3'!S429)</f>
        <v>0</v>
      </c>
      <c r="T429" s="93">
        <f>SUM('1:3'!T429)</f>
        <v>0</v>
      </c>
      <c r="U429" s="93">
        <f>SUM('1:3'!U429)</f>
        <v>0</v>
      </c>
      <c r="V429" s="202">
        <f t="shared" ref="V429:V435" si="96">SUM(X429:AA429)</f>
        <v>0</v>
      </c>
      <c r="W429" s="33" t="str">
        <f t="shared" si="93"/>
        <v/>
      </c>
      <c r="X429" s="93">
        <f>SUM('1:3'!X429)</f>
        <v>0</v>
      </c>
      <c r="Y429" s="93">
        <f>SUM('1:3'!Y429)</f>
        <v>0</v>
      </c>
      <c r="Z429" s="93">
        <f>SUM('1:3'!Z429)</f>
        <v>0</v>
      </c>
      <c r="AA429" s="93">
        <f>SUM('1:3'!AA429)</f>
        <v>0</v>
      </c>
      <c r="AB429" s="315">
        <v>1.18</v>
      </c>
      <c r="AC429" s="238">
        <f t="shared" si="91"/>
        <v>0</v>
      </c>
      <c r="AD429" s="223"/>
      <c r="AE429" s="54"/>
      <c r="AF429" s="54"/>
      <c r="AG429" s="54"/>
      <c r="AH429" s="54"/>
      <c r="AI429" s="57"/>
      <c r="AJ429" s="57"/>
      <c r="AK429" s="57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</row>
    <row r="430" spans="1:53" ht="17.25">
      <c r="A430" s="280">
        <v>30400010</v>
      </c>
      <c r="B430" s="61" t="s">
        <v>87</v>
      </c>
      <c r="C430" s="16" t="s">
        <v>60</v>
      </c>
      <c r="D430" s="17">
        <v>5.03</v>
      </c>
      <c r="E430" s="17"/>
      <c r="F430" s="6"/>
      <c r="G430" s="93">
        <f>SUM('1:3'!G430)</f>
        <v>0</v>
      </c>
      <c r="H430" s="218">
        <f t="shared" ref="H430:H462" si="97">D430*G430</f>
        <v>0</v>
      </c>
      <c r="I430" s="93">
        <f>SUM('1:3'!I430)</f>
        <v>0</v>
      </c>
      <c r="J430" s="31" t="str">
        <f t="array" ref="J430">IF(ISERROR(G430/I430),"",G430/I430)</f>
        <v/>
      </c>
      <c r="K430" s="35">
        <f t="array" ref="K430">IF(ISERROR(G430/L430),"",G430/L430)</f>
        <v>0</v>
      </c>
      <c r="L430" s="87">
        <v>8.8000000000000007</v>
      </c>
      <c r="M430" s="36">
        <f t="shared" si="94"/>
        <v>0</v>
      </c>
      <c r="N430" s="31">
        <f t="shared" si="95"/>
        <v>0</v>
      </c>
      <c r="O430" s="93">
        <f>SUM('1:3'!O430)</f>
        <v>0</v>
      </c>
      <c r="P430" s="93">
        <f>SUM('1:3'!P430)</f>
        <v>0</v>
      </c>
      <c r="Q430" s="93">
        <f>SUM('1:3'!Q430)</f>
        <v>0</v>
      </c>
      <c r="R430" s="93">
        <f>SUM('1:3'!R430)</f>
        <v>0</v>
      </c>
      <c r="S430" s="93">
        <f>SUM('1:3'!S430)</f>
        <v>0</v>
      </c>
      <c r="T430" s="93">
        <f>SUM('1:3'!T430)</f>
        <v>0</v>
      </c>
      <c r="U430" s="93">
        <f>SUM('1:3'!U430)</f>
        <v>0</v>
      </c>
      <c r="V430" s="202">
        <f t="shared" si="96"/>
        <v>0</v>
      </c>
      <c r="W430" s="33" t="str">
        <f t="shared" si="93"/>
        <v/>
      </c>
      <c r="X430" s="93">
        <f>SUM('1:3'!X430)</f>
        <v>0</v>
      </c>
      <c r="Y430" s="93">
        <f>SUM('1:3'!Y430)</f>
        <v>0</v>
      </c>
      <c r="Z430" s="93">
        <f>SUM('1:3'!Z430)</f>
        <v>0</v>
      </c>
      <c r="AA430" s="93">
        <f>SUM('1:3'!AA430)</f>
        <v>0</v>
      </c>
      <c r="AB430" s="315">
        <v>1.18</v>
      </c>
      <c r="AC430" s="238">
        <f t="shared" si="91"/>
        <v>0</v>
      </c>
      <c r="AD430" s="223"/>
      <c r="AE430" s="54"/>
      <c r="AF430" s="54"/>
      <c r="AG430" s="54"/>
      <c r="AH430" s="54"/>
      <c r="AI430" s="57"/>
      <c r="AJ430" s="57"/>
      <c r="AK430" s="57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</row>
    <row r="431" spans="1:53" ht="17.25">
      <c r="A431" s="280">
        <v>30400011</v>
      </c>
      <c r="B431" s="61" t="s">
        <v>87</v>
      </c>
      <c r="C431" s="16" t="s">
        <v>74</v>
      </c>
      <c r="D431" s="17">
        <v>5.03</v>
      </c>
      <c r="E431" s="17"/>
      <c r="F431" s="6"/>
      <c r="G431" s="93">
        <f>SUM('1:3'!G431)</f>
        <v>0</v>
      </c>
      <c r="H431" s="218">
        <f t="shared" si="97"/>
        <v>0</v>
      </c>
      <c r="I431" s="93">
        <f>SUM('1:3'!I431)</f>
        <v>0</v>
      </c>
      <c r="J431" s="31" t="str">
        <f t="array" ref="J431">IF(ISERROR(G431/I431),"",G431/I431)</f>
        <v/>
      </c>
      <c r="K431" s="35">
        <f t="array" ref="K431">IF(ISERROR(G431/L431),"",G431/L431)</f>
        <v>0</v>
      </c>
      <c r="L431" s="87">
        <v>8.8000000000000007</v>
      </c>
      <c r="M431" s="36">
        <f t="shared" si="94"/>
        <v>0</v>
      </c>
      <c r="N431" s="31">
        <f t="shared" si="95"/>
        <v>0</v>
      </c>
      <c r="O431" s="93">
        <f>SUM('1:3'!O431)</f>
        <v>0</v>
      </c>
      <c r="P431" s="93">
        <f>SUM('1:3'!P431)</f>
        <v>0</v>
      </c>
      <c r="Q431" s="93">
        <f>SUM('1:3'!Q431)</f>
        <v>0</v>
      </c>
      <c r="R431" s="93">
        <f>SUM('1:3'!R431)</f>
        <v>0</v>
      </c>
      <c r="S431" s="93">
        <f>SUM('1:3'!S431)</f>
        <v>0</v>
      </c>
      <c r="T431" s="93">
        <f>SUM('1:3'!T431)</f>
        <v>0</v>
      </c>
      <c r="U431" s="93">
        <f>SUM('1:3'!U431)</f>
        <v>0</v>
      </c>
      <c r="V431" s="202">
        <f t="shared" si="96"/>
        <v>0</v>
      </c>
      <c r="W431" s="33" t="str">
        <f t="shared" si="93"/>
        <v/>
      </c>
      <c r="X431" s="93">
        <f>SUM('1:3'!X431)</f>
        <v>0</v>
      </c>
      <c r="Y431" s="93">
        <f>SUM('1:3'!Y431)</f>
        <v>0</v>
      </c>
      <c r="Z431" s="93">
        <f>SUM('1:3'!Z431)</f>
        <v>0</v>
      </c>
      <c r="AA431" s="93">
        <f>SUM('1:3'!AA431)</f>
        <v>0</v>
      </c>
      <c r="AB431" s="315">
        <v>1.18</v>
      </c>
      <c r="AC431" s="238">
        <f t="shared" si="91"/>
        <v>0</v>
      </c>
      <c r="AD431" s="223"/>
      <c r="AE431" s="54"/>
      <c r="AF431" s="54"/>
      <c r="AG431" s="54"/>
      <c r="AH431" s="54"/>
      <c r="AI431" s="57"/>
      <c r="AJ431" s="57"/>
      <c r="AK431" s="57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</row>
    <row r="432" spans="1:53" ht="17.25">
      <c r="A432" s="280">
        <v>30400014</v>
      </c>
      <c r="B432" s="211" t="s">
        <v>507</v>
      </c>
      <c r="C432" s="16" t="s">
        <v>53</v>
      </c>
      <c r="D432" s="17">
        <v>5.03</v>
      </c>
      <c r="E432" s="17"/>
      <c r="F432" s="6"/>
      <c r="G432" s="93">
        <f>SUM('1:3'!G432)</f>
        <v>0</v>
      </c>
      <c r="H432" s="218">
        <f t="shared" si="97"/>
        <v>0</v>
      </c>
      <c r="I432" s="93">
        <f>SUM('1:3'!I432)</f>
        <v>0</v>
      </c>
      <c r="J432" s="31" t="str">
        <f t="array" ref="J432">IF(ISERROR(G432/I432),"",G432/I432)</f>
        <v/>
      </c>
      <c r="K432" s="35">
        <f t="array" ref="K432">IF(ISERROR(G432/L432),"",G432/L432)</f>
        <v>0</v>
      </c>
      <c r="L432" s="87">
        <v>9.3000000000000007</v>
      </c>
      <c r="M432" s="36">
        <f t="shared" si="94"/>
        <v>0</v>
      </c>
      <c r="N432" s="31">
        <f t="shared" si="95"/>
        <v>0</v>
      </c>
      <c r="O432" s="93">
        <f>SUM('1:3'!O432)</f>
        <v>0</v>
      </c>
      <c r="P432" s="93">
        <f>SUM('1:3'!P432)</f>
        <v>0</v>
      </c>
      <c r="Q432" s="93">
        <f>SUM('1:3'!Q432)</f>
        <v>0</v>
      </c>
      <c r="R432" s="93">
        <f>SUM('1:3'!R432)</f>
        <v>0</v>
      </c>
      <c r="S432" s="93">
        <f>SUM('1:3'!S432)</f>
        <v>0</v>
      </c>
      <c r="T432" s="93">
        <f>SUM('1:3'!T432)</f>
        <v>0</v>
      </c>
      <c r="U432" s="93">
        <f>SUM('1:3'!U432)</f>
        <v>0</v>
      </c>
      <c r="V432" s="202">
        <f t="shared" si="96"/>
        <v>0</v>
      </c>
      <c r="W432" s="33" t="str">
        <f t="shared" si="93"/>
        <v/>
      </c>
      <c r="X432" s="93">
        <f>SUM('1:3'!X432)</f>
        <v>0</v>
      </c>
      <c r="Y432" s="93">
        <f>SUM('1:3'!Y432)</f>
        <v>0</v>
      </c>
      <c r="Z432" s="93">
        <f>SUM('1:3'!Z432)</f>
        <v>0</v>
      </c>
      <c r="AA432" s="93">
        <f>SUM('1:3'!AA432)</f>
        <v>0</v>
      </c>
      <c r="AB432" s="315">
        <v>1.1100000000000001</v>
      </c>
      <c r="AC432" s="238">
        <f t="shared" si="91"/>
        <v>0</v>
      </c>
      <c r="AD432" s="223"/>
      <c r="AE432" s="54"/>
      <c r="AF432" s="54"/>
      <c r="AG432" s="54"/>
      <c r="AH432" s="54"/>
      <c r="AI432" s="57"/>
      <c r="AJ432" s="57"/>
      <c r="AK432" s="57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</row>
    <row r="433" spans="1:53" ht="17.25">
      <c r="A433" s="280">
        <v>30400013</v>
      </c>
      <c r="B433" s="211" t="s">
        <v>468</v>
      </c>
      <c r="C433" s="16" t="s">
        <v>72</v>
      </c>
      <c r="D433" s="17">
        <v>5.03</v>
      </c>
      <c r="E433" s="17"/>
      <c r="F433" s="6"/>
      <c r="G433" s="93">
        <f>SUM('1:3'!G433)</f>
        <v>0</v>
      </c>
      <c r="H433" s="218">
        <f t="shared" si="97"/>
        <v>0</v>
      </c>
      <c r="I433" s="93">
        <f>SUM('1:3'!I433)</f>
        <v>0</v>
      </c>
      <c r="J433" s="31" t="str">
        <f t="array" ref="J433">IF(ISERROR(G433/I433),"",G433/I433)</f>
        <v/>
      </c>
      <c r="K433" s="35">
        <f t="array" ref="K433">IF(ISERROR(G433/L433),"",G433/L433)</f>
        <v>0</v>
      </c>
      <c r="L433" s="87">
        <v>9.3000000000000007</v>
      </c>
      <c r="M433" s="36">
        <f t="shared" si="94"/>
        <v>0</v>
      </c>
      <c r="N433" s="31">
        <f t="shared" si="95"/>
        <v>0</v>
      </c>
      <c r="O433" s="93">
        <f>SUM('1:3'!O433)</f>
        <v>0</v>
      </c>
      <c r="P433" s="93">
        <f>SUM('1:3'!P433)</f>
        <v>0</v>
      </c>
      <c r="Q433" s="93">
        <f>SUM('1:3'!Q433)</f>
        <v>0</v>
      </c>
      <c r="R433" s="93">
        <f>SUM('1:3'!R433)</f>
        <v>0</v>
      </c>
      <c r="S433" s="93">
        <f>SUM('1:3'!S433)</f>
        <v>0</v>
      </c>
      <c r="T433" s="93">
        <f>SUM('1:3'!T433)</f>
        <v>0</v>
      </c>
      <c r="U433" s="93">
        <f>SUM('1:3'!U433)</f>
        <v>0</v>
      </c>
      <c r="V433" s="202">
        <f t="shared" si="96"/>
        <v>0</v>
      </c>
      <c r="W433" s="33" t="str">
        <f t="shared" si="93"/>
        <v/>
      </c>
      <c r="X433" s="93">
        <f>SUM('1:3'!X433)</f>
        <v>0</v>
      </c>
      <c r="Y433" s="93">
        <f>SUM('1:3'!Y433)</f>
        <v>0</v>
      </c>
      <c r="Z433" s="93">
        <f>SUM('1:3'!Z433)</f>
        <v>0</v>
      </c>
      <c r="AA433" s="93">
        <f>SUM('1:3'!AA433)</f>
        <v>0</v>
      </c>
      <c r="AB433" s="315">
        <v>1.1100000000000001</v>
      </c>
      <c r="AC433" s="238">
        <f t="shared" si="91"/>
        <v>0</v>
      </c>
      <c r="AD433" s="223"/>
      <c r="AE433" s="54"/>
      <c r="AF433" s="54"/>
      <c r="AG433" s="54"/>
      <c r="AH433" s="54"/>
      <c r="AI433" s="57"/>
      <c r="AJ433" s="57"/>
      <c r="AK433" s="57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</row>
    <row r="434" spans="1:53" ht="17.25">
      <c r="A434" s="280">
        <v>30400016</v>
      </c>
      <c r="B434" s="211" t="s">
        <v>507</v>
      </c>
      <c r="C434" s="16" t="s">
        <v>60</v>
      </c>
      <c r="D434" s="17">
        <v>5.03</v>
      </c>
      <c r="E434" s="17"/>
      <c r="F434" s="6"/>
      <c r="G434" s="93">
        <f>SUM('1:3'!G434)</f>
        <v>156</v>
      </c>
      <c r="H434" s="218">
        <f t="shared" si="97"/>
        <v>784.68000000000006</v>
      </c>
      <c r="I434" s="93">
        <f>SUM('1:3'!I434)</f>
        <v>17.5</v>
      </c>
      <c r="J434" s="31">
        <f t="array" ref="J434">IF(ISERROR(G434/I434),"",G434/I434)</f>
        <v>8.9142857142857146</v>
      </c>
      <c r="K434" s="35">
        <f t="array" ref="K434">IF(ISERROR(G434/L434),"",G434/L434)</f>
        <v>16.774193548387096</v>
      </c>
      <c r="L434" s="87">
        <v>9.3000000000000007</v>
      </c>
      <c r="M434" s="36">
        <f t="shared" si="94"/>
        <v>0.72580645161290391</v>
      </c>
      <c r="N434" s="31">
        <f t="shared" si="95"/>
        <v>0</v>
      </c>
      <c r="O434" s="93">
        <f>SUM('1:3'!O434)</f>
        <v>0</v>
      </c>
      <c r="P434" s="93">
        <f>SUM('1:3'!P434)</f>
        <v>0</v>
      </c>
      <c r="Q434" s="93">
        <f>SUM('1:3'!Q434)</f>
        <v>0</v>
      </c>
      <c r="R434" s="93">
        <f>SUM('1:3'!R434)</f>
        <v>0</v>
      </c>
      <c r="S434" s="93">
        <f>SUM('1:3'!S434)</f>
        <v>0</v>
      </c>
      <c r="T434" s="93">
        <f>SUM('1:3'!T434)</f>
        <v>0</v>
      </c>
      <c r="U434" s="93">
        <f>SUM('1:3'!U434)</f>
        <v>0</v>
      </c>
      <c r="V434" s="202">
        <f t="shared" si="96"/>
        <v>0</v>
      </c>
      <c r="W434" s="33">
        <f t="shared" si="93"/>
        <v>0</v>
      </c>
      <c r="X434" s="93">
        <f>SUM('1:3'!X434)</f>
        <v>0</v>
      </c>
      <c r="Y434" s="93">
        <f>SUM('1:3'!Y434)</f>
        <v>0</v>
      </c>
      <c r="Z434" s="93">
        <f>SUM('1:3'!Z434)</f>
        <v>0</v>
      </c>
      <c r="AA434" s="93">
        <f>SUM('1:3'!AA434)</f>
        <v>0</v>
      </c>
      <c r="AB434" s="315">
        <v>1.1100000000000001</v>
      </c>
      <c r="AC434" s="238">
        <f t="shared" si="91"/>
        <v>173.16000000000003</v>
      </c>
      <c r="AD434" s="223"/>
      <c r="AE434" s="54"/>
      <c r="AF434" s="54"/>
      <c r="AG434" s="54"/>
      <c r="AH434" s="54"/>
      <c r="AI434" s="57"/>
      <c r="AJ434" s="57"/>
      <c r="AK434" s="57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</row>
    <row r="435" spans="1:53" ht="17.25">
      <c r="A435" s="280">
        <v>30400017</v>
      </c>
      <c r="B435" s="211" t="s">
        <v>507</v>
      </c>
      <c r="C435" s="16" t="s">
        <v>66</v>
      </c>
      <c r="D435" s="17">
        <v>5.03</v>
      </c>
      <c r="E435" s="17"/>
      <c r="F435" s="6"/>
      <c r="G435" s="93">
        <f>SUM('1:3'!G435)</f>
        <v>0</v>
      </c>
      <c r="H435" s="218">
        <f t="shared" si="97"/>
        <v>0</v>
      </c>
      <c r="I435" s="93">
        <f>SUM('1:3'!I435)</f>
        <v>0</v>
      </c>
      <c r="J435" s="31" t="str">
        <f t="array" ref="J435">IF(ISERROR(G435/I435),"",G435/I435)</f>
        <v/>
      </c>
      <c r="K435" s="35">
        <f t="array" ref="K435">IF(ISERROR(G435/L435),"",G435/L435)</f>
        <v>0</v>
      </c>
      <c r="L435" s="87">
        <v>9.3000000000000007</v>
      </c>
      <c r="M435" s="36">
        <f t="shared" si="94"/>
        <v>0</v>
      </c>
      <c r="N435" s="31">
        <f t="shared" si="95"/>
        <v>0</v>
      </c>
      <c r="O435" s="93">
        <f>SUM('1:3'!O435)</f>
        <v>0</v>
      </c>
      <c r="P435" s="93">
        <f>SUM('1:3'!P435)</f>
        <v>0</v>
      </c>
      <c r="Q435" s="93">
        <f>SUM('1:3'!Q435)</f>
        <v>0</v>
      </c>
      <c r="R435" s="93">
        <f>SUM('1:3'!R435)</f>
        <v>0</v>
      </c>
      <c r="S435" s="93">
        <f>SUM('1:3'!S435)</f>
        <v>0</v>
      </c>
      <c r="T435" s="93">
        <f>SUM('1:3'!T435)</f>
        <v>0</v>
      </c>
      <c r="U435" s="93">
        <f>SUM('1:3'!U435)</f>
        <v>0</v>
      </c>
      <c r="V435" s="202">
        <f t="shared" si="96"/>
        <v>0</v>
      </c>
      <c r="W435" s="33" t="str">
        <f t="shared" si="93"/>
        <v/>
      </c>
      <c r="X435" s="93">
        <f>SUM('1:3'!X435)</f>
        <v>0</v>
      </c>
      <c r="Y435" s="93">
        <f>SUM('1:3'!Y435)</f>
        <v>0</v>
      </c>
      <c r="Z435" s="93">
        <f>SUM('1:3'!Z435)</f>
        <v>0</v>
      </c>
      <c r="AA435" s="93">
        <f>SUM('1:3'!AA435)</f>
        <v>0</v>
      </c>
      <c r="AB435" s="315">
        <v>1.1100000000000001</v>
      </c>
      <c r="AC435" s="238">
        <f t="shared" si="91"/>
        <v>0</v>
      </c>
      <c r="AD435" s="223"/>
      <c r="AE435" s="54"/>
      <c r="AF435" s="54"/>
      <c r="AG435" s="54"/>
      <c r="AH435" s="54"/>
      <c r="AI435" s="57"/>
      <c r="AJ435" s="57"/>
      <c r="AK435" s="57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</row>
    <row r="436" spans="1:53" ht="17.25">
      <c r="A436" s="280">
        <v>30400015</v>
      </c>
      <c r="B436" s="65" t="s">
        <v>506</v>
      </c>
      <c r="C436" s="16" t="s">
        <v>177</v>
      </c>
      <c r="D436" s="17">
        <v>5.03</v>
      </c>
      <c r="E436" s="17"/>
      <c r="F436" s="6"/>
      <c r="G436" s="93">
        <f>SUM('1:3'!G436)</f>
        <v>0</v>
      </c>
      <c r="H436" s="218">
        <f t="shared" si="97"/>
        <v>0</v>
      </c>
      <c r="I436" s="93">
        <f>SUM('1:3'!I436)</f>
        <v>0</v>
      </c>
      <c r="J436" s="31"/>
      <c r="K436" s="35">
        <f t="array" ref="K436">IF(ISERROR(G436/L436),"",G436/L436)</f>
        <v>0</v>
      </c>
      <c r="L436" s="87">
        <v>9.3000000000000007</v>
      </c>
      <c r="M436" s="36">
        <f t="shared" si="94"/>
        <v>0</v>
      </c>
      <c r="N436" s="31">
        <f t="shared" si="95"/>
        <v>0</v>
      </c>
      <c r="O436" s="93">
        <f>SUM('1:3'!O436)</f>
        <v>0</v>
      </c>
      <c r="P436" s="93">
        <f>SUM('1:3'!P436)</f>
        <v>0</v>
      </c>
      <c r="Q436" s="93">
        <f>SUM('1:3'!Q436)</f>
        <v>0</v>
      </c>
      <c r="R436" s="93">
        <f>SUM('1:3'!R436)</f>
        <v>0</v>
      </c>
      <c r="S436" s="93">
        <f>SUM('1:3'!S436)</f>
        <v>0</v>
      </c>
      <c r="T436" s="93">
        <f>SUM('1:3'!T436)</f>
        <v>0</v>
      </c>
      <c r="U436" s="93">
        <f>SUM('1:3'!U436)</f>
        <v>0</v>
      </c>
      <c r="V436" s="203"/>
      <c r="W436" s="33"/>
      <c r="X436" s="93">
        <f>SUM('1:3'!X436)</f>
        <v>0</v>
      </c>
      <c r="Y436" s="93">
        <f>SUM('1:3'!Y436)</f>
        <v>0</v>
      </c>
      <c r="Z436" s="93">
        <f>SUM('1:3'!Z436)</f>
        <v>0</v>
      </c>
      <c r="AA436" s="93">
        <f>SUM('1:3'!AA436)</f>
        <v>0</v>
      </c>
      <c r="AB436" s="315">
        <v>0.84</v>
      </c>
      <c r="AC436" s="238">
        <f t="shared" si="91"/>
        <v>0</v>
      </c>
      <c r="AD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</row>
    <row r="437" spans="1:53" ht="17.25">
      <c r="A437" s="281">
        <v>30600004</v>
      </c>
      <c r="B437" s="65" t="s">
        <v>162</v>
      </c>
      <c r="C437" s="16" t="s">
        <v>53</v>
      </c>
      <c r="D437" s="17">
        <v>5.03</v>
      </c>
      <c r="E437" s="17"/>
      <c r="F437" s="6"/>
      <c r="G437" s="93">
        <f>SUM('1:3'!G437)</f>
        <v>0</v>
      </c>
      <c r="H437" s="218">
        <f t="shared" si="97"/>
        <v>0</v>
      </c>
      <c r="I437" s="93">
        <f>SUM('1:3'!I437)</f>
        <v>0</v>
      </c>
      <c r="J437" s="31" t="str">
        <f t="array" ref="J437">IF(ISERROR(G437/I437),"",G437/I437)</f>
        <v/>
      </c>
      <c r="K437" s="35">
        <f t="array" ref="K437">IF(ISERROR(G437/L437),"",G437/L437)</f>
        <v>0</v>
      </c>
      <c r="L437" s="87">
        <v>8</v>
      </c>
      <c r="M437" s="36">
        <f>IF(ISERROR(I437-K437),"",I437-K437)</f>
        <v>0</v>
      </c>
      <c r="N437" s="31">
        <f>SUM(O437:U437)</f>
        <v>0</v>
      </c>
      <c r="O437" s="93">
        <f>SUM('1:3'!O437)</f>
        <v>0</v>
      </c>
      <c r="P437" s="93">
        <f>SUM('1:3'!P437)</f>
        <v>0</v>
      </c>
      <c r="Q437" s="93">
        <f>SUM('1:3'!Q437)</f>
        <v>0</v>
      </c>
      <c r="R437" s="93">
        <f>SUM('1:3'!R437)</f>
        <v>0</v>
      </c>
      <c r="S437" s="93">
        <f>SUM('1:3'!S437)</f>
        <v>0</v>
      </c>
      <c r="T437" s="93">
        <f>SUM('1:3'!T437)</f>
        <v>0</v>
      </c>
      <c r="U437" s="93">
        <f>SUM('1:3'!U437)</f>
        <v>0</v>
      </c>
      <c r="V437" s="203">
        <f>SUM(X437:AA437)</f>
        <v>0</v>
      </c>
      <c r="W437" s="33" t="str">
        <f>IF(ISERROR(V437/G437),"",V437/G437)</f>
        <v/>
      </c>
      <c r="X437" s="93">
        <f>SUM('1:3'!X437)</f>
        <v>0</v>
      </c>
      <c r="Y437" s="93">
        <f>SUM('1:3'!Y437)</f>
        <v>0</v>
      </c>
      <c r="Z437" s="93">
        <f>SUM('1:3'!Z437)</f>
        <v>0</v>
      </c>
      <c r="AA437" s="93">
        <f>SUM('1:3'!AA437)</f>
        <v>0</v>
      </c>
      <c r="AB437" s="315">
        <v>1.06</v>
      </c>
      <c r="AC437" s="238">
        <f t="shared" si="91"/>
        <v>0</v>
      </c>
      <c r="AD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</row>
    <row r="438" spans="1:53" ht="17.25">
      <c r="A438" s="281">
        <v>30600001</v>
      </c>
      <c r="B438" s="65" t="s">
        <v>162</v>
      </c>
      <c r="C438" s="16" t="s">
        <v>55</v>
      </c>
      <c r="D438" s="17">
        <v>5.03</v>
      </c>
      <c r="E438" s="17"/>
      <c r="F438" s="6"/>
      <c r="G438" s="93">
        <f>SUM('1:3'!G438)</f>
        <v>0</v>
      </c>
      <c r="H438" s="218">
        <f t="shared" si="97"/>
        <v>0</v>
      </c>
      <c r="I438" s="93">
        <f>SUM('1:3'!I438)</f>
        <v>0</v>
      </c>
      <c r="J438" s="31" t="str">
        <f t="array" ref="J438">IF(ISERROR(G438/I438),"",G438/I438)</f>
        <v/>
      </c>
      <c r="K438" s="35">
        <f t="array" ref="K438">IF(ISERROR(G438/L438),"",G438/L438)</f>
        <v>0</v>
      </c>
      <c r="L438" s="87">
        <v>8</v>
      </c>
      <c r="M438" s="36">
        <f>IF(ISERROR(I438-K438),"",I438-K438)</f>
        <v>0</v>
      </c>
      <c r="N438" s="31">
        <f>SUM(O438:U438)</f>
        <v>0</v>
      </c>
      <c r="O438" s="93">
        <f>SUM('1:3'!O438)</f>
        <v>0</v>
      </c>
      <c r="P438" s="93">
        <f>SUM('1:3'!P438)</f>
        <v>0</v>
      </c>
      <c r="Q438" s="93">
        <f>SUM('1:3'!Q438)</f>
        <v>0</v>
      </c>
      <c r="R438" s="93">
        <f>SUM('1:3'!R438)</f>
        <v>0</v>
      </c>
      <c r="S438" s="93">
        <f>SUM('1:3'!S438)</f>
        <v>0</v>
      </c>
      <c r="T438" s="93">
        <f>SUM('1:3'!T438)</f>
        <v>0</v>
      </c>
      <c r="U438" s="93">
        <f>SUM('1:3'!U438)</f>
        <v>0</v>
      </c>
      <c r="V438" s="203">
        <f>SUM(X438:AA438)</f>
        <v>0</v>
      </c>
      <c r="W438" s="33" t="str">
        <f>IF(ISERROR(V438/G438),"",V438/G438)</f>
        <v/>
      </c>
      <c r="X438" s="93">
        <f>SUM('1:3'!X438)</f>
        <v>0</v>
      </c>
      <c r="Y438" s="93">
        <f>SUM('1:3'!Y438)</f>
        <v>0</v>
      </c>
      <c r="Z438" s="93">
        <f>SUM('1:3'!Z438)</f>
        <v>0</v>
      </c>
      <c r="AA438" s="93">
        <f>SUM('1:3'!AA438)</f>
        <v>0</v>
      </c>
      <c r="AB438" s="315">
        <v>1.06</v>
      </c>
      <c r="AC438" s="238">
        <f t="shared" si="91"/>
        <v>0</v>
      </c>
      <c r="AD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</row>
    <row r="439" spans="1:53" ht="17.25">
      <c r="A439" s="281">
        <v>30600002</v>
      </c>
      <c r="B439" s="65" t="s">
        <v>162</v>
      </c>
      <c r="C439" s="16" t="s">
        <v>60</v>
      </c>
      <c r="D439" s="17">
        <v>5.03</v>
      </c>
      <c r="E439" s="17"/>
      <c r="F439" s="6"/>
      <c r="G439" s="93">
        <f>SUM('1:3'!G439)</f>
        <v>0</v>
      </c>
      <c r="H439" s="218">
        <f t="shared" si="97"/>
        <v>0</v>
      </c>
      <c r="I439" s="93">
        <f>SUM('1:3'!I439)</f>
        <v>0</v>
      </c>
      <c r="J439" s="31" t="str">
        <f t="array" ref="J439">IF(ISERROR(G439/I439),"",G439/I439)</f>
        <v/>
      </c>
      <c r="K439" s="35">
        <f t="array" ref="K439">IF(ISERROR(G439/L439),"",G439/L439)</f>
        <v>0</v>
      </c>
      <c r="L439" s="87">
        <v>8</v>
      </c>
      <c r="M439" s="36">
        <f>IF(ISERROR(I439-K439),"",I439-K439)</f>
        <v>0</v>
      </c>
      <c r="N439" s="31">
        <f>SUM(O439:U439)</f>
        <v>0</v>
      </c>
      <c r="O439" s="93">
        <f>SUM('1:3'!O439)</f>
        <v>0</v>
      </c>
      <c r="P439" s="93">
        <f>SUM('1:3'!P439)</f>
        <v>0</v>
      </c>
      <c r="Q439" s="93">
        <f>SUM('1:3'!Q439)</f>
        <v>0</v>
      </c>
      <c r="R439" s="93">
        <f>SUM('1:3'!R439)</f>
        <v>0</v>
      </c>
      <c r="S439" s="93">
        <f>SUM('1:3'!S439)</f>
        <v>0</v>
      </c>
      <c r="T439" s="93">
        <f>SUM('1:3'!T439)</f>
        <v>0</v>
      </c>
      <c r="U439" s="93">
        <f>SUM('1:3'!U439)</f>
        <v>0</v>
      </c>
      <c r="V439" s="203">
        <f>SUM(X439:AA439)</f>
        <v>0</v>
      </c>
      <c r="W439" s="33" t="str">
        <f>IF(ISERROR(V439/G439),"",V439/G439)</f>
        <v/>
      </c>
      <c r="X439" s="93">
        <f>SUM('1:3'!X439)</f>
        <v>0</v>
      </c>
      <c r="Y439" s="93">
        <f>SUM('1:3'!Y439)</f>
        <v>0</v>
      </c>
      <c r="Z439" s="93">
        <f>SUM('1:3'!Z439)</f>
        <v>0</v>
      </c>
      <c r="AA439" s="93">
        <f>SUM('1:3'!AA439)</f>
        <v>0</v>
      </c>
      <c r="AB439" s="315">
        <v>1.06</v>
      </c>
      <c r="AC439" s="238">
        <f t="shared" si="91"/>
        <v>0</v>
      </c>
      <c r="AD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</row>
    <row r="440" spans="1:53" ht="17.25">
      <c r="A440" s="281">
        <v>30600003</v>
      </c>
      <c r="B440" s="65" t="s">
        <v>162</v>
      </c>
      <c r="C440" s="191" t="s">
        <v>89</v>
      </c>
      <c r="D440" s="17">
        <v>5.03</v>
      </c>
      <c r="E440" s="17"/>
      <c r="F440" s="6"/>
      <c r="G440" s="93">
        <f>SUM('1:3'!G440)</f>
        <v>0</v>
      </c>
      <c r="H440" s="218">
        <f t="shared" si="97"/>
        <v>0</v>
      </c>
      <c r="I440" s="93">
        <f>SUM('1:3'!I440)</f>
        <v>0</v>
      </c>
      <c r="J440" s="31" t="str">
        <f t="array" ref="J440">IF(ISERROR(G440/I440),"",G440/I440)</f>
        <v/>
      </c>
      <c r="K440" s="35">
        <f t="array" ref="K440">IF(ISERROR(G440/L440),"",G440/L440)</f>
        <v>0</v>
      </c>
      <c r="L440" s="87">
        <v>8</v>
      </c>
      <c r="M440" s="36">
        <f>IF(ISERROR(I440-K440),"",I440-K440)</f>
        <v>0</v>
      </c>
      <c r="N440" s="31">
        <f>SUM(O440:U440)</f>
        <v>0</v>
      </c>
      <c r="O440" s="93">
        <f>SUM('1:3'!O440)</f>
        <v>0</v>
      </c>
      <c r="P440" s="93">
        <f>SUM('1:3'!P440)</f>
        <v>0</v>
      </c>
      <c r="Q440" s="93">
        <f>SUM('1:3'!Q440)</f>
        <v>0</v>
      </c>
      <c r="R440" s="93">
        <f>SUM('1:3'!R440)</f>
        <v>0</v>
      </c>
      <c r="S440" s="93">
        <f>SUM('1:3'!S440)</f>
        <v>0</v>
      </c>
      <c r="T440" s="93">
        <f>SUM('1:3'!T440)</f>
        <v>0</v>
      </c>
      <c r="U440" s="93">
        <f>SUM('1:3'!U440)</f>
        <v>0</v>
      </c>
      <c r="V440" s="203">
        <f>SUM(X440:AA440)</f>
        <v>0</v>
      </c>
      <c r="W440" s="33" t="str">
        <f>IF(ISERROR(V440/G440),"",V440/G440)</f>
        <v/>
      </c>
      <c r="X440" s="93">
        <f>SUM('1:3'!X440)</f>
        <v>0</v>
      </c>
      <c r="Y440" s="93">
        <f>SUM('1:3'!Y440)</f>
        <v>0</v>
      </c>
      <c r="Z440" s="93">
        <f>SUM('1:3'!Z440)</f>
        <v>0</v>
      </c>
      <c r="AA440" s="93">
        <f>SUM('1:3'!AA440)</f>
        <v>0</v>
      </c>
      <c r="AB440" s="315">
        <v>1.06</v>
      </c>
      <c r="AC440" s="238">
        <f t="shared" si="91"/>
        <v>0</v>
      </c>
      <c r="AD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</row>
    <row r="441" spans="1:53" ht="17.25">
      <c r="A441" s="281">
        <v>30400030</v>
      </c>
      <c r="B441" s="65" t="s">
        <v>88</v>
      </c>
      <c r="C441" s="16" t="s">
        <v>53</v>
      </c>
      <c r="D441" s="17">
        <v>5.03</v>
      </c>
      <c r="E441" s="17"/>
      <c r="F441" s="6"/>
      <c r="G441" s="93">
        <f>SUM('1:3'!G441)</f>
        <v>0</v>
      </c>
      <c r="H441" s="218">
        <f t="shared" si="97"/>
        <v>0</v>
      </c>
      <c r="I441" s="93">
        <f>SUM('1:3'!I441)</f>
        <v>0</v>
      </c>
      <c r="J441" s="31" t="str">
        <f t="array" ref="J441">IF(ISERROR(G441/I441),"",G441/I441)</f>
        <v/>
      </c>
      <c r="K441" s="35">
        <f t="array" ref="K441">IF(ISERROR(G441/L441),"",G441/L441)</f>
        <v>0</v>
      </c>
      <c r="L441" s="87">
        <v>10</v>
      </c>
      <c r="M441" s="36">
        <f t="shared" ref="M441:M462" si="98">IF(ISERROR(I441-K441),"",I441-K441)</f>
        <v>0</v>
      </c>
      <c r="N441" s="31">
        <f t="shared" ref="N441:N456" si="99">SUM(O441:U441)</f>
        <v>0</v>
      </c>
      <c r="O441" s="93">
        <f>SUM('1:3'!O441)</f>
        <v>0</v>
      </c>
      <c r="P441" s="93">
        <f>SUM('1:3'!P441)</f>
        <v>0</v>
      </c>
      <c r="Q441" s="93">
        <f>SUM('1:3'!Q441)</f>
        <v>0</v>
      </c>
      <c r="R441" s="93">
        <f>SUM('1:3'!R441)</f>
        <v>0</v>
      </c>
      <c r="S441" s="93">
        <f>SUM('1:3'!S441)</f>
        <v>0</v>
      </c>
      <c r="T441" s="93">
        <f>SUM('1:3'!T441)</f>
        <v>0</v>
      </c>
      <c r="U441" s="93">
        <f>SUM('1:3'!U441)</f>
        <v>0</v>
      </c>
      <c r="V441" s="202">
        <f t="shared" ref="V441:V448" si="100">SUM(X441:AA441)</f>
        <v>0</v>
      </c>
      <c r="W441" s="33" t="str">
        <f t="shared" ref="W441:W448" si="101">IF(ISERROR(V441/G441),"",V441/G441)</f>
        <v/>
      </c>
      <c r="X441" s="93">
        <f>SUM('1:3'!X441)</f>
        <v>0</v>
      </c>
      <c r="Y441" s="93">
        <f>SUM('1:3'!Y441)</f>
        <v>0</v>
      </c>
      <c r="Z441" s="93">
        <f>SUM('1:3'!Z441)</f>
        <v>0</v>
      </c>
      <c r="AA441" s="93">
        <f>SUM('1:3'!AA441)</f>
        <v>0</v>
      </c>
      <c r="AB441" s="315">
        <v>1.04</v>
      </c>
      <c r="AC441" s="238">
        <f t="shared" si="91"/>
        <v>0</v>
      </c>
      <c r="AD441" s="223"/>
      <c r="AE441" s="54"/>
      <c r="AF441" s="54"/>
      <c r="AG441" s="54"/>
      <c r="AH441" s="54"/>
      <c r="AI441" s="57"/>
      <c r="AJ441" s="57"/>
      <c r="AK441" s="57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</row>
    <row r="442" spans="1:53" ht="17.25">
      <c r="A442" s="281"/>
      <c r="B442" s="65" t="s">
        <v>88</v>
      </c>
      <c r="C442" s="16" t="s">
        <v>72</v>
      </c>
      <c r="D442" s="17">
        <v>5.03</v>
      </c>
      <c r="E442" s="17"/>
      <c r="F442" s="6"/>
      <c r="G442" s="93">
        <f>SUM('1:3'!G442)</f>
        <v>0</v>
      </c>
      <c r="H442" s="218">
        <f t="shared" si="97"/>
        <v>0</v>
      </c>
      <c r="I442" s="93">
        <f>SUM('1:3'!I442)</f>
        <v>0</v>
      </c>
      <c r="J442" s="31" t="str">
        <f t="array" ref="J442">IF(ISERROR(G442/I442),"",G442/I442)</f>
        <v/>
      </c>
      <c r="K442" s="35" t="str">
        <f t="array" ref="K442">IF(ISERROR(G442/L442),"",G442/L442)</f>
        <v/>
      </c>
      <c r="L442" s="87"/>
      <c r="M442" s="36" t="str">
        <f t="shared" si="98"/>
        <v/>
      </c>
      <c r="N442" s="31">
        <f t="shared" si="99"/>
        <v>0</v>
      </c>
      <c r="O442" s="93">
        <f>SUM('1:3'!O442)</f>
        <v>0</v>
      </c>
      <c r="P442" s="93">
        <f>SUM('1:3'!P442)</f>
        <v>0</v>
      </c>
      <c r="Q442" s="93">
        <f>SUM('1:3'!Q442)</f>
        <v>0</v>
      </c>
      <c r="R442" s="93">
        <f>SUM('1:3'!R442)</f>
        <v>0</v>
      </c>
      <c r="S442" s="93">
        <f>SUM('1:3'!S442)</f>
        <v>0</v>
      </c>
      <c r="T442" s="93">
        <f>SUM('1:3'!T442)</f>
        <v>0</v>
      </c>
      <c r="U442" s="93">
        <f>SUM('1:3'!U442)</f>
        <v>0</v>
      </c>
      <c r="V442" s="202">
        <f t="shared" si="100"/>
        <v>0</v>
      </c>
      <c r="W442" s="33" t="str">
        <f t="shared" si="101"/>
        <v/>
      </c>
      <c r="X442" s="93">
        <f>SUM('1:3'!X442)</f>
        <v>0</v>
      </c>
      <c r="Y442" s="93">
        <f>SUM('1:3'!Y442)</f>
        <v>0</v>
      </c>
      <c r="Z442" s="93">
        <f>SUM('1:3'!Z442)</f>
        <v>0</v>
      </c>
      <c r="AA442" s="93">
        <f>SUM('1:3'!AA442)</f>
        <v>0</v>
      </c>
      <c r="AB442" s="315">
        <v>1.04</v>
      </c>
      <c r="AC442" s="238">
        <f t="shared" si="91"/>
        <v>0</v>
      </c>
      <c r="AD442" s="223"/>
      <c r="AE442" s="54"/>
      <c r="AF442" s="54"/>
      <c r="AG442" s="54"/>
      <c r="AH442" s="54"/>
      <c r="AI442" s="57"/>
      <c r="AJ442" s="57"/>
      <c r="AK442" s="57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</row>
    <row r="443" spans="1:53" ht="17.25">
      <c r="A443" s="281"/>
      <c r="B443" s="65" t="s">
        <v>88</v>
      </c>
      <c r="C443" s="16" t="s">
        <v>60</v>
      </c>
      <c r="D443" s="17">
        <v>5.03</v>
      </c>
      <c r="E443" s="17"/>
      <c r="F443" s="6"/>
      <c r="G443" s="93">
        <f>SUM('1:3'!G443)</f>
        <v>0</v>
      </c>
      <c r="H443" s="218">
        <f t="shared" si="97"/>
        <v>0</v>
      </c>
      <c r="I443" s="93">
        <f>SUM('1:3'!I443)</f>
        <v>0</v>
      </c>
      <c r="J443" s="31" t="str">
        <f t="array" ref="J443">IF(ISERROR(G443/I443),"",G443/I443)</f>
        <v/>
      </c>
      <c r="K443" s="35" t="str">
        <f t="array" ref="K443">IF(ISERROR(G443/L443),"",G443/L443)</f>
        <v/>
      </c>
      <c r="L443" s="87"/>
      <c r="M443" s="36" t="str">
        <f t="shared" si="98"/>
        <v/>
      </c>
      <c r="N443" s="31">
        <f t="shared" si="99"/>
        <v>0</v>
      </c>
      <c r="O443" s="93">
        <f>SUM('1:3'!O443)</f>
        <v>0</v>
      </c>
      <c r="P443" s="93">
        <f>SUM('1:3'!P443)</f>
        <v>0</v>
      </c>
      <c r="Q443" s="93">
        <f>SUM('1:3'!Q443)</f>
        <v>0</v>
      </c>
      <c r="R443" s="93">
        <f>SUM('1:3'!R443)</f>
        <v>0</v>
      </c>
      <c r="S443" s="93">
        <f>SUM('1:3'!S443)</f>
        <v>0</v>
      </c>
      <c r="T443" s="93">
        <f>SUM('1:3'!T443)</f>
        <v>0</v>
      </c>
      <c r="U443" s="93">
        <f>SUM('1:3'!U443)</f>
        <v>0</v>
      </c>
      <c r="V443" s="202">
        <f t="shared" si="100"/>
        <v>0</v>
      </c>
      <c r="W443" s="33" t="str">
        <f t="shared" si="101"/>
        <v/>
      </c>
      <c r="X443" s="93">
        <f>SUM('1:3'!X443)</f>
        <v>0</v>
      </c>
      <c r="Y443" s="93">
        <f>SUM('1:3'!Y443)</f>
        <v>0</v>
      </c>
      <c r="Z443" s="93">
        <f>SUM('1:3'!Z443)</f>
        <v>0</v>
      </c>
      <c r="AA443" s="93">
        <f>SUM('1:3'!AA443)</f>
        <v>0</v>
      </c>
      <c r="AB443" s="315">
        <v>1.04</v>
      </c>
      <c r="AC443" s="238">
        <f t="shared" si="91"/>
        <v>0</v>
      </c>
      <c r="AD443" s="223"/>
      <c r="AE443" s="54"/>
      <c r="AF443" s="54"/>
      <c r="AG443" s="54"/>
      <c r="AH443" s="54"/>
      <c r="AI443" s="57"/>
      <c r="AJ443" s="57"/>
      <c r="AK443" s="57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</row>
    <row r="444" spans="1:53" ht="17.25">
      <c r="A444" s="281">
        <v>30401031</v>
      </c>
      <c r="B444" s="65" t="s">
        <v>88</v>
      </c>
      <c r="C444" s="16" t="s">
        <v>66</v>
      </c>
      <c r="D444" s="17">
        <v>5.03</v>
      </c>
      <c r="E444" s="17"/>
      <c r="F444" s="6"/>
      <c r="G444" s="93">
        <f>SUM('1:3'!G444)</f>
        <v>0</v>
      </c>
      <c r="H444" s="218">
        <f t="shared" si="97"/>
        <v>0</v>
      </c>
      <c r="I444" s="93">
        <f>SUM('1:3'!I444)</f>
        <v>0</v>
      </c>
      <c r="J444" s="31" t="str">
        <f t="array" ref="J444">IF(ISERROR(G444/I444),"",G444/I444)</f>
        <v/>
      </c>
      <c r="K444" s="35" t="str">
        <f t="array" ref="K444">IF(ISERROR(G444/L444),"",G444/L444)</f>
        <v/>
      </c>
      <c r="L444" s="87"/>
      <c r="M444" s="36" t="str">
        <f t="shared" si="98"/>
        <v/>
      </c>
      <c r="N444" s="31">
        <f t="shared" si="99"/>
        <v>0</v>
      </c>
      <c r="O444" s="93">
        <f>SUM('1:3'!O444)</f>
        <v>0</v>
      </c>
      <c r="P444" s="93">
        <f>SUM('1:3'!P444)</f>
        <v>0</v>
      </c>
      <c r="Q444" s="93">
        <f>SUM('1:3'!Q444)</f>
        <v>0</v>
      </c>
      <c r="R444" s="93">
        <f>SUM('1:3'!R444)</f>
        <v>0</v>
      </c>
      <c r="S444" s="93">
        <f>SUM('1:3'!S444)</f>
        <v>0</v>
      </c>
      <c r="T444" s="93">
        <f>SUM('1:3'!T444)</f>
        <v>0</v>
      </c>
      <c r="U444" s="93">
        <f>SUM('1:3'!U444)</f>
        <v>0</v>
      </c>
      <c r="V444" s="202">
        <f t="shared" si="100"/>
        <v>0</v>
      </c>
      <c r="W444" s="33" t="str">
        <f t="shared" si="101"/>
        <v/>
      </c>
      <c r="X444" s="93">
        <f>SUM('1:3'!X444)</f>
        <v>0</v>
      </c>
      <c r="Y444" s="93">
        <f>SUM('1:3'!Y444)</f>
        <v>0</v>
      </c>
      <c r="Z444" s="93">
        <f>SUM('1:3'!Z444)</f>
        <v>0</v>
      </c>
      <c r="AA444" s="93">
        <f>SUM('1:3'!AA444)</f>
        <v>0</v>
      </c>
      <c r="AB444" s="315">
        <v>1.04</v>
      </c>
      <c r="AC444" s="238">
        <f t="shared" si="91"/>
        <v>0</v>
      </c>
      <c r="AD444" s="223"/>
      <c r="AE444" s="54"/>
      <c r="AF444" s="54"/>
      <c r="AG444" s="54"/>
      <c r="AH444" s="54"/>
      <c r="AI444" s="57"/>
      <c r="AJ444" s="57"/>
      <c r="AK444" s="57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</row>
    <row r="445" spans="1:53" ht="17.25">
      <c r="A445" s="281">
        <v>30600005</v>
      </c>
      <c r="B445" s="61" t="s">
        <v>90</v>
      </c>
      <c r="C445" s="16" t="s">
        <v>55</v>
      </c>
      <c r="D445" s="17">
        <v>9.36</v>
      </c>
      <c r="E445" s="17"/>
      <c r="F445" s="6"/>
      <c r="G445" s="93">
        <f>SUM('1:3'!G445)</f>
        <v>0</v>
      </c>
      <c r="H445" s="218">
        <f t="shared" si="97"/>
        <v>0</v>
      </c>
      <c r="I445" s="93">
        <f>SUM('1:3'!I445)</f>
        <v>0</v>
      </c>
      <c r="J445" s="31" t="str">
        <f t="array" ref="J445">IF(ISERROR(G445/I445),"",G445/I445)</f>
        <v/>
      </c>
      <c r="K445" s="35">
        <f t="array" ref="K445">IF(ISERROR(G445/L445),"",G445/L445)</f>
        <v>0</v>
      </c>
      <c r="L445" s="87">
        <v>6</v>
      </c>
      <c r="M445" s="36">
        <f t="shared" si="98"/>
        <v>0</v>
      </c>
      <c r="N445" s="31">
        <f t="shared" si="99"/>
        <v>0</v>
      </c>
      <c r="O445" s="93">
        <f>SUM('1:3'!O445)</f>
        <v>0</v>
      </c>
      <c r="P445" s="93">
        <f>SUM('1:3'!P445)</f>
        <v>0</v>
      </c>
      <c r="Q445" s="93">
        <f>SUM('1:3'!Q445)</f>
        <v>0</v>
      </c>
      <c r="R445" s="93">
        <f>SUM('1:3'!R445)</f>
        <v>0</v>
      </c>
      <c r="S445" s="93">
        <f>SUM('1:3'!S445)</f>
        <v>0</v>
      </c>
      <c r="T445" s="93">
        <f>SUM('1:3'!T445)</f>
        <v>0</v>
      </c>
      <c r="U445" s="93">
        <f>SUM('1:3'!U445)</f>
        <v>0</v>
      </c>
      <c r="V445" s="202">
        <f t="shared" si="100"/>
        <v>0</v>
      </c>
      <c r="W445" s="33" t="str">
        <f t="shared" si="101"/>
        <v/>
      </c>
      <c r="X445" s="93">
        <f>SUM('1:3'!X445)</f>
        <v>0</v>
      </c>
      <c r="Y445" s="93">
        <f>SUM('1:3'!Y445)</f>
        <v>0</v>
      </c>
      <c r="Z445" s="93">
        <f>SUM('1:3'!Z445)</f>
        <v>0</v>
      </c>
      <c r="AA445" s="93">
        <f>SUM('1:3'!AA445)</f>
        <v>0</v>
      </c>
      <c r="AB445" s="315">
        <v>1.29</v>
      </c>
      <c r="AC445" s="238">
        <f t="shared" si="91"/>
        <v>0</v>
      </c>
      <c r="AD445" s="223"/>
      <c r="AE445" s="54"/>
      <c r="AF445" s="54"/>
      <c r="AG445" s="54"/>
      <c r="AH445" s="54"/>
      <c r="AI445" s="57"/>
      <c r="AJ445" s="57"/>
      <c r="AK445" s="57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</row>
    <row r="446" spans="1:53" ht="17.25">
      <c r="A446" s="281">
        <v>30600008</v>
      </c>
      <c r="B446" s="61" t="s">
        <v>90</v>
      </c>
      <c r="C446" s="16" t="s">
        <v>53</v>
      </c>
      <c r="D446" s="17">
        <v>9.36</v>
      </c>
      <c r="E446" s="17"/>
      <c r="F446" s="6"/>
      <c r="G446" s="93">
        <f>SUM('1:3'!G446)</f>
        <v>0</v>
      </c>
      <c r="H446" s="218">
        <f t="shared" si="97"/>
        <v>0</v>
      </c>
      <c r="I446" s="93">
        <f>SUM('1:3'!I446)</f>
        <v>0</v>
      </c>
      <c r="J446" s="31" t="str">
        <f t="array" ref="J446">IF(ISERROR(G446/I446),"",G446/I446)</f>
        <v/>
      </c>
      <c r="K446" s="35">
        <f t="array" ref="K446">IF(ISERROR(G446/L446),"",G446/L446)</f>
        <v>0</v>
      </c>
      <c r="L446" s="87">
        <v>6</v>
      </c>
      <c r="M446" s="36">
        <f t="shared" si="98"/>
        <v>0</v>
      </c>
      <c r="N446" s="31">
        <f t="shared" si="99"/>
        <v>0</v>
      </c>
      <c r="O446" s="93">
        <f>SUM('1:3'!O446)</f>
        <v>0</v>
      </c>
      <c r="P446" s="93">
        <f>SUM('1:3'!P446)</f>
        <v>0</v>
      </c>
      <c r="Q446" s="93">
        <f>SUM('1:3'!Q446)</f>
        <v>0</v>
      </c>
      <c r="R446" s="93">
        <f>SUM('1:3'!R446)</f>
        <v>0</v>
      </c>
      <c r="S446" s="93">
        <f>SUM('1:3'!S446)</f>
        <v>0</v>
      </c>
      <c r="T446" s="93">
        <f>SUM('1:3'!T446)</f>
        <v>0</v>
      </c>
      <c r="U446" s="93">
        <f>SUM('1:3'!U446)</f>
        <v>0</v>
      </c>
      <c r="V446" s="202">
        <f t="shared" si="100"/>
        <v>0</v>
      </c>
      <c r="W446" s="33" t="str">
        <f t="shared" si="101"/>
        <v/>
      </c>
      <c r="X446" s="93">
        <f>SUM('1:3'!X446)</f>
        <v>0</v>
      </c>
      <c r="Y446" s="93">
        <f>SUM('1:3'!Y446)</f>
        <v>0</v>
      </c>
      <c r="Z446" s="93">
        <f>SUM('1:3'!Z446)</f>
        <v>0</v>
      </c>
      <c r="AA446" s="93">
        <f>SUM('1:3'!AA446)</f>
        <v>0</v>
      </c>
      <c r="AB446" s="315">
        <v>1.29</v>
      </c>
      <c r="AC446" s="238">
        <f t="shared" si="91"/>
        <v>0</v>
      </c>
      <c r="AD446" s="223"/>
      <c r="AE446" s="54"/>
      <c r="AF446" s="54"/>
      <c r="AG446" s="54"/>
      <c r="AH446" s="54"/>
      <c r="AI446" s="57"/>
      <c r="AJ446" s="57"/>
      <c r="AK446" s="57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</row>
    <row r="447" spans="1:53" ht="17.25">
      <c r="A447" s="281">
        <v>30600007</v>
      </c>
      <c r="B447" s="61" t="s">
        <v>90</v>
      </c>
      <c r="C447" s="16" t="s">
        <v>89</v>
      </c>
      <c r="D447" s="17">
        <v>9.36</v>
      </c>
      <c r="E447" s="17"/>
      <c r="F447" s="6"/>
      <c r="G447" s="93">
        <f>SUM('1:3'!G447)</f>
        <v>0</v>
      </c>
      <c r="H447" s="218">
        <f t="shared" si="97"/>
        <v>0</v>
      </c>
      <c r="I447" s="93">
        <f>SUM('1:3'!I447)</f>
        <v>0</v>
      </c>
      <c r="J447" s="31" t="str">
        <f t="array" ref="J447">IF(ISERROR(G447/I447),"",G447/I447)</f>
        <v/>
      </c>
      <c r="K447" s="35">
        <f t="array" ref="K447">IF(ISERROR(G447/L447),"",G447/L447)</f>
        <v>0</v>
      </c>
      <c r="L447" s="87">
        <v>6</v>
      </c>
      <c r="M447" s="36">
        <f t="shared" si="98"/>
        <v>0</v>
      </c>
      <c r="N447" s="31">
        <f t="shared" si="99"/>
        <v>0</v>
      </c>
      <c r="O447" s="93">
        <f>SUM('1:3'!O447)</f>
        <v>0</v>
      </c>
      <c r="P447" s="93">
        <f>SUM('1:3'!P447)</f>
        <v>0</v>
      </c>
      <c r="Q447" s="93">
        <f>SUM('1:3'!Q447)</f>
        <v>0</v>
      </c>
      <c r="R447" s="93">
        <f>SUM('1:3'!R447)</f>
        <v>0</v>
      </c>
      <c r="S447" s="93">
        <f>SUM('1:3'!S447)</f>
        <v>0</v>
      </c>
      <c r="T447" s="93">
        <f>SUM('1:3'!T447)</f>
        <v>0</v>
      </c>
      <c r="U447" s="93">
        <f>SUM('1:3'!U447)</f>
        <v>0</v>
      </c>
      <c r="V447" s="202">
        <f t="shared" si="100"/>
        <v>0</v>
      </c>
      <c r="W447" s="33" t="str">
        <f t="shared" si="101"/>
        <v/>
      </c>
      <c r="X447" s="93">
        <f>SUM('1:3'!X447)</f>
        <v>0</v>
      </c>
      <c r="Y447" s="93">
        <f>SUM('1:3'!Y447)</f>
        <v>0</v>
      </c>
      <c r="Z447" s="93">
        <f>SUM('1:3'!Z447)</f>
        <v>0</v>
      </c>
      <c r="AA447" s="93">
        <f>SUM('1:3'!AA447)</f>
        <v>0</v>
      </c>
      <c r="AB447" s="315">
        <v>1.29</v>
      </c>
      <c r="AC447" s="238">
        <f t="shared" si="91"/>
        <v>0</v>
      </c>
      <c r="AD447" s="223"/>
      <c r="AE447" s="54"/>
      <c r="AF447" s="54"/>
      <c r="AG447" s="54"/>
      <c r="AH447" s="54"/>
      <c r="AI447" s="57"/>
      <c r="AJ447" s="57"/>
      <c r="AK447" s="57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</row>
    <row r="448" spans="1:53" ht="17.25">
      <c r="A448" s="281">
        <v>30600006</v>
      </c>
      <c r="B448" s="61" t="s">
        <v>90</v>
      </c>
      <c r="C448" s="16" t="s">
        <v>60</v>
      </c>
      <c r="D448" s="17">
        <v>9.36</v>
      </c>
      <c r="E448" s="17"/>
      <c r="F448" s="6"/>
      <c r="G448" s="93">
        <f>SUM('1:3'!G448)</f>
        <v>0</v>
      </c>
      <c r="H448" s="218">
        <f t="shared" si="97"/>
        <v>0</v>
      </c>
      <c r="I448" s="93">
        <f>SUM('1:3'!I448)</f>
        <v>0</v>
      </c>
      <c r="J448" s="31" t="str">
        <f t="array" ref="J448">IF(ISERROR(G448/I448),"",G448/I448)</f>
        <v/>
      </c>
      <c r="K448" s="35">
        <f t="array" ref="K448">IF(ISERROR(G448/L448),"",G448/L448)</f>
        <v>0</v>
      </c>
      <c r="L448" s="87">
        <v>6</v>
      </c>
      <c r="M448" s="36">
        <f t="shared" si="98"/>
        <v>0</v>
      </c>
      <c r="N448" s="31">
        <f t="shared" si="99"/>
        <v>0</v>
      </c>
      <c r="O448" s="93">
        <f>SUM('1:3'!O448)</f>
        <v>0</v>
      </c>
      <c r="P448" s="93">
        <f>SUM('1:3'!P448)</f>
        <v>0</v>
      </c>
      <c r="Q448" s="93">
        <f>SUM('1:3'!Q448)</f>
        <v>0</v>
      </c>
      <c r="R448" s="93">
        <f>SUM('1:3'!R448)</f>
        <v>0</v>
      </c>
      <c r="S448" s="93">
        <f>SUM('1:3'!S448)</f>
        <v>0</v>
      </c>
      <c r="T448" s="93">
        <f>SUM('1:3'!T448)</f>
        <v>0</v>
      </c>
      <c r="U448" s="93">
        <f>SUM('1:3'!U448)</f>
        <v>0</v>
      </c>
      <c r="V448" s="202">
        <f t="shared" si="100"/>
        <v>0</v>
      </c>
      <c r="W448" s="33" t="str">
        <f t="shared" si="101"/>
        <v/>
      </c>
      <c r="X448" s="93">
        <f>SUM('1:3'!X448)</f>
        <v>0</v>
      </c>
      <c r="Y448" s="93">
        <f>SUM('1:3'!Y448)</f>
        <v>0</v>
      </c>
      <c r="Z448" s="93">
        <f>SUM('1:3'!Z448)</f>
        <v>0</v>
      </c>
      <c r="AA448" s="93">
        <f>SUM('1:3'!AA448)</f>
        <v>0</v>
      </c>
      <c r="AB448" s="315">
        <v>1.29</v>
      </c>
      <c r="AC448" s="238">
        <f t="shared" si="91"/>
        <v>0</v>
      </c>
      <c r="AD448" s="223"/>
      <c r="AE448" s="54"/>
      <c r="AF448" s="54"/>
      <c r="AG448" s="54"/>
      <c r="AH448" s="54"/>
      <c r="AI448" s="57"/>
      <c r="AJ448" s="57"/>
      <c r="AK448" s="57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</row>
    <row r="449" spans="1:53" ht="17.25">
      <c r="A449" s="280">
        <v>30400026</v>
      </c>
      <c r="B449" s="186" t="s">
        <v>393</v>
      </c>
      <c r="C449" s="183" t="s">
        <v>395</v>
      </c>
      <c r="D449" s="17">
        <v>5</v>
      </c>
      <c r="E449" s="17"/>
      <c r="F449" s="6"/>
      <c r="G449" s="93">
        <f>SUM('1:3'!G449)</f>
        <v>0</v>
      </c>
      <c r="H449" s="218">
        <f t="shared" si="97"/>
        <v>0</v>
      </c>
      <c r="I449" s="93">
        <f>SUM('1:3'!I449)</f>
        <v>0</v>
      </c>
      <c r="J449" s="31"/>
      <c r="K449" s="35">
        <f t="array" ref="K449">IF(ISERROR(G449/L449),"",G449/L449)</f>
        <v>0</v>
      </c>
      <c r="L449" s="87">
        <v>5</v>
      </c>
      <c r="M449" s="36">
        <f t="shared" si="98"/>
        <v>0</v>
      </c>
      <c r="N449" s="31">
        <f t="shared" si="99"/>
        <v>0</v>
      </c>
      <c r="O449" s="93">
        <f>SUM('1:3'!O449)</f>
        <v>0</v>
      </c>
      <c r="P449" s="93">
        <f>SUM('1:3'!P449)</f>
        <v>0</v>
      </c>
      <c r="Q449" s="93">
        <f>SUM('1:3'!Q449)</f>
        <v>0</v>
      </c>
      <c r="R449" s="93">
        <f>SUM('1:3'!R449)</f>
        <v>0</v>
      </c>
      <c r="S449" s="93">
        <f>SUM('1:3'!S449)</f>
        <v>0</v>
      </c>
      <c r="T449" s="93">
        <f>SUM('1:3'!T449)</f>
        <v>0</v>
      </c>
      <c r="U449" s="93">
        <f>SUM('1:3'!U449)</f>
        <v>0</v>
      </c>
      <c r="V449" s="202"/>
      <c r="W449" s="33"/>
      <c r="X449" s="93">
        <f>SUM('1:3'!X449)</f>
        <v>0</v>
      </c>
      <c r="Y449" s="93">
        <f>SUM('1:3'!Y449)</f>
        <v>0</v>
      </c>
      <c r="Z449" s="93">
        <f>SUM('1:3'!Z449)</f>
        <v>0</v>
      </c>
      <c r="AA449" s="93">
        <f>SUM('1:3'!AA449)</f>
        <v>0</v>
      </c>
      <c r="AB449" s="315">
        <v>2.0699999999999998</v>
      </c>
      <c r="AC449" s="238">
        <f t="shared" si="91"/>
        <v>0</v>
      </c>
      <c r="AD449" s="223"/>
      <c r="AE449" s="54"/>
      <c r="AF449" s="54"/>
      <c r="AG449" s="54"/>
      <c r="AH449" s="54"/>
      <c r="AI449" s="57"/>
      <c r="AJ449" s="57"/>
      <c r="AK449" s="57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</row>
    <row r="450" spans="1:53" ht="17.25">
      <c r="A450" s="280">
        <v>30400028</v>
      </c>
      <c r="B450" s="186" t="s">
        <v>393</v>
      </c>
      <c r="C450" s="183" t="s">
        <v>402</v>
      </c>
      <c r="D450" s="17">
        <v>5</v>
      </c>
      <c r="E450" s="17"/>
      <c r="F450" s="6"/>
      <c r="G450" s="93">
        <f>SUM('1:3'!G450)</f>
        <v>0</v>
      </c>
      <c r="H450" s="218">
        <f t="shared" si="97"/>
        <v>0</v>
      </c>
      <c r="I450" s="93">
        <f>SUM('1:3'!I450)</f>
        <v>0</v>
      </c>
      <c r="J450" s="31"/>
      <c r="K450" s="35">
        <f t="array" ref="K450">IF(ISERROR(G450/L450),"",G450/L450)</f>
        <v>0</v>
      </c>
      <c r="L450" s="87">
        <v>5</v>
      </c>
      <c r="M450" s="36">
        <f t="shared" si="98"/>
        <v>0</v>
      </c>
      <c r="N450" s="31">
        <f t="shared" si="99"/>
        <v>0</v>
      </c>
      <c r="O450" s="93">
        <f>SUM('1:3'!O450)</f>
        <v>0</v>
      </c>
      <c r="P450" s="93">
        <f>SUM('1:3'!P450)</f>
        <v>0</v>
      </c>
      <c r="Q450" s="93">
        <f>SUM('1:3'!Q450)</f>
        <v>0</v>
      </c>
      <c r="R450" s="93">
        <f>SUM('1:3'!R450)</f>
        <v>0</v>
      </c>
      <c r="S450" s="93">
        <f>SUM('1:3'!S450)</f>
        <v>0</v>
      </c>
      <c r="T450" s="93">
        <f>SUM('1:3'!T450)</f>
        <v>0</v>
      </c>
      <c r="U450" s="93">
        <f>SUM('1:3'!U450)</f>
        <v>0</v>
      </c>
      <c r="V450" s="202"/>
      <c r="W450" s="33"/>
      <c r="X450" s="93">
        <f>SUM('1:3'!X450)</f>
        <v>0</v>
      </c>
      <c r="Y450" s="93">
        <f>SUM('1:3'!Y450)</f>
        <v>0</v>
      </c>
      <c r="Z450" s="93">
        <f>SUM('1:3'!Z450)</f>
        <v>0</v>
      </c>
      <c r="AA450" s="93">
        <f>SUM('1:3'!AA450)</f>
        <v>0</v>
      </c>
      <c r="AB450" s="315">
        <v>2.0699999999999998</v>
      </c>
      <c r="AC450" s="238">
        <f t="shared" si="91"/>
        <v>0</v>
      </c>
      <c r="AD450" s="223"/>
      <c r="AE450" s="54"/>
      <c r="AF450" s="54"/>
      <c r="AG450" s="54"/>
      <c r="AH450" s="54"/>
      <c r="AI450" s="57"/>
      <c r="AJ450" s="57"/>
      <c r="AK450" s="57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</row>
    <row r="451" spans="1:53" ht="17.25">
      <c r="A451" s="280">
        <v>30400027</v>
      </c>
      <c r="B451" s="186" t="s">
        <v>404</v>
      </c>
      <c r="C451" s="183" t="s">
        <v>405</v>
      </c>
      <c r="D451" s="17">
        <v>5</v>
      </c>
      <c r="E451" s="17"/>
      <c r="F451" s="6"/>
      <c r="G451" s="93">
        <f>SUM('1:3'!G451)</f>
        <v>0</v>
      </c>
      <c r="H451" s="218">
        <f t="shared" si="97"/>
        <v>0</v>
      </c>
      <c r="I451" s="93">
        <f>SUM('1:3'!I451)</f>
        <v>0</v>
      </c>
      <c r="J451" s="31"/>
      <c r="K451" s="35">
        <f t="array" ref="K451">IF(ISERROR(G451/L451),"",G451/L451)</f>
        <v>0</v>
      </c>
      <c r="L451" s="87">
        <v>5</v>
      </c>
      <c r="M451" s="36">
        <f t="shared" si="98"/>
        <v>0</v>
      </c>
      <c r="N451" s="31">
        <f t="shared" si="99"/>
        <v>0</v>
      </c>
      <c r="O451" s="93">
        <f>SUM('1:3'!O451)</f>
        <v>0</v>
      </c>
      <c r="P451" s="93">
        <f>SUM('1:3'!P451)</f>
        <v>0</v>
      </c>
      <c r="Q451" s="93">
        <f>SUM('1:3'!Q451)</f>
        <v>0</v>
      </c>
      <c r="R451" s="93">
        <f>SUM('1:3'!R451)</f>
        <v>0</v>
      </c>
      <c r="S451" s="93">
        <f>SUM('1:3'!S451)</f>
        <v>0</v>
      </c>
      <c r="T451" s="93">
        <f>SUM('1:3'!T451)</f>
        <v>0</v>
      </c>
      <c r="U451" s="93">
        <f>SUM('1:3'!U451)</f>
        <v>0</v>
      </c>
      <c r="V451" s="202"/>
      <c r="W451" s="33"/>
      <c r="X451" s="93">
        <f>SUM('1:3'!X451)</f>
        <v>0</v>
      </c>
      <c r="Y451" s="93">
        <f>SUM('1:3'!Y451)</f>
        <v>0</v>
      </c>
      <c r="Z451" s="93">
        <f>SUM('1:3'!Z451)</f>
        <v>0</v>
      </c>
      <c r="AA451" s="93">
        <f>SUM('1:3'!AA451)</f>
        <v>0</v>
      </c>
      <c r="AB451" s="315">
        <v>2.0699999999999998</v>
      </c>
      <c r="AC451" s="238">
        <f t="shared" si="91"/>
        <v>0</v>
      </c>
      <c r="AD451" s="223"/>
      <c r="AE451" s="54"/>
      <c r="AF451" s="54"/>
      <c r="AG451" s="54"/>
      <c r="AH451" s="54"/>
      <c r="AI451" s="57"/>
      <c r="AJ451" s="57"/>
      <c r="AK451" s="57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</row>
    <row r="452" spans="1:53" ht="17.25">
      <c r="A452" s="280"/>
      <c r="B452" s="61" t="s">
        <v>342</v>
      </c>
      <c r="C452" s="183" t="s">
        <v>372</v>
      </c>
      <c r="D452" s="17">
        <v>5</v>
      </c>
      <c r="E452" s="17"/>
      <c r="F452" s="6"/>
      <c r="G452" s="93">
        <f>SUM('1:3'!G452)</f>
        <v>0</v>
      </c>
      <c r="H452" s="218">
        <f t="shared" si="97"/>
        <v>0</v>
      </c>
      <c r="I452" s="93">
        <f>SUM('1:3'!I452)</f>
        <v>0</v>
      </c>
      <c r="J452" s="31"/>
      <c r="K452" s="35">
        <f t="array" ref="K452">IF(ISERROR(G452/L452),"",G452/L452)</f>
        <v>0</v>
      </c>
      <c r="L452" s="87">
        <v>5</v>
      </c>
      <c r="M452" s="36">
        <f t="shared" si="98"/>
        <v>0</v>
      </c>
      <c r="N452" s="31">
        <f t="shared" si="99"/>
        <v>0</v>
      </c>
      <c r="O452" s="93">
        <f>SUM('1:3'!O452)</f>
        <v>0</v>
      </c>
      <c r="P452" s="93">
        <f>SUM('1:3'!P452)</f>
        <v>0</v>
      </c>
      <c r="Q452" s="93">
        <f>SUM('1:3'!Q452)</f>
        <v>0</v>
      </c>
      <c r="R452" s="93">
        <f>SUM('1:3'!R452)</f>
        <v>0</v>
      </c>
      <c r="S452" s="93">
        <f>SUM('1:3'!S452)</f>
        <v>0</v>
      </c>
      <c r="T452" s="93">
        <f>SUM('1:3'!T452)</f>
        <v>0</v>
      </c>
      <c r="U452" s="93">
        <f>SUM('1:3'!U452)</f>
        <v>0</v>
      </c>
      <c r="V452" s="202"/>
      <c r="W452" s="33"/>
      <c r="X452" s="93">
        <f>SUM('1:3'!X452)</f>
        <v>0</v>
      </c>
      <c r="Y452" s="93">
        <f>SUM('1:3'!Y452)</f>
        <v>0</v>
      </c>
      <c r="Z452" s="93">
        <f>SUM('1:3'!Z452)</f>
        <v>0</v>
      </c>
      <c r="AA452" s="93">
        <f>SUM('1:3'!AA452)</f>
        <v>0</v>
      </c>
      <c r="AB452" s="315">
        <v>2.0699999999999998</v>
      </c>
      <c r="AC452" s="238">
        <f t="shared" si="91"/>
        <v>0</v>
      </c>
      <c r="AD452" s="223"/>
      <c r="AE452" s="54"/>
      <c r="AF452" s="54"/>
      <c r="AG452" s="54"/>
      <c r="AH452" s="54"/>
      <c r="AI452" s="57"/>
      <c r="AJ452" s="57"/>
      <c r="AK452" s="57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</row>
    <row r="453" spans="1:53" ht="17.25">
      <c r="A453" s="280">
        <v>30600009</v>
      </c>
      <c r="B453" s="61" t="s">
        <v>343</v>
      </c>
      <c r="C453" s="16" t="s">
        <v>345</v>
      </c>
      <c r="D453" s="17">
        <v>5</v>
      </c>
      <c r="E453" s="17"/>
      <c r="F453" s="6"/>
      <c r="G453" s="93">
        <f>SUM('1:3'!G453)</f>
        <v>0</v>
      </c>
      <c r="H453" s="218">
        <f t="shared" si="97"/>
        <v>0</v>
      </c>
      <c r="I453" s="93">
        <f>SUM('1:3'!I453)</f>
        <v>0</v>
      </c>
      <c r="J453" s="31"/>
      <c r="K453" s="35">
        <f t="array" ref="K453">IF(ISERROR(G453/L453),"",G453/L453)</f>
        <v>0</v>
      </c>
      <c r="L453" s="87">
        <v>5</v>
      </c>
      <c r="M453" s="36">
        <f t="shared" si="98"/>
        <v>0</v>
      </c>
      <c r="N453" s="31">
        <f t="shared" si="99"/>
        <v>0</v>
      </c>
      <c r="O453" s="93">
        <f>SUM('1:3'!O453)</f>
        <v>0</v>
      </c>
      <c r="P453" s="93">
        <f>SUM('1:3'!P453)</f>
        <v>0</v>
      </c>
      <c r="Q453" s="93">
        <f>SUM('1:3'!Q453)</f>
        <v>0</v>
      </c>
      <c r="R453" s="93">
        <f>SUM('1:3'!R453)</f>
        <v>0</v>
      </c>
      <c r="S453" s="93">
        <f>SUM('1:3'!S453)</f>
        <v>0</v>
      </c>
      <c r="T453" s="93">
        <f>SUM('1:3'!T453)</f>
        <v>0</v>
      </c>
      <c r="U453" s="93">
        <f>SUM('1:3'!U453)</f>
        <v>0</v>
      </c>
      <c r="V453" s="202"/>
      <c r="W453" s="33"/>
      <c r="X453" s="93">
        <f>SUM('1:3'!X453)</f>
        <v>0</v>
      </c>
      <c r="Y453" s="93">
        <f>SUM('1:3'!Y453)</f>
        <v>0</v>
      </c>
      <c r="Z453" s="93">
        <f>SUM('1:3'!Z453)</f>
        <v>0</v>
      </c>
      <c r="AA453" s="93">
        <f>SUM('1:3'!AA453)</f>
        <v>0</v>
      </c>
      <c r="AB453" s="315">
        <v>2.0699999999999998</v>
      </c>
      <c r="AC453" s="238">
        <f t="shared" si="91"/>
        <v>0</v>
      </c>
      <c r="AD453" s="223"/>
      <c r="AE453" s="54"/>
      <c r="AF453" s="54"/>
      <c r="AG453" s="54"/>
      <c r="AH453" s="54"/>
      <c r="AI453" s="57"/>
      <c r="AJ453" s="57"/>
      <c r="AK453" s="57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</row>
    <row r="454" spans="1:53" ht="17.25">
      <c r="A454" s="280">
        <v>30600010</v>
      </c>
      <c r="B454" s="61" t="s">
        <v>343</v>
      </c>
      <c r="C454" s="16" t="s">
        <v>347</v>
      </c>
      <c r="D454" s="17">
        <v>5</v>
      </c>
      <c r="E454" s="17"/>
      <c r="F454" s="6"/>
      <c r="G454" s="93">
        <f>SUM('1:3'!G454)</f>
        <v>0</v>
      </c>
      <c r="H454" s="218">
        <f t="shared" si="97"/>
        <v>0</v>
      </c>
      <c r="I454" s="93">
        <f>SUM('1:3'!I454)</f>
        <v>0</v>
      </c>
      <c r="J454" s="31"/>
      <c r="K454" s="35">
        <f t="array" ref="K454">IF(ISERROR(G454/L454),"",G454/L454)</f>
        <v>0</v>
      </c>
      <c r="L454" s="87">
        <v>5</v>
      </c>
      <c r="M454" s="36">
        <f t="shared" si="98"/>
        <v>0</v>
      </c>
      <c r="N454" s="31">
        <f t="shared" si="99"/>
        <v>0</v>
      </c>
      <c r="O454" s="93">
        <f>SUM('1:3'!O454)</f>
        <v>0</v>
      </c>
      <c r="P454" s="93">
        <f>SUM('1:3'!P454)</f>
        <v>0</v>
      </c>
      <c r="Q454" s="93">
        <f>SUM('1:3'!Q454)</f>
        <v>0</v>
      </c>
      <c r="R454" s="93">
        <f>SUM('1:3'!R454)</f>
        <v>0</v>
      </c>
      <c r="S454" s="93">
        <f>SUM('1:3'!S454)</f>
        <v>0</v>
      </c>
      <c r="T454" s="93">
        <f>SUM('1:3'!T454)</f>
        <v>0</v>
      </c>
      <c r="U454" s="93">
        <f>SUM('1:3'!U454)</f>
        <v>0</v>
      </c>
      <c r="V454" s="202"/>
      <c r="W454" s="33"/>
      <c r="X454" s="93">
        <f>SUM('1:3'!X454)</f>
        <v>0</v>
      </c>
      <c r="Y454" s="93">
        <f>SUM('1:3'!Y454)</f>
        <v>0</v>
      </c>
      <c r="Z454" s="93">
        <f>SUM('1:3'!Z454)</f>
        <v>0</v>
      </c>
      <c r="AA454" s="93">
        <f>SUM('1:3'!AA454)</f>
        <v>0</v>
      </c>
      <c r="AB454" s="315">
        <v>2.0699999999999998</v>
      </c>
      <c r="AC454" s="238">
        <f t="shared" si="91"/>
        <v>0</v>
      </c>
      <c r="AD454" s="223"/>
      <c r="AE454" s="54"/>
      <c r="AF454" s="54"/>
      <c r="AG454" s="54"/>
      <c r="AH454" s="54"/>
      <c r="AI454" s="57"/>
      <c r="AJ454" s="57"/>
      <c r="AK454" s="57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</row>
    <row r="455" spans="1:53" ht="17.25">
      <c r="A455" s="280">
        <v>30400001</v>
      </c>
      <c r="B455" s="65" t="s">
        <v>508</v>
      </c>
      <c r="C455" s="16" t="s">
        <v>61</v>
      </c>
      <c r="D455" s="17">
        <v>5.0599999999999996</v>
      </c>
      <c r="E455" s="17"/>
      <c r="F455" s="6"/>
      <c r="G455" s="93">
        <f>SUM('1:3'!G455)</f>
        <v>0</v>
      </c>
      <c r="H455" s="218">
        <f t="shared" si="97"/>
        <v>0</v>
      </c>
      <c r="I455" s="93">
        <f>SUM('1:3'!I455)</f>
        <v>0</v>
      </c>
      <c r="J455" s="31" t="str">
        <f t="array" ref="J455">IF(ISERROR(G455/I455),"",G455/I455)</f>
        <v/>
      </c>
      <c r="K455" s="35">
        <f t="array" ref="K455">IF(ISERROR(G455/L455),"",G455/L455)</f>
        <v>0</v>
      </c>
      <c r="L455" s="87">
        <v>15.5</v>
      </c>
      <c r="M455" s="36">
        <f t="shared" si="98"/>
        <v>0</v>
      </c>
      <c r="N455" s="31">
        <f t="shared" si="99"/>
        <v>0</v>
      </c>
      <c r="O455" s="93">
        <f>SUM('1:3'!O455)</f>
        <v>0</v>
      </c>
      <c r="P455" s="93">
        <f>SUM('1:3'!P455)</f>
        <v>0</v>
      </c>
      <c r="Q455" s="93">
        <f>SUM('1:3'!Q455)</f>
        <v>0</v>
      </c>
      <c r="R455" s="93">
        <f>SUM('1:3'!R455)</f>
        <v>0</v>
      </c>
      <c r="S455" s="93">
        <f>SUM('1:3'!S455)</f>
        <v>0</v>
      </c>
      <c r="T455" s="93">
        <f>SUM('1:3'!T455)</f>
        <v>0</v>
      </c>
      <c r="U455" s="93">
        <f>SUM('1:3'!U455)</f>
        <v>0</v>
      </c>
      <c r="V455" s="202">
        <f>SUM(X455:AA455)</f>
        <v>0</v>
      </c>
      <c r="W455" s="33" t="str">
        <f>IF(ISERROR(V455/G455),"",V455/G455)</f>
        <v/>
      </c>
      <c r="X455" s="93">
        <f>SUM('1:3'!X455)</f>
        <v>0</v>
      </c>
      <c r="Y455" s="93">
        <f>SUM('1:3'!Y455)</f>
        <v>0</v>
      </c>
      <c r="Z455" s="93">
        <f>SUM('1:3'!Z455)</f>
        <v>0</v>
      </c>
      <c r="AA455" s="93">
        <f>SUM('1:3'!AA455)</f>
        <v>0</v>
      </c>
      <c r="AB455" s="315">
        <v>0.67</v>
      </c>
      <c r="AC455" s="238">
        <f t="shared" si="91"/>
        <v>0</v>
      </c>
      <c r="AD455" s="223"/>
      <c r="AE455" s="54"/>
      <c r="AF455" s="54"/>
      <c r="AG455" s="54"/>
      <c r="AH455" s="54"/>
      <c r="AI455" s="57"/>
      <c r="AJ455" s="57"/>
      <c r="AK455" s="57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</row>
    <row r="456" spans="1:53" ht="17.25">
      <c r="A456" s="280">
        <v>30400002</v>
      </c>
      <c r="B456" s="65" t="s">
        <v>508</v>
      </c>
      <c r="C456" s="16" t="s">
        <v>72</v>
      </c>
      <c r="D456" s="17">
        <v>5.0599999999999996</v>
      </c>
      <c r="E456" s="17"/>
      <c r="F456" s="6"/>
      <c r="G456" s="93">
        <f>SUM('1:3'!G456)</f>
        <v>0</v>
      </c>
      <c r="H456" s="218">
        <f t="shared" si="97"/>
        <v>0</v>
      </c>
      <c r="I456" s="93">
        <f>SUM('1:3'!I456)</f>
        <v>0</v>
      </c>
      <c r="J456" s="31" t="str">
        <f t="array" ref="J456">IF(ISERROR(G456/I456),"",G456/I456)</f>
        <v/>
      </c>
      <c r="K456" s="35">
        <f t="array" ref="K456">IF(ISERROR(G456/L456),"",G456/L456)</f>
        <v>0</v>
      </c>
      <c r="L456" s="87">
        <v>15.5</v>
      </c>
      <c r="M456" s="36">
        <f t="shared" si="98"/>
        <v>0</v>
      </c>
      <c r="N456" s="31">
        <f t="shared" si="99"/>
        <v>0</v>
      </c>
      <c r="O456" s="93">
        <f>SUM('1:3'!O456)</f>
        <v>0</v>
      </c>
      <c r="P456" s="93">
        <f>SUM('1:3'!P456)</f>
        <v>0</v>
      </c>
      <c r="Q456" s="93">
        <f>SUM('1:3'!Q456)</f>
        <v>0</v>
      </c>
      <c r="R456" s="93">
        <f>SUM('1:3'!R456)</f>
        <v>0</v>
      </c>
      <c r="S456" s="93">
        <f>SUM('1:3'!S456)</f>
        <v>0</v>
      </c>
      <c r="T456" s="93">
        <f>SUM('1:3'!T456)</f>
        <v>0</v>
      </c>
      <c r="U456" s="93">
        <f>SUM('1:3'!U456)</f>
        <v>0</v>
      </c>
      <c r="V456" s="202">
        <f>SUM(X456:AA456)</f>
        <v>0</v>
      </c>
      <c r="W456" s="33" t="str">
        <f>IF(ISERROR(V456/G456),"",V456/G456)</f>
        <v/>
      </c>
      <c r="X456" s="93">
        <f>SUM('1:3'!X456)</f>
        <v>0</v>
      </c>
      <c r="Y456" s="93">
        <f>SUM('1:3'!Y456)</f>
        <v>0</v>
      </c>
      <c r="Z456" s="93">
        <f>SUM('1:3'!Z456)</f>
        <v>0</v>
      </c>
      <c r="AA456" s="93">
        <f>SUM('1:3'!AA456)</f>
        <v>0</v>
      </c>
      <c r="AB456" s="315">
        <v>0.67</v>
      </c>
      <c r="AC456" s="238">
        <f t="shared" si="91"/>
        <v>0</v>
      </c>
      <c r="AD456" s="223"/>
      <c r="AE456" s="54"/>
      <c r="AF456" s="54"/>
      <c r="AG456" s="54"/>
      <c r="AH456" s="54"/>
      <c r="AI456" s="57"/>
      <c r="AJ456" s="57"/>
      <c r="AK456" s="57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</row>
    <row r="457" spans="1:53" ht="17.25">
      <c r="A457" s="280">
        <v>30400004</v>
      </c>
      <c r="B457" s="211" t="s">
        <v>419</v>
      </c>
      <c r="C457" s="183" t="s">
        <v>73</v>
      </c>
      <c r="D457" s="17"/>
      <c r="E457" s="17"/>
      <c r="F457" s="6"/>
      <c r="G457" s="93">
        <f>SUM('1:3'!G457)</f>
        <v>0</v>
      </c>
      <c r="H457" s="218">
        <f t="shared" si="97"/>
        <v>0</v>
      </c>
      <c r="I457" s="93">
        <f>SUM('1:3'!I457)</f>
        <v>0</v>
      </c>
      <c r="J457" s="31"/>
      <c r="K457" s="35">
        <f t="array" ref="K457">IF(ISERROR(G457/L457),"",G457/L457)</f>
        <v>0</v>
      </c>
      <c r="L457" s="87">
        <v>24</v>
      </c>
      <c r="M457" s="36">
        <f t="shared" si="98"/>
        <v>0</v>
      </c>
      <c r="N457" s="31"/>
      <c r="O457" s="93"/>
      <c r="P457" s="93"/>
      <c r="Q457" s="93"/>
      <c r="R457" s="93"/>
      <c r="S457" s="93"/>
      <c r="T457" s="93"/>
      <c r="U457" s="93"/>
      <c r="V457" s="202"/>
      <c r="W457" s="33"/>
      <c r="X457" s="93"/>
      <c r="Y457" s="93"/>
      <c r="Z457" s="93"/>
      <c r="AA457" s="93"/>
      <c r="AB457" s="315">
        <v>1.73</v>
      </c>
      <c r="AC457" s="238">
        <f t="shared" si="91"/>
        <v>0</v>
      </c>
      <c r="AD457" s="223"/>
      <c r="AE457" s="54"/>
      <c r="AF457" s="54"/>
      <c r="AG457" s="54"/>
      <c r="AH457" s="54"/>
      <c r="AI457" s="57"/>
      <c r="AJ457" s="57"/>
      <c r="AK457" s="57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</row>
    <row r="458" spans="1:53" ht="17.25">
      <c r="A458" s="280">
        <v>30400003</v>
      </c>
      <c r="B458" s="211" t="s">
        <v>419</v>
      </c>
      <c r="C458" s="183" t="s">
        <v>60</v>
      </c>
      <c r="D458" s="17"/>
      <c r="E458" s="17"/>
      <c r="F458" s="6"/>
      <c r="G458" s="93">
        <f>SUM('1:3'!G458)</f>
        <v>0</v>
      </c>
      <c r="H458" s="218">
        <f t="shared" si="97"/>
        <v>0</v>
      </c>
      <c r="I458" s="93">
        <f>SUM('1:3'!I458)</f>
        <v>0</v>
      </c>
      <c r="J458" s="31"/>
      <c r="K458" s="35">
        <f t="array" ref="K458">IF(ISERROR(G458/L458),"",G458/L458)</f>
        <v>0</v>
      </c>
      <c r="L458" s="87">
        <v>24</v>
      </c>
      <c r="M458" s="36">
        <f t="shared" si="98"/>
        <v>0</v>
      </c>
      <c r="N458" s="31"/>
      <c r="O458" s="93"/>
      <c r="P458" s="93"/>
      <c r="Q458" s="93"/>
      <c r="R458" s="93"/>
      <c r="S458" s="93"/>
      <c r="T458" s="93"/>
      <c r="U458" s="93"/>
      <c r="V458" s="202"/>
      <c r="W458" s="33"/>
      <c r="X458" s="93"/>
      <c r="Y458" s="93"/>
      <c r="Z458" s="93"/>
      <c r="AA458" s="93"/>
      <c r="AB458" s="315">
        <v>1.73</v>
      </c>
      <c r="AC458" s="238">
        <f t="shared" si="91"/>
        <v>0</v>
      </c>
      <c r="AD458" s="223"/>
      <c r="AE458" s="54"/>
      <c r="AF458" s="54"/>
      <c r="AG458" s="54"/>
      <c r="AH458" s="54"/>
      <c r="AI458" s="57"/>
      <c r="AJ458" s="57"/>
      <c r="AK458" s="57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</row>
    <row r="459" spans="1:53" ht="17.25">
      <c r="A459" s="280">
        <v>30400005</v>
      </c>
      <c r="B459" s="211" t="s">
        <v>419</v>
      </c>
      <c r="C459" s="183" t="s">
        <v>422</v>
      </c>
      <c r="D459" s="17"/>
      <c r="E459" s="17"/>
      <c r="F459" s="6"/>
      <c r="G459" s="93">
        <f>SUM('1:3'!G459)</f>
        <v>0</v>
      </c>
      <c r="H459" s="218">
        <f t="shared" si="97"/>
        <v>0</v>
      </c>
      <c r="I459" s="93">
        <f>SUM('1:3'!I459)</f>
        <v>0</v>
      </c>
      <c r="J459" s="31"/>
      <c r="K459" s="35">
        <f t="array" ref="K459">IF(ISERROR(G459/L459),"",G459/L459)</f>
        <v>0</v>
      </c>
      <c r="L459" s="87">
        <v>24</v>
      </c>
      <c r="M459" s="36">
        <f t="shared" si="98"/>
        <v>0</v>
      </c>
      <c r="N459" s="31"/>
      <c r="O459" s="93"/>
      <c r="P459" s="93"/>
      <c r="Q459" s="93"/>
      <c r="R459" s="93"/>
      <c r="S459" s="93"/>
      <c r="T459" s="93"/>
      <c r="U459" s="93"/>
      <c r="V459" s="202"/>
      <c r="W459" s="33"/>
      <c r="X459" s="93"/>
      <c r="Y459" s="93"/>
      <c r="Z459" s="93"/>
      <c r="AA459" s="93"/>
      <c r="AB459" s="315">
        <v>1.73</v>
      </c>
      <c r="AC459" s="238">
        <f t="shared" si="91"/>
        <v>0</v>
      </c>
      <c r="AD459" s="223"/>
      <c r="AE459" s="54"/>
      <c r="AF459" s="54"/>
      <c r="AG459" s="54"/>
      <c r="AH459" s="54"/>
      <c r="AI459" s="57"/>
      <c r="AJ459" s="57"/>
      <c r="AK459" s="57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</row>
    <row r="460" spans="1:53" ht="17.25">
      <c r="A460" s="280">
        <v>30400007</v>
      </c>
      <c r="B460" s="65" t="s">
        <v>91</v>
      </c>
      <c r="C460" s="16" t="s">
        <v>74</v>
      </c>
      <c r="D460" s="17">
        <v>5.07</v>
      </c>
      <c r="E460" s="17"/>
      <c r="F460" s="6"/>
      <c r="G460" s="93">
        <f>SUM('1:3'!G460)</f>
        <v>0</v>
      </c>
      <c r="H460" s="218">
        <f t="shared" si="97"/>
        <v>0</v>
      </c>
      <c r="I460" s="93">
        <f>SUM('1:3'!I460)</f>
        <v>0</v>
      </c>
      <c r="J460" s="31" t="str">
        <f t="array" ref="J460">IF(ISERROR(G460/I460),"",G460/I460)</f>
        <v/>
      </c>
      <c r="K460" s="35">
        <f t="array" ref="K460">IF(ISERROR(G460/L460),"",G460/L460)</f>
        <v>0</v>
      </c>
      <c r="L460" s="87">
        <v>9</v>
      </c>
      <c r="M460" s="36">
        <f t="shared" si="98"/>
        <v>0</v>
      </c>
      <c r="N460" s="31">
        <f>SUM(O460:U460)</f>
        <v>0</v>
      </c>
      <c r="O460" s="93">
        <f>SUM('1:3'!O460)</f>
        <v>0</v>
      </c>
      <c r="P460" s="93">
        <f>SUM('1:3'!P460)</f>
        <v>0</v>
      </c>
      <c r="Q460" s="93">
        <f>SUM('1:3'!Q460)</f>
        <v>0</v>
      </c>
      <c r="R460" s="93">
        <f>SUM('1:3'!R460)</f>
        <v>0</v>
      </c>
      <c r="S460" s="93">
        <f>SUM('1:3'!S460)</f>
        <v>0</v>
      </c>
      <c r="T460" s="93">
        <f>SUM('1:3'!T460)</f>
        <v>0</v>
      </c>
      <c r="U460" s="93">
        <f>SUM('1:3'!U460)</f>
        <v>0</v>
      </c>
      <c r="V460" s="202">
        <f>SUM(X460:AA460)</f>
        <v>0</v>
      </c>
      <c r="W460" s="33" t="str">
        <f t="shared" ref="W460:W494" si="102">IF(ISERROR(V460/G460),"",V460/G460)</f>
        <v/>
      </c>
      <c r="X460" s="93">
        <f>SUM('1:3'!X460)</f>
        <v>0</v>
      </c>
      <c r="Y460" s="93">
        <f>SUM('1:3'!Y460)</f>
        <v>0</v>
      </c>
      <c r="Z460" s="93">
        <f>SUM('1:3'!Z460)</f>
        <v>0</v>
      </c>
      <c r="AA460" s="93">
        <f>SUM('1:3'!AA460)</f>
        <v>0</v>
      </c>
      <c r="AB460" s="315">
        <v>1.22</v>
      </c>
      <c r="AC460" s="238">
        <f t="shared" si="91"/>
        <v>0</v>
      </c>
      <c r="AD460" s="223"/>
      <c r="AE460" s="54"/>
      <c r="AF460" s="54"/>
      <c r="AG460" s="54"/>
      <c r="AH460" s="54"/>
      <c r="AI460" s="57"/>
      <c r="AJ460" s="57"/>
      <c r="AK460" s="57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</row>
    <row r="461" spans="1:53" ht="17.25">
      <c r="A461" s="280">
        <v>30400006</v>
      </c>
      <c r="B461" s="65" t="s">
        <v>91</v>
      </c>
      <c r="C461" s="16" t="s">
        <v>53</v>
      </c>
      <c r="D461" s="17">
        <v>5.07</v>
      </c>
      <c r="E461" s="17"/>
      <c r="F461" s="6"/>
      <c r="G461" s="93">
        <f>SUM('1:3'!G461)</f>
        <v>0</v>
      </c>
      <c r="H461" s="218">
        <f t="shared" si="97"/>
        <v>0</v>
      </c>
      <c r="I461" s="93">
        <f>SUM('1:3'!I461)</f>
        <v>0</v>
      </c>
      <c r="J461" s="31" t="str">
        <f t="array" ref="J461">IF(ISERROR(G461/I461),"",G461/I461)</f>
        <v/>
      </c>
      <c r="K461" s="35">
        <f t="array" ref="K461">IF(ISERROR(G461/L461),"",G461/L461)</f>
        <v>0</v>
      </c>
      <c r="L461" s="87">
        <v>9</v>
      </c>
      <c r="M461" s="36">
        <f t="shared" si="98"/>
        <v>0</v>
      </c>
      <c r="N461" s="31">
        <f>SUM(O461:U461)</f>
        <v>0</v>
      </c>
      <c r="O461" s="93">
        <f>SUM('1:3'!O461)</f>
        <v>0</v>
      </c>
      <c r="P461" s="93">
        <f>SUM('1:3'!P461)</f>
        <v>0</v>
      </c>
      <c r="Q461" s="93">
        <f>SUM('1:3'!Q461)</f>
        <v>0</v>
      </c>
      <c r="R461" s="93">
        <f>SUM('1:3'!R461)</f>
        <v>0</v>
      </c>
      <c r="S461" s="93">
        <f>SUM('1:3'!S461)</f>
        <v>0</v>
      </c>
      <c r="T461" s="93">
        <f>SUM('1:3'!T461)</f>
        <v>0</v>
      </c>
      <c r="U461" s="93">
        <f>SUM('1:3'!U461)</f>
        <v>0</v>
      </c>
      <c r="V461" s="202">
        <f>SUM(X461:AA461)</f>
        <v>0</v>
      </c>
      <c r="W461" s="33" t="str">
        <f t="shared" si="102"/>
        <v/>
      </c>
      <c r="X461" s="93">
        <f>SUM('1:3'!X461)</f>
        <v>0</v>
      </c>
      <c r="Y461" s="93">
        <f>SUM('1:3'!Y461)</f>
        <v>0</v>
      </c>
      <c r="Z461" s="93">
        <f>SUM('1:3'!Z461)</f>
        <v>0</v>
      </c>
      <c r="AA461" s="93">
        <f>SUM('1:3'!AA461)</f>
        <v>0</v>
      </c>
      <c r="AB461" s="315">
        <v>1.22</v>
      </c>
      <c r="AC461" s="238">
        <f t="shared" si="91"/>
        <v>0</v>
      </c>
      <c r="AD461" s="223"/>
      <c r="AE461" s="54"/>
      <c r="AF461" s="54"/>
      <c r="AG461" s="54"/>
      <c r="AH461" s="54"/>
      <c r="AI461" s="57"/>
      <c r="AJ461" s="57"/>
      <c r="AK461" s="57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</row>
    <row r="462" spans="1:53" ht="17.25">
      <c r="A462" s="280">
        <v>30400006</v>
      </c>
      <c r="B462" s="65" t="s">
        <v>91</v>
      </c>
      <c r="C462" s="16" t="s">
        <v>60</v>
      </c>
      <c r="D462" s="17">
        <v>5.0599999999999996</v>
      </c>
      <c r="E462" s="17"/>
      <c r="F462" s="53"/>
      <c r="G462" s="93">
        <f>SUM('1:3'!G462)</f>
        <v>0</v>
      </c>
      <c r="H462" s="218">
        <f t="shared" si="97"/>
        <v>0</v>
      </c>
      <c r="I462" s="93">
        <f>SUM('1:3'!I462)</f>
        <v>0</v>
      </c>
      <c r="J462" s="31" t="str">
        <f t="array" ref="J462">IF(ISERROR(G462/I462),"",G462/I462)</f>
        <v/>
      </c>
      <c r="K462" s="218">
        <f t="array" ref="K462">IF(ISERROR(G462/L462),"",G462/L462)</f>
        <v>0</v>
      </c>
      <c r="L462" s="87">
        <v>9</v>
      </c>
      <c r="M462" s="36">
        <f t="shared" si="98"/>
        <v>0</v>
      </c>
      <c r="N462" s="31">
        <f>SUM(O462:U462)</f>
        <v>0</v>
      </c>
      <c r="O462" s="93">
        <f>SUM('1:3'!O462)</f>
        <v>0</v>
      </c>
      <c r="P462" s="93">
        <f>SUM('1:3'!P462)</f>
        <v>0</v>
      </c>
      <c r="Q462" s="93">
        <f>SUM('1:3'!Q462)</f>
        <v>0</v>
      </c>
      <c r="R462" s="93">
        <f>SUM('1:3'!R462)</f>
        <v>0</v>
      </c>
      <c r="S462" s="93">
        <f>SUM('1:3'!S462)</f>
        <v>0</v>
      </c>
      <c r="T462" s="93">
        <f>SUM('1:3'!T462)</f>
        <v>0</v>
      </c>
      <c r="U462" s="93">
        <f>SUM('1:3'!U462)</f>
        <v>0</v>
      </c>
      <c r="V462" s="202">
        <f>SUM(X462:AA462)</f>
        <v>0</v>
      </c>
      <c r="W462" s="33" t="str">
        <f t="shared" si="102"/>
        <v/>
      </c>
      <c r="X462" s="93">
        <f>SUM('1:3'!X462)</f>
        <v>0</v>
      </c>
      <c r="Y462" s="93">
        <f>SUM('1:3'!Y462)</f>
        <v>0</v>
      </c>
      <c r="Z462" s="93">
        <f>SUM('1:3'!Z462)</f>
        <v>0</v>
      </c>
      <c r="AA462" s="93">
        <f>SUM('1:3'!AA462)</f>
        <v>0</v>
      </c>
      <c r="AB462" s="315">
        <v>1.22</v>
      </c>
      <c r="AC462" s="238">
        <f t="shared" si="91"/>
        <v>0</v>
      </c>
      <c r="AD462" s="223"/>
      <c r="AE462" s="54"/>
      <c r="AF462" s="54"/>
      <c r="AG462" s="54"/>
      <c r="AH462" s="54"/>
      <c r="AI462" s="57"/>
      <c r="AJ462" s="57"/>
      <c r="AK462" s="57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</row>
    <row r="463" spans="1:53" ht="15.75">
      <c r="A463" s="536" t="s">
        <v>92</v>
      </c>
      <c r="B463" s="537"/>
      <c r="C463" s="215" t="s">
        <v>71</v>
      </c>
      <c r="D463" s="20"/>
      <c r="E463" s="20"/>
      <c r="F463" s="32"/>
      <c r="G463" s="99">
        <f>SUM(G429:G462)</f>
        <v>156</v>
      </c>
      <c r="H463" s="30">
        <f>SUM(H429:H462)</f>
        <v>784.68000000000006</v>
      </c>
      <c r="I463" s="30">
        <f>SUM(I429:I462)</f>
        <v>17.5</v>
      </c>
      <c r="J463" s="31">
        <f t="array" ref="J463">IF(ISERROR(G463/I463),"",G463/I463)</f>
        <v>8.9142857142857146</v>
      </c>
      <c r="K463" s="30">
        <f>SUM(K429:K462)</f>
        <v>16.774193548387096</v>
      </c>
      <c r="L463" s="98"/>
      <c r="M463" s="89">
        <f t="shared" ref="M463:V463" si="103">SUM(M429:M462)</f>
        <v>0.72580645161290391</v>
      </c>
      <c r="N463" s="30">
        <f t="shared" si="103"/>
        <v>0</v>
      </c>
      <c r="O463" s="91">
        <f t="shared" si="103"/>
        <v>0</v>
      </c>
      <c r="P463" s="91">
        <f t="shared" si="103"/>
        <v>0</v>
      </c>
      <c r="Q463" s="91">
        <f t="shared" si="103"/>
        <v>0</v>
      </c>
      <c r="R463" s="91">
        <f t="shared" si="103"/>
        <v>0</v>
      </c>
      <c r="S463" s="92">
        <f t="shared" si="103"/>
        <v>0</v>
      </c>
      <c r="T463" s="91">
        <f t="shared" si="103"/>
        <v>0</v>
      </c>
      <c r="U463" s="91">
        <f t="shared" si="103"/>
        <v>0</v>
      </c>
      <c r="V463" s="202">
        <f t="shared" si="103"/>
        <v>0</v>
      </c>
      <c r="W463" s="33">
        <f t="shared" si="102"/>
        <v>0</v>
      </c>
      <c r="X463" s="92">
        <f>SUM(X429:X462)</f>
        <v>0</v>
      </c>
      <c r="Y463" s="92">
        <f>SUM(Y429:Y462)</f>
        <v>0</v>
      </c>
      <c r="Z463" s="92">
        <f>SUM(Z429:Z462)</f>
        <v>0</v>
      </c>
      <c r="AA463" s="92">
        <f>SUM(AA429:AA462)</f>
        <v>0</v>
      </c>
      <c r="AB463" s="75"/>
      <c r="AC463" s="239">
        <f>SUM(AC429:AC462)</f>
        <v>173.16000000000003</v>
      </c>
      <c r="AD463" s="223"/>
      <c r="AE463" s="74"/>
      <c r="AF463" s="74"/>
      <c r="AG463" s="74"/>
      <c r="AH463" s="74"/>
      <c r="AI463" s="57"/>
      <c r="AJ463" s="57"/>
      <c r="AK463" s="57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</row>
    <row r="464" spans="1:53" ht="17.25">
      <c r="A464" s="280">
        <v>30100038</v>
      </c>
      <c r="B464" s="62" t="s">
        <v>93</v>
      </c>
      <c r="C464" s="16" t="s">
        <v>94</v>
      </c>
      <c r="D464" s="17">
        <v>5.03</v>
      </c>
      <c r="E464" s="17"/>
      <c r="F464" s="6"/>
      <c r="G464" s="93">
        <f>SUM('1:3'!G464)</f>
        <v>0</v>
      </c>
      <c r="H464" s="218">
        <f>D464*G464</f>
        <v>0</v>
      </c>
      <c r="I464" s="93">
        <f>SUM('1:3'!I464)</f>
        <v>0</v>
      </c>
      <c r="J464" s="31" t="str">
        <f t="array" ref="J464">IF(ISERROR(G464/I464),"",G464/I464)</f>
        <v/>
      </c>
      <c r="K464" s="35">
        <f t="array" ref="K464">IF(ISERROR(G464/L464),"",G464/L464)</f>
        <v>0</v>
      </c>
      <c r="L464" s="87">
        <v>25</v>
      </c>
      <c r="M464" s="36">
        <f t="shared" ref="M464:M478" si="104">IF(ISERROR(I464-K464),"",I464-K464)</f>
        <v>0</v>
      </c>
      <c r="N464" s="31">
        <f t="shared" ref="N464:N478" si="105">SUM(O464:U464)</f>
        <v>0</v>
      </c>
      <c r="O464" s="93">
        <f>SUM('1:3'!O464)</f>
        <v>0</v>
      </c>
      <c r="P464" s="93">
        <f>SUM('1:3'!P464)</f>
        <v>0</v>
      </c>
      <c r="Q464" s="93">
        <f>SUM('1:3'!Q464)</f>
        <v>0</v>
      </c>
      <c r="R464" s="93">
        <f>SUM('1:3'!R464)</f>
        <v>0</v>
      </c>
      <c r="S464" s="93">
        <f>SUM('1:3'!S464)</f>
        <v>0</v>
      </c>
      <c r="T464" s="93">
        <f>SUM('1:3'!T464)</f>
        <v>0</v>
      </c>
      <c r="U464" s="93">
        <f>SUM('1:3'!U464)</f>
        <v>0</v>
      </c>
      <c r="V464" s="202">
        <f t="shared" ref="V464:V478" si="106">SUM(X464:AA464)</f>
        <v>0</v>
      </c>
      <c r="W464" s="33" t="str">
        <f t="shared" si="102"/>
        <v/>
      </c>
      <c r="X464" s="93">
        <f>SUM('1:3'!X464)</f>
        <v>0</v>
      </c>
      <c r="Y464" s="93">
        <f>SUM('1:3'!Y464)</f>
        <v>0</v>
      </c>
      <c r="Z464" s="93">
        <f>SUM('1:3'!Z464)</f>
        <v>0</v>
      </c>
      <c r="AA464" s="93">
        <f>SUM('1:3'!AA464)</f>
        <v>0</v>
      </c>
      <c r="AB464" s="315">
        <v>0.41</v>
      </c>
      <c r="AC464" s="238">
        <f t="shared" si="91"/>
        <v>0</v>
      </c>
      <c r="AD464" s="223"/>
      <c r="AE464" s="54"/>
      <c r="AF464" s="54"/>
      <c r="AG464" s="54"/>
      <c r="AH464" s="54"/>
      <c r="AI464" s="57"/>
      <c r="AJ464" s="57"/>
      <c r="AK464" s="57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</row>
    <row r="465" spans="1:53" ht="17.25">
      <c r="A465" s="280">
        <v>30100037</v>
      </c>
      <c r="B465" s="62" t="s">
        <v>93</v>
      </c>
      <c r="C465" s="16" t="s">
        <v>74</v>
      </c>
      <c r="D465" s="17">
        <v>5.03</v>
      </c>
      <c r="E465" s="17"/>
      <c r="F465" s="6"/>
      <c r="G465" s="93">
        <f>SUM('1:3'!G465)</f>
        <v>0</v>
      </c>
      <c r="H465" s="218">
        <f t="shared" ref="H465:H478" si="107">D465*G465</f>
        <v>0</v>
      </c>
      <c r="I465" s="93">
        <f>SUM('1:3'!I465)</f>
        <v>0</v>
      </c>
      <c r="J465" s="31" t="str">
        <f t="array" ref="J465">IF(ISERROR(G465/I465),"",G465/I465)</f>
        <v/>
      </c>
      <c r="K465" s="35">
        <f t="array" ref="K465">IF(ISERROR(G465/L465),"",G465/L465)</f>
        <v>0</v>
      </c>
      <c r="L465" s="87">
        <v>25</v>
      </c>
      <c r="M465" s="36">
        <f t="shared" si="104"/>
        <v>0</v>
      </c>
      <c r="N465" s="31">
        <f t="shared" si="105"/>
        <v>0</v>
      </c>
      <c r="O465" s="93">
        <f>SUM('1:3'!O465)</f>
        <v>0</v>
      </c>
      <c r="P465" s="93">
        <f>SUM('1:3'!P465)</f>
        <v>0</v>
      </c>
      <c r="Q465" s="93">
        <f>SUM('1:3'!Q465)</f>
        <v>0</v>
      </c>
      <c r="R465" s="93">
        <f>SUM('1:3'!R465)</f>
        <v>0</v>
      </c>
      <c r="S465" s="93">
        <f>SUM('1:3'!S465)</f>
        <v>0</v>
      </c>
      <c r="T465" s="93">
        <f>SUM('1:3'!T465)</f>
        <v>0</v>
      </c>
      <c r="U465" s="93">
        <f>SUM('1:3'!U465)</f>
        <v>0</v>
      </c>
      <c r="V465" s="202">
        <f t="shared" si="106"/>
        <v>0</v>
      </c>
      <c r="W465" s="33" t="str">
        <f t="shared" si="102"/>
        <v/>
      </c>
      <c r="X465" s="93">
        <f>SUM('1:3'!X465)</f>
        <v>0</v>
      </c>
      <c r="Y465" s="93">
        <f>SUM('1:3'!Y465)</f>
        <v>0</v>
      </c>
      <c r="Z465" s="93">
        <f>SUM('1:3'!Z465)</f>
        <v>0</v>
      </c>
      <c r="AA465" s="93">
        <f>SUM('1:3'!AA465)</f>
        <v>0</v>
      </c>
      <c r="AB465" s="315">
        <v>0.41</v>
      </c>
      <c r="AC465" s="238">
        <f t="shared" si="91"/>
        <v>0</v>
      </c>
      <c r="AD465" s="223"/>
      <c r="AE465" s="54"/>
      <c r="AF465" s="54"/>
      <c r="AG465" s="54"/>
      <c r="AH465" s="54"/>
      <c r="AI465" s="57"/>
      <c r="AJ465" s="57"/>
      <c r="AK465" s="57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</row>
    <row r="466" spans="1:53" ht="17.25">
      <c r="A466" s="280">
        <v>30100051</v>
      </c>
      <c r="B466" s="62" t="s">
        <v>58</v>
      </c>
      <c r="C466" s="16" t="s">
        <v>65</v>
      </c>
      <c r="D466" s="17">
        <v>5.04</v>
      </c>
      <c r="E466" s="17"/>
      <c r="F466" s="6"/>
      <c r="G466" s="93">
        <f>SUM('1:3'!G466)</f>
        <v>0</v>
      </c>
      <c r="H466" s="218">
        <f t="shared" si="107"/>
        <v>0</v>
      </c>
      <c r="I466" s="93">
        <f>SUM('1:3'!I466)</f>
        <v>0</v>
      </c>
      <c r="J466" s="31" t="str">
        <f t="array" ref="J466">IF(ISERROR(G466/I466),"",G466/I466)</f>
        <v/>
      </c>
      <c r="K466" s="35">
        <f t="array" ref="K466">IF(ISERROR(G466/L466),"",G466/L466)</f>
        <v>0</v>
      </c>
      <c r="L466" s="87">
        <v>20</v>
      </c>
      <c r="M466" s="36">
        <f t="shared" si="104"/>
        <v>0</v>
      </c>
      <c r="N466" s="31">
        <f t="shared" si="105"/>
        <v>0</v>
      </c>
      <c r="O466" s="93">
        <f>SUM('1:3'!O466)</f>
        <v>0</v>
      </c>
      <c r="P466" s="93">
        <f>SUM('1:3'!P466)</f>
        <v>0</v>
      </c>
      <c r="Q466" s="93">
        <f>SUM('1:3'!Q466)</f>
        <v>0</v>
      </c>
      <c r="R466" s="93">
        <f>SUM('1:3'!R466)</f>
        <v>0</v>
      </c>
      <c r="S466" s="93">
        <f>SUM('1:3'!S466)</f>
        <v>0</v>
      </c>
      <c r="T466" s="93">
        <f>SUM('1:3'!T466)</f>
        <v>0</v>
      </c>
      <c r="U466" s="93">
        <f>SUM('1:3'!U466)</f>
        <v>0</v>
      </c>
      <c r="V466" s="202">
        <f t="shared" si="106"/>
        <v>0</v>
      </c>
      <c r="W466" s="33" t="str">
        <f t="shared" si="102"/>
        <v/>
      </c>
      <c r="X466" s="93">
        <f>SUM('1:3'!X466)</f>
        <v>0</v>
      </c>
      <c r="Y466" s="93">
        <f>SUM('1:3'!Y466)</f>
        <v>0</v>
      </c>
      <c r="Z466" s="93">
        <f>SUM('1:3'!Z466)</f>
        <v>0</v>
      </c>
      <c r="AA466" s="93">
        <f>SUM('1:3'!AA466)</f>
        <v>0</v>
      </c>
      <c r="AB466" s="315">
        <v>0.52</v>
      </c>
      <c r="AC466" s="238">
        <f t="shared" si="91"/>
        <v>0</v>
      </c>
      <c r="AD466" s="223"/>
      <c r="AE466" s="54"/>
      <c r="AF466" s="54"/>
      <c r="AG466" s="54"/>
      <c r="AH466" s="54"/>
      <c r="AI466" s="57"/>
      <c r="AJ466" s="57"/>
      <c r="AK466" s="57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</row>
    <row r="467" spans="1:53" ht="17.25">
      <c r="A467" s="280"/>
      <c r="B467" s="63" t="s">
        <v>95</v>
      </c>
      <c r="C467" s="16" t="s">
        <v>82</v>
      </c>
      <c r="D467" s="17">
        <v>5.03</v>
      </c>
      <c r="E467" s="17"/>
      <c r="F467" s="6"/>
      <c r="G467" s="93">
        <f>SUM('1:3'!G467)</f>
        <v>0</v>
      </c>
      <c r="H467" s="218">
        <f t="shared" si="107"/>
        <v>0</v>
      </c>
      <c r="I467" s="93">
        <f>SUM('1:3'!I467)</f>
        <v>0</v>
      </c>
      <c r="J467" s="31" t="str">
        <f t="array" ref="J467">IF(ISERROR(G467/I467),"",G467/I467)</f>
        <v/>
      </c>
      <c r="K467" s="35">
        <f t="array" ref="K467">IF(ISERROR(G467/L467),"",G467/L467)</f>
        <v>0</v>
      </c>
      <c r="L467" s="87">
        <v>4</v>
      </c>
      <c r="M467" s="36">
        <f t="shared" si="104"/>
        <v>0</v>
      </c>
      <c r="N467" s="31">
        <f t="shared" si="105"/>
        <v>0</v>
      </c>
      <c r="O467" s="93">
        <f>SUM('1:3'!O467)</f>
        <v>0</v>
      </c>
      <c r="P467" s="93">
        <f>SUM('1:3'!P467)</f>
        <v>0</v>
      </c>
      <c r="Q467" s="93">
        <f>SUM('1:3'!Q467)</f>
        <v>0</v>
      </c>
      <c r="R467" s="93">
        <f>SUM('1:3'!R467)</f>
        <v>0</v>
      </c>
      <c r="S467" s="93">
        <f>SUM('1:3'!S467)</f>
        <v>0</v>
      </c>
      <c r="T467" s="93">
        <f>SUM('1:3'!T467)</f>
        <v>0</v>
      </c>
      <c r="U467" s="93">
        <f>SUM('1:3'!U467)</f>
        <v>0</v>
      </c>
      <c r="V467" s="202">
        <f t="shared" si="106"/>
        <v>0</v>
      </c>
      <c r="W467" s="33" t="str">
        <f t="shared" si="102"/>
        <v/>
      </c>
      <c r="X467" s="93">
        <f>SUM('1:3'!X467)</f>
        <v>0</v>
      </c>
      <c r="Y467" s="93">
        <f>SUM('1:3'!Y467)</f>
        <v>0</v>
      </c>
      <c r="Z467" s="93">
        <f>SUM('1:3'!Z467)</f>
        <v>0</v>
      </c>
      <c r="AA467" s="93">
        <f>SUM('1:3'!AA467)</f>
        <v>0</v>
      </c>
      <c r="AB467" s="315">
        <v>0.59</v>
      </c>
      <c r="AC467" s="238">
        <f t="shared" si="91"/>
        <v>0</v>
      </c>
      <c r="AD467" s="223"/>
      <c r="AE467" s="54"/>
      <c r="AF467" s="54"/>
      <c r="AG467" s="54"/>
      <c r="AH467" s="54"/>
      <c r="AI467" s="57"/>
      <c r="AJ467" s="57"/>
      <c r="AK467" s="57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</row>
    <row r="468" spans="1:53" ht="15.75">
      <c r="A468" s="259">
        <v>30100054</v>
      </c>
      <c r="B468" s="63" t="s">
        <v>95</v>
      </c>
      <c r="C468" s="219" t="s">
        <v>72</v>
      </c>
      <c r="D468" s="17">
        <v>5.03</v>
      </c>
      <c r="E468" s="17"/>
      <c r="F468" s="6"/>
      <c r="G468" s="93">
        <f>SUM('1:3'!G468)</f>
        <v>0</v>
      </c>
      <c r="H468" s="218">
        <f t="shared" si="107"/>
        <v>0</v>
      </c>
      <c r="I468" s="93">
        <f>SUM('1:3'!I468)</f>
        <v>0</v>
      </c>
      <c r="J468" s="31" t="str">
        <f t="array" ref="J468">IF(ISERROR(G468/I468),"",G468/I468)</f>
        <v/>
      </c>
      <c r="K468" s="35">
        <f t="array" ref="K468">IF(ISERROR(G468/L468),"",G468/L468)</f>
        <v>0</v>
      </c>
      <c r="L468" s="87">
        <v>4</v>
      </c>
      <c r="M468" s="36">
        <f t="shared" si="104"/>
        <v>0</v>
      </c>
      <c r="N468" s="31">
        <f t="shared" si="105"/>
        <v>0</v>
      </c>
      <c r="O468" s="93">
        <f>SUM('1:3'!O468)</f>
        <v>0</v>
      </c>
      <c r="P468" s="93">
        <f>SUM('1:3'!P468)</f>
        <v>0</v>
      </c>
      <c r="Q468" s="93">
        <f>SUM('1:3'!Q468)</f>
        <v>0</v>
      </c>
      <c r="R468" s="93">
        <f>SUM('1:3'!R468)</f>
        <v>0</v>
      </c>
      <c r="S468" s="93">
        <f>SUM('1:3'!S468)</f>
        <v>0</v>
      </c>
      <c r="T468" s="93">
        <f>SUM('1:3'!T468)</f>
        <v>0</v>
      </c>
      <c r="U468" s="93">
        <f>SUM('1:3'!U468)</f>
        <v>0</v>
      </c>
      <c r="V468" s="202">
        <f t="shared" si="106"/>
        <v>0</v>
      </c>
      <c r="W468" s="33" t="str">
        <f t="shared" si="102"/>
        <v/>
      </c>
      <c r="X468" s="93">
        <f>SUM('1:3'!X468)</f>
        <v>0</v>
      </c>
      <c r="Y468" s="93">
        <f>SUM('1:3'!Y468)</f>
        <v>0</v>
      </c>
      <c r="Z468" s="93">
        <f>SUM('1:3'!Z468)</f>
        <v>0</v>
      </c>
      <c r="AA468" s="93">
        <f>SUM('1:3'!AA468)</f>
        <v>0</v>
      </c>
      <c r="AB468" s="315">
        <v>0.59</v>
      </c>
      <c r="AC468" s="238">
        <f t="shared" si="91"/>
        <v>0</v>
      </c>
      <c r="AD468" s="223"/>
      <c r="AE468" s="54"/>
      <c r="AF468" s="54"/>
      <c r="AG468" s="54"/>
      <c r="AH468" s="54"/>
      <c r="AI468" s="57"/>
      <c r="AJ468" s="57"/>
      <c r="AK468" s="57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</row>
    <row r="469" spans="1:53" ht="15.75">
      <c r="A469" s="259">
        <v>30100053</v>
      </c>
      <c r="B469" s="63" t="s">
        <v>95</v>
      </c>
      <c r="C469" s="16" t="s">
        <v>73</v>
      </c>
      <c r="D469" s="17">
        <v>5.03</v>
      </c>
      <c r="E469" s="17"/>
      <c r="F469" s="6"/>
      <c r="G469" s="93">
        <f>SUM('1:3'!G469)</f>
        <v>0</v>
      </c>
      <c r="H469" s="218">
        <f t="shared" si="107"/>
        <v>0</v>
      </c>
      <c r="I469" s="93">
        <f>SUM('1:3'!I469)</f>
        <v>0</v>
      </c>
      <c r="J469" s="31" t="str">
        <f t="array" ref="J469">IF(ISERROR(G469/I469),"",G469/I469)</f>
        <v/>
      </c>
      <c r="K469" s="35">
        <f t="array" ref="K469">IF(ISERROR(G469/L469),"",G469/L469)</f>
        <v>0</v>
      </c>
      <c r="L469" s="87">
        <v>4</v>
      </c>
      <c r="M469" s="36">
        <f t="shared" si="104"/>
        <v>0</v>
      </c>
      <c r="N469" s="31">
        <f t="shared" si="105"/>
        <v>0</v>
      </c>
      <c r="O469" s="93">
        <f>SUM('1:3'!O469)</f>
        <v>0</v>
      </c>
      <c r="P469" s="93">
        <f>SUM('1:3'!P469)</f>
        <v>0</v>
      </c>
      <c r="Q469" s="93">
        <f>SUM('1:3'!Q469)</f>
        <v>0</v>
      </c>
      <c r="R469" s="93">
        <f>SUM('1:3'!R469)</f>
        <v>0</v>
      </c>
      <c r="S469" s="93">
        <f>SUM('1:3'!S469)</f>
        <v>0</v>
      </c>
      <c r="T469" s="93">
        <f>SUM('1:3'!T469)</f>
        <v>0</v>
      </c>
      <c r="U469" s="93">
        <f>SUM('1:3'!U469)</f>
        <v>0</v>
      </c>
      <c r="V469" s="202">
        <f t="shared" si="106"/>
        <v>0</v>
      </c>
      <c r="W469" s="33" t="str">
        <f t="shared" si="102"/>
        <v/>
      </c>
      <c r="X469" s="93">
        <f>SUM('1:3'!X469)</f>
        <v>0</v>
      </c>
      <c r="Y469" s="93">
        <f>SUM('1:3'!Y469)</f>
        <v>0</v>
      </c>
      <c r="Z469" s="93">
        <f>SUM('1:3'!Z469)</f>
        <v>0</v>
      </c>
      <c r="AA469" s="93">
        <f>SUM('1:3'!AA469)</f>
        <v>0</v>
      </c>
      <c r="AB469" s="315">
        <v>0.59</v>
      </c>
      <c r="AC469" s="238">
        <f t="shared" si="91"/>
        <v>0</v>
      </c>
      <c r="AD469" s="223"/>
      <c r="AE469" s="54"/>
      <c r="AF469" s="54"/>
      <c r="AG469" s="54"/>
      <c r="AH469" s="54"/>
      <c r="AI469" s="57"/>
      <c r="AJ469" s="57"/>
      <c r="AK469" s="57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</row>
    <row r="470" spans="1:53" ht="17.25">
      <c r="A470" s="280"/>
      <c r="B470" s="63" t="s">
        <v>95</v>
      </c>
      <c r="C470" s="16" t="s">
        <v>60</v>
      </c>
      <c r="D470" s="17">
        <v>5.03</v>
      </c>
      <c r="E470" s="17"/>
      <c r="F470" s="6"/>
      <c r="G470" s="93">
        <f>SUM('1:3'!G470)</f>
        <v>0</v>
      </c>
      <c r="H470" s="218">
        <f t="shared" si="107"/>
        <v>0</v>
      </c>
      <c r="I470" s="93">
        <f>SUM('1:3'!I470)</f>
        <v>0</v>
      </c>
      <c r="J470" s="31" t="str">
        <f t="array" ref="J470">IF(ISERROR(G470/I470),"",G470/I470)</f>
        <v/>
      </c>
      <c r="K470" s="35">
        <f t="array" ref="K470">IF(ISERROR(G470/L470),"",G470/L470)</f>
        <v>0</v>
      </c>
      <c r="L470" s="87">
        <v>4</v>
      </c>
      <c r="M470" s="36">
        <f t="shared" si="104"/>
        <v>0</v>
      </c>
      <c r="N470" s="31">
        <f t="shared" si="105"/>
        <v>0</v>
      </c>
      <c r="O470" s="93">
        <f>SUM('1:3'!O470)</f>
        <v>0</v>
      </c>
      <c r="P470" s="93">
        <f>SUM('1:3'!P470)</f>
        <v>0</v>
      </c>
      <c r="Q470" s="93">
        <f>SUM('1:3'!Q470)</f>
        <v>0</v>
      </c>
      <c r="R470" s="93">
        <f>SUM('1:3'!R470)</f>
        <v>0</v>
      </c>
      <c r="S470" s="93">
        <f>SUM('1:3'!S470)</f>
        <v>0</v>
      </c>
      <c r="T470" s="93">
        <f>SUM('1:3'!T470)</f>
        <v>0</v>
      </c>
      <c r="U470" s="93">
        <f>SUM('1:3'!U470)</f>
        <v>0</v>
      </c>
      <c r="V470" s="202">
        <f t="shared" si="106"/>
        <v>0</v>
      </c>
      <c r="W470" s="33" t="str">
        <f t="shared" si="102"/>
        <v/>
      </c>
      <c r="X470" s="93">
        <f>SUM('1:3'!X470)</f>
        <v>0</v>
      </c>
      <c r="Y470" s="93">
        <f>SUM('1:3'!Y470)</f>
        <v>0</v>
      </c>
      <c r="Z470" s="93">
        <f>SUM('1:3'!Z470)</f>
        <v>0</v>
      </c>
      <c r="AA470" s="93">
        <f>SUM('1:3'!AA470)</f>
        <v>0</v>
      </c>
      <c r="AB470" s="315">
        <v>0.59</v>
      </c>
      <c r="AC470" s="238">
        <f t="shared" si="91"/>
        <v>0</v>
      </c>
      <c r="AD470" s="223"/>
      <c r="AE470" s="54"/>
      <c r="AF470" s="54"/>
      <c r="AG470" s="54"/>
      <c r="AH470" s="54"/>
      <c r="AI470" s="57"/>
      <c r="AJ470" s="57"/>
      <c r="AK470" s="57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</row>
    <row r="471" spans="1:53" ht="17.25">
      <c r="A471" s="280"/>
      <c r="B471" s="63" t="s">
        <v>95</v>
      </c>
      <c r="C471" s="219" t="s">
        <v>96</v>
      </c>
      <c r="D471" s="17">
        <v>5.03</v>
      </c>
      <c r="E471" s="17"/>
      <c r="F471" s="6"/>
      <c r="G471" s="93">
        <f>SUM('1:3'!G471)</f>
        <v>0</v>
      </c>
      <c r="H471" s="218">
        <f t="shared" si="107"/>
        <v>0</v>
      </c>
      <c r="I471" s="93">
        <f>SUM('1:3'!I471)</f>
        <v>0</v>
      </c>
      <c r="J471" s="31" t="str">
        <f t="array" ref="J471">IF(ISERROR(G471/I471),"",G471/I471)</f>
        <v/>
      </c>
      <c r="K471" s="35">
        <f t="array" ref="K471">IF(ISERROR(G471/L471),"",G471/L471)</f>
        <v>0</v>
      </c>
      <c r="L471" s="87">
        <v>4</v>
      </c>
      <c r="M471" s="36">
        <f t="shared" si="104"/>
        <v>0</v>
      </c>
      <c r="N471" s="31">
        <f t="shared" si="105"/>
        <v>0</v>
      </c>
      <c r="O471" s="93">
        <f>SUM('1:3'!O471)</f>
        <v>0</v>
      </c>
      <c r="P471" s="93">
        <f>SUM('1:3'!P471)</f>
        <v>0</v>
      </c>
      <c r="Q471" s="93">
        <f>SUM('1:3'!Q471)</f>
        <v>0</v>
      </c>
      <c r="R471" s="93">
        <f>SUM('1:3'!R471)</f>
        <v>0</v>
      </c>
      <c r="S471" s="93">
        <f>SUM('1:3'!S471)</f>
        <v>0</v>
      </c>
      <c r="T471" s="93">
        <f>SUM('1:3'!T471)</f>
        <v>0</v>
      </c>
      <c r="U471" s="93">
        <f>SUM('1:3'!U471)</f>
        <v>0</v>
      </c>
      <c r="V471" s="202">
        <f t="shared" si="106"/>
        <v>0</v>
      </c>
      <c r="W471" s="33" t="str">
        <f t="shared" si="102"/>
        <v/>
      </c>
      <c r="X471" s="93">
        <f>SUM('1:3'!X471)</f>
        <v>0</v>
      </c>
      <c r="Y471" s="93">
        <f>SUM('1:3'!Y471)</f>
        <v>0</v>
      </c>
      <c r="Z471" s="93">
        <f>SUM('1:3'!Z471)</f>
        <v>0</v>
      </c>
      <c r="AA471" s="93">
        <f>SUM('1:3'!AA471)</f>
        <v>0</v>
      </c>
      <c r="AB471" s="315">
        <v>0.59</v>
      </c>
      <c r="AC471" s="238">
        <f t="shared" si="91"/>
        <v>0</v>
      </c>
      <c r="AD471" s="223"/>
      <c r="AE471" s="54"/>
      <c r="AF471" s="54"/>
      <c r="AG471" s="54"/>
      <c r="AH471" s="54"/>
      <c r="AI471" s="57"/>
      <c r="AJ471" s="57"/>
      <c r="AK471" s="57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</row>
    <row r="472" spans="1:53" ht="17.25">
      <c r="A472" s="280">
        <v>30101067</v>
      </c>
      <c r="B472" s="63" t="s">
        <v>97</v>
      </c>
      <c r="C472" s="219" t="s">
        <v>82</v>
      </c>
      <c r="D472" s="17">
        <v>5.03</v>
      </c>
      <c r="E472" s="17"/>
      <c r="F472" s="6"/>
      <c r="G472" s="93">
        <f>SUM('1:3'!G472)</f>
        <v>0</v>
      </c>
      <c r="H472" s="218">
        <f t="shared" si="107"/>
        <v>0</v>
      </c>
      <c r="I472" s="93">
        <f>SUM('1:3'!I472)</f>
        <v>0</v>
      </c>
      <c r="J472" s="31" t="str">
        <f t="array" ref="J472">IF(ISERROR(G472/I472),"",G472/I472)</f>
        <v/>
      </c>
      <c r="K472" s="35" t="str">
        <f t="array" ref="K472">IF(ISERROR(G472/L472),"",G472/L472)</f>
        <v/>
      </c>
      <c r="L472" s="87"/>
      <c r="M472" s="36" t="str">
        <f t="shared" si="104"/>
        <v/>
      </c>
      <c r="N472" s="31">
        <f t="shared" si="105"/>
        <v>0</v>
      </c>
      <c r="O472" s="93">
        <f>SUM('1:3'!O472)</f>
        <v>0</v>
      </c>
      <c r="P472" s="93">
        <f>SUM('1:3'!P472)</f>
        <v>0</v>
      </c>
      <c r="Q472" s="93">
        <f>SUM('1:3'!Q472)</f>
        <v>0</v>
      </c>
      <c r="R472" s="93">
        <f>SUM('1:3'!R472)</f>
        <v>0</v>
      </c>
      <c r="S472" s="93">
        <f>SUM('1:3'!S472)</f>
        <v>0</v>
      </c>
      <c r="T472" s="93">
        <f>SUM('1:3'!T472)</f>
        <v>0</v>
      </c>
      <c r="U472" s="93">
        <f>SUM('1:3'!U472)</f>
        <v>0</v>
      </c>
      <c r="V472" s="202">
        <f t="shared" si="106"/>
        <v>0</v>
      </c>
      <c r="W472" s="33" t="str">
        <f t="shared" si="102"/>
        <v/>
      </c>
      <c r="X472" s="93">
        <f>SUM('1:3'!X472)</f>
        <v>0</v>
      </c>
      <c r="Y472" s="93">
        <f>SUM('1:3'!Y472)</f>
        <v>0</v>
      </c>
      <c r="Z472" s="93">
        <f>SUM('1:3'!Z472)</f>
        <v>0</v>
      </c>
      <c r="AA472" s="93">
        <f>SUM('1:3'!AA472)</f>
        <v>0</v>
      </c>
      <c r="AB472" s="315"/>
      <c r="AC472" s="238">
        <f t="shared" si="91"/>
        <v>0</v>
      </c>
      <c r="AD472" s="223"/>
      <c r="AE472" s="54"/>
      <c r="AF472" s="54"/>
      <c r="AG472" s="54"/>
      <c r="AH472" s="54"/>
      <c r="AI472" s="57"/>
      <c r="AJ472" s="57"/>
      <c r="AK472" s="57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</row>
    <row r="473" spans="1:53" ht="17.25">
      <c r="A473" s="280">
        <v>30101068</v>
      </c>
      <c r="B473" s="63" t="s">
        <v>97</v>
      </c>
      <c r="C473" s="219" t="s">
        <v>72</v>
      </c>
      <c r="D473" s="17">
        <v>5.03</v>
      </c>
      <c r="E473" s="17"/>
      <c r="F473" s="6"/>
      <c r="G473" s="93">
        <f>SUM('1:3'!G473)</f>
        <v>0</v>
      </c>
      <c r="H473" s="218">
        <f t="shared" si="107"/>
        <v>0</v>
      </c>
      <c r="I473" s="93">
        <f>SUM('1:3'!I473)</f>
        <v>0</v>
      </c>
      <c r="J473" s="31" t="str">
        <f t="array" ref="J473">IF(ISERROR(G473/I473),"",G473/I473)</f>
        <v/>
      </c>
      <c r="K473" s="35" t="str">
        <f t="array" ref="K473">IF(ISERROR(G473/L473),"",G473/L473)</f>
        <v/>
      </c>
      <c r="L473" s="87"/>
      <c r="M473" s="36" t="str">
        <f t="shared" si="104"/>
        <v/>
      </c>
      <c r="N473" s="31">
        <f t="shared" si="105"/>
        <v>0</v>
      </c>
      <c r="O473" s="93">
        <f>SUM('1:3'!O473)</f>
        <v>0</v>
      </c>
      <c r="P473" s="93">
        <f>SUM('1:3'!P473)</f>
        <v>0</v>
      </c>
      <c r="Q473" s="93">
        <f>SUM('1:3'!Q473)</f>
        <v>0</v>
      </c>
      <c r="R473" s="93">
        <f>SUM('1:3'!R473)</f>
        <v>0</v>
      </c>
      <c r="S473" s="93">
        <f>SUM('1:3'!S473)</f>
        <v>0</v>
      </c>
      <c r="T473" s="93">
        <f>SUM('1:3'!T473)</f>
        <v>0</v>
      </c>
      <c r="U473" s="93">
        <f>SUM('1:3'!U473)</f>
        <v>0</v>
      </c>
      <c r="V473" s="202">
        <f t="shared" si="106"/>
        <v>0</v>
      </c>
      <c r="W473" s="33" t="str">
        <f t="shared" si="102"/>
        <v/>
      </c>
      <c r="X473" s="93">
        <f>SUM('1:3'!X473)</f>
        <v>0</v>
      </c>
      <c r="Y473" s="93">
        <f>SUM('1:3'!Y473)</f>
        <v>0</v>
      </c>
      <c r="Z473" s="93">
        <f>SUM('1:3'!Z473)</f>
        <v>0</v>
      </c>
      <c r="AA473" s="93">
        <f>SUM('1:3'!AA473)</f>
        <v>0</v>
      </c>
      <c r="AB473" s="315"/>
      <c r="AC473" s="238">
        <f t="shared" si="91"/>
        <v>0</v>
      </c>
      <c r="AD473" s="223"/>
      <c r="AE473" s="54"/>
      <c r="AF473" s="54"/>
      <c r="AG473" s="54"/>
      <c r="AH473" s="54"/>
      <c r="AI473" s="57"/>
      <c r="AJ473" s="57"/>
      <c r="AK473" s="57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</row>
    <row r="474" spans="1:53" ht="17.25">
      <c r="A474" s="280">
        <v>30101069</v>
      </c>
      <c r="B474" s="63" t="s">
        <v>97</v>
      </c>
      <c r="C474" s="219" t="s">
        <v>60</v>
      </c>
      <c r="D474" s="17">
        <v>5.03</v>
      </c>
      <c r="E474" s="17"/>
      <c r="F474" s="6"/>
      <c r="G474" s="93">
        <f>SUM('1:3'!G474)</f>
        <v>0</v>
      </c>
      <c r="H474" s="218">
        <f t="shared" si="107"/>
        <v>0</v>
      </c>
      <c r="I474" s="93">
        <f>SUM('1:3'!I474)</f>
        <v>0</v>
      </c>
      <c r="J474" s="31" t="str">
        <f t="array" ref="J474">IF(ISERROR(G474/I474),"",G474/I474)</f>
        <v/>
      </c>
      <c r="K474" s="35" t="str">
        <f t="array" ref="K474">IF(ISERROR(G474/L474),"",G474/L474)</f>
        <v/>
      </c>
      <c r="L474" s="87"/>
      <c r="M474" s="36" t="str">
        <f t="shared" si="104"/>
        <v/>
      </c>
      <c r="N474" s="31">
        <f t="shared" si="105"/>
        <v>0</v>
      </c>
      <c r="O474" s="93">
        <f>SUM('1:3'!O474)</f>
        <v>0</v>
      </c>
      <c r="P474" s="93">
        <f>SUM('1:3'!P474)</f>
        <v>0</v>
      </c>
      <c r="Q474" s="93">
        <f>SUM('1:3'!Q474)</f>
        <v>0</v>
      </c>
      <c r="R474" s="93">
        <f>SUM('1:3'!R474)</f>
        <v>0</v>
      </c>
      <c r="S474" s="93">
        <f>SUM('1:3'!S474)</f>
        <v>0</v>
      </c>
      <c r="T474" s="93">
        <f>SUM('1:3'!T474)</f>
        <v>0</v>
      </c>
      <c r="U474" s="93">
        <f>SUM('1:3'!U474)</f>
        <v>0</v>
      </c>
      <c r="V474" s="202">
        <f t="shared" si="106"/>
        <v>0</v>
      </c>
      <c r="W474" s="33" t="str">
        <f t="shared" si="102"/>
        <v/>
      </c>
      <c r="X474" s="93">
        <f>SUM('1:3'!X474)</f>
        <v>0</v>
      </c>
      <c r="Y474" s="93">
        <f>SUM('1:3'!Y474)</f>
        <v>0</v>
      </c>
      <c r="Z474" s="93">
        <f>SUM('1:3'!Z474)</f>
        <v>0</v>
      </c>
      <c r="AA474" s="93">
        <f>SUM('1:3'!AA474)</f>
        <v>0</v>
      </c>
      <c r="AB474" s="315"/>
      <c r="AC474" s="238">
        <f t="shared" si="91"/>
        <v>0</v>
      </c>
      <c r="AD474" s="223"/>
      <c r="AE474" s="54"/>
      <c r="AF474" s="54"/>
      <c r="AG474" s="54"/>
      <c r="AH474" s="54"/>
      <c r="AI474" s="57"/>
      <c r="AJ474" s="57"/>
      <c r="AK474" s="57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</row>
    <row r="475" spans="1:53" ht="17.25">
      <c r="A475" s="280">
        <v>30101070</v>
      </c>
      <c r="B475" s="63" t="s">
        <v>97</v>
      </c>
      <c r="C475" s="219" t="s">
        <v>96</v>
      </c>
      <c r="D475" s="17">
        <v>5.03</v>
      </c>
      <c r="E475" s="17"/>
      <c r="F475" s="6"/>
      <c r="G475" s="93">
        <f>SUM('1:3'!G475)</f>
        <v>0</v>
      </c>
      <c r="H475" s="218">
        <f t="shared" si="107"/>
        <v>0</v>
      </c>
      <c r="I475" s="93">
        <f>SUM('1:3'!I475)</f>
        <v>0</v>
      </c>
      <c r="J475" s="31" t="str">
        <f t="array" ref="J475">IF(ISERROR(G475/I475),"",G475/I475)</f>
        <v/>
      </c>
      <c r="K475" s="35" t="str">
        <f t="array" ref="K475">IF(ISERROR(G475/L475),"",G475/L475)</f>
        <v/>
      </c>
      <c r="L475" s="87"/>
      <c r="M475" s="36" t="str">
        <f t="shared" si="104"/>
        <v/>
      </c>
      <c r="N475" s="31">
        <f t="shared" si="105"/>
        <v>0</v>
      </c>
      <c r="O475" s="93">
        <f>SUM('1:3'!O475)</f>
        <v>0</v>
      </c>
      <c r="P475" s="93">
        <f>SUM('1:3'!P475)</f>
        <v>0</v>
      </c>
      <c r="Q475" s="93">
        <f>SUM('1:3'!Q475)</f>
        <v>0</v>
      </c>
      <c r="R475" s="93">
        <f>SUM('1:3'!R475)</f>
        <v>0</v>
      </c>
      <c r="S475" s="93">
        <f>SUM('1:3'!S475)</f>
        <v>0</v>
      </c>
      <c r="T475" s="93">
        <f>SUM('1:3'!T475)</f>
        <v>0</v>
      </c>
      <c r="U475" s="93">
        <f>SUM('1:3'!U475)</f>
        <v>0</v>
      </c>
      <c r="V475" s="202">
        <f t="shared" si="106"/>
        <v>0</v>
      </c>
      <c r="W475" s="33" t="str">
        <f t="shared" si="102"/>
        <v/>
      </c>
      <c r="X475" s="93">
        <f>SUM('1:3'!X475)</f>
        <v>0</v>
      </c>
      <c r="Y475" s="93">
        <f>SUM('1:3'!Y475)</f>
        <v>0</v>
      </c>
      <c r="Z475" s="93">
        <f>SUM('1:3'!Z475)</f>
        <v>0</v>
      </c>
      <c r="AA475" s="93">
        <f>SUM('1:3'!AA475)</f>
        <v>0</v>
      </c>
      <c r="AB475" s="315"/>
      <c r="AC475" s="238">
        <f t="shared" si="91"/>
        <v>0</v>
      </c>
      <c r="AD475" s="223"/>
      <c r="AE475" s="54"/>
      <c r="AF475" s="54"/>
      <c r="AG475" s="54"/>
      <c r="AH475" s="54"/>
      <c r="AI475" s="57"/>
      <c r="AJ475" s="57"/>
      <c r="AK475" s="57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</row>
    <row r="476" spans="1:53" ht="17.25">
      <c r="A476" s="280">
        <v>30101071</v>
      </c>
      <c r="B476" s="63" t="s">
        <v>97</v>
      </c>
      <c r="C476" s="219" t="s">
        <v>73</v>
      </c>
      <c r="D476" s="17">
        <v>5.03</v>
      </c>
      <c r="E476" s="17"/>
      <c r="F476" s="6"/>
      <c r="G476" s="93">
        <f>SUM('1:3'!G476)</f>
        <v>0</v>
      </c>
      <c r="H476" s="218">
        <f t="shared" si="107"/>
        <v>0</v>
      </c>
      <c r="I476" s="93">
        <f>SUM('1:3'!I476)</f>
        <v>0</v>
      </c>
      <c r="J476" s="31" t="str">
        <f t="array" ref="J476">IF(ISERROR(G476/I476),"",G476/I476)</f>
        <v/>
      </c>
      <c r="K476" s="35" t="str">
        <f t="array" ref="K476">IF(ISERROR(G476/L476),"",G476/L476)</f>
        <v/>
      </c>
      <c r="L476" s="87"/>
      <c r="M476" s="36" t="str">
        <f t="shared" si="104"/>
        <v/>
      </c>
      <c r="N476" s="31">
        <f t="shared" si="105"/>
        <v>0</v>
      </c>
      <c r="O476" s="93">
        <f>SUM('1:3'!O476)</f>
        <v>0</v>
      </c>
      <c r="P476" s="93">
        <f>SUM('1:3'!P476)</f>
        <v>0</v>
      </c>
      <c r="Q476" s="93">
        <f>SUM('1:3'!Q476)</f>
        <v>0</v>
      </c>
      <c r="R476" s="93">
        <f>SUM('1:3'!R476)</f>
        <v>0</v>
      </c>
      <c r="S476" s="93">
        <f>SUM('1:3'!S476)</f>
        <v>0</v>
      </c>
      <c r="T476" s="93">
        <f>SUM('1:3'!T476)</f>
        <v>0</v>
      </c>
      <c r="U476" s="93">
        <f>SUM('1:3'!U476)</f>
        <v>0</v>
      </c>
      <c r="V476" s="202">
        <f t="shared" si="106"/>
        <v>0</v>
      </c>
      <c r="W476" s="33" t="str">
        <f t="shared" si="102"/>
        <v/>
      </c>
      <c r="X476" s="93">
        <f>SUM('1:3'!X476)</f>
        <v>0</v>
      </c>
      <c r="Y476" s="93">
        <f>SUM('1:3'!Y476)</f>
        <v>0</v>
      </c>
      <c r="Z476" s="93">
        <f>SUM('1:3'!Z476)</f>
        <v>0</v>
      </c>
      <c r="AA476" s="93">
        <f>SUM('1:3'!AA476)</f>
        <v>0</v>
      </c>
      <c r="AB476" s="315"/>
      <c r="AC476" s="238">
        <f t="shared" si="91"/>
        <v>0</v>
      </c>
      <c r="AD476" s="223"/>
      <c r="AE476" s="54"/>
      <c r="AF476" s="54"/>
      <c r="AG476" s="54"/>
      <c r="AH476" s="54"/>
      <c r="AI476" s="57"/>
      <c r="AJ476" s="57"/>
      <c r="AK476" s="57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</row>
    <row r="477" spans="1:53" ht="17.25">
      <c r="A477" s="276">
        <v>30100001</v>
      </c>
      <c r="B477" s="62" t="s">
        <v>98</v>
      </c>
      <c r="C477" s="16" t="s">
        <v>74</v>
      </c>
      <c r="D477" s="17">
        <v>5.0599999999999996</v>
      </c>
      <c r="E477" s="17"/>
      <c r="F477" s="6"/>
      <c r="G477" s="93">
        <f>SUM('1:3'!G477)</f>
        <v>0</v>
      </c>
      <c r="H477" s="218">
        <f t="shared" si="107"/>
        <v>0</v>
      </c>
      <c r="I477" s="93">
        <f>SUM('1:3'!I477)</f>
        <v>0</v>
      </c>
      <c r="J477" s="31" t="str">
        <f t="array" ref="J477">IF(ISERROR(G477/I477),"",G477/I477)</f>
        <v/>
      </c>
      <c r="K477" s="35">
        <f t="array" ref="K477">IF(ISERROR(G477/L477),"",G477/L477)</f>
        <v>0</v>
      </c>
      <c r="L477" s="87">
        <v>25</v>
      </c>
      <c r="M477" s="36">
        <f t="shared" si="104"/>
        <v>0</v>
      </c>
      <c r="N477" s="31">
        <f t="shared" si="105"/>
        <v>0</v>
      </c>
      <c r="O477" s="93">
        <f>SUM('1:3'!O477)</f>
        <v>0</v>
      </c>
      <c r="P477" s="93">
        <f>SUM('1:3'!P477)</f>
        <v>0</v>
      </c>
      <c r="Q477" s="93">
        <f>SUM('1:3'!Q477)</f>
        <v>0</v>
      </c>
      <c r="R477" s="93">
        <f>SUM('1:3'!R477)</f>
        <v>0</v>
      </c>
      <c r="S477" s="93">
        <f>SUM('1:3'!S477)</f>
        <v>0</v>
      </c>
      <c r="T477" s="93">
        <f>SUM('1:3'!T477)</f>
        <v>0</v>
      </c>
      <c r="U477" s="93">
        <f>SUM('1:3'!U477)</f>
        <v>0</v>
      </c>
      <c r="V477" s="202">
        <f t="shared" si="106"/>
        <v>0</v>
      </c>
      <c r="W477" s="33" t="str">
        <f t="shared" si="102"/>
        <v/>
      </c>
      <c r="X477" s="93">
        <f>SUM('1:3'!X477)</f>
        <v>0</v>
      </c>
      <c r="Y477" s="93">
        <f>SUM('1:3'!Y477)</f>
        <v>0</v>
      </c>
      <c r="Z477" s="93">
        <f>SUM('1:3'!Z477)</f>
        <v>0</v>
      </c>
      <c r="AA477" s="93">
        <f>SUM('1:3'!AA477)</f>
        <v>0</v>
      </c>
      <c r="AB477" s="315">
        <v>0.43</v>
      </c>
      <c r="AC477" s="238">
        <f t="shared" si="91"/>
        <v>0</v>
      </c>
      <c r="AD477" s="223"/>
      <c r="AE477" s="54"/>
      <c r="AF477" s="54"/>
      <c r="AG477" s="54"/>
      <c r="AH477" s="54"/>
      <c r="AI477" s="57"/>
      <c r="AJ477" s="57"/>
      <c r="AK477" s="57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</row>
    <row r="478" spans="1:53" ht="17.25">
      <c r="A478" s="276">
        <v>30100002</v>
      </c>
      <c r="B478" s="62" t="s">
        <v>98</v>
      </c>
      <c r="C478" s="16" t="s">
        <v>94</v>
      </c>
      <c r="D478" s="17">
        <v>5.0599999999999996</v>
      </c>
      <c r="E478" s="17"/>
      <c r="F478" s="6"/>
      <c r="G478" s="93">
        <f>SUM('1:3'!G478)</f>
        <v>0</v>
      </c>
      <c r="H478" s="218">
        <f t="shared" si="107"/>
        <v>0</v>
      </c>
      <c r="I478" s="93">
        <f>SUM('1:3'!I478)</f>
        <v>0</v>
      </c>
      <c r="J478" s="31" t="str">
        <f t="array" ref="J478">IF(ISERROR(G478/I478),"",G478/I478)</f>
        <v/>
      </c>
      <c r="K478" s="35">
        <f t="array" ref="K478">IF(ISERROR(G478/L478),"",G478/L478)</f>
        <v>0</v>
      </c>
      <c r="L478" s="87">
        <v>25</v>
      </c>
      <c r="M478" s="36">
        <f t="shared" si="104"/>
        <v>0</v>
      </c>
      <c r="N478" s="31">
        <f t="shared" si="105"/>
        <v>0</v>
      </c>
      <c r="O478" s="93">
        <f>SUM('1:3'!O478)</f>
        <v>0</v>
      </c>
      <c r="P478" s="93">
        <f>SUM('1:3'!P478)</f>
        <v>0</v>
      </c>
      <c r="Q478" s="93">
        <f>SUM('1:3'!Q478)</f>
        <v>0</v>
      </c>
      <c r="R478" s="93">
        <f>SUM('1:3'!R478)</f>
        <v>0</v>
      </c>
      <c r="S478" s="93">
        <f>SUM('1:3'!S478)</f>
        <v>0</v>
      </c>
      <c r="T478" s="93">
        <f>SUM('1:3'!T478)</f>
        <v>0</v>
      </c>
      <c r="U478" s="93">
        <f>SUM('1:3'!U478)</f>
        <v>0</v>
      </c>
      <c r="V478" s="202">
        <f t="shared" si="106"/>
        <v>0</v>
      </c>
      <c r="W478" s="33" t="str">
        <f t="shared" si="102"/>
        <v/>
      </c>
      <c r="X478" s="93">
        <f>SUM('1:3'!X478)</f>
        <v>0</v>
      </c>
      <c r="Y478" s="93">
        <f>SUM('1:3'!Y478)</f>
        <v>0</v>
      </c>
      <c r="Z478" s="93">
        <f>SUM('1:3'!Z478)</f>
        <v>0</v>
      </c>
      <c r="AA478" s="93">
        <f>SUM('1:3'!AA478)</f>
        <v>0</v>
      </c>
      <c r="AB478" s="315">
        <v>0.43</v>
      </c>
      <c r="AC478" s="238">
        <f t="shared" si="91"/>
        <v>0</v>
      </c>
      <c r="AD478" s="223"/>
      <c r="AE478" s="54"/>
      <c r="AF478" s="54"/>
      <c r="AG478" s="54"/>
      <c r="AH478" s="54"/>
      <c r="AI478" s="57"/>
      <c r="AJ478" s="57"/>
      <c r="AK478" s="57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</row>
    <row r="479" spans="1:53" ht="15.75">
      <c r="A479" s="536" t="s">
        <v>99</v>
      </c>
      <c r="B479" s="537"/>
      <c r="C479" s="215" t="s">
        <v>71</v>
      </c>
      <c r="D479" s="20"/>
      <c r="E479" s="20"/>
      <c r="F479" s="32"/>
      <c r="G479" s="99">
        <f>SUM(G464:G478)</f>
        <v>0</v>
      </c>
      <c r="H479" s="30">
        <f>SUM(H464:H478)</f>
        <v>0</v>
      </c>
      <c r="I479" s="30">
        <f>SUM(I464:I478)</f>
        <v>0</v>
      </c>
      <c r="J479" s="31" t="str">
        <f t="array" ref="J479">IF(ISERROR(G479/I479),"",G479/I479)</f>
        <v/>
      </c>
      <c r="K479" s="30">
        <f>SUM(K464:K478)</f>
        <v>0</v>
      </c>
      <c r="L479" s="98"/>
      <c r="M479" s="89">
        <f t="shared" ref="M479:V479" si="108">SUM(M464:M478)</f>
        <v>0</v>
      </c>
      <c r="N479" s="30">
        <f t="shared" si="108"/>
        <v>0</v>
      </c>
      <c r="O479" s="30">
        <f t="shared" si="108"/>
        <v>0</v>
      </c>
      <c r="P479" s="30">
        <f t="shared" si="108"/>
        <v>0</v>
      </c>
      <c r="Q479" s="30">
        <f t="shared" si="108"/>
        <v>0</v>
      </c>
      <c r="R479" s="30">
        <f t="shared" si="108"/>
        <v>0</v>
      </c>
      <c r="S479" s="30">
        <f t="shared" si="108"/>
        <v>0</v>
      </c>
      <c r="T479" s="30">
        <f t="shared" si="108"/>
        <v>0</v>
      </c>
      <c r="U479" s="30">
        <f t="shared" si="108"/>
        <v>0</v>
      </c>
      <c r="V479" s="204">
        <f t="shared" si="108"/>
        <v>0</v>
      </c>
      <c r="W479" s="33" t="str">
        <f t="shared" si="102"/>
        <v/>
      </c>
      <c r="X479" s="94">
        <f>SUM(X464:X478)</f>
        <v>0</v>
      </c>
      <c r="Y479" s="94">
        <f>SUM(Y464:Y478)</f>
        <v>0</v>
      </c>
      <c r="Z479" s="94">
        <f>SUM(Z464:Z478)</f>
        <v>0</v>
      </c>
      <c r="AA479" s="94">
        <f>SUM(AA464:AA478)</f>
        <v>0</v>
      </c>
      <c r="AB479" s="75"/>
      <c r="AC479" s="239">
        <f>SUM(AC464:AC478)</f>
        <v>0</v>
      </c>
      <c r="AD479" s="223"/>
      <c r="AE479" s="74"/>
      <c r="AF479" s="74"/>
      <c r="AG479" s="74"/>
      <c r="AH479" s="74"/>
      <c r="AI479" s="57"/>
      <c r="AJ479" s="57"/>
      <c r="AK479" s="57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</row>
    <row r="480" spans="1:53" ht="15.75">
      <c r="A480" s="260">
        <v>30400025</v>
      </c>
      <c r="B480" s="188" t="s">
        <v>232</v>
      </c>
      <c r="C480" s="16" t="s">
        <v>53</v>
      </c>
      <c r="D480" s="17">
        <v>5.04</v>
      </c>
      <c r="E480" s="17"/>
      <c r="F480" s="6"/>
      <c r="G480" s="93">
        <f>SUM('1:3'!G480)</f>
        <v>0</v>
      </c>
      <c r="H480" s="218">
        <f t="shared" ref="H480:H489" si="109">D480*G480</f>
        <v>0</v>
      </c>
      <c r="I480" s="93">
        <f>SUM('1:3'!I480)</f>
        <v>0</v>
      </c>
      <c r="J480" s="31" t="str">
        <f t="array" ref="J480">IF(ISERROR(G480/I480),"",G480/I480)</f>
        <v/>
      </c>
      <c r="K480" s="35">
        <f t="array" ref="K480">IF(ISERROR(G480/L480),"",G480/L480)</f>
        <v>0</v>
      </c>
      <c r="L480" s="87">
        <v>22</v>
      </c>
      <c r="M480" s="36">
        <f t="shared" ref="M480:M489" si="110">IF(ISERROR(I480-K480),"",I480-K480)</f>
        <v>0</v>
      </c>
      <c r="N480" s="31">
        <f t="shared" ref="N480:N489" si="111">SUM(O480:U480)</f>
        <v>0</v>
      </c>
      <c r="O480" s="93">
        <f>SUM('1:3'!O480)</f>
        <v>0</v>
      </c>
      <c r="P480" s="93">
        <f>SUM('1:3'!P480)</f>
        <v>0</v>
      </c>
      <c r="Q480" s="93">
        <f>SUM('1:3'!Q480)</f>
        <v>0</v>
      </c>
      <c r="R480" s="93">
        <f>SUM('1:3'!R480)</f>
        <v>0</v>
      </c>
      <c r="S480" s="93">
        <f>SUM('1:3'!S480)</f>
        <v>0</v>
      </c>
      <c r="T480" s="93">
        <f>SUM('1:3'!T480)</f>
        <v>0</v>
      </c>
      <c r="U480" s="93">
        <f>SUM('1:3'!U480)</f>
        <v>0</v>
      </c>
      <c r="V480" s="202">
        <f t="shared" ref="V480:V489" si="112">SUM(X480:AA480)</f>
        <v>0</v>
      </c>
      <c r="W480" s="33" t="str">
        <f t="shared" si="102"/>
        <v/>
      </c>
      <c r="X480" s="93">
        <f>SUM('1:3'!X480)</f>
        <v>0</v>
      </c>
      <c r="Y480" s="93">
        <f>SUM('1:3'!Y480)</f>
        <v>0</v>
      </c>
      <c r="Z480" s="93">
        <f>SUM('1:3'!Z480)</f>
        <v>0</v>
      </c>
      <c r="AA480" s="93">
        <f>SUM('1:3'!AA480)</f>
        <v>0</v>
      </c>
      <c r="AB480" s="315">
        <v>0.48</v>
      </c>
      <c r="AC480" s="238">
        <f t="shared" si="91"/>
        <v>0</v>
      </c>
      <c r="AD480" s="223"/>
      <c r="AE480" s="54"/>
      <c r="AF480" s="54"/>
      <c r="AG480" s="54"/>
      <c r="AH480" s="54"/>
      <c r="AI480" s="57"/>
      <c r="AJ480" s="57"/>
      <c r="AK480" s="57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</row>
    <row r="481" spans="1:53" ht="17.25">
      <c r="A481" s="276">
        <v>30400023</v>
      </c>
      <c r="B481" s="188" t="s">
        <v>232</v>
      </c>
      <c r="C481" s="16" t="s">
        <v>60</v>
      </c>
      <c r="D481" s="17">
        <v>5.04</v>
      </c>
      <c r="E481" s="17"/>
      <c r="F481" s="6"/>
      <c r="G481" s="93">
        <f>SUM('1:3'!G481)</f>
        <v>0</v>
      </c>
      <c r="H481" s="218">
        <f t="shared" si="109"/>
        <v>0</v>
      </c>
      <c r="I481" s="93">
        <f>SUM('1:3'!I481)</f>
        <v>0</v>
      </c>
      <c r="J481" s="31" t="str">
        <f t="array" ref="J481">IF(ISERROR(G481/I481),"",G481/I481)</f>
        <v/>
      </c>
      <c r="K481" s="35">
        <f t="array" ref="K481">IF(ISERROR(G481/L481),"",G481/L481)</f>
        <v>0</v>
      </c>
      <c r="L481" s="87">
        <v>22</v>
      </c>
      <c r="M481" s="36">
        <f t="shared" si="110"/>
        <v>0</v>
      </c>
      <c r="N481" s="31">
        <f t="shared" si="111"/>
        <v>0</v>
      </c>
      <c r="O481" s="93">
        <f>SUM('1:3'!O481)</f>
        <v>0</v>
      </c>
      <c r="P481" s="93">
        <f>SUM('1:3'!P481)</f>
        <v>0</v>
      </c>
      <c r="Q481" s="93">
        <f>SUM('1:3'!Q481)</f>
        <v>0</v>
      </c>
      <c r="R481" s="93">
        <f>SUM('1:3'!R481)</f>
        <v>0</v>
      </c>
      <c r="S481" s="93">
        <f>SUM('1:3'!S481)</f>
        <v>0</v>
      </c>
      <c r="T481" s="93">
        <f>SUM('1:3'!T481)</f>
        <v>0</v>
      </c>
      <c r="U481" s="93">
        <f>SUM('1:3'!U481)</f>
        <v>0</v>
      </c>
      <c r="V481" s="202">
        <f t="shared" si="112"/>
        <v>0</v>
      </c>
      <c r="W481" s="33" t="str">
        <f t="shared" si="102"/>
        <v/>
      </c>
      <c r="X481" s="93">
        <f>SUM('1:3'!X481)</f>
        <v>0</v>
      </c>
      <c r="Y481" s="93">
        <f>SUM('1:3'!Y481)</f>
        <v>0</v>
      </c>
      <c r="Z481" s="93">
        <f>SUM('1:3'!Z481)</f>
        <v>0</v>
      </c>
      <c r="AA481" s="93">
        <f>SUM('1:3'!AA481)</f>
        <v>0</v>
      </c>
      <c r="AB481" s="315">
        <v>0.48</v>
      </c>
      <c r="AC481" s="238">
        <f t="shared" ref="AC481:AC489" si="113">AB481*G481</f>
        <v>0</v>
      </c>
      <c r="AD481" s="223"/>
      <c r="AE481" s="54"/>
      <c r="AF481" s="54"/>
      <c r="AG481" s="54"/>
      <c r="AH481" s="54"/>
      <c r="AI481" s="57"/>
      <c r="AJ481" s="57"/>
      <c r="AK481" s="57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</row>
    <row r="482" spans="1:53" ht="17.25">
      <c r="A482" s="276">
        <v>30400024</v>
      </c>
      <c r="B482" s="188" t="s">
        <v>232</v>
      </c>
      <c r="C482" s="16" t="s">
        <v>74</v>
      </c>
      <c r="D482" s="17">
        <v>5.04</v>
      </c>
      <c r="E482" s="17"/>
      <c r="F482" s="6"/>
      <c r="G482" s="93">
        <f>SUM('1:3'!G482)</f>
        <v>0</v>
      </c>
      <c r="H482" s="218">
        <f t="shared" si="109"/>
        <v>0</v>
      </c>
      <c r="I482" s="93">
        <f>SUM('1:3'!I482)</f>
        <v>0</v>
      </c>
      <c r="J482" s="31" t="str">
        <f t="array" ref="J482">IF(ISERROR(G482/I482),"",G482/I482)</f>
        <v/>
      </c>
      <c r="K482" s="35">
        <f t="array" ref="K482">IF(ISERROR(G482/L482),"",G482/L482)</f>
        <v>0</v>
      </c>
      <c r="L482" s="87">
        <v>22</v>
      </c>
      <c r="M482" s="36">
        <f t="shared" si="110"/>
        <v>0</v>
      </c>
      <c r="N482" s="31">
        <f t="shared" si="111"/>
        <v>0</v>
      </c>
      <c r="O482" s="93">
        <f>SUM('1:3'!O482)</f>
        <v>0</v>
      </c>
      <c r="P482" s="93">
        <f>SUM('1:3'!P482)</f>
        <v>0</v>
      </c>
      <c r="Q482" s="93">
        <f>SUM('1:3'!Q482)</f>
        <v>0</v>
      </c>
      <c r="R482" s="93">
        <f>SUM('1:3'!R482)</f>
        <v>0</v>
      </c>
      <c r="S482" s="93">
        <f>SUM('1:3'!S482)</f>
        <v>0</v>
      </c>
      <c r="T482" s="93">
        <f>SUM('1:3'!T482)</f>
        <v>0</v>
      </c>
      <c r="U482" s="93">
        <f>SUM('1:3'!U482)</f>
        <v>0</v>
      </c>
      <c r="V482" s="202">
        <f t="shared" si="112"/>
        <v>0</v>
      </c>
      <c r="W482" s="33" t="str">
        <f t="shared" si="102"/>
        <v/>
      </c>
      <c r="X482" s="93">
        <f>SUM('1:3'!X482)</f>
        <v>0</v>
      </c>
      <c r="Y482" s="93">
        <f>SUM('1:3'!Y482)</f>
        <v>0</v>
      </c>
      <c r="Z482" s="93">
        <f>SUM('1:3'!Z482)</f>
        <v>0</v>
      </c>
      <c r="AA482" s="93">
        <f>SUM('1:3'!AA482)</f>
        <v>0</v>
      </c>
      <c r="AB482" s="315">
        <v>0.48</v>
      </c>
      <c r="AC482" s="238">
        <f t="shared" si="113"/>
        <v>0</v>
      </c>
      <c r="AD482" s="223"/>
      <c r="AE482" s="54"/>
      <c r="AF482" s="54"/>
      <c r="AG482" s="54"/>
      <c r="AH482" s="54"/>
      <c r="AI482" s="57"/>
      <c r="AJ482" s="57"/>
      <c r="AK482" s="57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</row>
    <row r="483" spans="1:53" ht="17.25">
      <c r="A483" s="276"/>
      <c r="B483" s="188" t="s">
        <v>232</v>
      </c>
      <c r="C483" s="16" t="s">
        <v>66</v>
      </c>
      <c r="D483" s="17">
        <v>5.04</v>
      </c>
      <c r="E483" s="17"/>
      <c r="F483" s="6"/>
      <c r="G483" s="93">
        <f>SUM('1:3'!G483)</f>
        <v>0</v>
      </c>
      <c r="H483" s="218">
        <f t="shared" si="109"/>
        <v>0</v>
      </c>
      <c r="I483" s="93">
        <f>SUM('1:3'!I483)</f>
        <v>0</v>
      </c>
      <c r="J483" s="31" t="str">
        <f t="array" ref="J483">IF(ISERROR(G483/I483),"",G483/I483)</f>
        <v/>
      </c>
      <c r="K483" s="35">
        <f t="array" ref="K483">IF(ISERROR(G483/L483),"",G483/L483)</f>
        <v>0</v>
      </c>
      <c r="L483" s="87">
        <v>22</v>
      </c>
      <c r="M483" s="36">
        <f t="shared" si="110"/>
        <v>0</v>
      </c>
      <c r="N483" s="31">
        <f t="shared" si="111"/>
        <v>0</v>
      </c>
      <c r="O483" s="93">
        <f>SUM('1:3'!O483)</f>
        <v>0</v>
      </c>
      <c r="P483" s="93">
        <f>SUM('1:3'!P483)</f>
        <v>0</v>
      </c>
      <c r="Q483" s="93">
        <f>SUM('1:3'!Q483)</f>
        <v>0</v>
      </c>
      <c r="R483" s="93">
        <f>SUM('1:3'!R483)</f>
        <v>0</v>
      </c>
      <c r="S483" s="93">
        <f>SUM('1:3'!S483)</f>
        <v>0</v>
      </c>
      <c r="T483" s="93">
        <f>SUM('1:3'!T483)</f>
        <v>0</v>
      </c>
      <c r="U483" s="93">
        <f>SUM('1:3'!U483)</f>
        <v>0</v>
      </c>
      <c r="V483" s="202">
        <f t="shared" si="112"/>
        <v>0</v>
      </c>
      <c r="W483" s="33" t="str">
        <f t="shared" si="102"/>
        <v/>
      </c>
      <c r="X483" s="93">
        <f>SUM('1:3'!X483)</f>
        <v>0</v>
      </c>
      <c r="Y483" s="93">
        <f>SUM('1:3'!Y483)</f>
        <v>0</v>
      </c>
      <c r="Z483" s="93">
        <f>SUM('1:3'!Z483)</f>
        <v>0</v>
      </c>
      <c r="AA483" s="93">
        <f>SUM('1:3'!AA483)</f>
        <v>0</v>
      </c>
      <c r="AB483" s="315">
        <v>0.48</v>
      </c>
      <c r="AC483" s="238">
        <f t="shared" si="113"/>
        <v>0</v>
      </c>
      <c r="AD483" s="223"/>
      <c r="AE483" s="54"/>
      <c r="AF483" s="54"/>
      <c r="AG483" s="54"/>
      <c r="AH483" s="54"/>
      <c r="AI483" s="57"/>
      <c r="AJ483" s="57"/>
      <c r="AK483" s="57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</row>
    <row r="484" spans="1:53" ht="17.25">
      <c r="A484" s="276"/>
      <c r="B484" s="188" t="s">
        <v>232</v>
      </c>
      <c r="C484" s="16" t="s">
        <v>101</v>
      </c>
      <c r="D484" s="17">
        <v>5.04</v>
      </c>
      <c r="E484" s="17"/>
      <c r="F484" s="6"/>
      <c r="G484" s="93">
        <f>SUM('1:3'!G484)</f>
        <v>0</v>
      </c>
      <c r="H484" s="218">
        <f t="shared" si="109"/>
        <v>0</v>
      </c>
      <c r="I484" s="93">
        <f>SUM('1:3'!I484)</f>
        <v>0</v>
      </c>
      <c r="J484" s="31" t="str">
        <f t="array" ref="J484">IF(ISERROR(G484/I484),"",G484/I484)</f>
        <v/>
      </c>
      <c r="K484" s="35">
        <f t="array" ref="K484">IF(ISERROR(G484/L484),"",G484/L484)</f>
        <v>0</v>
      </c>
      <c r="L484" s="87">
        <v>22</v>
      </c>
      <c r="M484" s="36">
        <f t="shared" si="110"/>
        <v>0</v>
      </c>
      <c r="N484" s="31">
        <f t="shared" si="111"/>
        <v>0</v>
      </c>
      <c r="O484" s="93">
        <f>SUM('1:3'!O484)</f>
        <v>0</v>
      </c>
      <c r="P484" s="93">
        <f>SUM('1:3'!P484)</f>
        <v>0</v>
      </c>
      <c r="Q484" s="93">
        <f>SUM('1:3'!Q484)</f>
        <v>0</v>
      </c>
      <c r="R484" s="93">
        <f>SUM('1:3'!R484)</f>
        <v>0</v>
      </c>
      <c r="S484" s="93">
        <f>SUM('1:3'!S484)</f>
        <v>0</v>
      </c>
      <c r="T484" s="93">
        <f>SUM('1:3'!T484)</f>
        <v>0</v>
      </c>
      <c r="U484" s="93">
        <f>SUM('1:3'!U484)</f>
        <v>0</v>
      </c>
      <c r="V484" s="202">
        <f t="shared" si="112"/>
        <v>0</v>
      </c>
      <c r="W484" s="33" t="str">
        <f t="shared" si="102"/>
        <v/>
      </c>
      <c r="X484" s="93">
        <f>SUM('1:3'!X484)</f>
        <v>0</v>
      </c>
      <c r="Y484" s="93">
        <f>SUM('1:3'!Y484)</f>
        <v>0</v>
      </c>
      <c r="Z484" s="93">
        <f>SUM('1:3'!Z484)</f>
        <v>0</v>
      </c>
      <c r="AA484" s="93">
        <f>SUM('1:3'!AA484)</f>
        <v>0</v>
      </c>
      <c r="AB484" s="315">
        <v>0.48</v>
      </c>
      <c r="AC484" s="238">
        <f t="shared" si="113"/>
        <v>0</v>
      </c>
      <c r="AD484" s="223"/>
      <c r="AE484" s="54"/>
      <c r="AF484" s="54"/>
      <c r="AG484" s="54"/>
      <c r="AH484" s="54"/>
      <c r="AI484" s="57"/>
      <c r="AJ484" s="57"/>
      <c r="AK484" s="57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</row>
    <row r="485" spans="1:53" ht="17.25">
      <c r="A485" s="276">
        <v>30400019</v>
      </c>
      <c r="B485" s="188" t="s">
        <v>437</v>
      </c>
      <c r="C485" s="183" t="s">
        <v>439</v>
      </c>
      <c r="D485" s="17">
        <v>5.04</v>
      </c>
      <c r="E485" s="17"/>
      <c r="F485" s="6"/>
      <c r="G485" s="93">
        <f>SUM('1:3'!G485)</f>
        <v>0</v>
      </c>
      <c r="H485" s="256">
        <f t="shared" si="109"/>
        <v>0</v>
      </c>
      <c r="I485" s="93"/>
      <c r="J485" s="31"/>
      <c r="K485" s="35"/>
      <c r="L485" s="87">
        <v>13.5</v>
      </c>
      <c r="M485" s="36"/>
      <c r="N485" s="31"/>
      <c r="O485" s="93"/>
      <c r="P485" s="93"/>
      <c r="Q485" s="93"/>
      <c r="R485" s="93"/>
      <c r="S485" s="93"/>
      <c r="T485" s="93"/>
      <c r="U485" s="93"/>
      <c r="V485" s="202"/>
      <c r="W485" s="33"/>
      <c r="X485" s="93"/>
      <c r="Y485" s="93"/>
      <c r="Z485" s="93"/>
      <c r="AA485" s="93"/>
      <c r="AB485" s="318">
        <v>0.56000000000000005</v>
      </c>
      <c r="AC485" s="238">
        <f t="shared" si="113"/>
        <v>0</v>
      </c>
      <c r="AD485" s="231"/>
      <c r="AE485" s="54"/>
      <c r="AF485" s="54"/>
      <c r="AG485" s="54"/>
      <c r="AH485" s="54"/>
      <c r="AI485" s="57"/>
      <c r="AJ485" s="57"/>
      <c r="AK485" s="57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</row>
    <row r="486" spans="1:53" ht="17.25">
      <c r="A486" s="276">
        <v>30400020</v>
      </c>
      <c r="B486" s="188" t="s">
        <v>436</v>
      </c>
      <c r="C486" s="183" t="s">
        <v>510</v>
      </c>
      <c r="D486" s="17">
        <v>5.04</v>
      </c>
      <c r="E486" s="17"/>
      <c r="F486" s="6"/>
      <c r="G486" s="93">
        <f>SUM('1:3'!G486)</f>
        <v>0</v>
      </c>
      <c r="H486" s="331">
        <f t="shared" si="109"/>
        <v>0</v>
      </c>
      <c r="I486" s="93"/>
      <c r="J486" s="31"/>
      <c r="K486" s="35"/>
      <c r="L486" s="87">
        <v>13.5</v>
      </c>
      <c r="M486" s="36"/>
      <c r="N486" s="31"/>
      <c r="O486" s="93"/>
      <c r="P486" s="93"/>
      <c r="Q486" s="93"/>
      <c r="R486" s="93"/>
      <c r="S486" s="93"/>
      <c r="T486" s="93"/>
      <c r="U486" s="93"/>
      <c r="V486" s="202"/>
      <c r="W486" s="33"/>
      <c r="X486" s="93"/>
      <c r="Y486" s="93"/>
      <c r="Z486" s="93"/>
      <c r="AA486" s="93"/>
      <c r="AB486" s="339">
        <v>0.56000000000000005</v>
      </c>
      <c r="AC486" s="238">
        <f t="shared" si="113"/>
        <v>0</v>
      </c>
      <c r="AD486" s="330"/>
      <c r="AE486" s="54"/>
      <c r="AF486" s="54"/>
      <c r="AG486" s="54"/>
      <c r="AH486" s="54"/>
      <c r="AI486" s="57"/>
      <c r="AJ486" s="57"/>
      <c r="AK486" s="57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</row>
    <row r="487" spans="1:53" ht="17.25">
      <c r="A487" s="276">
        <v>30400021</v>
      </c>
      <c r="B487" s="188" t="s">
        <v>436</v>
      </c>
      <c r="C487" s="183" t="s">
        <v>511</v>
      </c>
      <c r="D487" s="17">
        <v>5.04</v>
      </c>
      <c r="E487" s="17"/>
      <c r="F487" s="6"/>
      <c r="G487" s="93">
        <f>SUM('1:3'!G487)</f>
        <v>0</v>
      </c>
      <c r="H487" s="331">
        <f t="shared" si="109"/>
        <v>0</v>
      </c>
      <c r="I487" s="93"/>
      <c r="J487" s="31"/>
      <c r="K487" s="35"/>
      <c r="L487" s="87">
        <v>13.5</v>
      </c>
      <c r="M487" s="36"/>
      <c r="N487" s="31"/>
      <c r="O487" s="93"/>
      <c r="P487" s="93"/>
      <c r="Q487" s="93"/>
      <c r="R487" s="93"/>
      <c r="S487" s="93"/>
      <c r="T487" s="93"/>
      <c r="U487" s="93"/>
      <c r="V487" s="202"/>
      <c r="W487" s="33"/>
      <c r="X487" s="93"/>
      <c r="Y487" s="93"/>
      <c r="Z487" s="93"/>
      <c r="AA487" s="93"/>
      <c r="AB487" s="339">
        <v>0.56000000000000005</v>
      </c>
      <c r="AC487" s="238">
        <f t="shared" si="113"/>
        <v>0</v>
      </c>
      <c r="AD487" s="332"/>
      <c r="AE487" s="54"/>
      <c r="AF487" s="54"/>
      <c r="AG487" s="54"/>
      <c r="AH487" s="54"/>
      <c r="AI487" s="57"/>
      <c r="AJ487" s="57"/>
      <c r="AK487" s="57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</row>
    <row r="488" spans="1:53" ht="17.25">
      <c r="A488" s="276">
        <v>30400018</v>
      </c>
      <c r="B488" s="188" t="s">
        <v>436</v>
      </c>
      <c r="C488" s="16" t="s">
        <v>55</v>
      </c>
      <c r="D488" s="17">
        <v>5.04</v>
      </c>
      <c r="E488" s="17"/>
      <c r="F488" s="6"/>
      <c r="G488" s="93"/>
      <c r="H488" s="356">
        <f t="shared" si="109"/>
        <v>0</v>
      </c>
      <c r="I488" s="93"/>
      <c r="J488" s="31"/>
      <c r="K488" s="35"/>
      <c r="L488" s="87">
        <v>13.5</v>
      </c>
      <c r="M488" s="36"/>
      <c r="N488" s="31"/>
      <c r="O488" s="93"/>
      <c r="P488" s="93"/>
      <c r="Q488" s="93"/>
      <c r="R488" s="93"/>
      <c r="S488" s="93"/>
      <c r="T488" s="93"/>
      <c r="U488" s="93"/>
      <c r="V488" s="202"/>
      <c r="W488" s="33"/>
      <c r="X488" s="93"/>
      <c r="Y488" s="93"/>
      <c r="Z488" s="93"/>
      <c r="AA488" s="93"/>
      <c r="AB488" s="355"/>
      <c r="AC488" s="238"/>
      <c r="AD488" s="357"/>
      <c r="AE488" s="54"/>
      <c r="AF488" s="54"/>
      <c r="AG488" s="54"/>
      <c r="AH488" s="54"/>
      <c r="AI488" s="57"/>
      <c r="AJ488" s="57"/>
      <c r="AK488" s="57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</row>
    <row r="489" spans="1:53" ht="17.25">
      <c r="A489" s="276">
        <v>30400022</v>
      </c>
      <c r="B489" s="188" t="s">
        <v>232</v>
      </c>
      <c r="C489" s="16" t="s">
        <v>55</v>
      </c>
      <c r="D489" s="17">
        <v>5.04</v>
      </c>
      <c r="E489" s="17"/>
      <c r="F489" s="6"/>
      <c r="G489" s="93">
        <f>SUM('1:3'!G489)</f>
        <v>0</v>
      </c>
      <c r="H489" s="218">
        <f t="shared" si="109"/>
        <v>0</v>
      </c>
      <c r="I489" s="93">
        <f>SUM('1:3'!I489)</f>
        <v>0</v>
      </c>
      <c r="J489" s="31" t="str">
        <f t="array" ref="J489">IF(ISERROR(G489/I489),"",G489/I489)</f>
        <v/>
      </c>
      <c r="K489" s="35">
        <f t="array" ref="K489">IF(ISERROR(G489/L489),"",G489/L489)</f>
        <v>0</v>
      </c>
      <c r="L489" s="87">
        <v>22</v>
      </c>
      <c r="M489" s="36">
        <f t="shared" si="110"/>
        <v>0</v>
      </c>
      <c r="N489" s="31">
        <f t="shared" si="111"/>
        <v>0</v>
      </c>
      <c r="O489" s="93">
        <f>SUM('1:3'!O489)</f>
        <v>0</v>
      </c>
      <c r="P489" s="93">
        <f>SUM('1:3'!P489)</f>
        <v>0</v>
      </c>
      <c r="Q489" s="93">
        <f>SUM('1:3'!Q489)</f>
        <v>0</v>
      </c>
      <c r="R489" s="93">
        <f>SUM('1:3'!R489)</f>
        <v>0</v>
      </c>
      <c r="S489" s="93">
        <f>SUM('1:3'!S489)</f>
        <v>0</v>
      </c>
      <c r="T489" s="93">
        <f>SUM('1:3'!T489)</f>
        <v>0</v>
      </c>
      <c r="U489" s="93">
        <f>SUM('1:3'!U489)</f>
        <v>0</v>
      </c>
      <c r="V489" s="202">
        <f t="shared" si="112"/>
        <v>0</v>
      </c>
      <c r="W489" s="33" t="str">
        <f t="shared" si="102"/>
        <v/>
      </c>
      <c r="X489" s="93">
        <f>SUM('1:3'!X489)</f>
        <v>0</v>
      </c>
      <c r="Y489" s="93">
        <f>SUM('1:3'!Y489)</f>
        <v>0</v>
      </c>
      <c r="Z489" s="93">
        <f>SUM('1:3'!Z489)</f>
        <v>0</v>
      </c>
      <c r="AA489" s="93">
        <f>SUM('1:3'!AA489)</f>
        <v>0</v>
      </c>
      <c r="AB489" s="315">
        <v>0.48</v>
      </c>
      <c r="AC489" s="238">
        <f t="shared" si="113"/>
        <v>0</v>
      </c>
      <c r="AD489" s="223"/>
      <c r="AE489" s="54"/>
      <c r="AF489" s="54"/>
      <c r="AG489" s="54"/>
      <c r="AH489" s="54"/>
      <c r="AI489" s="57"/>
      <c r="AJ489" s="57"/>
      <c r="AK489" s="57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</row>
    <row r="490" spans="1:53" ht="15.75">
      <c r="A490" s="536" t="s">
        <v>102</v>
      </c>
      <c r="B490" s="537"/>
      <c r="C490" s="215" t="s">
        <v>71</v>
      </c>
      <c r="D490" s="20"/>
      <c r="E490" s="20"/>
      <c r="F490" s="32"/>
      <c r="G490" s="99">
        <f>SUM(G480:G489)</f>
        <v>0</v>
      </c>
      <c r="H490" s="30">
        <f>SUM(H480:H489)</f>
        <v>0</v>
      </c>
      <c r="I490" s="30">
        <f>SUM(I480:I489)</f>
        <v>0</v>
      </c>
      <c r="J490" s="31" t="str">
        <f t="array" ref="J490">IF(ISERROR(G490/I490),"",G490/I490)</f>
        <v/>
      </c>
      <c r="K490" s="30">
        <f>SUM(K480:K489)</f>
        <v>0</v>
      </c>
      <c r="L490" s="98"/>
      <c r="M490" s="89">
        <f>SUM(M480:M489)</f>
        <v>0</v>
      </c>
      <c r="N490" s="30">
        <f>SUM(N480:N489)</f>
        <v>0</v>
      </c>
      <c r="O490" s="91">
        <f>SUM(O480:O489)</f>
        <v>0</v>
      </c>
      <c r="P490" s="91">
        <f>SUM(P480:P489)</f>
        <v>0</v>
      </c>
      <c r="Q490" s="91">
        <f>SUM(Q480:Q489)</f>
        <v>0</v>
      </c>
      <c r="R490" s="91"/>
      <c r="S490" s="92">
        <f>SUM(S480:S489)</f>
        <v>0</v>
      </c>
      <c r="T490" s="91">
        <f>SUM(T480:T489)</f>
        <v>0</v>
      </c>
      <c r="U490" s="91">
        <f>SUM(U480:U489)</f>
        <v>0</v>
      </c>
      <c r="V490" s="202">
        <f>SUM(V480:V489)</f>
        <v>0</v>
      </c>
      <c r="W490" s="33" t="str">
        <f t="shared" si="102"/>
        <v/>
      </c>
      <c r="X490" s="92">
        <f>SUM(X480:X489)</f>
        <v>0</v>
      </c>
      <c r="Y490" s="92">
        <f>SUM(Y480:Y489)</f>
        <v>0</v>
      </c>
      <c r="Z490" s="92">
        <f>SUM(Z480:Z489)</f>
        <v>0</v>
      </c>
      <c r="AA490" s="92">
        <f>SUM(AA480:AA489)</f>
        <v>0</v>
      </c>
      <c r="AB490" s="75"/>
      <c r="AC490" s="239">
        <f>SUM(AC480:AC489)</f>
        <v>0</v>
      </c>
      <c r="AD490" s="223"/>
      <c r="AE490" s="74"/>
      <c r="AF490" s="74"/>
      <c r="AG490" s="74"/>
      <c r="AH490" s="74"/>
      <c r="AI490" s="57"/>
      <c r="AJ490" s="57"/>
      <c r="AK490" s="57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</row>
    <row r="491" spans="1:53" ht="15.75">
      <c r="A491" s="259">
        <v>30700013</v>
      </c>
      <c r="B491" s="64" t="s">
        <v>103</v>
      </c>
      <c r="C491" s="214"/>
      <c r="D491" s="17">
        <v>3.65</v>
      </c>
      <c r="E491" s="17"/>
      <c r="F491" s="53"/>
      <c r="G491" s="93">
        <f>SUM('1:3'!G491)</f>
        <v>0</v>
      </c>
      <c r="H491" s="218">
        <f>D491*G491</f>
        <v>0</v>
      </c>
      <c r="I491" s="93">
        <f>SUM('1:3'!I491)</f>
        <v>0</v>
      </c>
      <c r="J491" s="31" t="str">
        <f t="array" ref="J491">IF(ISERROR(G491/I491),"",G491/I491)</f>
        <v/>
      </c>
      <c r="K491" s="218">
        <f t="array" ref="K491">IF(ISERROR(G491/L491),"",G491/L491)</f>
        <v>0</v>
      </c>
      <c r="L491" s="87">
        <v>5</v>
      </c>
      <c r="M491" s="36">
        <f>IF(ISERROR(I491-K491),"",I491-K491)</f>
        <v>0</v>
      </c>
      <c r="N491" s="31">
        <f>SUM(O491:U491)</f>
        <v>0</v>
      </c>
      <c r="O491" s="93">
        <f>SUM('1:3'!O491)</f>
        <v>0</v>
      </c>
      <c r="P491" s="93">
        <f>SUM('1:3'!P491)</f>
        <v>0</v>
      </c>
      <c r="Q491" s="93">
        <f>SUM('1:3'!Q491)</f>
        <v>0</v>
      </c>
      <c r="R491" s="93">
        <f>SUM('1:3'!R491)</f>
        <v>0</v>
      </c>
      <c r="S491" s="93">
        <f>SUM('1:3'!S491)</f>
        <v>0</v>
      </c>
      <c r="T491" s="93">
        <f>SUM('1:3'!T491)</f>
        <v>0</v>
      </c>
      <c r="U491" s="93">
        <f>SUM('1:3'!U491)</f>
        <v>0</v>
      </c>
      <c r="V491" s="202">
        <f>SUM(X491:AA491)</f>
        <v>0</v>
      </c>
      <c r="W491" s="33" t="str">
        <f t="shared" si="102"/>
        <v/>
      </c>
      <c r="X491" s="93">
        <f>SUM('1:3'!X491)</f>
        <v>0</v>
      </c>
      <c r="Y491" s="93">
        <f>SUM('1:3'!Y491)</f>
        <v>0</v>
      </c>
      <c r="Z491" s="93">
        <f>SUM('1:3'!Z491)</f>
        <v>0</v>
      </c>
      <c r="AA491" s="93">
        <f>SUM('1:3'!AA491)</f>
        <v>0</v>
      </c>
      <c r="AB491" s="315">
        <v>2.0699999999999998</v>
      </c>
      <c r="AC491" s="238">
        <f t="shared" ref="AC491:AC505" si="114">AB491*G491</f>
        <v>0</v>
      </c>
      <c r="AD491" s="223"/>
      <c r="AE491" s="54"/>
      <c r="AF491" s="54"/>
      <c r="AG491" s="54"/>
      <c r="AH491" s="54"/>
      <c r="AI491" s="57"/>
      <c r="AJ491" s="57"/>
      <c r="AK491" s="57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</row>
    <row r="492" spans="1:53" ht="15.75">
      <c r="A492" s="259">
        <v>30700014</v>
      </c>
      <c r="B492" s="64" t="s">
        <v>0</v>
      </c>
      <c r="C492" s="214"/>
      <c r="D492" s="17">
        <v>6.58</v>
      </c>
      <c r="E492" s="17"/>
      <c r="F492" s="6"/>
      <c r="G492" s="93">
        <f>SUM('1:3'!G492)</f>
        <v>0</v>
      </c>
      <c r="H492" s="218">
        <f t="shared" ref="H492:H505" si="115">D492*G492</f>
        <v>0</v>
      </c>
      <c r="I492" s="93">
        <f>SUM('1:3'!I492)</f>
        <v>0</v>
      </c>
      <c r="J492" s="31" t="str">
        <f t="array" ref="J492">IF(ISERROR(G492/I492),"",G492/I492)</f>
        <v/>
      </c>
      <c r="K492" s="35">
        <f t="array" ref="K492">IF(ISERROR(G492/L492),"",G492/L492)</f>
        <v>0</v>
      </c>
      <c r="L492" s="87">
        <v>5</v>
      </c>
      <c r="M492" s="36">
        <f>IF(ISERROR(I492-K492),"",I492-K492)</f>
        <v>0</v>
      </c>
      <c r="N492" s="31">
        <f>SUM(O492:U492)</f>
        <v>0</v>
      </c>
      <c r="O492" s="93">
        <f>SUM('1:3'!O492)</f>
        <v>0</v>
      </c>
      <c r="P492" s="93">
        <f>SUM('1:3'!P492)</f>
        <v>0</v>
      </c>
      <c r="Q492" s="93">
        <f>SUM('1:3'!Q492)</f>
        <v>0</v>
      </c>
      <c r="R492" s="93">
        <f>SUM('1:3'!R492)</f>
        <v>0</v>
      </c>
      <c r="S492" s="93">
        <f>SUM('1:3'!S492)</f>
        <v>0</v>
      </c>
      <c r="T492" s="93">
        <f>SUM('1:3'!T492)</f>
        <v>0</v>
      </c>
      <c r="U492" s="93">
        <f>SUM('1:3'!U492)</f>
        <v>0</v>
      </c>
      <c r="V492" s="202">
        <f>SUM(X492:AA492)</f>
        <v>0</v>
      </c>
      <c r="W492" s="33" t="str">
        <f t="shared" si="102"/>
        <v/>
      </c>
      <c r="X492" s="93">
        <f>SUM('1:3'!X492)</f>
        <v>0</v>
      </c>
      <c r="Y492" s="93">
        <f>SUM('1:3'!Y492)</f>
        <v>0</v>
      </c>
      <c r="Z492" s="93">
        <f>SUM('1:3'!Z492)</f>
        <v>0</v>
      </c>
      <c r="AA492" s="93">
        <f>SUM('1:3'!AA492)</f>
        <v>0</v>
      </c>
      <c r="AB492" s="315">
        <v>2.0699999999999998</v>
      </c>
      <c r="AC492" s="238">
        <f t="shared" si="114"/>
        <v>0</v>
      </c>
      <c r="AD492" s="223"/>
      <c r="AE492" s="54"/>
      <c r="AF492" s="54"/>
      <c r="AG492" s="54"/>
      <c r="AH492" s="54"/>
      <c r="AI492" s="57"/>
      <c r="AJ492" s="57"/>
      <c r="AK492" s="57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</row>
    <row r="493" spans="1:53" ht="15.75">
      <c r="A493" s="259">
        <v>30700016</v>
      </c>
      <c r="B493" s="64" t="s">
        <v>1</v>
      </c>
      <c r="C493" s="214"/>
      <c r="D493" s="17">
        <v>7.8</v>
      </c>
      <c r="E493" s="17"/>
      <c r="F493" s="6"/>
      <c r="G493" s="93">
        <f>SUM('1:3'!G493)</f>
        <v>364</v>
      </c>
      <c r="H493" s="256">
        <f t="shared" si="115"/>
        <v>2839.2</v>
      </c>
      <c r="I493" s="93">
        <f>SUM('1:3'!I493)</f>
        <v>87</v>
      </c>
      <c r="J493" s="31">
        <f t="array" ref="J493">IF(ISERROR(G493/I493),"",G493/I493)</f>
        <v>4.1839080459770113</v>
      </c>
      <c r="K493" s="35">
        <f t="array" ref="K493">IF(ISERROR(G493/L493),"",G493/L493)</f>
        <v>79.130434782608702</v>
      </c>
      <c r="L493" s="87">
        <v>4.5999999999999996</v>
      </c>
      <c r="M493" s="36">
        <f>IF(ISERROR(I493-K493),"",I493-K493)</f>
        <v>7.8695652173912976</v>
      </c>
      <c r="N493" s="31">
        <f>SUM(O493:U493)</f>
        <v>0</v>
      </c>
      <c r="O493" s="93">
        <f>SUM('1:3'!O493)</f>
        <v>0</v>
      </c>
      <c r="P493" s="93">
        <f>SUM('1:3'!P493)</f>
        <v>0</v>
      </c>
      <c r="Q493" s="93">
        <f>SUM('1:3'!Q493)</f>
        <v>0</v>
      </c>
      <c r="R493" s="93">
        <f>SUM('1:3'!R493)</f>
        <v>0</v>
      </c>
      <c r="S493" s="93">
        <f>SUM('1:3'!S493)</f>
        <v>0</v>
      </c>
      <c r="T493" s="93">
        <f>SUM('1:3'!T493)</f>
        <v>0</v>
      </c>
      <c r="U493" s="93">
        <f>SUM('1:3'!U493)</f>
        <v>0</v>
      </c>
      <c r="V493" s="202">
        <f>SUM(X493:AA493)</f>
        <v>0</v>
      </c>
      <c r="W493" s="33">
        <f t="shared" si="102"/>
        <v>0</v>
      </c>
      <c r="X493" s="93">
        <f>SUM('1:3'!X493)</f>
        <v>0</v>
      </c>
      <c r="Y493" s="93">
        <f>SUM('1:3'!Y493)</f>
        <v>0</v>
      </c>
      <c r="Z493" s="93">
        <f>SUM('1:3'!Z493)</f>
        <v>0</v>
      </c>
      <c r="AA493" s="93">
        <f>SUM('1:3'!AA493)</f>
        <v>0</v>
      </c>
      <c r="AB493" s="315">
        <v>2.25</v>
      </c>
      <c r="AC493" s="238">
        <f t="shared" si="114"/>
        <v>819</v>
      </c>
      <c r="AD493" s="223"/>
      <c r="AE493" s="54"/>
      <c r="AF493" s="54"/>
      <c r="AG493" s="54"/>
      <c r="AH493" s="54"/>
      <c r="AI493" s="57"/>
      <c r="AJ493" s="57"/>
      <c r="AK493" s="57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</row>
    <row r="494" spans="1:53" ht="15.75">
      <c r="A494" s="259">
        <v>30700017</v>
      </c>
      <c r="B494" s="64" t="s">
        <v>2</v>
      </c>
      <c r="C494" s="214"/>
      <c r="D494" s="17">
        <v>4.4000000000000004</v>
      </c>
      <c r="E494" s="17"/>
      <c r="F494" s="6"/>
      <c r="G494" s="93">
        <f>SUM('1:3'!G494)</f>
        <v>0</v>
      </c>
      <c r="H494" s="256">
        <f t="shared" si="115"/>
        <v>0</v>
      </c>
      <c r="I494" s="93">
        <f>SUM('1:3'!I494)</f>
        <v>0</v>
      </c>
      <c r="J494" s="31" t="str">
        <f t="array" ref="J494">IF(ISERROR(G494/I494),"",G494/I494)</f>
        <v/>
      </c>
      <c r="K494" s="35">
        <f t="array" ref="K494">IF(ISERROR(G494/L494),"",G494/L494)</f>
        <v>0</v>
      </c>
      <c r="L494" s="87">
        <v>5.8</v>
      </c>
      <c r="M494" s="36">
        <f>IF(ISERROR(I494-K494),"",I494-K494)</f>
        <v>0</v>
      </c>
      <c r="N494" s="31">
        <f>SUM(O494:U494)</f>
        <v>0</v>
      </c>
      <c r="O494" s="93">
        <f>SUM('1:3'!O494)</f>
        <v>0</v>
      </c>
      <c r="P494" s="93">
        <f>SUM('1:3'!P494)</f>
        <v>0</v>
      </c>
      <c r="Q494" s="93">
        <f>SUM('1:3'!Q494)</f>
        <v>0</v>
      </c>
      <c r="R494" s="93">
        <f>SUM('1:3'!R494)</f>
        <v>0</v>
      </c>
      <c r="S494" s="93">
        <f>SUM('1:3'!S494)</f>
        <v>0</v>
      </c>
      <c r="T494" s="93">
        <f>SUM('1:3'!T494)</f>
        <v>0</v>
      </c>
      <c r="U494" s="93">
        <f>SUM('1:3'!U494)</f>
        <v>0</v>
      </c>
      <c r="V494" s="202">
        <f>SUM(X494:AA494)</f>
        <v>0</v>
      </c>
      <c r="W494" s="33" t="str">
        <f t="shared" si="102"/>
        <v/>
      </c>
      <c r="X494" s="93">
        <f>SUM('1:3'!X494)</f>
        <v>0</v>
      </c>
      <c r="Y494" s="93">
        <f>SUM('1:3'!Y494)</f>
        <v>0</v>
      </c>
      <c r="Z494" s="93">
        <f>SUM('1:3'!Z494)</f>
        <v>0</v>
      </c>
      <c r="AA494" s="93">
        <f>SUM('1:3'!AA494)</f>
        <v>0</v>
      </c>
      <c r="AB494" s="315">
        <v>1.79</v>
      </c>
      <c r="AC494" s="238">
        <f t="shared" si="114"/>
        <v>0</v>
      </c>
      <c r="AD494" s="223"/>
      <c r="AE494" s="54"/>
      <c r="AF494" s="54"/>
      <c r="AG494" s="54"/>
      <c r="AH494" s="54"/>
      <c r="AI494" s="57"/>
      <c r="AJ494" s="57"/>
      <c r="AK494" s="57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</row>
    <row r="495" spans="1:53" ht="15.75">
      <c r="A495" s="259"/>
      <c r="B495" s="64" t="s">
        <v>348</v>
      </c>
      <c r="C495" s="184" t="s">
        <v>376</v>
      </c>
      <c r="D495" s="17"/>
      <c r="E495" s="17"/>
      <c r="F495" s="6"/>
      <c r="G495" s="93">
        <f>SUM('1:3'!G495)</f>
        <v>0</v>
      </c>
      <c r="H495" s="256">
        <f t="shared" si="115"/>
        <v>0</v>
      </c>
      <c r="I495" s="93">
        <f>SUM('1:3'!I495)</f>
        <v>0</v>
      </c>
      <c r="J495" s="31"/>
      <c r="K495" s="35"/>
      <c r="L495" s="87"/>
      <c r="M495" s="36"/>
      <c r="N495" s="31"/>
      <c r="O495" s="93">
        <f>SUM('1:3'!O495)</f>
        <v>0</v>
      </c>
      <c r="P495" s="93">
        <f>SUM('1:3'!P495)</f>
        <v>0</v>
      </c>
      <c r="Q495" s="93">
        <f>SUM('1:3'!Q495)</f>
        <v>0</v>
      </c>
      <c r="R495" s="93">
        <f>SUM('1:3'!R495)</f>
        <v>0</v>
      </c>
      <c r="S495" s="93">
        <f>SUM('1:3'!S495)</f>
        <v>0</v>
      </c>
      <c r="T495" s="93">
        <f>SUM('1:3'!T495)</f>
        <v>0</v>
      </c>
      <c r="U495" s="93">
        <f>SUM('1:3'!U495)</f>
        <v>0</v>
      </c>
      <c r="V495" s="202"/>
      <c r="W495" s="33"/>
      <c r="X495" s="93">
        <f>SUM('1:3'!X495)</f>
        <v>0</v>
      </c>
      <c r="Y495" s="93">
        <f>SUM('1:3'!Y495)</f>
        <v>0</v>
      </c>
      <c r="Z495" s="93">
        <f>SUM('1:3'!Z495)</f>
        <v>0</v>
      </c>
      <c r="AA495" s="93">
        <f>SUM('1:3'!AA495)</f>
        <v>0</v>
      </c>
      <c r="AB495" s="315"/>
      <c r="AC495" s="238">
        <f t="shared" si="114"/>
        <v>0</v>
      </c>
      <c r="AD495" s="223"/>
      <c r="AE495" s="54"/>
      <c r="AF495" s="54"/>
      <c r="AG495" s="54"/>
      <c r="AH495" s="54"/>
      <c r="AI495" s="57"/>
      <c r="AJ495" s="57"/>
      <c r="AK495" s="57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</row>
    <row r="496" spans="1:53" ht="15.75">
      <c r="A496" s="259">
        <v>30700001</v>
      </c>
      <c r="B496" s="187" t="s">
        <v>359</v>
      </c>
      <c r="C496" s="214"/>
      <c r="D496" s="17"/>
      <c r="E496" s="17"/>
      <c r="F496" s="6"/>
      <c r="G496" s="93">
        <f>SUM('1:3'!G496)</f>
        <v>0</v>
      </c>
      <c r="H496" s="256">
        <f t="shared" si="115"/>
        <v>0</v>
      </c>
      <c r="I496" s="93">
        <f>SUM('1:3'!I496)</f>
        <v>0</v>
      </c>
      <c r="J496" s="31"/>
      <c r="K496" s="35"/>
      <c r="L496" s="87">
        <v>6</v>
      </c>
      <c r="M496" s="36"/>
      <c r="N496" s="31"/>
      <c r="O496" s="93">
        <f>SUM('1:3'!O496)</f>
        <v>0</v>
      </c>
      <c r="P496" s="93">
        <f>SUM('1:3'!P496)</f>
        <v>0</v>
      </c>
      <c r="Q496" s="93">
        <f>SUM('1:3'!Q496)</f>
        <v>0</v>
      </c>
      <c r="R496" s="93">
        <f>SUM('1:3'!R496)</f>
        <v>0</v>
      </c>
      <c r="S496" s="93">
        <f>SUM('1:3'!S496)</f>
        <v>0</v>
      </c>
      <c r="T496" s="93">
        <f>SUM('1:3'!T496)</f>
        <v>0</v>
      </c>
      <c r="U496" s="93">
        <f>SUM('1:3'!U496)</f>
        <v>0</v>
      </c>
      <c r="V496" s="202"/>
      <c r="W496" s="33"/>
      <c r="X496" s="93">
        <f>SUM('1:3'!X496)</f>
        <v>0</v>
      </c>
      <c r="Y496" s="93">
        <f>SUM('1:3'!Y496)</f>
        <v>0</v>
      </c>
      <c r="Z496" s="93">
        <f>SUM('1:3'!Z496)</f>
        <v>0</v>
      </c>
      <c r="AA496" s="93">
        <f>SUM('1:3'!AA496)</f>
        <v>0</v>
      </c>
      <c r="AB496" s="315">
        <v>1.92</v>
      </c>
      <c r="AC496" s="238">
        <f t="shared" si="114"/>
        <v>0</v>
      </c>
      <c r="AD496" s="223"/>
      <c r="AE496" s="54"/>
      <c r="AF496" s="54"/>
      <c r="AG496" s="54"/>
      <c r="AH496" s="54"/>
      <c r="AI496" s="57"/>
      <c r="AJ496" s="57"/>
      <c r="AK496" s="57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</row>
    <row r="497" spans="1:53" ht="17.25">
      <c r="A497" s="282"/>
      <c r="B497" s="66" t="s">
        <v>104</v>
      </c>
      <c r="C497" s="214" t="s">
        <v>53</v>
      </c>
      <c r="D497" s="17">
        <v>6.04</v>
      </c>
      <c r="E497" s="17"/>
      <c r="F497" s="6"/>
      <c r="G497" s="93">
        <f>SUM('1:3'!G497)</f>
        <v>0</v>
      </c>
      <c r="H497" s="256">
        <f t="shared" si="115"/>
        <v>0</v>
      </c>
      <c r="I497" s="93">
        <f>SUM('1:3'!I497)</f>
        <v>0</v>
      </c>
      <c r="J497" s="31" t="str">
        <f t="array" ref="J497">IF(ISERROR(G497/I497),"",G497/I497)</f>
        <v/>
      </c>
      <c r="K497" s="35">
        <f t="array" ref="K497">IF(ISERROR(G497/L497),"",G497/L497)</f>
        <v>0</v>
      </c>
      <c r="L497" s="87">
        <v>6</v>
      </c>
      <c r="M497" s="36">
        <f>IF(ISERROR(I497-K497),"",I497-K497)</f>
        <v>0</v>
      </c>
      <c r="N497" s="31">
        <f>SUM(O497:U497)</f>
        <v>0</v>
      </c>
      <c r="O497" s="93">
        <f>SUM('1:3'!O497)</f>
        <v>0</v>
      </c>
      <c r="P497" s="93">
        <f>SUM('1:3'!P497)</f>
        <v>0</v>
      </c>
      <c r="Q497" s="93">
        <f>SUM('1:3'!Q497)</f>
        <v>0</v>
      </c>
      <c r="R497" s="93">
        <f>SUM('1:3'!R497)</f>
        <v>0</v>
      </c>
      <c r="S497" s="93">
        <f>SUM('1:3'!S497)</f>
        <v>0</v>
      </c>
      <c r="T497" s="93">
        <f>SUM('1:3'!T497)</f>
        <v>0</v>
      </c>
      <c r="U497" s="93">
        <f>SUM('1:3'!U497)</f>
        <v>0</v>
      </c>
      <c r="V497" s="202">
        <f>SUM(X497:AA497)</f>
        <v>0</v>
      </c>
      <c r="W497" s="33" t="str">
        <f>IF(ISERROR(V497/G497),"",V497/G497)</f>
        <v/>
      </c>
      <c r="X497" s="93">
        <f>SUM('1:3'!X497)</f>
        <v>0</v>
      </c>
      <c r="Y497" s="93">
        <f>SUM('1:3'!Y497)</f>
        <v>0</v>
      </c>
      <c r="Z497" s="93">
        <f>SUM('1:3'!Z497)</f>
        <v>0</v>
      </c>
      <c r="AA497" s="93">
        <f>SUM('1:3'!AA497)</f>
        <v>0</v>
      </c>
      <c r="AB497" s="315">
        <v>1.73</v>
      </c>
      <c r="AC497" s="238">
        <f t="shared" si="114"/>
        <v>0</v>
      </c>
      <c r="AD497" s="223"/>
      <c r="AE497" s="54"/>
      <c r="AF497" s="54"/>
      <c r="AG497" s="54"/>
      <c r="AH497" s="54"/>
      <c r="AI497" s="57"/>
      <c r="AJ497" s="57"/>
      <c r="AK497" s="57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</row>
    <row r="498" spans="1:53" ht="17.25">
      <c r="A498" s="282">
        <v>30700019</v>
      </c>
      <c r="B498" s="66" t="s">
        <v>104</v>
      </c>
      <c r="C498" s="214" t="s">
        <v>60</v>
      </c>
      <c r="D498" s="17">
        <v>6.04</v>
      </c>
      <c r="E498" s="17"/>
      <c r="F498" s="6"/>
      <c r="G498" s="93">
        <f>SUM('1:3'!G498)</f>
        <v>0</v>
      </c>
      <c r="H498" s="256">
        <f t="shared" si="115"/>
        <v>0</v>
      </c>
      <c r="I498" s="93">
        <f>SUM('1:3'!I498)</f>
        <v>0</v>
      </c>
      <c r="J498" s="31" t="str">
        <f t="array" ref="J498">IF(ISERROR(G498/I498),"",G498/I498)</f>
        <v/>
      </c>
      <c r="K498" s="35">
        <f t="array" ref="K498">IF(ISERROR(G498/L498),"",G498/L498)</f>
        <v>0</v>
      </c>
      <c r="L498" s="87">
        <v>6</v>
      </c>
      <c r="M498" s="36">
        <f>IF(ISERROR(I498-K498),"",I498-K498)</f>
        <v>0</v>
      </c>
      <c r="N498" s="31">
        <f>SUM(O498:U498)</f>
        <v>0</v>
      </c>
      <c r="O498" s="93">
        <f>SUM('1:3'!O498)</f>
        <v>0</v>
      </c>
      <c r="P498" s="93">
        <f>SUM('1:3'!P498)</f>
        <v>0</v>
      </c>
      <c r="Q498" s="93">
        <f>SUM('1:3'!Q498)</f>
        <v>0</v>
      </c>
      <c r="R498" s="93">
        <f>SUM('1:3'!R498)</f>
        <v>0</v>
      </c>
      <c r="S498" s="93">
        <f>SUM('1:3'!S498)</f>
        <v>0</v>
      </c>
      <c r="T498" s="93">
        <f>SUM('1:3'!T498)</f>
        <v>0</v>
      </c>
      <c r="U498" s="93">
        <f>SUM('1:3'!U498)</f>
        <v>0</v>
      </c>
      <c r="V498" s="202">
        <f>SUM(X498:AA498)</f>
        <v>0</v>
      </c>
      <c r="W498" s="33" t="str">
        <f>IF(ISERROR(V498/G498),"",V498/G498)</f>
        <v/>
      </c>
      <c r="X498" s="93">
        <f>SUM('1:3'!X498)</f>
        <v>0</v>
      </c>
      <c r="Y498" s="93">
        <f>SUM('1:3'!Y498)</f>
        <v>0</v>
      </c>
      <c r="Z498" s="93">
        <f>SUM('1:3'!Z498)</f>
        <v>0</v>
      </c>
      <c r="AA498" s="93">
        <f>SUM('1:3'!AA498)</f>
        <v>0</v>
      </c>
      <c r="AB498" s="315">
        <v>1.73</v>
      </c>
      <c r="AC498" s="238">
        <f t="shared" si="114"/>
        <v>0</v>
      </c>
      <c r="AD498" s="223"/>
      <c r="AE498" s="54"/>
      <c r="AF498" s="54"/>
      <c r="AG498" s="54"/>
      <c r="AH498" s="54"/>
      <c r="AI498" s="57"/>
      <c r="AJ498" s="57"/>
      <c r="AK498" s="57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</row>
    <row r="499" spans="1:53" ht="15.75">
      <c r="A499" s="265">
        <v>30601015</v>
      </c>
      <c r="B499" s="248" t="s">
        <v>440</v>
      </c>
      <c r="C499" s="251" t="s">
        <v>53</v>
      </c>
      <c r="D499" s="17"/>
      <c r="E499" s="17"/>
      <c r="F499" s="6"/>
      <c r="G499" s="93">
        <f>SUM('1:3'!G499)</f>
        <v>0</v>
      </c>
      <c r="H499" s="256">
        <f t="shared" si="115"/>
        <v>0</v>
      </c>
      <c r="I499" s="93"/>
      <c r="J499" s="31"/>
      <c r="K499" s="35"/>
      <c r="L499" s="87"/>
      <c r="M499" s="36"/>
      <c r="N499" s="31"/>
      <c r="O499" s="93"/>
      <c r="P499" s="93"/>
      <c r="Q499" s="93"/>
      <c r="R499" s="93"/>
      <c r="S499" s="93"/>
      <c r="T499" s="93"/>
      <c r="U499" s="93"/>
      <c r="V499" s="202"/>
      <c r="W499" s="33"/>
      <c r="X499" s="93"/>
      <c r="Y499" s="93"/>
      <c r="Z499" s="93"/>
      <c r="AA499" s="93"/>
      <c r="AB499" s="315">
        <v>1.73</v>
      </c>
      <c r="AC499" s="238">
        <f t="shared" si="114"/>
        <v>0</v>
      </c>
      <c r="AD499" s="252"/>
      <c r="AE499" s="54"/>
      <c r="AF499" s="54"/>
      <c r="AG499" s="54"/>
      <c r="AH499" s="54"/>
      <c r="AI499" s="57"/>
      <c r="AJ499" s="57"/>
      <c r="AK499" s="57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</row>
    <row r="500" spans="1:53" ht="15.75">
      <c r="A500" s="265">
        <v>30101016</v>
      </c>
      <c r="B500" s="248" t="s">
        <v>440</v>
      </c>
      <c r="C500" s="251" t="s">
        <v>60</v>
      </c>
      <c r="D500" s="17"/>
      <c r="E500" s="17"/>
      <c r="F500" s="6"/>
      <c r="G500" s="93">
        <f>SUM('1:3'!G500)</f>
        <v>0</v>
      </c>
      <c r="H500" s="256">
        <f t="shared" si="115"/>
        <v>0</v>
      </c>
      <c r="I500" s="93"/>
      <c r="J500" s="31"/>
      <c r="K500" s="35"/>
      <c r="L500" s="87"/>
      <c r="M500" s="36"/>
      <c r="N500" s="31"/>
      <c r="O500" s="93"/>
      <c r="P500" s="93"/>
      <c r="Q500" s="93"/>
      <c r="R500" s="93"/>
      <c r="S500" s="93"/>
      <c r="T500" s="93"/>
      <c r="U500" s="93"/>
      <c r="V500" s="202"/>
      <c r="W500" s="33"/>
      <c r="X500" s="93"/>
      <c r="Y500" s="93"/>
      <c r="Z500" s="93"/>
      <c r="AA500" s="93"/>
      <c r="AB500" s="315">
        <v>1.73</v>
      </c>
      <c r="AC500" s="238">
        <f t="shared" si="114"/>
        <v>0</v>
      </c>
      <c r="AD500" s="252"/>
      <c r="AE500" s="54"/>
      <c r="AF500" s="54"/>
      <c r="AG500" s="54"/>
      <c r="AH500" s="54"/>
      <c r="AI500" s="57"/>
      <c r="AJ500" s="57"/>
      <c r="AK500" s="57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</row>
    <row r="501" spans="1:53" ht="15.75">
      <c r="A501" s="259">
        <v>30700018</v>
      </c>
      <c r="B501" s="61" t="s">
        <v>159</v>
      </c>
      <c r="C501" s="16"/>
      <c r="D501" s="17">
        <v>7.3</v>
      </c>
      <c r="E501" s="17"/>
      <c r="F501" s="6"/>
      <c r="G501" s="93">
        <f>SUM('1:3'!G501)</f>
        <v>0</v>
      </c>
      <c r="H501" s="256">
        <f t="shared" si="115"/>
        <v>0</v>
      </c>
      <c r="I501" s="93">
        <f>SUM('1:3'!I501)</f>
        <v>0</v>
      </c>
      <c r="J501" s="31" t="str">
        <f t="array" ref="J501">IF(ISERROR(G501/I501),"",G501/I501)</f>
        <v/>
      </c>
      <c r="K501" s="35">
        <f t="array" ref="K501">IF(ISERROR(G501/L501),"",G501/L501)</f>
        <v>0</v>
      </c>
      <c r="L501" s="87">
        <v>7.5</v>
      </c>
      <c r="M501" s="36">
        <f>IF(ISERROR(I501-K501),"",I501-K501)</f>
        <v>0</v>
      </c>
      <c r="N501" s="31">
        <f>SUM(O501:U501)</f>
        <v>0</v>
      </c>
      <c r="O501" s="93">
        <f>SUM('1:3'!O501)</f>
        <v>0</v>
      </c>
      <c r="P501" s="93">
        <f>SUM('1:3'!P501)</f>
        <v>0</v>
      </c>
      <c r="Q501" s="93">
        <f>SUM('1:3'!Q501)</f>
        <v>0</v>
      </c>
      <c r="R501" s="93">
        <f>SUM('1:3'!R501)</f>
        <v>0</v>
      </c>
      <c r="S501" s="93">
        <f>SUM('1:3'!S501)</f>
        <v>0</v>
      </c>
      <c r="T501" s="93">
        <f>SUM('1:3'!T501)</f>
        <v>0</v>
      </c>
      <c r="U501" s="93">
        <f>SUM('1:3'!U501)</f>
        <v>0</v>
      </c>
      <c r="V501" s="202">
        <f>SUM(X501:AA501)</f>
        <v>0</v>
      </c>
      <c r="W501" s="33" t="str">
        <f>IF(ISERROR(V501/G501),"",V501/G501)</f>
        <v/>
      </c>
      <c r="X501" s="93">
        <f>SUM('1:3'!X501)</f>
        <v>0</v>
      </c>
      <c r="Y501" s="93">
        <f>SUM('1:3'!Y501)</f>
        <v>0</v>
      </c>
      <c r="Z501" s="93">
        <f>SUM('1:3'!Z501)</f>
        <v>0</v>
      </c>
      <c r="AA501" s="93">
        <f>SUM('1:3'!AA501)</f>
        <v>0</v>
      </c>
      <c r="AB501" s="315">
        <v>1.27</v>
      </c>
      <c r="AC501" s="238">
        <f t="shared" si="114"/>
        <v>0</v>
      </c>
      <c r="AD501" s="223"/>
      <c r="AE501" s="54"/>
      <c r="AF501" s="54"/>
      <c r="AG501" s="54"/>
      <c r="AH501" s="54"/>
      <c r="AI501" s="57"/>
      <c r="AJ501" s="57"/>
      <c r="AK501" s="57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</row>
    <row r="502" spans="1:53" ht="15.75">
      <c r="A502" s="259">
        <v>30700010</v>
      </c>
      <c r="B502" s="61" t="s">
        <v>105</v>
      </c>
      <c r="C502" s="16"/>
      <c r="D502" s="17">
        <f>78*120/1000</f>
        <v>9.36</v>
      </c>
      <c r="E502" s="17"/>
      <c r="F502" s="6"/>
      <c r="G502" s="93">
        <f>SUM('1:3'!G502)</f>
        <v>0</v>
      </c>
      <c r="H502" s="256">
        <f t="shared" si="115"/>
        <v>0</v>
      </c>
      <c r="I502" s="93">
        <f>SUM('1:3'!I502)</f>
        <v>0</v>
      </c>
      <c r="J502" s="31"/>
      <c r="K502" s="35"/>
      <c r="L502" s="87"/>
      <c r="M502" s="36"/>
      <c r="N502" s="31"/>
      <c r="O502" s="93">
        <f>SUM('1:3'!O502)</f>
        <v>0</v>
      </c>
      <c r="P502" s="93">
        <f>SUM('1:3'!P502)</f>
        <v>0</v>
      </c>
      <c r="Q502" s="93">
        <f>SUM('1:3'!Q502)</f>
        <v>0</v>
      </c>
      <c r="R502" s="93">
        <f>SUM('1:3'!R502)</f>
        <v>0</v>
      </c>
      <c r="S502" s="93">
        <f>SUM('1:3'!S502)</f>
        <v>0</v>
      </c>
      <c r="T502" s="93">
        <f>SUM('1:3'!T502)</f>
        <v>0</v>
      </c>
      <c r="U502" s="93">
        <f>SUM('1:3'!U502)</f>
        <v>0</v>
      </c>
      <c r="V502" s="202"/>
      <c r="W502" s="33"/>
      <c r="X502" s="93">
        <f>SUM('1:3'!X502)</f>
        <v>0</v>
      </c>
      <c r="Y502" s="93">
        <f>SUM('1:3'!Y502)</f>
        <v>0</v>
      </c>
      <c r="Z502" s="93">
        <f>SUM('1:3'!Z502)</f>
        <v>0</v>
      </c>
      <c r="AA502" s="93">
        <f>SUM('1:3'!AA502)</f>
        <v>0</v>
      </c>
      <c r="AB502" s="315"/>
      <c r="AC502" s="238">
        <f t="shared" si="114"/>
        <v>0</v>
      </c>
      <c r="AD502" s="223"/>
      <c r="AE502" s="54"/>
      <c r="AF502" s="54"/>
      <c r="AG502" s="54"/>
      <c r="AH502" s="54"/>
      <c r="AI502" s="57"/>
      <c r="AJ502" s="57"/>
      <c r="AK502" s="57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</row>
    <row r="503" spans="1:53" ht="15.75">
      <c r="A503" s="259">
        <v>30700015</v>
      </c>
      <c r="B503" s="254" t="s">
        <v>159</v>
      </c>
      <c r="C503" s="16"/>
      <c r="D503" s="17">
        <v>4.5</v>
      </c>
      <c r="E503" s="17"/>
      <c r="F503" s="6"/>
      <c r="G503" s="93">
        <f>SUM('1:3'!G503)</f>
        <v>0</v>
      </c>
      <c r="H503" s="256">
        <f t="shared" si="115"/>
        <v>0</v>
      </c>
      <c r="I503" s="93">
        <f>SUM('1:3'!I503)</f>
        <v>0</v>
      </c>
      <c r="J503" s="31"/>
      <c r="K503" s="35"/>
      <c r="L503" s="87"/>
      <c r="M503" s="36"/>
      <c r="N503" s="31"/>
      <c r="O503" s="93"/>
      <c r="P503" s="93"/>
      <c r="Q503" s="93"/>
      <c r="R503" s="93"/>
      <c r="S503" s="93"/>
      <c r="T503" s="93"/>
      <c r="U503" s="93"/>
      <c r="V503" s="202"/>
      <c r="W503" s="33"/>
      <c r="X503" s="93"/>
      <c r="Y503" s="93"/>
      <c r="Z503" s="93"/>
      <c r="AA503" s="93"/>
      <c r="AB503" s="315"/>
      <c r="AC503" s="238">
        <f t="shared" si="114"/>
        <v>0</v>
      </c>
      <c r="AD503" s="223"/>
      <c r="AE503" s="54"/>
      <c r="AF503" s="54"/>
      <c r="AG503" s="54"/>
      <c r="AH503" s="54"/>
      <c r="AI503" s="57"/>
      <c r="AJ503" s="57"/>
      <c r="AK503" s="57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</row>
    <row r="504" spans="1:53" ht="15.75">
      <c r="A504" s="259">
        <v>30700012</v>
      </c>
      <c r="B504" s="254" t="s">
        <v>160</v>
      </c>
      <c r="C504" s="16"/>
      <c r="D504" s="17">
        <v>4.5</v>
      </c>
      <c r="E504" s="17"/>
      <c r="F504" s="6"/>
      <c r="G504" s="93">
        <f>SUM('1:3'!G504)</f>
        <v>0</v>
      </c>
      <c r="H504" s="256">
        <f t="shared" si="115"/>
        <v>0</v>
      </c>
      <c r="I504" s="93">
        <f>SUM('1:3'!I504)</f>
        <v>0</v>
      </c>
      <c r="J504" s="31"/>
      <c r="K504" s="35"/>
      <c r="L504" s="87"/>
      <c r="M504" s="36"/>
      <c r="N504" s="31"/>
      <c r="O504" s="93">
        <f>SUM('1:3'!O504)</f>
        <v>0</v>
      </c>
      <c r="P504" s="93">
        <f>SUM('1:3'!P504)</f>
        <v>0</v>
      </c>
      <c r="Q504" s="93">
        <f>SUM('1:3'!Q504)</f>
        <v>0</v>
      </c>
      <c r="R504" s="93">
        <f>SUM('1:3'!R504)</f>
        <v>0</v>
      </c>
      <c r="S504" s="93">
        <f>SUM('1:3'!S504)</f>
        <v>0</v>
      </c>
      <c r="T504" s="93">
        <f>SUM('1:3'!T504)</f>
        <v>0</v>
      </c>
      <c r="U504" s="93">
        <f>SUM('1:3'!U504)</f>
        <v>0</v>
      </c>
      <c r="V504" s="202"/>
      <c r="W504" s="33"/>
      <c r="X504" s="93">
        <f>SUM('1:3'!X504)</f>
        <v>0</v>
      </c>
      <c r="Y504" s="93">
        <f>SUM('1:3'!Y504)</f>
        <v>0</v>
      </c>
      <c r="Z504" s="93">
        <f>SUM('1:3'!Z504)</f>
        <v>0</v>
      </c>
      <c r="AA504" s="93">
        <f>SUM('1:3'!AA504)</f>
        <v>0</v>
      </c>
      <c r="AB504" s="315"/>
      <c r="AC504" s="238">
        <f t="shared" si="114"/>
        <v>0</v>
      </c>
      <c r="AD504" s="223"/>
      <c r="AE504" s="54"/>
      <c r="AF504" s="54"/>
      <c r="AG504" s="54"/>
      <c r="AH504" s="54"/>
      <c r="AI504" s="57"/>
      <c r="AJ504" s="57"/>
      <c r="AK504" s="57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</row>
    <row r="505" spans="1:53" ht="17.25">
      <c r="A505" s="280"/>
      <c r="B505" s="216"/>
      <c r="C505" s="16"/>
      <c r="D505" s="17"/>
      <c r="E505" s="17"/>
      <c r="F505" s="6"/>
      <c r="G505" s="93">
        <f>SUM('1:3'!G505)</f>
        <v>0</v>
      </c>
      <c r="H505" s="256">
        <f t="shared" si="115"/>
        <v>0</v>
      </c>
      <c r="I505" s="93">
        <f>SUM('1:3'!I505)</f>
        <v>0</v>
      </c>
      <c r="J505" s="31"/>
      <c r="K505" s="35"/>
      <c r="L505" s="87"/>
      <c r="M505" s="36"/>
      <c r="N505" s="31"/>
      <c r="O505" s="93">
        <f>SUM('1:3'!O505)</f>
        <v>0</v>
      </c>
      <c r="P505" s="93">
        <f>SUM('1:3'!P505)</f>
        <v>0</v>
      </c>
      <c r="Q505" s="93">
        <f>SUM('1:3'!Q505)</f>
        <v>0</v>
      </c>
      <c r="R505" s="93">
        <f>SUM('1:3'!R505)</f>
        <v>0</v>
      </c>
      <c r="S505" s="93">
        <f>SUM('1:3'!S505)</f>
        <v>0</v>
      </c>
      <c r="T505" s="93">
        <f>SUM('1:3'!T505)</f>
        <v>0</v>
      </c>
      <c r="U505" s="93">
        <f>SUM('1:3'!U505)</f>
        <v>0</v>
      </c>
      <c r="V505" s="202"/>
      <c r="W505" s="33"/>
      <c r="X505" s="93">
        <f>SUM('1:3'!X505)</f>
        <v>0</v>
      </c>
      <c r="Y505" s="93">
        <f>SUM('1:3'!Y505)</f>
        <v>0</v>
      </c>
      <c r="Z505" s="93">
        <f>SUM('1:3'!Z505)</f>
        <v>0</v>
      </c>
      <c r="AA505" s="93">
        <f>SUM('1:3'!AA505)</f>
        <v>0</v>
      </c>
      <c r="AB505" s="73"/>
      <c r="AC505" s="238">
        <f t="shared" si="114"/>
        <v>0</v>
      </c>
      <c r="AD505" s="223"/>
      <c r="AE505" s="54"/>
      <c r="AF505" s="54"/>
      <c r="AG505" s="54"/>
      <c r="AH505" s="54"/>
      <c r="AI505" s="57"/>
      <c r="AJ505" s="57"/>
      <c r="AK505" s="57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</row>
    <row r="506" spans="1:53" ht="15.75">
      <c r="A506" s="536" t="s">
        <v>106</v>
      </c>
      <c r="B506" s="537"/>
      <c r="C506" s="215" t="s">
        <v>71</v>
      </c>
      <c r="D506" s="20"/>
      <c r="E506" s="20"/>
      <c r="F506" s="32"/>
      <c r="G506" s="94">
        <f>SUM(G491:G505)</f>
        <v>364</v>
      </c>
      <c r="H506" s="30">
        <f>SUM(H491:H505)</f>
        <v>2839.2</v>
      </c>
      <c r="I506" s="30">
        <f>SUM(I491:I505)</f>
        <v>87</v>
      </c>
      <c r="J506" s="31">
        <f t="array" ref="J506">IF(ISERROR(G506/I506),"",G506/I506)</f>
        <v>4.1839080459770113</v>
      </c>
      <c r="K506" s="30">
        <f>SUM(K491:K501)</f>
        <v>79.130434782608702</v>
      </c>
      <c r="L506" s="98"/>
      <c r="M506" s="89">
        <f t="shared" ref="M506:V506" si="116">SUM(M491:M501)</f>
        <v>7.8695652173912976</v>
      </c>
      <c r="N506" s="20">
        <f t="shared" si="116"/>
        <v>0</v>
      </c>
      <c r="O506" s="91">
        <f t="shared" si="116"/>
        <v>0</v>
      </c>
      <c r="P506" s="91">
        <f t="shared" si="116"/>
        <v>0</v>
      </c>
      <c r="Q506" s="91">
        <f t="shared" si="116"/>
        <v>0</v>
      </c>
      <c r="R506" s="91">
        <f t="shared" si="116"/>
        <v>0</v>
      </c>
      <c r="S506" s="92">
        <f t="shared" si="116"/>
        <v>0</v>
      </c>
      <c r="T506" s="91">
        <f t="shared" si="116"/>
        <v>0</v>
      </c>
      <c r="U506" s="91">
        <f t="shared" si="116"/>
        <v>0</v>
      </c>
      <c r="V506" s="202">
        <f t="shared" si="116"/>
        <v>0</v>
      </c>
      <c r="W506" s="33">
        <f>IF(ISERROR(V506/G506),"",V506/G506)</f>
        <v>0</v>
      </c>
      <c r="X506" s="92">
        <f>SUM(X491:X501)</f>
        <v>0</v>
      </c>
      <c r="Y506" s="92">
        <f>SUM(Y491:Y501)</f>
        <v>0</v>
      </c>
      <c r="Z506" s="92">
        <f>SUM(Z491:Z501)</f>
        <v>0</v>
      </c>
      <c r="AA506" s="92">
        <f>SUM(AA491:AA501)</f>
        <v>0</v>
      </c>
      <c r="AB506" s="70"/>
      <c r="AC506" s="91">
        <f>SUM(AC491:AC505)</f>
        <v>819</v>
      </c>
      <c r="AD506" s="58"/>
      <c r="AE506" s="70"/>
      <c r="AF506" s="70"/>
      <c r="AG506" s="70"/>
      <c r="AH506" s="70"/>
      <c r="AI506" s="58"/>
      <c r="AJ506" s="58"/>
      <c r="AK506" s="58"/>
      <c r="AL506" s="58"/>
      <c r="AM506" s="58"/>
      <c r="AN506" s="58"/>
      <c r="AO506" s="58"/>
      <c r="AP506" s="58"/>
      <c r="AQ506" s="58"/>
      <c r="AR506" s="58"/>
      <c r="AS506" s="58"/>
      <c r="AT506" s="58"/>
      <c r="AU506" s="58"/>
      <c r="AV506" s="58"/>
      <c r="AW506" s="58"/>
      <c r="AX506" s="58"/>
      <c r="AY506" s="58"/>
      <c r="AZ506" s="58"/>
      <c r="BA506" s="58"/>
    </row>
    <row r="507" spans="1:53" ht="15.75">
      <c r="A507" s="538" t="s">
        <v>108</v>
      </c>
      <c r="B507" s="539"/>
      <c r="C507" s="539"/>
      <c r="D507" s="539"/>
      <c r="E507" s="539"/>
      <c r="F507" s="540"/>
      <c r="G507" s="189">
        <f>SUM(G370,G428,G463,G479,G490,G506)</f>
        <v>520</v>
      </c>
      <c r="H507" s="189">
        <f>SUM(H370,H428,H463,H479,H490,H506)</f>
        <v>3623.88</v>
      </c>
      <c r="I507" s="189">
        <f>SUM(I370,I428,I463,I479,I490,I506)</f>
        <v>104.5</v>
      </c>
      <c r="J507" s="52">
        <f t="array" ref="J507">IF(ISERROR(G507/I507),"",G507/I507)</f>
        <v>4.9760765550239237</v>
      </c>
      <c r="K507" s="189">
        <f>SUM(K370,K428,K463,K479,K490,K506)</f>
        <v>95.904628330995791</v>
      </c>
      <c r="L507" s="52">
        <f>IF(ISERROR(G507/K507),"",G507/K507)</f>
        <v>5.4220532319391639</v>
      </c>
      <c r="M507" s="189">
        <f t="shared" ref="M507:V507" si="117">SUM(M370,M428,M463,M479,M490,M506)</f>
        <v>8.5953716690042015</v>
      </c>
      <c r="N507" s="189">
        <f t="shared" si="117"/>
        <v>0</v>
      </c>
      <c r="O507" s="189">
        <f t="shared" si="117"/>
        <v>0</v>
      </c>
      <c r="P507" s="189">
        <f t="shared" si="117"/>
        <v>0</v>
      </c>
      <c r="Q507" s="189">
        <f t="shared" si="117"/>
        <v>0</v>
      </c>
      <c r="R507" s="189">
        <f t="shared" si="117"/>
        <v>0</v>
      </c>
      <c r="S507" s="189">
        <f t="shared" si="117"/>
        <v>0</v>
      </c>
      <c r="T507" s="189">
        <f t="shared" si="117"/>
        <v>0</v>
      </c>
      <c r="U507" s="189">
        <f t="shared" si="117"/>
        <v>0</v>
      </c>
      <c r="V507" s="189">
        <f t="shared" si="117"/>
        <v>0</v>
      </c>
      <c r="W507" s="78">
        <f>IF(ISERROR(V507/G507),"",V507/G507)</f>
        <v>0</v>
      </c>
      <c r="X507" s="189">
        <f>SUM(X370,X428,X463,X479,X490,X506)</f>
        <v>0</v>
      </c>
      <c r="Y507" s="189">
        <f>SUM(Y370,Y428,Y463,Y479,Y490,Y506)</f>
        <v>0</v>
      </c>
      <c r="Z507" s="189">
        <f>SUM(Z370,Z428,Z463,Z479,Z490,Z506)</f>
        <v>0</v>
      </c>
      <c r="AA507" s="189">
        <f>SUM(AA370,AA428,AA463,AA479,AA490,AA506)</f>
        <v>0</v>
      </c>
      <c r="AB507" s="71"/>
      <c r="AC507" s="240">
        <f>SUM(AC370,AC428,AC463,AC479,AC490,AC506)</f>
        <v>992.16000000000008</v>
      </c>
      <c r="AD507" s="223"/>
      <c r="AE507" s="77"/>
      <c r="AF507" s="77"/>
      <c r="AG507" s="77"/>
      <c r="AH507" s="77"/>
      <c r="AI507" s="57"/>
      <c r="AJ507" s="57"/>
      <c r="AK507" s="57"/>
      <c r="AL507" s="541"/>
      <c r="AM507" s="541"/>
      <c r="AN507" s="541"/>
      <c r="AO507" s="541"/>
      <c r="AP507" s="541"/>
      <c r="AQ507" s="541"/>
      <c r="AR507" s="541"/>
      <c r="AS507" s="541"/>
      <c r="AT507" s="541"/>
      <c r="AU507" s="541"/>
      <c r="AV507" s="541"/>
      <c r="AW507" s="541"/>
      <c r="AX507" s="541"/>
      <c r="AY507" s="541"/>
      <c r="AZ507" s="541"/>
      <c r="BA507" s="541"/>
    </row>
    <row r="508" spans="1:53">
      <c r="G508" s="352">
        <f>+G507+G164+G335</f>
        <v>7163</v>
      </c>
      <c r="H508" s="100" t="s">
        <v>165</v>
      </c>
      <c r="J508" s="101">
        <f>+G463+G292+G121</f>
        <v>450</v>
      </c>
      <c r="K508" s="101">
        <f>+H463+H292+H121</f>
        <v>2254.6800000000003</v>
      </c>
      <c r="L508" s="101">
        <f>+I463+I292+I121</f>
        <v>26.5</v>
      </c>
      <c r="M508" s="50">
        <f>+J508/L508</f>
        <v>16.981132075471699</v>
      </c>
      <c r="AC508" s="241">
        <f>+AC507+AC164+AC335</f>
        <v>4412.3500000000004</v>
      </c>
    </row>
    <row r="509" spans="1:53">
      <c r="G509" s="244"/>
      <c r="H509" s="100"/>
      <c r="J509" s="101"/>
      <c r="K509" s="101"/>
      <c r="L509" s="101"/>
      <c r="M509" s="50"/>
      <c r="AB509" s="244"/>
    </row>
    <row r="510" spans="1:53">
      <c r="D510" s="243"/>
      <c r="H510" s="100"/>
      <c r="J510" s="101"/>
      <c r="K510" s="101"/>
      <c r="L510" s="101"/>
      <c r="M510" s="50"/>
      <c r="AC510" s="245"/>
    </row>
    <row r="511" spans="1:53">
      <c r="J511" s="101"/>
      <c r="K511" s="101"/>
      <c r="L511" s="101"/>
      <c r="M511" s="50"/>
    </row>
    <row r="514" spans="7:13">
      <c r="H514" s="100"/>
      <c r="K514" s="101"/>
      <c r="L514" s="101"/>
      <c r="M514" s="102"/>
    </row>
    <row r="515" spans="7:13">
      <c r="H515" s="100"/>
      <c r="K515" s="101"/>
      <c r="L515" s="101"/>
      <c r="M515" s="102"/>
    </row>
    <row r="516" spans="7:13">
      <c r="H516" s="100"/>
      <c r="K516" s="101"/>
      <c r="L516" s="101"/>
      <c r="M516" s="102"/>
    </row>
    <row r="517" spans="7:13">
      <c r="H517" s="100"/>
      <c r="K517" s="101"/>
      <c r="L517" s="101"/>
      <c r="M517" s="102"/>
    </row>
    <row r="518" spans="7:13">
      <c r="H518" s="100" t="s">
        <v>167</v>
      </c>
      <c r="J518" s="46">
        <f>+G163</f>
        <v>0</v>
      </c>
      <c r="K518" s="101">
        <f>+H163</f>
        <v>0</v>
      </c>
      <c r="L518" s="101">
        <f>+I163</f>
        <v>0</v>
      </c>
      <c r="M518" s="102" t="e">
        <f>+J518/L518</f>
        <v>#DIV/0!</v>
      </c>
    </row>
    <row r="519" spans="7:13">
      <c r="J519" s="46">
        <f>+B171</f>
        <v>3492</v>
      </c>
      <c r="M519" s="102"/>
    </row>
    <row r="520" spans="7:13">
      <c r="M520" s="102"/>
    </row>
    <row r="521" spans="7:13">
      <c r="H521" s="100" t="s">
        <v>163</v>
      </c>
      <c r="J521" s="46">
        <f>+G199</f>
        <v>1514</v>
      </c>
      <c r="K521" s="101">
        <f>+H199</f>
        <v>7619.47</v>
      </c>
      <c r="L521" s="101">
        <f>+I199</f>
        <v>84</v>
      </c>
      <c r="M521" s="102">
        <f>+J521/L521</f>
        <v>18.023809523809526</v>
      </c>
    </row>
    <row r="522" spans="7:13">
      <c r="H522" s="100" t="s">
        <v>164</v>
      </c>
      <c r="J522" s="46">
        <f>+G257</f>
        <v>1472</v>
      </c>
      <c r="K522" s="101">
        <f>+H257</f>
        <v>7472.46</v>
      </c>
      <c r="L522" s="101">
        <f>+I257</f>
        <v>41</v>
      </c>
      <c r="M522" s="102">
        <f>+J522/L522</f>
        <v>35.902439024390247</v>
      </c>
    </row>
    <row r="523" spans="7:13">
      <c r="H523" s="100" t="s">
        <v>165</v>
      </c>
      <c r="J523" s="46">
        <f>+G292</f>
        <v>70</v>
      </c>
      <c r="K523" s="101">
        <f>+H292</f>
        <v>350</v>
      </c>
      <c r="L523" s="101">
        <f>+I292</f>
        <v>4</v>
      </c>
      <c r="M523" s="102">
        <f>+J523/L523</f>
        <v>17.5</v>
      </c>
    </row>
    <row r="524" spans="7:13">
      <c r="H524" s="100" t="s">
        <v>166</v>
      </c>
      <c r="J524" s="46">
        <f>+G308</f>
        <v>95</v>
      </c>
      <c r="K524" s="101">
        <f>+H308</f>
        <v>478.8</v>
      </c>
      <c r="L524" s="101">
        <f>+I308</f>
        <v>3</v>
      </c>
      <c r="M524" s="102">
        <f>+J524/L524</f>
        <v>31.666666666666668</v>
      </c>
    </row>
    <row r="525" spans="7:13">
      <c r="H525" s="100" t="s">
        <v>167</v>
      </c>
      <c r="J525" s="46">
        <f>+G334</f>
        <v>0</v>
      </c>
      <c r="K525" s="101">
        <f>+H334</f>
        <v>0</v>
      </c>
      <c r="L525" s="101">
        <f>+I334</f>
        <v>0</v>
      </c>
      <c r="M525" s="102" t="e">
        <f>+J525/L525</f>
        <v>#DIV/0!</v>
      </c>
    </row>
    <row r="526" spans="7:13">
      <c r="G526" t="s">
        <v>170</v>
      </c>
      <c r="J526" s="46">
        <f>+B342</f>
        <v>3151</v>
      </c>
      <c r="K526" s="101"/>
      <c r="L526" s="101"/>
      <c r="M526" s="102"/>
    </row>
    <row r="527" spans="7:13">
      <c r="H527" s="100" t="s">
        <v>163</v>
      </c>
      <c r="J527" s="46">
        <f>+G370</f>
        <v>0</v>
      </c>
      <c r="K527" s="101">
        <f>+H370</f>
        <v>0</v>
      </c>
      <c r="L527" s="101">
        <f>+I370</f>
        <v>0</v>
      </c>
      <c r="M527" s="102" t="e">
        <f>+J527/L527</f>
        <v>#DIV/0!</v>
      </c>
    </row>
    <row r="528" spans="7:13">
      <c r="H528" s="100" t="s">
        <v>164</v>
      </c>
      <c r="J528" s="46">
        <f>+G428</f>
        <v>0</v>
      </c>
      <c r="K528" s="101">
        <f>+H428</f>
        <v>0</v>
      </c>
      <c r="L528" s="101">
        <f>+I428</f>
        <v>0</v>
      </c>
      <c r="M528" s="102" t="e">
        <f>+J528/L528</f>
        <v>#DIV/0!</v>
      </c>
    </row>
    <row r="529" spans="8:13">
      <c r="H529" s="100" t="s">
        <v>165</v>
      </c>
      <c r="J529" s="46">
        <f>+G463</f>
        <v>156</v>
      </c>
      <c r="K529" s="101">
        <f>+H463</f>
        <v>784.68000000000006</v>
      </c>
      <c r="L529" s="101">
        <f>+I463</f>
        <v>17.5</v>
      </c>
      <c r="M529" s="102">
        <f>+J529/L529</f>
        <v>8.9142857142857146</v>
      </c>
    </row>
    <row r="530" spans="8:13">
      <c r="H530" s="100" t="s">
        <v>166</v>
      </c>
      <c r="J530" s="46">
        <f>+G479</f>
        <v>0</v>
      </c>
      <c r="K530" s="101">
        <f>+H479</f>
        <v>0</v>
      </c>
      <c r="L530" s="101">
        <f>+I479</f>
        <v>0</v>
      </c>
      <c r="M530" s="102" t="e">
        <f>+J530/L530</f>
        <v>#DIV/0!</v>
      </c>
    </row>
    <row r="531" spans="8:13">
      <c r="H531" s="100" t="s">
        <v>167</v>
      </c>
      <c r="J531" s="46">
        <f>+G506</f>
        <v>364</v>
      </c>
      <c r="K531" s="101">
        <f>+H506</f>
        <v>2839.2</v>
      </c>
      <c r="L531" s="101">
        <f>+I506</f>
        <v>87</v>
      </c>
      <c r="M531" s="102">
        <f>+J531/L531</f>
        <v>4.1839080459770113</v>
      </c>
    </row>
    <row r="532" spans="8:13">
      <c r="J532" s="46" t="e">
        <f>+#REF!</f>
        <v>#REF!</v>
      </c>
    </row>
  </sheetData>
  <mergeCells count="350">
    <mergeCell ref="AB4:AB6"/>
    <mergeCell ref="AC4:AC6"/>
    <mergeCell ref="AB175:AB177"/>
    <mergeCell ref="AC175:AC177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J4:J6"/>
    <mergeCell ref="AA5:AA6"/>
    <mergeCell ref="A28:B28"/>
    <mergeCell ref="A86:B86"/>
    <mergeCell ref="A121:B121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X5:X6"/>
    <mergeCell ref="K4:K6"/>
    <mergeCell ref="L4:L6"/>
    <mergeCell ref="M4:M6"/>
    <mergeCell ref="N4:N6"/>
    <mergeCell ref="O4:U4"/>
    <mergeCell ref="V4:V6"/>
    <mergeCell ref="A137:B137"/>
    <mergeCell ref="A148:B148"/>
    <mergeCell ref="A163:B163"/>
    <mergeCell ref="A164:F164"/>
    <mergeCell ref="A165:A170"/>
    <mergeCell ref="C165:D165"/>
    <mergeCell ref="E165:F165"/>
    <mergeCell ref="Y5:Y6"/>
    <mergeCell ref="Z5:Z6"/>
    <mergeCell ref="R165:S165"/>
    <mergeCell ref="T165:U165"/>
    <mergeCell ref="V165:W165"/>
    <mergeCell ref="X165:Y165"/>
    <mergeCell ref="Z165:AA165"/>
    <mergeCell ref="C166:D166"/>
    <mergeCell ref="E166:F166"/>
    <mergeCell ref="G166:H166"/>
    <mergeCell ref="I166:J166"/>
    <mergeCell ref="K166:L166"/>
    <mergeCell ref="G165:H165"/>
    <mergeCell ref="I165:J165"/>
    <mergeCell ref="K165:L165"/>
    <mergeCell ref="M165:N165"/>
    <mergeCell ref="O165:O173"/>
    <mergeCell ref="P165:Q165"/>
    <mergeCell ref="M166:N166"/>
    <mergeCell ref="P166:Q166"/>
    <mergeCell ref="M167:N167"/>
    <mergeCell ref="P167:Q167"/>
    <mergeCell ref="R166:S166"/>
    <mergeCell ref="T166:U166"/>
    <mergeCell ref="V166:W166"/>
    <mergeCell ref="X166:Y166"/>
    <mergeCell ref="Z169:AA169"/>
    <mergeCell ref="Z166:AA166"/>
    <mergeCell ref="C167:D167"/>
    <mergeCell ref="E167:F167"/>
    <mergeCell ref="G167:H167"/>
    <mergeCell ref="I167:J167"/>
    <mergeCell ref="K167:L167"/>
    <mergeCell ref="R167:S167"/>
    <mergeCell ref="T167:U167"/>
    <mergeCell ref="V167:W167"/>
    <mergeCell ref="X167:Y167"/>
    <mergeCell ref="Z167:AA167"/>
    <mergeCell ref="T170:U170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V169:W169"/>
    <mergeCell ref="X169:Y169"/>
    <mergeCell ref="T172:U172"/>
    <mergeCell ref="V170:W170"/>
    <mergeCell ref="X170:Y170"/>
    <mergeCell ref="Z170:AA170"/>
    <mergeCell ref="C171:D171"/>
    <mergeCell ref="E171:F171"/>
    <mergeCell ref="G171:H171"/>
    <mergeCell ref="I171:J171"/>
    <mergeCell ref="K171:L171"/>
    <mergeCell ref="Z171:AA171"/>
    <mergeCell ref="M171:N171"/>
    <mergeCell ref="P171:Q171"/>
    <mergeCell ref="R171:S171"/>
    <mergeCell ref="T171:U171"/>
    <mergeCell ref="V171:W171"/>
    <mergeCell ref="X171:Y171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R173:S173"/>
    <mergeCell ref="T173:U173"/>
    <mergeCell ref="V173:W173"/>
    <mergeCell ref="X173:Y173"/>
    <mergeCell ref="Z173:AA173"/>
    <mergeCell ref="A174:BA174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Z176:Z177"/>
    <mergeCell ref="AA176:AA177"/>
    <mergeCell ref="G175:H176"/>
    <mergeCell ref="I175:I177"/>
    <mergeCell ref="J175:J177"/>
    <mergeCell ref="K175:K177"/>
    <mergeCell ref="L175:L177"/>
    <mergeCell ref="M175:M177"/>
    <mergeCell ref="A175:A177"/>
    <mergeCell ref="B175:B177"/>
    <mergeCell ref="C175:C177"/>
    <mergeCell ref="D175:D177"/>
    <mergeCell ref="E175:E177"/>
    <mergeCell ref="F175:F177"/>
    <mergeCell ref="AL176:AR176"/>
    <mergeCell ref="AS176:BA176"/>
    <mergeCell ref="A199:B199"/>
    <mergeCell ref="A257:B257"/>
    <mergeCell ref="A292:B292"/>
    <mergeCell ref="A308:B308"/>
    <mergeCell ref="AJ175:AJ177"/>
    <mergeCell ref="AK175:AK177"/>
    <mergeCell ref="AL175:BA175"/>
    <mergeCell ref="O176:O177"/>
    <mergeCell ref="P176:P177"/>
    <mergeCell ref="Q176:Q177"/>
    <mergeCell ref="R176:R177"/>
    <mergeCell ref="S176:S177"/>
    <mergeCell ref="T176:T177"/>
    <mergeCell ref="U176:U177"/>
    <mergeCell ref="N175:N177"/>
    <mergeCell ref="O175:U175"/>
    <mergeCell ref="V175:V177"/>
    <mergeCell ref="W175:W177"/>
    <mergeCell ref="X175:AA175"/>
    <mergeCell ref="AI175:AI177"/>
    <mergeCell ref="X176:X177"/>
    <mergeCell ref="Y176:Y177"/>
    <mergeCell ref="A319:B319"/>
    <mergeCell ref="A334:B334"/>
    <mergeCell ref="A335:F335"/>
    <mergeCell ref="AL335:AR335"/>
    <mergeCell ref="AS335:BA335"/>
    <mergeCell ref="A336:A341"/>
    <mergeCell ref="C336:D336"/>
    <mergeCell ref="E336:F336"/>
    <mergeCell ref="G336:H336"/>
    <mergeCell ref="I336:J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K336:L336"/>
    <mergeCell ref="M336:N336"/>
    <mergeCell ref="O336:O344"/>
    <mergeCell ref="P336:Q336"/>
    <mergeCell ref="R336:S336"/>
    <mergeCell ref="T336:U336"/>
    <mergeCell ref="R337:S337"/>
    <mergeCell ref="T337:U337"/>
    <mergeCell ref="R338:S338"/>
    <mergeCell ref="T338:U338"/>
    <mergeCell ref="V337:W337"/>
    <mergeCell ref="X337:Y337"/>
    <mergeCell ref="Z337:AA337"/>
    <mergeCell ref="Z338:AA338"/>
    <mergeCell ref="C338:D338"/>
    <mergeCell ref="E338:F338"/>
    <mergeCell ref="G338:H338"/>
    <mergeCell ref="I338:J338"/>
    <mergeCell ref="K338:L338"/>
    <mergeCell ref="M338:N338"/>
    <mergeCell ref="P338:Q338"/>
    <mergeCell ref="V338:W338"/>
    <mergeCell ref="X338:Y338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M340:N340"/>
    <mergeCell ref="P340:Q340"/>
    <mergeCell ref="R340:S340"/>
    <mergeCell ref="T340:U340"/>
    <mergeCell ref="V340:W340"/>
    <mergeCell ref="X340:Y340"/>
    <mergeCell ref="C339:D339"/>
    <mergeCell ref="E339:F339"/>
    <mergeCell ref="G339:H339"/>
    <mergeCell ref="I339:J339"/>
    <mergeCell ref="K339:L339"/>
    <mergeCell ref="M339:N339"/>
    <mergeCell ref="P339:Q339"/>
    <mergeCell ref="R339:S339"/>
    <mergeCell ref="T339:U339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R342:S342"/>
    <mergeCell ref="T342:U342"/>
    <mergeCell ref="V342:W342"/>
    <mergeCell ref="X342:Y342"/>
    <mergeCell ref="Z342:AA342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C343:D343"/>
    <mergeCell ref="E343:F343"/>
    <mergeCell ref="G343:H343"/>
    <mergeCell ref="I343:J343"/>
    <mergeCell ref="K343:L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R344:S344"/>
    <mergeCell ref="T344:U344"/>
    <mergeCell ref="M343:N343"/>
    <mergeCell ref="P343:Q343"/>
    <mergeCell ref="R343:S343"/>
    <mergeCell ref="T343:U343"/>
    <mergeCell ref="V343:W343"/>
    <mergeCell ref="X343:Y343"/>
    <mergeCell ref="V344:W344"/>
    <mergeCell ref="X344:Y344"/>
    <mergeCell ref="Z344:AA344"/>
    <mergeCell ref="A345:BA345"/>
    <mergeCell ref="A346:A348"/>
    <mergeCell ref="B346:B348"/>
    <mergeCell ref="C346:C348"/>
    <mergeCell ref="D346:D348"/>
    <mergeCell ref="E346:E348"/>
    <mergeCell ref="F346:F348"/>
    <mergeCell ref="AL347:AR347"/>
    <mergeCell ref="AS347:BA347"/>
    <mergeCell ref="AB346:AB348"/>
    <mergeCell ref="AC346:AC348"/>
    <mergeCell ref="N346:N348"/>
    <mergeCell ref="O346:U346"/>
    <mergeCell ref="V346:V348"/>
    <mergeCell ref="W346:W348"/>
    <mergeCell ref="X346:AA346"/>
    <mergeCell ref="AI346:AI348"/>
    <mergeCell ref="X347:X348"/>
    <mergeCell ref="Y347:Y348"/>
    <mergeCell ref="Z347:Z348"/>
    <mergeCell ref="AA347:AA348"/>
    <mergeCell ref="AJ346:AJ348"/>
    <mergeCell ref="AK346:AK348"/>
    <mergeCell ref="AL346:BA346"/>
    <mergeCell ref="A507:F507"/>
    <mergeCell ref="AL507:AR507"/>
    <mergeCell ref="AS507:BA507"/>
    <mergeCell ref="A370:B370"/>
    <mergeCell ref="A428:B428"/>
    <mergeCell ref="A463:B463"/>
    <mergeCell ref="A479:B479"/>
    <mergeCell ref="O347:O348"/>
    <mergeCell ref="P347:P348"/>
    <mergeCell ref="Q347:Q348"/>
    <mergeCell ref="R347:R348"/>
    <mergeCell ref="S347:S348"/>
    <mergeCell ref="T347:T348"/>
    <mergeCell ref="U347:U348"/>
    <mergeCell ref="A490:B490"/>
    <mergeCell ref="A506:B506"/>
    <mergeCell ref="G346:H347"/>
    <mergeCell ref="I346:I348"/>
    <mergeCell ref="J346:J348"/>
    <mergeCell ref="K346:K348"/>
    <mergeCell ref="L346:L348"/>
    <mergeCell ref="M346:M348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K12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E15" sqref="E15"/>
    </sheetView>
  </sheetViews>
  <sheetFormatPr defaultRowHeight="14.25"/>
  <cols>
    <col min="1" max="1" width="19.125" customWidth="1"/>
    <col min="2" max="2" width="13.5" customWidth="1"/>
    <col min="3" max="3" width="15.5" customWidth="1"/>
    <col min="5" max="5" width="14.125" customWidth="1"/>
    <col min="6" max="6" width="15.125" customWidth="1"/>
    <col min="7" max="7" width="10.875" customWidth="1"/>
    <col min="8" max="8" width="15.125" customWidth="1"/>
    <col min="9" max="9" width="16.375" customWidth="1"/>
    <col min="10" max="10" width="12.375" customWidth="1"/>
    <col min="11" max="11" width="9" style="224"/>
  </cols>
  <sheetData>
    <row r="1" spans="1:11" ht="25.5">
      <c r="A1" s="582" t="s">
        <v>533</v>
      </c>
      <c r="B1" s="583"/>
      <c r="C1" s="583"/>
      <c r="D1" s="583"/>
      <c r="E1" s="583"/>
      <c r="F1" s="583"/>
      <c r="G1" s="583"/>
      <c r="H1" s="583"/>
      <c r="I1" s="583"/>
      <c r="J1" s="583"/>
      <c r="K1" s="584"/>
    </row>
    <row r="2" spans="1:11" ht="15.75">
      <c r="A2" s="333" t="s">
        <v>512</v>
      </c>
      <c r="B2" s="334" t="s">
        <v>513</v>
      </c>
      <c r="C2" s="336"/>
      <c r="D2" s="335"/>
      <c r="E2" s="334" t="s">
        <v>514</v>
      </c>
      <c r="F2" s="336"/>
      <c r="G2" s="335"/>
      <c r="H2" s="333" t="s">
        <v>515</v>
      </c>
      <c r="I2" s="333"/>
      <c r="J2" s="333"/>
      <c r="K2" s="580" t="s">
        <v>529</v>
      </c>
    </row>
    <row r="3" spans="1:11" ht="15.75">
      <c r="A3" s="333" t="s">
        <v>516</v>
      </c>
      <c r="B3" s="333" t="s">
        <v>517</v>
      </c>
      <c r="C3" s="333" t="s">
        <v>518</v>
      </c>
      <c r="D3" s="333" t="s">
        <v>519</v>
      </c>
      <c r="E3" s="333" t="s">
        <v>517</v>
      </c>
      <c r="F3" s="333" t="s">
        <v>518</v>
      </c>
      <c r="G3" s="333" t="s">
        <v>519</v>
      </c>
      <c r="H3" s="333" t="s">
        <v>517</v>
      </c>
      <c r="I3" s="333" t="s">
        <v>518</v>
      </c>
      <c r="J3" s="333" t="s">
        <v>519</v>
      </c>
      <c r="K3" s="581"/>
    </row>
    <row r="4" spans="1:11" ht="15.75">
      <c r="A4" s="333" t="s">
        <v>520</v>
      </c>
      <c r="B4" s="333">
        <f>+汇总!G28</f>
        <v>834</v>
      </c>
      <c r="C4" s="333">
        <v>0</v>
      </c>
      <c r="D4" s="337" t="e">
        <f>+B4/C4</f>
        <v>#DIV/0!</v>
      </c>
      <c r="E4" s="333">
        <f>+汇总!G199</f>
        <v>1514</v>
      </c>
      <c r="F4" s="333">
        <v>0</v>
      </c>
      <c r="G4" s="337" t="e">
        <f>+E4/F4</f>
        <v>#DIV/0!</v>
      </c>
      <c r="H4" s="333">
        <f>+汇总!G370</f>
        <v>0</v>
      </c>
      <c r="I4" s="333">
        <v>0</v>
      </c>
      <c r="J4" s="333" t="e">
        <f t="shared" ref="J4:J9" si="0">+H4/I4</f>
        <v>#DIV/0!</v>
      </c>
      <c r="K4" s="338">
        <f>+B4+E4+H4</f>
        <v>2348</v>
      </c>
    </row>
    <row r="5" spans="1:11" ht="15.75">
      <c r="A5" s="333" t="s">
        <v>521</v>
      </c>
      <c r="B5" s="333">
        <f>+汇总!G86</f>
        <v>1147</v>
      </c>
      <c r="C5" s="333">
        <v>0</v>
      </c>
      <c r="D5" s="337" t="e">
        <f t="shared" ref="D5:D11" si="1">+B5/C5</f>
        <v>#DIV/0!</v>
      </c>
      <c r="E5" s="333">
        <f>+汇总!G257</f>
        <v>1472</v>
      </c>
      <c r="F5" s="333">
        <v>0</v>
      </c>
      <c r="G5" s="337" t="e">
        <f t="shared" ref="G5:G11" si="2">+E5/F5</f>
        <v>#DIV/0!</v>
      </c>
      <c r="H5" s="333">
        <f>+汇总!G428</f>
        <v>0</v>
      </c>
      <c r="I5" s="333">
        <v>0</v>
      </c>
      <c r="J5" s="333" t="e">
        <f t="shared" si="0"/>
        <v>#DIV/0!</v>
      </c>
      <c r="K5" s="338">
        <f t="shared" ref="K5:K10" si="3">+B5+E5+H5</f>
        <v>2619</v>
      </c>
    </row>
    <row r="6" spans="1:11" ht="15.75">
      <c r="A6" s="333" t="s">
        <v>522</v>
      </c>
      <c r="B6" s="333">
        <f>+汇总!G121</f>
        <v>224</v>
      </c>
      <c r="C6" s="333">
        <v>0</v>
      </c>
      <c r="D6" s="337" t="e">
        <f t="shared" si="1"/>
        <v>#DIV/0!</v>
      </c>
      <c r="E6" s="333">
        <f>+汇总!G292</f>
        <v>70</v>
      </c>
      <c r="F6" s="333">
        <v>0</v>
      </c>
      <c r="G6" s="333" t="e">
        <f t="shared" si="2"/>
        <v>#DIV/0!</v>
      </c>
      <c r="H6" s="333">
        <f>+汇总!G463</f>
        <v>156</v>
      </c>
      <c r="I6" s="333">
        <v>0</v>
      </c>
      <c r="J6" s="337" t="e">
        <f>+H6/I6</f>
        <v>#DIV/0!</v>
      </c>
      <c r="K6" s="338">
        <f t="shared" si="3"/>
        <v>450</v>
      </c>
    </row>
    <row r="7" spans="1:11" ht="15.75">
      <c r="A7" s="333" t="s">
        <v>523</v>
      </c>
      <c r="B7" s="333">
        <f>+汇总!G137</f>
        <v>1287</v>
      </c>
      <c r="C7" s="333">
        <v>0</v>
      </c>
      <c r="D7" s="333" t="e">
        <f t="shared" si="1"/>
        <v>#DIV/0!</v>
      </c>
      <c r="E7" s="333">
        <f>+汇总!G308</f>
        <v>95</v>
      </c>
      <c r="F7" s="333">
        <v>0</v>
      </c>
      <c r="G7" s="333" t="e">
        <f t="shared" si="2"/>
        <v>#DIV/0!</v>
      </c>
      <c r="H7" s="333">
        <f>+汇总!G479</f>
        <v>0</v>
      </c>
      <c r="I7" s="333">
        <v>0</v>
      </c>
      <c r="J7" s="333" t="e">
        <f t="shared" si="0"/>
        <v>#DIV/0!</v>
      </c>
      <c r="K7" s="338">
        <f t="shared" si="3"/>
        <v>1382</v>
      </c>
    </row>
    <row r="8" spans="1:11" ht="15.75">
      <c r="A8" s="333" t="s">
        <v>524</v>
      </c>
      <c r="B8" s="333">
        <f>+汇总!G148</f>
        <v>0</v>
      </c>
      <c r="C8" s="333">
        <v>0</v>
      </c>
      <c r="D8" s="337" t="e">
        <f t="shared" si="1"/>
        <v>#DIV/0!</v>
      </c>
      <c r="E8" s="333">
        <f>+汇总!G319</f>
        <v>0</v>
      </c>
      <c r="F8" s="333">
        <v>0</v>
      </c>
      <c r="G8" s="337" t="e">
        <f>+E8/F8</f>
        <v>#DIV/0!</v>
      </c>
      <c r="H8" s="333">
        <f>+汇总!G490</f>
        <v>0</v>
      </c>
      <c r="I8" s="333">
        <v>0</v>
      </c>
      <c r="J8" s="333" t="e">
        <f t="shared" si="0"/>
        <v>#DIV/0!</v>
      </c>
      <c r="K8" s="338">
        <f t="shared" si="3"/>
        <v>0</v>
      </c>
    </row>
    <row r="9" spans="1:11" ht="15.75">
      <c r="A9" s="333" t="s">
        <v>525</v>
      </c>
      <c r="B9" s="333">
        <f>+汇总!G163</f>
        <v>0</v>
      </c>
      <c r="C9" s="333">
        <v>0</v>
      </c>
      <c r="D9" s="337" t="e">
        <f t="shared" si="1"/>
        <v>#DIV/0!</v>
      </c>
      <c r="E9" s="333">
        <f>+汇总!G334</f>
        <v>0</v>
      </c>
      <c r="F9" s="333">
        <v>0</v>
      </c>
      <c r="G9" s="337" t="e">
        <f t="shared" si="2"/>
        <v>#DIV/0!</v>
      </c>
      <c r="H9" s="333">
        <f>+汇总!G506</f>
        <v>364</v>
      </c>
      <c r="I9" s="333">
        <v>0</v>
      </c>
      <c r="J9" s="337" t="e">
        <f t="shared" si="0"/>
        <v>#DIV/0!</v>
      </c>
      <c r="K9" s="338">
        <f t="shared" si="3"/>
        <v>364</v>
      </c>
    </row>
    <row r="10" spans="1:11" ht="15.75">
      <c r="A10" s="333" t="s">
        <v>526</v>
      </c>
      <c r="B10" s="333">
        <v>0</v>
      </c>
      <c r="C10" s="333">
        <v>0</v>
      </c>
      <c r="D10" s="333" t="e">
        <f t="shared" si="1"/>
        <v>#DIV/0!</v>
      </c>
      <c r="E10" s="333">
        <v>0</v>
      </c>
      <c r="F10" s="333">
        <v>0</v>
      </c>
      <c r="G10" s="333" t="e">
        <f t="shared" si="2"/>
        <v>#DIV/0!</v>
      </c>
      <c r="H10" s="333">
        <v>0</v>
      </c>
      <c r="I10" s="333">
        <v>0</v>
      </c>
      <c r="J10" s="333" t="e">
        <f>+H10/I10</f>
        <v>#DIV/0!</v>
      </c>
      <c r="K10" s="338">
        <f t="shared" si="3"/>
        <v>0</v>
      </c>
    </row>
    <row r="11" spans="1:11" ht="15.75">
      <c r="A11" s="333" t="s">
        <v>527</v>
      </c>
      <c r="B11" s="333">
        <f>SUM(B4:B10)</f>
        <v>3492</v>
      </c>
      <c r="C11" s="333">
        <f>SUM(C4:C10)</f>
        <v>0</v>
      </c>
      <c r="D11" s="333" t="e">
        <f t="shared" si="1"/>
        <v>#DIV/0!</v>
      </c>
      <c r="E11" s="333">
        <f>SUM(E4:E10)</f>
        <v>3151</v>
      </c>
      <c r="F11" s="333">
        <f>SUM(F4:F10)</f>
        <v>0</v>
      </c>
      <c r="G11" s="337" t="e">
        <f t="shared" si="2"/>
        <v>#DIV/0!</v>
      </c>
      <c r="H11" s="333">
        <f>SUM(H4:H10)</f>
        <v>520</v>
      </c>
      <c r="I11" s="333">
        <f>SUM(I4:I10)</f>
        <v>0</v>
      </c>
      <c r="J11" s="337" t="e">
        <f>+H11/I11</f>
        <v>#DIV/0!</v>
      </c>
      <c r="K11" s="338">
        <f>+B11+E11+H11</f>
        <v>7163</v>
      </c>
    </row>
    <row r="12" spans="1:11" ht="15.75">
      <c r="A12" s="333" t="s">
        <v>528</v>
      </c>
      <c r="B12" s="506">
        <f>B11+E11+H11</f>
        <v>7163</v>
      </c>
      <c r="C12" s="511"/>
      <c r="D12" s="511"/>
      <c r="E12" s="511"/>
      <c r="F12" s="511"/>
      <c r="G12" s="511"/>
      <c r="H12" s="511"/>
      <c r="I12" s="511"/>
      <c r="J12" s="507"/>
      <c r="K12" s="338"/>
    </row>
  </sheetData>
  <mergeCells count="3">
    <mergeCell ref="K2:K3"/>
    <mergeCell ref="A1:K1"/>
    <mergeCell ref="B12:J12"/>
  </mergeCells>
  <phoneticPr fontId="4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1</vt:lpstr>
      <vt:lpstr>2</vt:lpstr>
      <vt:lpstr>3</vt:lpstr>
      <vt:lpstr>表样</vt:lpstr>
      <vt:lpstr>周汇总</vt:lpstr>
      <vt:lpstr>汇总</vt:lpstr>
      <vt:lpstr>直接人工成本</vt:lpstr>
      <vt:lpstr>分类汇总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1996-12-17T01:32:42Z</dcterms:created>
  <dcterms:modified xsi:type="dcterms:W3CDTF">2017-02-16T02:09:44Z</dcterms:modified>
</cp:coreProperties>
</file>