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4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10" sheetId="551" r:id="rId11"/>
    <sheet name="11" sheetId="552" r:id="rId12"/>
    <sheet name="表样" sheetId="434" r:id="rId13"/>
    <sheet name="周汇总" sheetId="508" r:id="rId14"/>
    <sheet name="汇总" sheetId="505" r:id="rId15"/>
    <sheet name="直接人工成本" sheetId="489" r:id="rId16"/>
    <sheet name="分类汇总" sheetId="534" r:id="rId17"/>
  </sheets>
  <definedNames>
    <definedName name="_xlnm._FilterDatabase" localSheetId="14" hidden="1">汇总!$A$1:$BA$536</definedName>
    <definedName name="_xlnm._FilterDatabase" localSheetId="15" hidden="1">直接人工成本!$A$1:$BA$507</definedName>
    <definedName name="_xlnm._FilterDatabase" localSheetId="13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M238" i="551" l="1"/>
  <c r="M201" i="551"/>
  <c r="K238" i="551" a="1"/>
  <c r="K238" i="551" s="1"/>
  <c r="K201" i="551" a="1"/>
  <c r="K201" i="551" s="1"/>
  <c r="J238" i="551" a="1"/>
  <c r="J238" i="551" s="1"/>
  <c r="J201" i="551" a="1"/>
  <c r="J201" i="551" s="1"/>
  <c r="I187" i="551" l="1"/>
  <c r="I198" i="551"/>
  <c r="I191" i="551"/>
  <c r="I211" i="551"/>
  <c r="I307" i="551"/>
  <c r="I297" i="551"/>
  <c r="I291" i="551"/>
  <c r="M30" i="551"/>
  <c r="M116" i="551"/>
  <c r="M144" i="551"/>
  <c r="J144" i="551" a="1"/>
  <c r="J144" i="551" s="1"/>
  <c r="I126" i="551"/>
  <c r="I127" i="551"/>
  <c r="I40" i="551"/>
  <c r="J116" i="551" a="1"/>
  <c r="J116" i="551" s="1"/>
  <c r="J115" i="551" a="1"/>
  <c r="J115" i="551" s="1"/>
  <c r="J114" i="551" a="1"/>
  <c r="J114" i="551" s="1"/>
  <c r="J113" i="551" a="1"/>
  <c r="J113" i="551" s="1"/>
  <c r="J112" i="551" a="1"/>
  <c r="J112" i="551" s="1"/>
  <c r="J111" i="551" a="1"/>
  <c r="J111" i="551" s="1"/>
  <c r="J30" i="551" a="1"/>
  <c r="J30" i="551" s="1"/>
  <c r="J19" i="551" a="1"/>
  <c r="J19" i="551" s="1"/>
  <c r="I30" i="551"/>
  <c r="I32" i="551"/>
  <c r="I144" i="551"/>
  <c r="I20" i="551"/>
  <c r="I111" i="551"/>
  <c r="I116" i="551"/>
  <c r="I112" i="551"/>
  <c r="I19" i="551"/>
  <c r="I16" i="551"/>
  <c r="G187" i="552" l="1"/>
  <c r="G187" i="551"/>
  <c r="G65" i="552"/>
  <c r="G238" i="552"/>
  <c r="G294" i="552"/>
  <c r="G293" i="552"/>
  <c r="P536" i="552"/>
  <c r="O536" i="552"/>
  <c r="N536" i="552"/>
  <c r="M536" i="552"/>
  <c r="L536" i="552"/>
  <c r="K536" i="552"/>
  <c r="I536" i="552"/>
  <c r="H536" i="552"/>
  <c r="G536" i="552"/>
  <c r="F536" i="552"/>
  <c r="E536" i="552"/>
  <c r="D536" i="552"/>
  <c r="C535" i="552"/>
  <c r="J535" i="552" s="1"/>
  <c r="Q535" i="552" s="1"/>
  <c r="C534" i="552"/>
  <c r="J534" i="552" s="1"/>
  <c r="Q534" i="552" s="1"/>
  <c r="C533" i="552"/>
  <c r="J533" i="552" s="1"/>
  <c r="G517" i="552"/>
  <c r="N517" i="552" s="1"/>
  <c r="X515" i="552"/>
  <c r="X514" i="552"/>
  <c r="X513" i="552"/>
  <c r="G513" i="552"/>
  <c r="C513" i="552"/>
  <c r="X512" i="552"/>
  <c r="I512" i="552"/>
  <c r="E512" i="552"/>
  <c r="K512" i="552" s="1"/>
  <c r="M512" i="552" s="1"/>
  <c r="X511" i="552"/>
  <c r="I511" i="552"/>
  <c r="E511" i="552"/>
  <c r="K511" i="552" s="1"/>
  <c r="M511" i="552" s="1"/>
  <c r="I510" i="552"/>
  <c r="E510" i="552"/>
  <c r="K510" i="552" s="1"/>
  <c r="M510" i="552" s="1"/>
  <c r="I509" i="552"/>
  <c r="I513" i="552" s="1"/>
  <c r="E509" i="552"/>
  <c r="E513" i="552" s="1"/>
  <c r="AA506" i="552"/>
  <c r="Z506" i="552"/>
  <c r="Y506" i="552"/>
  <c r="X506" i="552"/>
  <c r="U506" i="552"/>
  <c r="T506" i="552"/>
  <c r="S506" i="552"/>
  <c r="R506" i="552"/>
  <c r="Q506" i="552"/>
  <c r="P506" i="552"/>
  <c r="O506" i="552"/>
  <c r="J506" i="552" a="1"/>
  <c r="J506" i="552" s="1"/>
  <c r="I506" i="552"/>
  <c r="G506" i="552"/>
  <c r="H505" i="552"/>
  <c r="H504" i="552"/>
  <c r="H503" i="552"/>
  <c r="D502" i="552"/>
  <c r="H502" i="552" s="1"/>
  <c r="W501" i="552"/>
  <c r="V501" i="552"/>
  <c r="N501" i="552"/>
  <c r="K501" i="552"/>
  <c r="M501" i="552" s="1"/>
  <c r="K501" i="552" a="1"/>
  <c r="J501" i="552"/>
  <c r="J501" i="552" a="1"/>
  <c r="H501" i="552"/>
  <c r="H500" i="552"/>
  <c r="H499" i="552"/>
  <c r="V498" i="552"/>
  <c r="W498" i="552" s="1"/>
  <c r="N498" i="552"/>
  <c r="K498" i="552" a="1"/>
  <c r="K498" i="552" s="1"/>
  <c r="M498" i="552" s="1"/>
  <c r="J498" i="552" a="1"/>
  <c r="J498" i="552" s="1"/>
  <c r="H498" i="552"/>
  <c r="W497" i="552"/>
  <c r="V497" i="552"/>
  <c r="N497" i="552"/>
  <c r="K497" i="552"/>
  <c r="M497" i="552" s="1"/>
  <c r="K497" i="552" a="1"/>
  <c r="J497" i="552"/>
  <c r="J497" i="552" a="1"/>
  <c r="H497" i="552"/>
  <c r="H496" i="552"/>
  <c r="H495" i="552"/>
  <c r="V494" i="552"/>
  <c r="W494" i="552" s="1"/>
  <c r="N494" i="552"/>
  <c r="K494" i="552" a="1"/>
  <c r="K494" i="552" s="1"/>
  <c r="M494" i="552" s="1"/>
  <c r="J494" i="552" a="1"/>
  <c r="J494" i="552" s="1"/>
  <c r="H494" i="552"/>
  <c r="W493" i="552"/>
  <c r="V493" i="552"/>
  <c r="N493" i="552"/>
  <c r="K493" i="552"/>
  <c r="M493" i="552" s="1"/>
  <c r="K493" i="552" a="1"/>
  <c r="J493" i="552"/>
  <c r="J493" i="552" a="1"/>
  <c r="H493" i="552"/>
  <c r="V492" i="552"/>
  <c r="W492" i="552" s="1"/>
  <c r="N492" i="552"/>
  <c r="K492" i="552" a="1"/>
  <c r="K492" i="552" s="1"/>
  <c r="M492" i="552" s="1"/>
  <c r="J492" i="552" a="1"/>
  <c r="J492" i="552" s="1"/>
  <c r="H492" i="552"/>
  <c r="W491" i="552"/>
  <c r="V491" i="552"/>
  <c r="N491" i="552"/>
  <c r="N506" i="552" s="1"/>
  <c r="K491" i="552"/>
  <c r="K506" i="552" s="1"/>
  <c r="K491" i="552" a="1"/>
  <c r="J491" i="552"/>
  <c r="J491" i="552" a="1"/>
  <c r="H491" i="552"/>
  <c r="H506" i="552" s="1"/>
  <c r="AA490" i="552"/>
  <c r="Z490" i="552"/>
  <c r="Y490" i="552"/>
  <c r="X490" i="552"/>
  <c r="U490" i="552"/>
  <c r="T490" i="552"/>
  <c r="S490" i="552"/>
  <c r="Q490" i="552"/>
  <c r="P490" i="552"/>
  <c r="O490" i="552"/>
  <c r="R513" i="552" s="1"/>
  <c r="I490" i="552"/>
  <c r="G490" i="552"/>
  <c r="J490" i="552" s="1" a="1"/>
  <c r="J490" i="552" s="1"/>
  <c r="V489" i="552"/>
  <c r="W489" i="552" s="1"/>
  <c r="N489" i="552"/>
  <c r="K489" i="552" a="1"/>
  <c r="K489" i="552" s="1"/>
  <c r="M489" i="552" s="1"/>
  <c r="J489" i="552" a="1"/>
  <c r="J489" i="552" s="1"/>
  <c r="H489" i="552"/>
  <c r="H488" i="552"/>
  <c r="H487" i="552"/>
  <c r="H486" i="552"/>
  <c r="H485" i="552"/>
  <c r="W484" i="552"/>
  <c r="V484" i="552"/>
  <c r="N484" i="552"/>
  <c r="K484" i="552"/>
  <c r="M484" i="552" s="1"/>
  <c r="K484" i="552" a="1"/>
  <c r="J484" i="552"/>
  <c r="J484" i="552" a="1"/>
  <c r="H484" i="552"/>
  <c r="V483" i="552"/>
  <c r="W483" i="552" s="1"/>
  <c r="N483" i="552"/>
  <c r="K483" i="552" a="1"/>
  <c r="K483" i="552" s="1"/>
  <c r="M483" i="552" s="1"/>
  <c r="J483" i="552" a="1"/>
  <c r="J483" i="552" s="1"/>
  <c r="H483" i="552"/>
  <c r="W482" i="552"/>
  <c r="V482" i="552"/>
  <c r="N482" i="552"/>
  <c r="K482" i="552"/>
  <c r="M482" i="552" s="1"/>
  <c r="K482" i="552" a="1"/>
  <c r="J482" i="552"/>
  <c r="J482" i="552" a="1"/>
  <c r="H482" i="552"/>
  <c r="V481" i="552"/>
  <c r="W481" i="552" s="1"/>
  <c r="N481" i="552"/>
  <c r="K481" i="552" a="1"/>
  <c r="K481" i="552" s="1"/>
  <c r="M481" i="552" s="1"/>
  <c r="J481" i="552" a="1"/>
  <c r="J481" i="552" s="1"/>
  <c r="H481" i="552"/>
  <c r="W480" i="552"/>
  <c r="V480" i="552"/>
  <c r="N480" i="552"/>
  <c r="N490" i="552" s="1"/>
  <c r="K480" i="552"/>
  <c r="K490" i="552" s="1"/>
  <c r="K480" i="552" a="1"/>
  <c r="J480" i="552"/>
  <c r="J480" i="552" a="1"/>
  <c r="H480" i="552"/>
  <c r="H490" i="552" s="1"/>
  <c r="AA479" i="552"/>
  <c r="Z479" i="552"/>
  <c r="Y479" i="552"/>
  <c r="X479" i="552"/>
  <c r="U479" i="552"/>
  <c r="T479" i="552"/>
  <c r="S479" i="552"/>
  <c r="Q479" i="552"/>
  <c r="P479" i="552"/>
  <c r="O479" i="552"/>
  <c r="R512" i="552" s="1"/>
  <c r="I479" i="552"/>
  <c r="G479" i="552"/>
  <c r="J479" i="552" s="1" a="1"/>
  <c r="J479" i="552" s="1"/>
  <c r="V478" i="552"/>
  <c r="W478" i="552" s="1"/>
  <c r="N478" i="552"/>
  <c r="K478" i="552" a="1"/>
  <c r="K478" i="552" s="1"/>
  <c r="M478" i="552" s="1"/>
  <c r="J478" i="552" a="1"/>
  <c r="J478" i="552" s="1"/>
  <c r="H478" i="552"/>
  <c r="W477" i="552"/>
  <c r="V477" i="552"/>
  <c r="N477" i="552"/>
  <c r="K477" i="552"/>
  <c r="M477" i="552" s="1"/>
  <c r="K477" i="552" a="1"/>
  <c r="J477" i="552"/>
  <c r="J477" i="552" a="1"/>
  <c r="H477" i="552"/>
  <c r="V476" i="552"/>
  <c r="W476" i="552" s="1"/>
  <c r="N476" i="552"/>
  <c r="K476" i="552" a="1"/>
  <c r="K476" i="552" s="1"/>
  <c r="M476" i="552" s="1"/>
  <c r="J476" i="552" a="1"/>
  <c r="J476" i="552" s="1"/>
  <c r="H476" i="552"/>
  <c r="W475" i="552"/>
  <c r="V475" i="552"/>
  <c r="N475" i="552"/>
  <c r="K475" i="552"/>
  <c r="M475" i="552" s="1"/>
  <c r="K475" i="552" a="1"/>
  <c r="J475" i="552"/>
  <c r="J475" i="552" a="1"/>
  <c r="H475" i="552"/>
  <c r="V474" i="552"/>
  <c r="W474" i="552" s="1"/>
  <c r="N474" i="552"/>
  <c r="K474" i="552" a="1"/>
  <c r="K474" i="552" s="1"/>
  <c r="M474" i="552" s="1"/>
  <c r="J474" i="552" a="1"/>
  <c r="J474" i="552" s="1"/>
  <c r="H474" i="552"/>
  <c r="W473" i="552"/>
  <c r="V473" i="552"/>
  <c r="N473" i="552"/>
  <c r="K473" i="552"/>
  <c r="M473" i="552" s="1"/>
  <c r="K473" i="552" a="1"/>
  <c r="J473" i="552"/>
  <c r="J473" i="552" a="1"/>
  <c r="H473" i="552"/>
  <c r="V472" i="552"/>
  <c r="W472" i="552" s="1"/>
  <c r="N472" i="552"/>
  <c r="M472" i="552"/>
  <c r="K472" i="552" a="1"/>
  <c r="K472" i="552" s="1"/>
  <c r="J472" i="552" a="1"/>
  <c r="J472" i="552" s="1"/>
  <c r="H472" i="552"/>
  <c r="W471" i="552"/>
  <c r="V471" i="552"/>
  <c r="N471" i="552"/>
  <c r="K471" i="552"/>
  <c r="M471" i="552" s="1"/>
  <c r="K471" i="552" a="1"/>
  <c r="J471" i="552"/>
  <c r="J471" i="552" a="1"/>
  <c r="H471" i="552"/>
  <c r="V470" i="552"/>
  <c r="W470" i="552" s="1"/>
  <c r="N470" i="552"/>
  <c r="M470" i="552"/>
  <c r="K470" i="552" a="1"/>
  <c r="K470" i="552" s="1"/>
  <c r="J470" i="552" a="1"/>
  <c r="J470" i="552" s="1"/>
  <c r="H470" i="552"/>
  <c r="W469" i="552"/>
  <c r="V469" i="552"/>
  <c r="N469" i="552"/>
  <c r="K469" i="552"/>
  <c r="M469" i="552" s="1"/>
  <c r="K469" i="552" a="1"/>
  <c r="J469" i="552"/>
  <c r="J469" i="552" a="1"/>
  <c r="H469" i="552"/>
  <c r="V468" i="552"/>
  <c r="W468" i="552" s="1"/>
  <c r="N468" i="552"/>
  <c r="M468" i="552"/>
  <c r="K468" i="552" a="1"/>
  <c r="K468" i="552" s="1"/>
  <c r="J468" i="552" a="1"/>
  <c r="J468" i="552" s="1"/>
  <c r="H468" i="552"/>
  <c r="W467" i="552"/>
  <c r="V467" i="552"/>
  <c r="N467" i="552"/>
  <c r="K467" i="552"/>
  <c r="M467" i="552" s="1"/>
  <c r="K467" i="552" a="1"/>
  <c r="J467" i="552"/>
  <c r="J467" i="552" a="1"/>
  <c r="H467" i="552"/>
  <c r="V466" i="552"/>
  <c r="W466" i="552" s="1"/>
  <c r="N466" i="552"/>
  <c r="M466" i="552"/>
  <c r="K466" i="552" a="1"/>
  <c r="K466" i="552" s="1"/>
  <c r="J466" i="552" a="1"/>
  <c r="J466" i="552" s="1"/>
  <c r="H466" i="552"/>
  <c r="W465" i="552"/>
  <c r="V465" i="552"/>
  <c r="N465" i="552"/>
  <c r="K465" i="552"/>
  <c r="M465" i="552" s="1"/>
  <c r="K465" i="552" a="1"/>
  <c r="J465" i="552"/>
  <c r="J465" i="552" a="1"/>
  <c r="H465" i="552"/>
  <c r="V464" i="552"/>
  <c r="N464" i="552"/>
  <c r="M464" i="552"/>
  <c r="M479" i="552" s="1"/>
  <c r="K464" i="552" a="1"/>
  <c r="K464" i="552" s="1"/>
  <c r="K479" i="552" s="1"/>
  <c r="J464" i="552" a="1"/>
  <c r="J464" i="552" s="1"/>
  <c r="H464" i="552"/>
  <c r="H479" i="552" s="1"/>
  <c r="AA463" i="552"/>
  <c r="Z463" i="552"/>
  <c r="Y463" i="552"/>
  <c r="X463" i="552"/>
  <c r="U463" i="552"/>
  <c r="T463" i="552"/>
  <c r="S463" i="552"/>
  <c r="R463" i="552"/>
  <c r="Q463" i="552"/>
  <c r="P463" i="552"/>
  <c r="O463" i="552"/>
  <c r="R511" i="552" s="1"/>
  <c r="I463" i="552"/>
  <c r="G463" i="552"/>
  <c r="V462" i="552"/>
  <c r="W462" i="552" s="1"/>
  <c r="N462" i="552"/>
  <c r="K462" i="552" a="1"/>
  <c r="K462" i="552" s="1"/>
  <c r="M462" i="552" s="1"/>
  <c r="J462" i="552" a="1"/>
  <c r="J462" i="552" s="1"/>
  <c r="H462" i="552"/>
  <c r="W461" i="552"/>
  <c r="V461" i="552"/>
  <c r="N461" i="552"/>
  <c r="K461" i="552"/>
  <c r="M461" i="552" s="1"/>
  <c r="K461" i="552" a="1"/>
  <c r="J461" i="552"/>
  <c r="J461" i="552" a="1"/>
  <c r="H461" i="552"/>
  <c r="V460" i="552"/>
  <c r="W460" i="552" s="1"/>
  <c r="N460" i="552"/>
  <c r="K460" i="552" a="1"/>
  <c r="K460" i="552" s="1"/>
  <c r="M460" i="552" s="1"/>
  <c r="J460" i="552" a="1"/>
  <c r="J460" i="552" s="1"/>
  <c r="H460" i="552"/>
  <c r="K459" i="552" a="1"/>
  <c r="K459" i="552" s="1"/>
  <c r="M459" i="552" s="1"/>
  <c r="H459" i="552"/>
  <c r="K458" i="552" a="1"/>
  <c r="K458" i="552" s="1"/>
  <c r="M458" i="552" s="1"/>
  <c r="H458" i="552"/>
  <c r="K457" i="552" a="1"/>
  <c r="K457" i="552" s="1"/>
  <c r="M457" i="552" s="1"/>
  <c r="H457" i="552"/>
  <c r="W456" i="552"/>
  <c r="V456" i="552"/>
  <c r="N456" i="552"/>
  <c r="K456" i="552"/>
  <c r="M456" i="552" s="1"/>
  <c r="K456" i="552" a="1"/>
  <c r="J456" i="552"/>
  <c r="J456" i="552" a="1"/>
  <c r="H456" i="552"/>
  <c r="V455" i="552"/>
  <c r="W455" i="552" s="1"/>
  <c r="N455" i="552"/>
  <c r="K455" i="552" a="1"/>
  <c r="K455" i="552" s="1"/>
  <c r="M455" i="552" s="1"/>
  <c r="J455" i="552" a="1"/>
  <c r="J455" i="552" s="1"/>
  <c r="H455" i="552"/>
  <c r="N454" i="552"/>
  <c r="K454" i="552"/>
  <c r="M454" i="552" s="1"/>
  <c r="K454" i="552" a="1"/>
  <c r="H454" i="552"/>
  <c r="N453" i="552"/>
  <c r="K453" i="552" a="1"/>
  <c r="K453" i="552" s="1"/>
  <c r="M453" i="552" s="1"/>
  <c r="H453" i="552"/>
  <c r="N452" i="552"/>
  <c r="K452" i="552"/>
  <c r="M452" i="552" s="1"/>
  <c r="K452" i="552" a="1"/>
  <c r="H452" i="552"/>
  <c r="N451" i="552"/>
  <c r="K451" i="552" a="1"/>
  <c r="K451" i="552" s="1"/>
  <c r="M451" i="552" s="1"/>
  <c r="H451" i="552"/>
  <c r="N450" i="552"/>
  <c r="K450" i="552"/>
  <c r="M450" i="552" s="1"/>
  <c r="K450" i="552" a="1"/>
  <c r="H450" i="552"/>
  <c r="N449" i="552"/>
  <c r="K449" i="552" a="1"/>
  <c r="K449" i="552" s="1"/>
  <c r="M449" i="552" s="1"/>
  <c r="H449" i="552"/>
  <c r="W448" i="552"/>
  <c r="V448" i="552"/>
  <c r="N448" i="552"/>
  <c r="K448" i="552"/>
  <c r="M448" i="552" s="1"/>
  <c r="K448" i="552" a="1"/>
  <c r="J448" i="552"/>
  <c r="J448" i="552" a="1"/>
  <c r="H448" i="552"/>
  <c r="V447" i="552"/>
  <c r="W447" i="552" s="1"/>
  <c r="N447" i="552"/>
  <c r="K447" i="552" a="1"/>
  <c r="K447" i="552" s="1"/>
  <c r="M447" i="552" s="1"/>
  <c r="J447" i="552" a="1"/>
  <c r="J447" i="552" s="1"/>
  <c r="H447" i="552"/>
  <c r="W446" i="552"/>
  <c r="V446" i="552"/>
  <c r="N446" i="552"/>
  <c r="K446" i="552"/>
  <c r="M446" i="552" s="1"/>
  <c r="K446" i="552" a="1"/>
  <c r="J446" i="552"/>
  <c r="J446" i="552" a="1"/>
  <c r="H446" i="552"/>
  <c r="V445" i="552"/>
  <c r="W445" i="552" s="1"/>
  <c r="N445" i="552"/>
  <c r="K445" i="552" a="1"/>
  <c r="K445" i="552" s="1"/>
  <c r="M445" i="552" s="1"/>
  <c r="J445" i="552" a="1"/>
  <c r="J445" i="552" s="1"/>
  <c r="H445" i="552"/>
  <c r="W444" i="552"/>
  <c r="V444" i="552"/>
  <c r="N444" i="552"/>
  <c r="K444" i="552"/>
  <c r="M444" i="552" s="1"/>
  <c r="K444" i="552" a="1"/>
  <c r="J444" i="552"/>
  <c r="J444" i="552" a="1"/>
  <c r="H444" i="552"/>
  <c r="V443" i="552"/>
  <c r="W443" i="552" s="1"/>
  <c r="N443" i="552"/>
  <c r="K443" i="552" a="1"/>
  <c r="K443" i="552" s="1"/>
  <c r="M443" i="552" s="1"/>
  <c r="J443" i="552" a="1"/>
  <c r="J443" i="552" s="1"/>
  <c r="H443" i="552"/>
  <c r="W442" i="552"/>
  <c r="V442" i="552"/>
  <c r="N442" i="552"/>
  <c r="K442" i="552"/>
  <c r="M442" i="552" s="1"/>
  <c r="K442" i="552" a="1"/>
  <c r="J442" i="552"/>
  <c r="J442" i="552" a="1"/>
  <c r="H442" i="552"/>
  <c r="V441" i="552"/>
  <c r="W441" i="552" s="1"/>
  <c r="N441" i="552"/>
  <c r="K441" i="552" a="1"/>
  <c r="K441" i="552" s="1"/>
  <c r="M441" i="552" s="1"/>
  <c r="J441" i="552" a="1"/>
  <c r="J441" i="552" s="1"/>
  <c r="H441" i="552"/>
  <c r="W440" i="552"/>
  <c r="V440" i="552"/>
  <c r="N440" i="552"/>
  <c r="K440" i="552"/>
  <c r="M440" i="552" s="1"/>
  <c r="K440" i="552" a="1"/>
  <c r="J440" i="552"/>
  <c r="J440" i="552" a="1"/>
  <c r="H440" i="552"/>
  <c r="V439" i="552"/>
  <c r="W439" i="552" s="1"/>
  <c r="N439" i="552"/>
  <c r="K439" i="552" a="1"/>
  <c r="K439" i="552" s="1"/>
  <c r="M439" i="552" s="1"/>
  <c r="J439" i="552" a="1"/>
  <c r="J439" i="552" s="1"/>
  <c r="H439" i="552"/>
  <c r="W438" i="552"/>
  <c r="V438" i="552"/>
  <c r="N438" i="552"/>
  <c r="K438" i="552"/>
  <c r="M438" i="552" s="1"/>
  <c r="K438" i="552" a="1"/>
  <c r="J438" i="552"/>
  <c r="J438" i="552" a="1"/>
  <c r="H438" i="552"/>
  <c r="V437" i="552"/>
  <c r="W437" i="552" s="1"/>
  <c r="N437" i="552"/>
  <c r="K437" i="552" a="1"/>
  <c r="K437" i="552" s="1"/>
  <c r="M437" i="552" s="1"/>
  <c r="J437" i="552" a="1"/>
  <c r="J437" i="552" s="1"/>
  <c r="H437" i="552"/>
  <c r="N436" i="552"/>
  <c r="K436" i="552"/>
  <c r="M436" i="552" s="1"/>
  <c r="K436" i="552" a="1"/>
  <c r="H436" i="552"/>
  <c r="V435" i="552"/>
  <c r="W435" i="552" s="1"/>
  <c r="N435" i="552"/>
  <c r="K435" i="552" a="1"/>
  <c r="K435" i="552" s="1"/>
  <c r="M435" i="552" s="1"/>
  <c r="J435" i="552" a="1"/>
  <c r="J435" i="552" s="1"/>
  <c r="H435" i="552"/>
  <c r="W434" i="552"/>
  <c r="V434" i="552"/>
  <c r="N434" i="552"/>
  <c r="K434" i="552"/>
  <c r="M434" i="552" s="1"/>
  <c r="K434" i="552" a="1"/>
  <c r="J434" i="552"/>
  <c r="J434" i="552" a="1"/>
  <c r="H434" i="552"/>
  <c r="V433" i="552"/>
  <c r="W433" i="552" s="1"/>
  <c r="N433" i="552"/>
  <c r="K433" i="552" a="1"/>
  <c r="K433" i="552" s="1"/>
  <c r="M433" i="552" s="1"/>
  <c r="J433" i="552" a="1"/>
  <c r="J433" i="552" s="1"/>
  <c r="H433" i="552"/>
  <c r="W432" i="552"/>
  <c r="V432" i="552"/>
  <c r="N432" i="552"/>
  <c r="K432" i="552"/>
  <c r="M432" i="552" s="1"/>
  <c r="K432" i="552" a="1"/>
  <c r="J432" i="552"/>
  <c r="J432" i="552" a="1"/>
  <c r="H432" i="552"/>
  <c r="V431" i="552"/>
  <c r="W431" i="552" s="1"/>
  <c r="N431" i="552"/>
  <c r="K431" i="552" a="1"/>
  <c r="K431" i="552" s="1"/>
  <c r="M431" i="552" s="1"/>
  <c r="J431" i="552" a="1"/>
  <c r="J431" i="552" s="1"/>
  <c r="H431" i="552"/>
  <c r="W430" i="552"/>
  <c r="V430" i="552"/>
  <c r="N430" i="552"/>
  <c r="K430" i="552"/>
  <c r="M430" i="552" s="1"/>
  <c r="K430" i="552" a="1"/>
  <c r="J430" i="552"/>
  <c r="J430" i="552" a="1"/>
  <c r="H430" i="552"/>
  <c r="V429" i="552"/>
  <c r="V463" i="552" s="1"/>
  <c r="W463" i="552" s="1"/>
  <c r="N429" i="552"/>
  <c r="K429" i="552" a="1"/>
  <c r="K429" i="552" s="1"/>
  <c r="J429" i="552" a="1"/>
  <c r="J429" i="552" s="1"/>
  <c r="H429" i="552"/>
  <c r="AA428" i="552"/>
  <c r="Z428" i="552"/>
  <c r="Y428" i="552"/>
  <c r="X428" i="552"/>
  <c r="U428" i="552"/>
  <c r="T428" i="552"/>
  <c r="S428" i="552"/>
  <c r="R428" i="552"/>
  <c r="Q428" i="552"/>
  <c r="P428" i="552"/>
  <c r="O428" i="552"/>
  <c r="R510" i="552" s="1"/>
  <c r="I428" i="552"/>
  <c r="G428" i="552"/>
  <c r="J428" i="552" s="1" a="1"/>
  <c r="J428" i="552" s="1"/>
  <c r="K427" i="552"/>
  <c r="M427" i="552" s="1"/>
  <c r="K427" i="552" a="1"/>
  <c r="H427" i="552"/>
  <c r="K426" i="552"/>
  <c r="M426" i="552" s="1"/>
  <c r="K426" i="552" a="1"/>
  <c r="H426" i="552"/>
  <c r="K425" i="552"/>
  <c r="M425" i="552" s="1"/>
  <c r="K425" i="552" a="1"/>
  <c r="H425" i="552"/>
  <c r="K424" i="552"/>
  <c r="M424" i="552" s="1"/>
  <c r="K424" i="552" a="1"/>
  <c r="H424" i="552"/>
  <c r="K423" i="552"/>
  <c r="M423" i="552" s="1"/>
  <c r="K423" i="552" a="1"/>
  <c r="H423" i="552"/>
  <c r="K422" i="552"/>
  <c r="M422" i="552" s="1"/>
  <c r="K422" i="552" a="1"/>
  <c r="H422" i="552"/>
  <c r="K421" i="552"/>
  <c r="M421" i="552" s="1"/>
  <c r="K421" i="552" a="1"/>
  <c r="H421" i="552"/>
  <c r="K420" i="552"/>
  <c r="M420" i="552" s="1"/>
  <c r="K420" i="552" a="1"/>
  <c r="H420" i="552"/>
  <c r="K419" i="552"/>
  <c r="M419" i="552" s="1"/>
  <c r="K419" i="552" a="1"/>
  <c r="H419" i="552"/>
  <c r="K418" i="552"/>
  <c r="M418" i="552" s="1"/>
  <c r="K418" i="552" a="1"/>
  <c r="H418" i="552"/>
  <c r="V417" i="552"/>
  <c r="W417" i="552" s="1"/>
  <c r="N417" i="552"/>
  <c r="K417" i="552" a="1"/>
  <c r="K417" i="552" s="1"/>
  <c r="M417" i="552" s="1"/>
  <c r="J417" i="552" a="1"/>
  <c r="J417" i="552" s="1"/>
  <c r="H417" i="552"/>
  <c r="W416" i="552"/>
  <c r="V416" i="552"/>
  <c r="N416" i="552"/>
  <c r="K416" i="552"/>
  <c r="M416" i="552" s="1"/>
  <c r="K416" i="552" a="1"/>
  <c r="J416" i="552"/>
  <c r="J416" i="552" a="1"/>
  <c r="H416" i="552"/>
  <c r="V415" i="552"/>
  <c r="W415" i="552" s="1"/>
  <c r="N415" i="552"/>
  <c r="K415" i="552" a="1"/>
  <c r="K415" i="552" s="1"/>
  <c r="M415" i="552" s="1"/>
  <c r="J415" i="552" a="1"/>
  <c r="J415" i="552" s="1"/>
  <c r="H415" i="552"/>
  <c r="W414" i="552"/>
  <c r="V414" i="552"/>
  <c r="N414" i="552"/>
  <c r="K414" i="552"/>
  <c r="M414" i="552" s="1"/>
  <c r="K414" i="552" a="1"/>
  <c r="J414" i="552"/>
  <c r="J414" i="552" a="1"/>
  <c r="H414" i="552"/>
  <c r="H413" i="552"/>
  <c r="W412" i="552"/>
  <c r="V412" i="552"/>
  <c r="N412" i="552"/>
  <c r="K412" i="552"/>
  <c r="M412" i="552" s="1"/>
  <c r="K412" i="552" a="1"/>
  <c r="J412" i="552"/>
  <c r="J412" i="552" a="1"/>
  <c r="H412" i="552"/>
  <c r="V411" i="552"/>
  <c r="W411" i="552" s="1"/>
  <c r="N411" i="552"/>
  <c r="K411" i="552" a="1"/>
  <c r="K411" i="552" s="1"/>
  <c r="M411" i="552" s="1"/>
  <c r="J411" i="552" a="1"/>
  <c r="J411" i="552" s="1"/>
  <c r="H411" i="552"/>
  <c r="H410" i="552"/>
  <c r="K409" i="552" a="1"/>
  <c r="K409" i="552" s="1"/>
  <c r="H409" i="552"/>
  <c r="W408" i="552"/>
  <c r="V408" i="552"/>
  <c r="N408" i="552"/>
  <c r="K408" i="552"/>
  <c r="M408" i="552" s="1"/>
  <c r="K408" i="552" a="1"/>
  <c r="J408" i="552"/>
  <c r="J408" i="552" a="1"/>
  <c r="H408" i="552"/>
  <c r="V407" i="552"/>
  <c r="W407" i="552" s="1"/>
  <c r="N407" i="552"/>
  <c r="K407" i="552" a="1"/>
  <c r="K407" i="552" s="1"/>
  <c r="M407" i="552" s="1"/>
  <c r="J407" i="552" a="1"/>
  <c r="J407" i="552" s="1"/>
  <c r="H407" i="552"/>
  <c r="W406" i="552"/>
  <c r="V406" i="552"/>
  <c r="N406" i="552"/>
  <c r="K406" i="552"/>
  <c r="M406" i="552" s="1"/>
  <c r="K406" i="552" a="1"/>
  <c r="J406" i="552"/>
  <c r="J406" i="552" a="1"/>
  <c r="H406" i="552"/>
  <c r="V405" i="552"/>
  <c r="W405" i="552" s="1"/>
  <c r="N405" i="552"/>
  <c r="K405" i="552" a="1"/>
  <c r="K405" i="552" s="1"/>
  <c r="M405" i="552" s="1"/>
  <c r="J405" i="552" a="1"/>
  <c r="J405" i="552" s="1"/>
  <c r="H405" i="552"/>
  <c r="W404" i="552"/>
  <c r="V404" i="552"/>
  <c r="N404" i="552"/>
  <c r="K404" i="552"/>
  <c r="M404" i="552" s="1"/>
  <c r="K404" i="552" a="1"/>
  <c r="J404" i="552"/>
  <c r="J404" i="552" a="1"/>
  <c r="H404" i="552"/>
  <c r="V403" i="552"/>
  <c r="W403" i="552" s="1"/>
  <c r="N403" i="552"/>
  <c r="K403" i="552" a="1"/>
  <c r="K403" i="552" s="1"/>
  <c r="M403" i="552" s="1"/>
  <c r="J403" i="552" a="1"/>
  <c r="J403" i="552" s="1"/>
  <c r="H403" i="552"/>
  <c r="W402" i="552"/>
  <c r="V402" i="552"/>
  <c r="N402" i="552"/>
  <c r="K402" i="552"/>
  <c r="M402" i="552" s="1"/>
  <c r="K402" i="552" a="1"/>
  <c r="J402" i="552"/>
  <c r="J402" i="552" a="1"/>
  <c r="H402" i="552"/>
  <c r="V401" i="552"/>
  <c r="W401" i="552" s="1"/>
  <c r="N401" i="552"/>
  <c r="K401" i="552" a="1"/>
  <c r="K401" i="552" s="1"/>
  <c r="M401" i="552" s="1"/>
  <c r="J401" i="552" a="1"/>
  <c r="J401" i="552" s="1"/>
  <c r="H401" i="552"/>
  <c r="W400" i="552"/>
  <c r="V400" i="552"/>
  <c r="N400" i="552"/>
  <c r="K400" i="552"/>
  <c r="M400" i="552" s="1"/>
  <c r="K400" i="552" a="1"/>
  <c r="J400" i="552"/>
  <c r="J400" i="552" a="1"/>
  <c r="H400" i="552"/>
  <c r="V399" i="552"/>
  <c r="W399" i="552" s="1"/>
  <c r="N399" i="552"/>
  <c r="K399" i="552" a="1"/>
  <c r="K399" i="552" s="1"/>
  <c r="M399" i="552" s="1"/>
  <c r="J399" i="552" a="1"/>
  <c r="J399" i="552" s="1"/>
  <c r="H399" i="552"/>
  <c r="K398" i="552" a="1"/>
  <c r="K398" i="552" s="1"/>
  <c r="M398" i="552" s="1"/>
  <c r="H398" i="552"/>
  <c r="K397" i="552" a="1"/>
  <c r="K397" i="552" s="1"/>
  <c r="M397" i="552" s="1"/>
  <c r="H397" i="552"/>
  <c r="K396" i="552" a="1"/>
  <c r="K396" i="552" s="1"/>
  <c r="M396" i="552" s="1"/>
  <c r="H396" i="552"/>
  <c r="K395" i="552" a="1"/>
  <c r="K395" i="552" s="1"/>
  <c r="M395" i="552" s="1"/>
  <c r="H395" i="552"/>
  <c r="N394" i="552"/>
  <c r="K394" i="552"/>
  <c r="M394" i="552" s="1"/>
  <c r="K394" i="552" a="1"/>
  <c r="H394" i="552"/>
  <c r="N393" i="552"/>
  <c r="K393" i="552" a="1"/>
  <c r="K393" i="552" s="1"/>
  <c r="M393" i="552" s="1"/>
  <c r="H393" i="552"/>
  <c r="N392" i="552"/>
  <c r="K392" i="552"/>
  <c r="M392" i="552" s="1"/>
  <c r="K392" i="552" a="1"/>
  <c r="H392" i="552"/>
  <c r="N391" i="552"/>
  <c r="K391" i="552" a="1"/>
  <c r="K391" i="552" s="1"/>
  <c r="M391" i="552" s="1"/>
  <c r="H391" i="552"/>
  <c r="W390" i="552"/>
  <c r="V390" i="552"/>
  <c r="N390" i="552"/>
  <c r="K390" i="552"/>
  <c r="M390" i="552" s="1"/>
  <c r="K390" i="552" a="1"/>
  <c r="J390" i="552"/>
  <c r="J390" i="552" a="1"/>
  <c r="H390" i="552"/>
  <c r="V389" i="552"/>
  <c r="W389" i="552" s="1"/>
  <c r="N389" i="552"/>
  <c r="K389" i="552" a="1"/>
  <c r="K389" i="552" s="1"/>
  <c r="M389" i="552" s="1"/>
  <c r="J389" i="552" a="1"/>
  <c r="J389" i="552" s="1"/>
  <c r="H389" i="552"/>
  <c r="W388" i="552"/>
  <c r="V388" i="552"/>
  <c r="N388" i="552"/>
  <c r="K388" i="552"/>
  <c r="M388" i="552" s="1"/>
  <c r="K388" i="552" a="1"/>
  <c r="J388" i="552"/>
  <c r="J388" i="552" a="1"/>
  <c r="H388" i="552"/>
  <c r="V387" i="552"/>
  <c r="W387" i="552" s="1"/>
  <c r="N387" i="552"/>
  <c r="K387" i="552" a="1"/>
  <c r="K387" i="552" s="1"/>
  <c r="M387" i="552" s="1"/>
  <c r="J387" i="552" a="1"/>
  <c r="J387" i="552" s="1"/>
  <c r="H387" i="552"/>
  <c r="W386" i="552"/>
  <c r="V386" i="552"/>
  <c r="N386" i="552"/>
  <c r="K386" i="552"/>
  <c r="M386" i="552" s="1"/>
  <c r="K386" i="552" a="1"/>
  <c r="J386" i="552"/>
  <c r="J386" i="552" a="1"/>
  <c r="H386" i="552"/>
  <c r="V385" i="552"/>
  <c r="W385" i="552" s="1"/>
  <c r="N385" i="552"/>
  <c r="K385" i="552" a="1"/>
  <c r="K385" i="552" s="1"/>
  <c r="M385" i="552" s="1"/>
  <c r="J385" i="552" a="1"/>
  <c r="J385" i="552" s="1"/>
  <c r="H385" i="552"/>
  <c r="W384" i="552"/>
  <c r="V384" i="552"/>
  <c r="N384" i="552"/>
  <c r="K384" i="552"/>
  <c r="M384" i="552" s="1"/>
  <c r="K384" i="552" a="1"/>
  <c r="J384" i="552"/>
  <c r="J384" i="552" a="1"/>
  <c r="H384" i="552"/>
  <c r="V383" i="552"/>
  <c r="W383" i="552" s="1"/>
  <c r="N383" i="552"/>
  <c r="K383" i="552" a="1"/>
  <c r="K383" i="552" s="1"/>
  <c r="M383" i="552" s="1"/>
  <c r="J383" i="552" a="1"/>
  <c r="J383" i="552" s="1"/>
  <c r="H383" i="552"/>
  <c r="W382" i="552"/>
  <c r="V382" i="552"/>
  <c r="N382" i="552"/>
  <c r="K382" i="552"/>
  <c r="M382" i="552" s="1"/>
  <c r="K382" i="552" a="1"/>
  <c r="J382" i="552"/>
  <c r="J382" i="552" a="1"/>
  <c r="H382" i="552"/>
  <c r="V381" i="552"/>
  <c r="W381" i="552" s="1"/>
  <c r="N381" i="552"/>
  <c r="K381" i="552" a="1"/>
  <c r="K381" i="552" s="1"/>
  <c r="M381" i="552" s="1"/>
  <c r="J381" i="552" a="1"/>
  <c r="J381" i="552" s="1"/>
  <c r="H381" i="552"/>
  <c r="W380" i="552"/>
  <c r="V380" i="552"/>
  <c r="N380" i="552"/>
  <c r="K380" i="552"/>
  <c r="M380" i="552" s="1"/>
  <c r="K380" i="552" a="1"/>
  <c r="J380" i="552"/>
  <c r="J380" i="552" a="1"/>
  <c r="H380" i="552"/>
  <c r="V379" i="552"/>
  <c r="W379" i="552" s="1"/>
  <c r="N379" i="552"/>
  <c r="K379" i="552" a="1"/>
  <c r="K379" i="552" s="1"/>
  <c r="M379" i="552" s="1"/>
  <c r="J379" i="552" a="1"/>
  <c r="J379" i="552" s="1"/>
  <c r="H379" i="552"/>
  <c r="K378" i="552" a="1"/>
  <c r="K378" i="552" s="1"/>
  <c r="M378" i="552" s="1"/>
  <c r="H378" i="552"/>
  <c r="K377" i="552" a="1"/>
  <c r="K377" i="552" s="1"/>
  <c r="M377" i="552" s="1"/>
  <c r="H377" i="552"/>
  <c r="K376" i="552" a="1"/>
  <c r="K376" i="552" s="1"/>
  <c r="M376" i="552" s="1"/>
  <c r="H376" i="552"/>
  <c r="W375" i="552"/>
  <c r="V375" i="552"/>
  <c r="N375" i="552"/>
  <c r="K375" i="552"/>
  <c r="M375" i="552" s="1"/>
  <c r="K375" i="552" a="1"/>
  <c r="J375" i="552"/>
  <c r="J375" i="552" a="1"/>
  <c r="H375" i="552"/>
  <c r="V374" i="552"/>
  <c r="W374" i="552" s="1"/>
  <c r="N374" i="552"/>
  <c r="K374" i="552" a="1"/>
  <c r="K374" i="552" s="1"/>
  <c r="M374" i="552" s="1"/>
  <c r="J374" i="552" a="1"/>
  <c r="J374" i="552" s="1"/>
  <c r="H374" i="552"/>
  <c r="W373" i="552"/>
  <c r="V373" i="552"/>
  <c r="N373" i="552"/>
  <c r="K373" i="552"/>
  <c r="M373" i="552" s="1"/>
  <c r="K373" i="552" a="1"/>
  <c r="J373" i="552"/>
  <c r="J373" i="552" a="1"/>
  <c r="H373" i="552"/>
  <c r="K372" i="552" a="1"/>
  <c r="K372" i="552" s="1"/>
  <c r="H372" i="552"/>
  <c r="W371" i="552"/>
  <c r="V371" i="552"/>
  <c r="V428" i="552" s="1"/>
  <c r="W428" i="552" s="1"/>
  <c r="N371" i="552"/>
  <c r="N428" i="552" s="1"/>
  <c r="K371" i="552"/>
  <c r="K371" i="552" a="1"/>
  <c r="J371" i="552"/>
  <c r="J371" i="552" a="1"/>
  <c r="H371" i="552"/>
  <c r="H428" i="552" s="1"/>
  <c r="AA370" i="552"/>
  <c r="AA507" i="552" s="1"/>
  <c r="Z370" i="552"/>
  <c r="Z507" i="552" s="1"/>
  <c r="Y370" i="552"/>
  <c r="Y507" i="552" s="1"/>
  <c r="X370" i="552"/>
  <c r="X507" i="552" s="1"/>
  <c r="U370" i="552"/>
  <c r="U507" i="552" s="1"/>
  <c r="T370" i="552"/>
  <c r="T507" i="552" s="1"/>
  <c r="S370" i="552"/>
  <c r="S507" i="552" s="1"/>
  <c r="R370" i="552"/>
  <c r="R507" i="552" s="1"/>
  <c r="Q370" i="552"/>
  <c r="Q507" i="552" s="1"/>
  <c r="P370" i="552"/>
  <c r="P507" i="552" s="1"/>
  <c r="O370" i="552"/>
  <c r="I370" i="552"/>
  <c r="I507" i="552" s="1"/>
  <c r="B515" i="552" s="1"/>
  <c r="G370" i="552"/>
  <c r="G507" i="552" s="1"/>
  <c r="V369" i="552"/>
  <c r="W369" i="552" s="1"/>
  <c r="N369" i="552"/>
  <c r="K369" i="552" a="1"/>
  <c r="K369" i="552" s="1"/>
  <c r="M369" i="552" s="1"/>
  <c r="J369" i="552" a="1"/>
  <c r="J369" i="552" s="1"/>
  <c r="H369" i="552"/>
  <c r="W368" i="552"/>
  <c r="V368" i="552"/>
  <c r="N368" i="552"/>
  <c r="K368" i="552"/>
  <c r="M368" i="552" s="1"/>
  <c r="K368" i="552" a="1"/>
  <c r="J368" i="552"/>
  <c r="J368" i="552" a="1"/>
  <c r="H368" i="552"/>
  <c r="K367" i="552"/>
  <c r="M367" i="552" s="1"/>
  <c r="K367" i="552" a="1"/>
  <c r="H367" i="552"/>
  <c r="K366" i="552" a="1"/>
  <c r="K366" i="552" s="1"/>
  <c r="M366" i="552" s="1"/>
  <c r="H366" i="552"/>
  <c r="K365" i="552" a="1"/>
  <c r="K365" i="552" s="1"/>
  <c r="M365" i="552" s="1"/>
  <c r="H365" i="552"/>
  <c r="K364" i="552" a="1"/>
  <c r="K364" i="552" s="1"/>
  <c r="M364" i="552" s="1"/>
  <c r="H364" i="552"/>
  <c r="W363" i="552"/>
  <c r="V363" i="552"/>
  <c r="N363" i="552"/>
  <c r="K363" i="552"/>
  <c r="M363" i="552" s="1"/>
  <c r="K363" i="552" a="1"/>
  <c r="J363" i="552"/>
  <c r="J363" i="552" a="1"/>
  <c r="H363" i="552"/>
  <c r="V362" i="552"/>
  <c r="W362" i="552" s="1"/>
  <c r="N362" i="552"/>
  <c r="K362" i="552" a="1"/>
  <c r="K362" i="552" s="1"/>
  <c r="M362" i="552" s="1"/>
  <c r="J362" i="552" a="1"/>
  <c r="J362" i="552" s="1"/>
  <c r="H362" i="552"/>
  <c r="W361" i="552"/>
  <c r="V361" i="552"/>
  <c r="N361" i="552"/>
  <c r="K361" i="552"/>
  <c r="M361" i="552" s="1"/>
  <c r="K361" i="552" a="1"/>
  <c r="J361" i="552"/>
  <c r="J361" i="552" a="1"/>
  <c r="H361" i="552"/>
  <c r="H360" i="552"/>
  <c r="H359" i="552"/>
  <c r="V358" i="552"/>
  <c r="W358" i="552" s="1"/>
  <c r="N358" i="552"/>
  <c r="K358" i="552" a="1"/>
  <c r="K358" i="552" s="1"/>
  <c r="M358" i="552" s="1"/>
  <c r="J358" i="552"/>
  <c r="J358" i="552" a="1"/>
  <c r="H358" i="552"/>
  <c r="V357" i="552"/>
  <c r="W357" i="552" s="1"/>
  <c r="N357" i="552"/>
  <c r="K357" i="552" a="1"/>
  <c r="K357" i="552" s="1"/>
  <c r="M357" i="552" s="1"/>
  <c r="J357" i="552" a="1"/>
  <c r="J357" i="552" s="1"/>
  <c r="H357" i="552"/>
  <c r="K356" i="552" a="1"/>
  <c r="K356" i="552" s="1"/>
  <c r="M356" i="552" s="1"/>
  <c r="H356" i="552"/>
  <c r="K355" i="552" a="1"/>
  <c r="K355" i="552" s="1"/>
  <c r="M355" i="552" s="1"/>
  <c r="H355" i="552"/>
  <c r="W354" i="552"/>
  <c r="V354" i="552"/>
  <c r="N354" i="552"/>
  <c r="K354" i="552"/>
  <c r="M354" i="552" s="1"/>
  <c r="K354" i="552" a="1"/>
  <c r="J354" i="552"/>
  <c r="J354" i="552" a="1"/>
  <c r="H354" i="552"/>
  <c r="V353" i="552"/>
  <c r="W353" i="552" s="1"/>
  <c r="N353" i="552"/>
  <c r="K353" i="552" a="1"/>
  <c r="K353" i="552" s="1"/>
  <c r="M353" i="552" s="1"/>
  <c r="J353" i="552" a="1"/>
  <c r="J353" i="552" s="1"/>
  <c r="H353" i="552"/>
  <c r="W352" i="552"/>
  <c r="V352" i="552"/>
  <c r="N352" i="552"/>
  <c r="K352" i="552"/>
  <c r="M352" i="552" s="1"/>
  <c r="K352" i="552" a="1"/>
  <c r="J352" i="552"/>
  <c r="J352" i="552" a="1"/>
  <c r="H352" i="552"/>
  <c r="V351" i="552"/>
  <c r="W351" i="552" s="1"/>
  <c r="N351" i="552"/>
  <c r="K351" i="552" a="1"/>
  <c r="K351" i="552" s="1"/>
  <c r="M351" i="552" s="1"/>
  <c r="J351" i="552" a="1"/>
  <c r="J351" i="552" s="1"/>
  <c r="H351" i="552"/>
  <c r="W350" i="552"/>
  <c r="V350" i="552"/>
  <c r="N350" i="552"/>
  <c r="K350" i="552"/>
  <c r="M350" i="552" s="1"/>
  <c r="K350" i="552" a="1"/>
  <c r="J350" i="552"/>
  <c r="J350" i="552" a="1"/>
  <c r="H350" i="552"/>
  <c r="V349" i="552"/>
  <c r="V370" i="552" s="1"/>
  <c r="N349" i="552"/>
  <c r="K349" i="552" a="1"/>
  <c r="K349" i="552" s="1"/>
  <c r="J349" i="552" a="1"/>
  <c r="J349" i="552" s="1"/>
  <c r="H349" i="552"/>
  <c r="H370" i="552" s="1"/>
  <c r="X343" i="552"/>
  <c r="X342" i="552"/>
  <c r="X341" i="552"/>
  <c r="G341" i="552"/>
  <c r="C341" i="552"/>
  <c r="X340" i="552"/>
  <c r="I340" i="552"/>
  <c r="E340" i="552"/>
  <c r="K340" i="552" s="1"/>
  <c r="M340" i="552" s="1"/>
  <c r="I339" i="552"/>
  <c r="E339" i="552"/>
  <c r="K339" i="552" s="1"/>
  <c r="M339" i="552" s="1"/>
  <c r="I338" i="552"/>
  <c r="E338" i="552"/>
  <c r="K338" i="552" s="1"/>
  <c r="M338" i="552" s="1"/>
  <c r="X337" i="552"/>
  <c r="I337" i="552"/>
  <c r="I341" i="552" s="1"/>
  <c r="E337" i="552"/>
  <c r="E341" i="552" s="1"/>
  <c r="AA334" i="552"/>
  <c r="Z334" i="552"/>
  <c r="Y334" i="552"/>
  <c r="X334" i="552"/>
  <c r="U334" i="552"/>
  <c r="T334" i="552"/>
  <c r="S334" i="552"/>
  <c r="R334" i="552"/>
  <c r="Q334" i="552"/>
  <c r="P334" i="552"/>
  <c r="O334" i="552"/>
  <c r="R342" i="552" s="1"/>
  <c r="I334" i="552"/>
  <c r="G334" i="552"/>
  <c r="K333" i="552"/>
  <c r="K333" i="552" a="1"/>
  <c r="H333" i="552"/>
  <c r="K332" i="552" a="1"/>
  <c r="K332" i="552" s="1"/>
  <c r="H332" i="552"/>
  <c r="K331" i="552"/>
  <c r="K331" i="552" a="1"/>
  <c r="H331" i="552"/>
  <c r="V330" i="552"/>
  <c r="W330" i="552" s="1"/>
  <c r="N330" i="552"/>
  <c r="K330" i="552" a="1"/>
  <c r="K330" i="552" s="1"/>
  <c r="D330" i="552"/>
  <c r="H330" i="552" s="1"/>
  <c r="H329" i="552"/>
  <c r="K328" i="552" a="1"/>
  <c r="K328" i="552" s="1"/>
  <c r="H328" i="552"/>
  <c r="H327" i="552"/>
  <c r="V326" i="552"/>
  <c r="W326" i="552" s="1"/>
  <c r="N326" i="552"/>
  <c r="K326" i="552" a="1"/>
  <c r="K326" i="552" s="1"/>
  <c r="M326" i="552" s="1"/>
  <c r="J326" i="552" a="1"/>
  <c r="J326" i="552" s="1"/>
  <c r="H326" i="552"/>
  <c r="W325" i="552"/>
  <c r="V325" i="552"/>
  <c r="N325" i="552"/>
  <c r="K325" i="552"/>
  <c r="M325" i="552" s="1"/>
  <c r="K325" i="552" a="1"/>
  <c r="J325" i="552"/>
  <c r="J325" i="552" a="1"/>
  <c r="H325" i="552"/>
  <c r="H324" i="552"/>
  <c r="W323" i="552"/>
  <c r="V323" i="552"/>
  <c r="N323" i="552"/>
  <c r="K323" i="552"/>
  <c r="M323" i="552" s="1"/>
  <c r="K323" i="552" a="1"/>
  <c r="J323" i="552" a="1"/>
  <c r="J323" i="552" s="1"/>
  <c r="H323" i="552"/>
  <c r="W322" i="552"/>
  <c r="V322" i="552"/>
  <c r="N322" i="552"/>
  <c r="K322" i="552"/>
  <c r="M322" i="552" s="1"/>
  <c r="K322" i="552" a="1"/>
  <c r="J322" i="552" a="1"/>
  <c r="J322" i="552" s="1"/>
  <c r="H322" i="552"/>
  <c r="W321" i="552"/>
  <c r="V321" i="552"/>
  <c r="N321" i="552"/>
  <c r="K321" i="552"/>
  <c r="M321" i="552" s="1"/>
  <c r="K321" i="552" a="1"/>
  <c r="J321" i="552"/>
  <c r="J321" i="552" a="1"/>
  <c r="H321" i="552"/>
  <c r="V320" i="552"/>
  <c r="W320" i="552" s="1"/>
  <c r="W334" i="552" s="1"/>
  <c r="N320" i="552"/>
  <c r="N334" i="552" s="1"/>
  <c r="K320" i="552" a="1"/>
  <c r="K320" i="552" s="1"/>
  <c r="J320" i="552" a="1"/>
  <c r="J320" i="552" s="1"/>
  <c r="H320" i="552"/>
  <c r="AA319" i="552"/>
  <c r="Z319" i="552"/>
  <c r="Y319" i="552"/>
  <c r="X319" i="552"/>
  <c r="U319" i="552"/>
  <c r="T319" i="552"/>
  <c r="S319" i="552"/>
  <c r="Q319" i="552"/>
  <c r="P319" i="552"/>
  <c r="O319" i="552"/>
  <c r="R341" i="552" s="1"/>
  <c r="I319" i="552"/>
  <c r="G319" i="552"/>
  <c r="J319" i="552" s="1" a="1"/>
  <c r="J319" i="552" s="1"/>
  <c r="W318" i="552"/>
  <c r="V318" i="552"/>
  <c r="N318" i="552"/>
  <c r="K318" i="552"/>
  <c r="M318" i="552" s="1"/>
  <c r="K318" i="552" a="1"/>
  <c r="J318" i="552" a="1"/>
  <c r="J318" i="552" s="1"/>
  <c r="H318" i="552"/>
  <c r="H317" i="552"/>
  <c r="H316" i="552"/>
  <c r="H315" i="552"/>
  <c r="H314" i="552"/>
  <c r="W313" i="552"/>
  <c r="V313" i="552"/>
  <c r="N313" i="552"/>
  <c r="K313" i="552"/>
  <c r="M313" i="552" s="1"/>
  <c r="K313" i="552" a="1"/>
  <c r="J313" i="552" a="1"/>
  <c r="J313" i="552" s="1"/>
  <c r="H313" i="552"/>
  <c r="W312" i="552"/>
  <c r="V312" i="552"/>
  <c r="N312" i="552"/>
  <c r="K312" i="552"/>
  <c r="M312" i="552" s="1"/>
  <c r="K312" i="552" a="1"/>
  <c r="J312" i="552" a="1"/>
  <c r="J312" i="552" s="1"/>
  <c r="H312" i="552"/>
  <c r="W311" i="552"/>
  <c r="V311" i="552"/>
  <c r="N311" i="552"/>
  <c r="K311" i="552"/>
  <c r="M311" i="552" s="1"/>
  <c r="K311" i="552" a="1"/>
  <c r="J311" i="552" a="1"/>
  <c r="J311" i="552" s="1"/>
  <c r="H311" i="552"/>
  <c r="W310" i="552"/>
  <c r="V310" i="552"/>
  <c r="N310" i="552"/>
  <c r="K310" i="552"/>
  <c r="M310" i="552" s="1"/>
  <c r="K310" i="552" a="1"/>
  <c r="J310" i="552" a="1"/>
  <c r="J310" i="552" s="1"/>
  <c r="H310" i="552"/>
  <c r="W309" i="552"/>
  <c r="V309" i="552"/>
  <c r="V319" i="552" s="1"/>
  <c r="W319" i="552" s="1"/>
  <c r="N309" i="552"/>
  <c r="N319" i="552" s="1"/>
  <c r="K309" i="552"/>
  <c r="K319" i="552" s="1"/>
  <c r="K309" i="552" a="1"/>
  <c r="J309" i="552" a="1"/>
  <c r="J309" i="552" s="1"/>
  <c r="H309" i="552"/>
  <c r="H319" i="552" s="1"/>
  <c r="AA308" i="552"/>
  <c r="Z308" i="552"/>
  <c r="Y308" i="552"/>
  <c r="X308" i="552"/>
  <c r="U308" i="552"/>
  <c r="T308" i="552"/>
  <c r="S308" i="552"/>
  <c r="Q308" i="552"/>
  <c r="P308" i="552"/>
  <c r="O308" i="552"/>
  <c r="R340" i="552" s="1"/>
  <c r="I308" i="552"/>
  <c r="G308" i="552"/>
  <c r="J308" i="552" s="1" a="1"/>
  <c r="J308" i="552" s="1"/>
  <c r="V307" i="552"/>
  <c r="W307" i="552" s="1"/>
  <c r="N307" i="552"/>
  <c r="K307" i="552" a="1"/>
  <c r="K307" i="552" s="1"/>
  <c r="M307" i="552" s="1"/>
  <c r="J307" i="552" a="1"/>
  <c r="J307" i="552" s="1"/>
  <c r="H307" i="552"/>
  <c r="W306" i="552"/>
  <c r="V306" i="552"/>
  <c r="N306" i="552"/>
  <c r="K306" i="552"/>
  <c r="M306" i="552" s="1"/>
  <c r="K306" i="552" a="1"/>
  <c r="J306" i="552"/>
  <c r="J306" i="552" a="1"/>
  <c r="H306" i="552"/>
  <c r="V305" i="552"/>
  <c r="W305" i="552" s="1"/>
  <c r="N305" i="552"/>
  <c r="K305" i="552" a="1"/>
  <c r="K305" i="552" s="1"/>
  <c r="M305" i="552" s="1"/>
  <c r="J305" i="552" a="1"/>
  <c r="J305" i="552" s="1"/>
  <c r="H305" i="552"/>
  <c r="W304" i="552"/>
  <c r="V304" i="552"/>
  <c r="N304" i="552"/>
  <c r="K304" i="552"/>
  <c r="M304" i="552" s="1"/>
  <c r="K304" i="552" a="1"/>
  <c r="J304" i="552"/>
  <c r="J304" i="552" a="1"/>
  <c r="H304" i="552"/>
  <c r="V303" i="552"/>
  <c r="W303" i="552" s="1"/>
  <c r="N303" i="552"/>
  <c r="K303" i="552" a="1"/>
  <c r="K303" i="552" s="1"/>
  <c r="M303" i="552" s="1"/>
  <c r="J303" i="552" a="1"/>
  <c r="J303" i="552" s="1"/>
  <c r="H303" i="552"/>
  <c r="W302" i="552"/>
  <c r="V302" i="552"/>
  <c r="N302" i="552"/>
  <c r="K302" i="552"/>
  <c r="M302" i="552" s="1"/>
  <c r="K302" i="552" a="1"/>
  <c r="J302" i="552"/>
  <c r="J302" i="552" a="1"/>
  <c r="H302" i="552"/>
  <c r="V301" i="552"/>
  <c r="W301" i="552" s="1"/>
  <c r="N301" i="552"/>
  <c r="K301" i="552" a="1"/>
  <c r="K301" i="552" s="1"/>
  <c r="M301" i="552" s="1"/>
  <c r="J301" i="552" a="1"/>
  <c r="J301" i="552" s="1"/>
  <c r="H301" i="552"/>
  <c r="W300" i="552"/>
  <c r="V300" i="552"/>
  <c r="N300" i="552"/>
  <c r="K300" i="552"/>
  <c r="M300" i="552" s="1"/>
  <c r="K300" i="552" a="1"/>
  <c r="J300" i="552"/>
  <c r="J300" i="552" a="1"/>
  <c r="H300" i="552"/>
  <c r="V299" i="552"/>
  <c r="W299" i="552" s="1"/>
  <c r="N299" i="552"/>
  <c r="K299" i="552" a="1"/>
  <c r="K299" i="552" s="1"/>
  <c r="M299" i="552" s="1"/>
  <c r="J299" i="552" a="1"/>
  <c r="J299" i="552" s="1"/>
  <c r="H299" i="552"/>
  <c r="W298" i="552"/>
  <c r="V298" i="552"/>
  <c r="N298" i="552"/>
  <c r="K298" i="552"/>
  <c r="M298" i="552" s="1"/>
  <c r="K298" i="552" a="1"/>
  <c r="J298" i="552"/>
  <c r="J298" i="552" a="1"/>
  <c r="H298" i="552"/>
  <c r="V297" i="552"/>
  <c r="W297" i="552" s="1"/>
  <c r="N297" i="552"/>
  <c r="K297" i="552" a="1"/>
  <c r="K297" i="552" s="1"/>
  <c r="M297" i="552" s="1"/>
  <c r="J297" i="552" a="1"/>
  <c r="J297" i="552" s="1"/>
  <c r="H297" i="552"/>
  <c r="W296" i="552"/>
  <c r="V296" i="552"/>
  <c r="N296" i="552"/>
  <c r="K296" i="552"/>
  <c r="M296" i="552" s="1"/>
  <c r="K296" i="552" a="1"/>
  <c r="J296" i="552"/>
  <c r="J296" i="552" a="1"/>
  <c r="H296" i="552"/>
  <c r="V295" i="552"/>
  <c r="W295" i="552" s="1"/>
  <c r="N295" i="552"/>
  <c r="K295" i="552" a="1"/>
  <c r="K295" i="552" s="1"/>
  <c r="M295" i="552" s="1"/>
  <c r="J295" i="552" a="1"/>
  <c r="J295" i="552" s="1"/>
  <c r="H295" i="552"/>
  <c r="W294" i="552"/>
  <c r="V294" i="552"/>
  <c r="N294" i="552"/>
  <c r="K294" i="552" a="1"/>
  <c r="K294" i="552" s="1"/>
  <c r="M294" i="552" s="1"/>
  <c r="J294" i="552" a="1"/>
  <c r="J294" i="552" s="1"/>
  <c r="H294" i="552"/>
  <c r="V293" i="552"/>
  <c r="V308" i="552" s="1"/>
  <c r="W308" i="552" s="1"/>
  <c r="N293" i="552"/>
  <c r="N308" i="552" s="1"/>
  <c r="K293" i="552" a="1"/>
  <c r="K293" i="552" s="1"/>
  <c r="J293" i="552" a="1"/>
  <c r="J293" i="552" s="1"/>
  <c r="H293" i="552"/>
  <c r="H308" i="552" s="1"/>
  <c r="AA292" i="552"/>
  <c r="Z292" i="552"/>
  <c r="Y292" i="552"/>
  <c r="X292" i="552"/>
  <c r="U292" i="552"/>
  <c r="T292" i="552"/>
  <c r="S292" i="552"/>
  <c r="R292" i="552"/>
  <c r="Q292" i="552"/>
  <c r="P292" i="552"/>
  <c r="O292" i="552"/>
  <c r="R339" i="552" s="1"/>
  <c r="I292" i="552"/>
  <c r="G292" i="552"/>
  <c r="J292" i="552" s="1" a="1"/>
  <c r="J292" i="552" s="1"/>
  <c r="V291" i="552"/>
  <c r="W291" i="552" s="1"/>
  <c r="N291" i="552"/>
  <c r="K291" i="552" a="1"/>
  <c r="K291" i="552" s="1"/>
  <c r="M291" i="552" s="1"/>
  <c r="J291" i="552" a="1"/>
  <c r="J291" i="552" s="1"/>
  <c r="H291" i="552"/>
  <c r="W290" i="552"/>
  <c r="V290" i="552"/>
  <c r="N290" i="552"/>
  <c r="K290" i="552"/>
  <c r="M290" i="552" s="1"/>
  <c r="K290" i="552" a="1"/>
  <c r="J290" i="552"/>
  <c r="J290" i="552" a="1"/>
  <c r="H290" i="552"/>
  <c r="V289" i="552"/>
  <c r="W289" i="552" s="1"/>
  <c r="N289" i="552"/>
  <c r="K289" i="552" a="1"/>
  <c r="K289" i="552" s="1"/>
  <c r="M289" i="552" s="1"/>
  <c r="J289" i="552" a="1"/>
  <c r="J289" i="552" s="1"/>
  <c r="H289" i="552"/>
  <c r="H288" i="552"/>
  <c r="H287" i="552"/>
  <c r="H286" i="552"/>
  <c r="V285" i="552"/>
  <c r="W285" i="552" s="1"/>
  <c r="N285" i="552"/>
  <c r="K285" i="552" a="1"/>
  <c r="K285" i="552" s="1"/>
  <c r="M285" i="552" s="1"/>
  <c r="J285" i="552" a="1"/>
  <c r="J285" i="552" s="1"/>
  <c r="H285" i="552"/>
  <c r="W284" i="552"/>
  <c r="V284" i="552"/>
  <c r="N284" i="552"/>
  <c r="K284" i="552"/>
  <c r="M284" i="552" s="1"/>
  <c r="K284" i="552" a="1"/>
  <c r="J284" i="552"/>
  <c r="J284" i="552" a="1"/>
  <c r="H284" i="552"/>
  <c r="N283" i="552"/>
  <c r="K283" i="552" a="1"/>
  <c r="K283" i="552" s="1"/>
  <c r="M283" i="552" s="1"/>
  <c r="H283" i="552"/>
  <c r="N282" i="552"/>
  <c r="K282" i="552"/>
  <c r="M282" i="552" s="1"/>
  <c r="K282" i="552" a="1"/>
  <c r="H282" i="552"/>
  <c r="N281" i="552"/>
  <c r="K281" i="552" a="1"/>
  <c r="K281" i="552" s="1"/>
  <c r="M281" i="552" s="1"/>
  <c r="H281" i="552"/>
  <c r="N280" i="552"/>
  <c r="K280" i="552"/>
  <c r="M280" i="552" s="1"/>
  <c r="K280" i="552" a="1"/>
  <c r="H280" i="552"/>
  <c r="N279" i="552"/>
  <c r="K279" i="552" a="1"/>
  <c r="K279" i="552" s="1"/>
  <c r="M279" i="552" s="1"/>
  <c r="H279" i="552"/>
  <c r="N278" i="552"/>
  <c r="K278" i="552"/>
  <c r="M278" i="552" s="1"/>
  <c r="K278" i="552" a="1"/>
  <c r="H278" i="552"/>
  <c r="V277" i="552"/>
  <c r="W277" i="552" s="1"/>
  <c r="N277" i="552"/>
  <c r="K277" i="552" a="1"/>
  <c r="K277" i="552" s="1"/>
  <c r="M277" i="552" s="1"/>
  <c r="J277" i="552" a="1"/>
  <c r="J277" i="552" s="1"/>
  <c r="H277" i="552"/>
  <c r="W276" i="552"/>
  <c r="V276" i="552"/>
  <c r="N276" i="552"/>
  <c r="K276" i="552"/>
  <c r="M276" i="552" s="1"/>
  <c r="K276" i="552" a="1"/>
  <c r="J276" i="552"/>
  <c r="J276" i="552" a="1"/>
  <c r="H276" i="552"/>
  <c r="V275" i="552"/>
  <c r="W275" i="552" s="1"/>
  <c r="N275" i="552"/>
  <c r="K275" i="552" a="1"/>
  <c r="K275" i="552" s="1"/>
  <c r="M275" i="552" s="1"/>
  <c r="J275" i="552" a="1"/>
  <c r="J275" i="552" s="1"/>
  <c r="H275" i="552"/>
  <c r="W274" i="552"/>
  <c r="V274" i="552"/>
  <c r="N274" i="552"/>
  <c r="K274" i="552"/>
  <c r="M274" i="552" s="1"/>
  <c r="K274" i="552" a="1"/>
  <c r="J274" i="552"/>
  <c r="J274" i="552" a="1"/>
  <c r="H274" i="552"/>
  <c r="V273" i="552"/>
  <c r="W273" i="552" s="1"/>
  <c r="N273" i="552"/>
  <c r="K273" i="552" a="1"/>
  <c r="K273" i="552" s="1"/>
  <c r="M273" i="552" s="1"/>
  <c r="J273" i="552" a="1"/>
  <c r="J273" i="552" s="1"/>
  <c r="H273" i="552"/>
  <c r="W272" i="552"/>
  <c r="V272" i="552"/>
  <c r="N272" i="552"/>
  <c r="K272" i="552"/>
  <c r="M272" i="552" s="1"/>
  <c r="K272" i="552" a="1"/>
  <c r="J272" i="552"/>
  <c r="J272" i="552" a="1"/>
  <c r="H272" i="552"/>
  <c r="V271" i="552"/>
  <c r="W271" i="552" s="1"/>
  <c r="N271" i="552"/>
  <c r="K271" i="552" a="1"/>
  <c r="K271" i="552" s="1"/>
  <c r="M271" i="552" s="1"/>
  <c r="J271" i="552" a="1"/>
  <c r="J271" i="552" s="1"/>
  <c r="H271" i="552"/>
  <c r="W270" i="552"/>
  <c r="V270" i="552"/>
  <c r="N270" i="552"/>
  <c r="K270" i="552"/>
  <c r="M270" i="552" s="1"/>
  <c r="K270" i="552" a="1"/>
  <c r="J270" i="552"/>
  <c r="J270" i="552" a="1"/>
  <c r="H270" i="552"/>
  <c r="V269" i="552"/>
  <c r="W269" i="552" s="1"/>
  <c r="N269" i="552"/>
  <c r="K269" i="552" a="1"/>
  <c r="K269" i="552" s="1"/>
  <c r="M269" i="552" s="1"/>
  <c r="J269" i="552" a="1"/>
  <c r="J269" i="552" s="1"/>
  <c r="H269" i="552"/>
  <c r="W268" i="552"/>
  <c r="V268" i="552"/>
  <c r="N268" i="552"/>
  <c r="K268" i="552"/>
  <c r="M268" i="552" s="1"/>
  <c r="K268" i="552" a="1"/>
  <c r="J268" i="552"/>
  <c r="J268" i="552" a="1"/>
  <c r="H268" i="552"/>
  <c r="V267" i="552"/>
  <c r="W267" i="552" s="1"/>
  <c r="N267" i="552"/>
  <c r="K267" i="552" a="1"/>
  <c r="K267" i="552" s="1"/>
  <c r="M267" i="552" s="1"/>
  <c r="J267" i="552" a="1"/>
  <c r="J267" i="552" s="1"/>
  <c r="H267" i="552"/>
  <c r="W266" i="552"/>
  <c r="V266" i="552"/>
  <c r="N266" i="552"/>
  <c r="K266" i="552"/>
  <c r="M266" i="552" s="1"/>
  <c r="K266" i="552" a="1"/>
  <c r="J266" i="552"/>
  <c r="J266" i="552" a="1"/>
  <c r="H266" i="552"/>
  <c r="N265" i="552"/>
  <c r="K265" i="552" a="1"/>
  <c r="K265" i="552" s="1"/>
  <c r="M265" i="552" s="1"/>
  <c r="H265" i="552"/>
  <c r="W264" i="552"/>
  <c r="V264" i="552"/>
  <c r="N264" i="552"/>
  <c r="K264" i="552"/>
  <c r="M264" i="552" s="1"/>
  <c r="K264" i="552" a="1"/>
  <c r="J264" i="552"/>
  <c r="J264" i="552" a="1"/>
  <c r="H264" i="552"/>
  <c r="V263" i="552"/>
  <c r="W263" i="552" s="1"/>
  <c r="N263" i="552"/>
  <c r="K263" i="552" a="1"/>
  <c r="K263" i="552" s="1"/>
  <c r="M263" i="552" s="1"/>
  <c r="J263" i="552" a="1"/>
  <c r="J263" i="552" s="1"/>
  <c r="H263" i="552"/>
  <c r="W262" i="552"/>
  <c r="V262" i="552"/>
  <c r="N262" i="552"/>
  <c r="K262" i="552"/>
  <c r="M262" i="552" s="1"/>
  <c r="K262" i="552" a="1"/>
  <c r="J262" i="552"/>
  <c r="J262" i="552" a="1"/>
  <c r="H262" i="552"/>
  <c r="V261" i="552"/>
  <c r="W261" i="552" s="1"/>
  <c r="N261" i="552"/>
  <c r="K261" i="552" a="1"/>
  <c r="K261" i="552" s="1"/>
  <c r="M261" i="552" s="1"/>
  <c r="J261" i="552" a="1"/>
  <c r="J261" i="552" s="1"/>
  <c r="H261" i="552"/>
  <c r="W260" i="552"/>
  <c r="V260" i="552"/>
  <c r="N260" i="552"/>
  <c r="K260" i="552"/>
  <c r="M260" i="552" s="1"/>
  <c r="K260" i="552" a="1"/>
  <c r="J260" i="552"/>
  <c r="J260" i="552" a="1"/>
  <c r="H260" i="552"/>
  <c r="V259" i="552"/>
  <c r="W259" i="552" s="1"/>
  <c r="N259" i="552"/>
  <c r="K259" i="552" a="1"/>
  <c r="K259" i="552" s="1"/>
  <c r="M259" i="552" s="1"/>
  <c r="J259" i="552" a="1"/>
  <c r="J259" i="552" s="1"/>
  <c r="H259" i="552"/>
  <c r="W258" i="552"/>
  <c r="V258" i="552"/>
  <c r="V292" i="552" s="1"/>
  <c r="W292" i="552" s="1"/>
  <c r="N258" i="552"/>
  <c r="N292" i="552" s="1"/>
  <c r="K258" i="552"/>
  <c r="K292" i="552" s="1"/>
  <c r="K258" i="552" a="1"/>
  <c r="J258" i="552"/>
  <c r="J258" i="552" a="1"/>
  <c r="H258" i="552"/>
  <c r="H292" i="552" s="1"/>
  <c r="AA257" i="552"/>
  <c r="Z257" i="552"/>
  <c r="Y257" i="552"/>
  <c r="X257" i="552"/>
  <c r="U257" i="552"/>
  <c r="T257" i="552"/>
  <c r="S257" i="552"/>
  <c r="R257" i="552"/>
  <c r="Q257" i="552"/>
  <c r="P257" i="552"/>
  <c r="O257" i="552"/>
  <c r="R338" i="552" s="1"/>
  <c r="I257" i="552"/>
  <c r="G257" i="552"/>
  <c r="J257" i="552" s="1" a="1"/>
  <c r="J257" i="552" s="1"/>
  <c r="H256" i="552"/>
  <c r="H255" i="552"/>
  <c r="H254" i="552"/>
  <c r="H253" i="552"/>
  <c r="H252" i="552"/>
  <c r="H251" i="552"/>
  <c r="K250" i="552"/>
  <c r="M250" i="552" s="1"/>
  <c r="K250" i="552" a="1"/>
  <c r="H250" i="552"/>
  <c r="K249" i="552" a="1"/>
  <c r="K249" i="552" s="1"/>
  <c r="M249" i="552" s="1"/>
  <c r="H249" i="552"/>
  <c r="K248" i="552" a="1"/>
  <c r="K248" i="552" s="1"/>
  <c r="M248" i="552" s="1"/>
  <c r="H248" i="552"/>
  <c r="K247" i="552" a="1"/>
  <c r="K247" i="552" s="1"/>
  <c r="M247" i="552" s="1"/>
  <c r="H247" i="552"/>
  <c r="W246" i="552"/>
  <c r="V246" i="552"/>
  <c r="N246" i="552"/>
  <c r="K246" i="552"/>
  <c r="M246" i="552" s="1"/>
  <c r="K246" i="552" a="1"/>
  <c r="J246" i="552" a="1"/>
  <c r="J246" i="552" s="1"/>
  <c r="H246" i="552"/>
  <c r="V245" i="552"/>
  <c r="W245" i="552" s="1"/>
  <c r="N245" i="552"/>
  <c r="K245" i="552" a="1"/>
  <c r="K245" i="552" s="1"/>
  <c r="M245" i="552" s="1"/>
  <c r="J245" i="552" a="1"/>
  <c r="J245" i="552" s="1"/>
  <c r="H245" i="552"/>
  <c r="W244" i="552"/>
  <c r="V244" i="552"/>
  <c r="N244" i="552"/>
  <c r="K244" i="552"/>
  <c r="M244" i="552" s="1"/>
  <c r="K244" i="552" a="1"/>
  <c r="J244" i="552"/>
  <c r="J244" i="552" a="1"/>
  <c r="H244" i="552"/>
  <c r="V243" i="552"/>
  <c r="W243" i="552" s="1"/>
  <c r="N243" i="552"/>
  <c r="K243" i="552" a="1"/>
  <c r="K243" i="552" s="1"/>
  <c r="M243" i="552" s="1"/>
  <c r="J243" i="552" a="1"/>
  <c r="J243" i="552" s="1"/>
  <c r="H243" i="552"/>
  <c r="M242" i="552"/>
  <c r="H242" i="552"/>
  <c r="W241" i="552"/>
  <c r="V241" i="552"/>
  <c r="N241" i="552"/>
  <c r="K241" i="552"/>
  <c r="M241" i="552" s="1"/>
  <c r="K241" i="552" a="1"/>
  <c r="J241" i="552"/>
  <c r="J241" i="552" a="1"/>
  <c r="H241" i="552"/>
  <c r="V240" i="552"/>
  <c r="W240" i="552" s="1"/>
  <c r="N240" i="552"/>
  <c r="K240" i="552" a="1"/>
  <c r="K240" i="552" s="1"/>
  <c r="M240" i="552" s="1"/>
  <c r="J240" i="552" a="1"/>
  <c r="J240" i="552" s="1"/>
  <c r="H240" i="552"/>
  <c r="K239" i="552" a="1"/>
  <c r="K239" i="552" s="1"/>
  <c r="M239" i="552" s="1"/>
  <c r="H239" i="552"/>
  <c r="H238" i="552"/>
  <c r="V237" i="552"/>
  <c r="W237" i="552" s="1"/>
  <c r="N237" i="552"/>
  <c r="K237" i="552" a="1"/>
  <c r="K237" i="552" s="1"/>
  <c r="M237" i="552" s="1"/>
  <c r="J237" i="552" a="1"/>
  <c r="J237" i="552" s="1"/>
  <c r="H237" i="552"/>
  <c r="W236" i="552"/>
  <c r="V236" i="552"/>
  <c r="N236" i="552"/>
  <c r="K236" i="552"/>
  <c r="M236" i="552" s="1"/>
  <c r="K236" i="552" a="1"/>
  <c r="J236" i="552"/>
  <c r="J236" i="552" a="1"/>
  <c r="H236" i="552"/>
  <c r="V235" i="552"/>
  <c r="W235" i="552" s="1"/>
  <c r="N235" i="552"/>
  <c r="K235" i="552" a="1"/>
  <c r="K235" i="552" s="1"/>
  <c r="M235" i="552" s="1"/>
  <c r="J235" i="552" a="1"/>
  <c r="J235" i="552" s="1"/>
  <c r="H235" i="552"/>
  <c r="W234" i="552"/>
  <c r="V234" i="552"/>
  <c r="N234" i="552"/>
  <c r="K234" i="552"/>
  <c r="M234" i="552" s="1"/>
  <c r="K234" i="552" a="1"/>
  <c r="J234" i="552"/>
  <c r="J234" i="552" a="1"/>
  <c r="H234" i="552"/>
  <c r="V233" i="552"/>
  <c r="W233" i="552" s="1"/>
  <c r="N233" i="552"/>
  <c r="K233" i="552" a="1"/>
  <c r="K233" i="552" s="1"/>
  <c r="M233" i="552" s="1"/>
  <c r="J233" i="552" a="1"/>
  <c r="J233" i="552" s="1"/>
  <c r="H233" i="552"/>
  <c r="W232" i="552"/>
  <c r="V232" i="552"/>
  <c r="N232" i="552"/>
  <c r="K232" i="552"/>
  <c r="M232" i="552" s="1"/>
  <c r="K232" i="552" a="1"/>
  <c r="J232" i="552"/>
  <c r="J232" i="552" a="1"/>
  <c r="H232" i="552"/>
  <c r="V231" i="552"/>
  <c r="W231" i="552" s="1"/>
  <c r="N231" i="552"/>
  <c r="K231" i="552" a="1"/>
  <c r="K231" i="552" s="1"/>
  <c r="M231" i="552" s="1"/>
  <c r="J231" i="552" a="1"/>
  <c r="J231" i="552" s="1"/>
  <c r="H231" i="552"/>
  <c r="W230" i="552"/>
  <c r="V230" i="552"/>
  <c r="N230" i="552"/>
  <c r="K230" i="552"/>
  <c r="M230" i="552" s="1"/>
  <c r="K230" i="552" a="1"/>
  <c r="J230" i="552"/>
  <c r="J230" i="552" a="1"/>
  <c r="H230" i="552"/>
  <c r="V229" i="552"/>
  <c r="W229" i="552" s="1"/>
  <c r="N229" i="552"/>
  <c r="K229" i="552" a="1"/>
  <c r="K229" i="552" s="1"/>
  <c r="M229" i="552" s="1"/>
  <c r="J229" i="552" a="1"/>
  <c r="J229" i="552" s="1"/>
  <c r="H229" i="552"/>
  <c r="W228" i="552"/>
  <c r="V228" i="552"/>
  <c r="N228" i="552"/>
  <c r="K228" i="552"/>
  <c r="M228" i="552" s="1"/>
  <c r="K228" i="552" a="1"/>
  <c r="J228" i="552"/>
  <c r="J228" i="552" a="1"/>
  <c r="H228" i="552"/>
  <c r="N227" i="552"/>
  <c r="K227" i="552" a="1"/>
  <c r="K227" i="552" s="1"/>
  <c r="M227" i="552" s="1"/>
  <c r="H227" i="552"/>
  <c r="N226" i="552"/>
  <c r="K226" i="552"/>
  <c r="M226" i="552" s="1"/>
  <c r="K226" i="552" a="1"/>
  <c r="H226" i="552"/>
  <c r="N225" i="552"/>
  <c r="K225" i="552" a="1"/>
  <c r="K225" i="552" s="1"/>
  <c r="M225" i="552" s="1"/>
  <c r="H225" i="552"/>
  <c r="N224" i="552"/>
  <c r="K224" i="552"/>
  <c r="M224" i="552" s="1"/>
  <c r="K224" i="552" a="1"/>
  <c r="H224" i="552"/>
  <c r="N223" i="552"/>
  <c r="K223" i="552" a="1"/>
  <c r="K223" i="552" s="1"/>
  <c r="M223" i="552" s="1"/>
  <c r="H223" i="552"/>
  <c r="N222" i="552"/>
  <c r="K222" i="552"/>
  <c r="M222" i="552" s="1"/>
  <c r="K222" i="552" a="1"/>
  <c r="H222" i="552"/>
  <c r="N221" i="552"/>
  <c r="K221" i="552" a="1"/>
  <c r="K221" i="552" s="1"/>
  <c r="M221" i="552" s="1"/>
  <c r="H221" i="552"/>
  <c r="N220" i="552"/>
  <c r="K220" i="552"/>
  <c r="M220" i="552" s="1"/>
  <c r="K220" i="552" a="1"/>
  <c r="H220" i="552"/>
  <c r="V219" i="552"/>
  <c r="W219" i="552" s="1"/>
  <c r="N219" i="552"/>
  <c r="K219" i="552" a="1"/>
  <c r="K219" i="552" s="1"/>
  <c r="M219" i="552" s="1"/>
  <c r="J219" i="552" a="1"/>
  <c r="J219" i="552" s="1"/>
  <c r="H219" i="552"/>
  <c r="W218" i="552"/>
  <c r="V218" i="552"/>
  <c r="N218" i="552"/>
  <c r="K218" i="552"/>
  <c r="M218" i="552" s="1"/>
  <c r="K218" i="552" a="1"/>
  <c r="J218" i="552"/>
  <c r="J218" i="552" a="1"/>
  <c r="H218" i="552"/>
  <c r="V217" i="552"/>
  <c r="W217" i="552" s="1"/>
  <c r="N217" i="552"/>
  <c r="K217" i="552" a="1"/>
  <c r="K217" i="552" s="1"/>
  <c r="M217" i="552" s="1"/>
  <c r="J217" i="552" a="1"/>
  <c r="J217" i="552" s="1"/>
  <c r="H217" i="552"/>
  <c r="W216" i="552"/>
  <c r="V216" i="552"/>
  <c r="N216" i="552"/>
  <c r="K216" i="552"/>
  <c r="M216" i="552" s="1"/>
  <c r="K216" i="552" a="1"/>
  <c r="J216" i="552"/>
  <c r="J216" i="552" a="1"/>
  <c r="H216" i="552"/>
  <c r="V215" i="552"/>
  <c r="W215" i="552" s="1"/>
  <c r="N215" i="552"/>
  <c r="K215" i="552" a="1"/>
  <c r="K215" i="552" s="1"/>
  <c r="M215" i="552" s="1"/>
  <c r="J215" i="552" a="1"/>
  <c r="J215" i="552" s="1"/>
  <c r="H215" i="552"/>
  <c r="W214" i="552"/>
  <c r="V214" i="552"/>
  <c r="N214" i="552"/>
  <c r="K214" i="552"/>
  <c r="M214" i="552" s="1"/>
  <c r="K214" i="552" a="1"/>
  <c r="J214" i="552"/>
  <c r="J214" i="552" a="1"/>
  <c r="H214" i="552"/>
  <c r="V213" i="552"/>
  <c r="W213" i="552" s="1"/>
  <c r="N213" i="552"/>
  <c r="K213" i="552" a="1"/>
  <c r="K213" i="552" s="1"/>
  <c r="M213" i="552" s="1"/>
  <c r="J213" i="552" a="1"/>
  <c r="J213" i="552" s="1"/>
  <c r="H213" i="552"/>
  <c r="W212" i="552"/>
  <c r="V212" i="552"/>
  <c r="N212" i="552"/>
  <c r="K212" i="552"/>
  <c r="M212" i="552" s="1"/>
  <c r="K212" i="552" a="1"/>
  <c r="J212" i="552"/>
  <c r="J212" i="552" a="1"/>
  <c r="H212" i="552"/>
  <c r="V211" i="552"/>
  <c r="W211" i="552" s="1"/>
  <c r="N211" i="552"/>
  <c r="K211" i="552" a="1"/>
  <c r="K211" i="552" s="1"/>
  <c r="M211" i="552" s="1"/>
  <c r="J211" i="552" a="1"/>
  <c r="J211" i="552" s="1"/>
  <c r="H211" i="552"/>
  <c r="W210" i="552"/>
  <c r="V210" i="552"/>
  <c r="N210" i="552"/>
  <c r="K210" i="552"/>
  <c r="M210" i="552" s="1"/>
  <c r="K210" i="552" a="1"/>
  <c r="J210" i="552"/>
  <c r="J210" i="552" a="1"/>
  <c r="H210" i="552"/>
  <c r="V209" i="552"/>
  <c r="W209" i="552" s="1"/>
  <c r="N209" i="552"/>
  <c r="K209" i="552" a="1"/>
  <c r="K209" i="552" s="1"/>
  <c r="M209" i="552" s="1"/>
  <c r="J209" i="552" a="1"/>
  <c r="J209" i="552" s="1"/>
  <c r="H209" i="552"/>
  <c r="W208" i="552"/>
  <c r="V208" i="552"/>
  <c r="N208" i="552"/>
  <c r="K208" i="552"/>
  <c r="M208" i="552" s="1"/>
  <c r="K208" i="552" a="1"/>
  <c r="J208" i="552"/>
  <c r="J208" i="552" a="1"/>
  <c r="H208" i="552"/>
  <c r="H207" i="552"/>
  <c r="H206" i="552"/>
  <c r="H205" i="552"/>
  <c r="W204" i="552"/>
  <c r="V204" i="552"/>
  <c r="N204" i="552"/>
  <c r="K204" i="552"/>
  <c r="M204" i="552" s="1"/>
  <c r="K204" i="552" a="1"/>
  <c r="J204" i="552"/>
  <c r="J204" i="552" a="1"/>
  <c r="H204" i="552"/>
  <c r="W203" i="552"/>
  <c r="V203" i="552"/>
  <c r="N203" i="552"/>
  <c r="K203" i="552"/>
  <c r="M203" i="552" s="1"/>
  <c r="K203" i="552" a="1"/>
  <c r="J203" i="552" a="1"/>
  <c r="J203" i="552" s="1"/>
  <c r="H203" i="552"/>
  <c r="W202" i="552"/>
  <c r="V202" i="552"/>
  <c r="N202" i="552"/>
  <c r="K202" i="552"/>
  <c r="M202" i="552" s="1"/>
  <c r="K202" i="552" a="1"/>
  <c r="J202" i="552" a="1"/>
  <c r="J202" i="552" s="1"/>
  <c r="H202" i="552"/>
  <c r="H201" i="552"/>
  <c r="V200" i="552"/>
  <c r="V257" i="552" s="1"/>
  <c r="W257" i="552" s="1"/>
  <c r="N200" i="552"/>
  <c r="N257" i="552" s="1"/>
  <c r="K200" i="552" a="1"/>
  <c r="K200" i="552" s="1"/>
  <c r="J200" i="552" a="1"/>
  <c r="J200" i="552" s="1"/>
  <c r="H200" i="552"/>
  <c r="H257" i="552" s="1"/>
  <c r="AA199" i="552"/>
  <c r="AA335" i="552" s="1"/>
  <c r="Z199" i="552"/>
  <c r="Z335" i="552" s="1"/>
  <c r="Y199" i="552"/>
  <c r="Y335" i="552" s="1"/>
  <c r="X199" i="552"/>
  <c r="X335" i="552" s="1"/>
  <c r="U199" i="552"/>
  <c r="U335" i="552" s="1"/>
  <c r="T199" i="552"/>
  <c r="T335" i="552" s="1"/>
  <c r="S199" i="552"/>
  <c r="S335" i="552" s="1"/>
  <c r="R199" i="552"/>
  <c r="R335" i="552" s="1"/>
  <c r="Q199" i="552"/>
  <c r="Q335" i="552" s="1"/>
  <c r="P199" i="552"/>
  <c r="X338" i="552" s="1"/>
  <c r="O199" i="552"/>
  <c r="O335" i="552" s="1"/>
  <c r="I199" i="552"/>
  <c r="I335" i="552" s="1"/>
  <c r="B343" i="552" s="1"/>
  <c r="G199" i="552"/>
  <c r="J199" i="552" s="1" a="1"/>
  <c r="J199" i="552" s="1"/>
  <c r="V198" i="552"/>
  <c r="W198" i="552" s="1"/>
  <c r="N198" i="552"/>
  <c r="K198" i="552" a="1"/>
  <c r="K198" i="552" s="1"/>
  <c r="M198" i="552" s="1"/>
  <c r="J198" i="552" a="1"/>
  <c r="J198" i="552" s="1"/>
  <c r="H198" i="552"/>
  <c r="W197" i="552"/>
  <c r="V197" i="552"/>
  <c r="N197" i="552"/>
  <c r="K197" i="552"/>
  <c r="M197" i="552" s="1"/>
  <c r="K197" i="552" a="1"/>
  <c r="J197" i="552"/>
  <c r="J197" i="552" a="1"/>
  <c r="H197" i="552"/>
  <c r="K196" i="552" a="1"/>
  <c r="K196" i="552" s="1"/>
  <c r="M196" i="552" s="1"/>
  <c r="H196" i="552"/>
  <c r="K195" i="552" a="1"/>
  <c r="K195" i="552" s="1"/>
  <c r="M195" i="552" s="1"/>
  <c r="H195" i="552"/>
  <c r="K194" i="552" a="1"/>
  <c r="K194" i="552" s="1"/>
  <c r="M194" i="552" s="1"/>
  <c r="H194" i="552"/>
  <c r="K193" i="552" a="1"/>
  <c r="K193" i="552" s="1"/>
  <c r="M193" i="552" s="1"/>
  <c r="H193" i="552"/>
  <c r="W192" i="552"/>
  <c r="V192" i="552"/>
  <c r="N192" i="552"/>
  <c r="K192" i="552"/>
  <c r="M192" i="552" s="1"/>
  <c r="K192" i="552" a="1"/>
  <c r="J192" i="552"/>
  <c r="J192" i="552" a="1"/>
  <c r="H192" i="552"/>
  <c r="V191" i="552"/>
  <c r="W191" i="552" s="1"/>
  <c r="N191" i="552"/>
  <c r="K191" i="552" a="1"/>
  <c r="K191" i="552" s="1"/>
  <c r="M191" i="552" s="1"/>
  <c r="J191" i="552" a="1"/>
  <c r="J191" i="552" s="1"/>
  <c r="H191" i="552"/>
  <c r="W190" i="552"/>
  <c r="V190" i="552"/>
  <c r="N190" i="552"/>
  <c r="K190" i="552"/>
  <c r="M190" i="552" s="1"/>
  <c r="K190" i="552" a="1"/>
  <c r="J190" i="552"/>
  <c r="J190" i="552" a="1"/>
  <c r="H190" i="552"/>
  <c r="N189" i="552"/>
  <c r="K189" i="552" a="1"/>
  <c r="K189" i="552" s="1"/>
  <c r="M189" i="552" s="1"/>
  <c r="J189" i="552" a="1"/>
  <c r="J189" i="552" s="1"/>
  <c r="H189" i="552"/>
  <c r="N188" i="552"/>
  <c r="K188" i="552"/>
  <c r="M188" i="552" s="1"/>
  <c r="K188" i="552" a="1"/>
  <c r="J188" i="552"/>
  <c r="J188" i="552" a="1"/>
  <c r="H188" i="552"/>
  <c r="V187" i="552"/>
  <c r="W187" i="552" s="1"/>
  <c r="N187" i="552"/>
  <c r="K187" i="552" a="1"/>
  <c r="K187" i="552" s="1"/>
  <c r="M187" i="552" s="1"/>
  <c r="J187" i="552" a="1"/>
  <c r="J187" i="552" s="1"/>
  <c r="H187" i="552"/>
  <c r="W186" i="552"/>
  <c r="V186" i="552"/>
  <c r="N186" i="552"/>
  <c r="K186" i="552"/>
  <c r="M186" i="552" s="1"/>
  <c r="K186" i="552" a="1"/>
  <c r="J186" i="552"/>
  <c r="J186" i="552" a="1"/>
  <c r="H186" i="552"/>
  <c r="N185" i="552"/>
  <c r="K185" i="552" a="1"/>
  <c r="K185" i="552" s="1"/>
  <c r="M185" i="552" s="1"/>
  <c r="H185" i="552"/>
  <c r="N184" i="552"/>
  <c r="K184" i="552" a="1"/>
  <c r="K184" i="552" s="1"/>
  <c r="M184" i="552" s="1"/>
  <c r="H184" i="552"/>
  <c r="W183" i="552"/>
  <c r="V183" i="552"/>
  <c r="N183" i="552"/>
  <c r="K183" i="552"/>
  <c r="M183" i="552" s="1"/>
  <c r="K183" i="552" a="1"/>
  <c r="J183" i="552" a="1"/>
  <c r="J183" i="552" s="1"/>
  <c r="H183" i="552"/>
  <c r="W182" i="552"/>
  <c r="V182" i="552"/>
  <c r="N182" i="552"/>
  <c r="K182" i="552"/>
  <c r="M182" i="552" s="1"/>
  <c r="K182" i="552" a="1"/>
  <c r="J182" i="552" a="1"/>
  <c r="J182" i="552" s="1"/>
  <c r="H182" i="552"/>
  <c r="W181" i="552"/>
  <c r="V181" i="552"/>
  <c r="N181" i="552"/>
  <c r="K181" i="552"/>
  <c r="M181" i="552" s="1"/>
  <c r="K181" i="552" a="1"/>
  <c r="J181" i="552" a="1"/>
  <c r="J181" i="552" s="1"/>
  <c r="H181" i="552"/>
  <c r="W180" i="552"/>
  <c r="V180" i="552"/>
  <c r="N180" i="552"/>
  <c r="K180" i="552"/>
  <c r="M180" i="552" s="1"/>
  <c r="K180" i="552" a="1"/>
  <c r="J180" i="552" a="1"/>
  <c r="J180" i="552" s="1"/>
  <c r="H180" i="552"/>
  <c r="W179" i="552"/>
  <c r="V179" i="552"/>
  <c r="N179" i="552"/>
  <c r="K179" i="552"/>
  <c r="M179" i="552" s="1"/>
  <c r="K179" i="552" a="1"/>
  <c r="J179" i="552" a="1"/>
  <c r="J179" i="552" s="1"/>
  <c r="H179" i="552"/>
  <c r="W178" i="552"/>
  <c r="W199" i="552" s="1"/>
  <c r="W335" i="552" s="1"/>
  <c r="V178" i="552"/>
  <c r="V199" i="552" s="1"/>
  <c r="N178" i="552"/>
  <c r="N199" i="552" s="1"/>
  <c r="N335" i="552" s="1"/>
  <c r="B344" i="552" s="1"/>
  <c r="E344" i="552" s="1"/>
  <c r="K178" i="552"/>
  <c r="K199" i="552" s="1"/>
  <c r="K178" i="552" a="1"/>
  <c r="J178" i="552" a="1"/>
  <c r="J178" i="552" s="1"/>
  <c r="H178" i="552"/>
  <c r="H199" i="552" s="1"/>
  <c r="X171" i="552"/>
  <c r="Q529" i="552" s="1"/>
  <c r="X170" i="552"/>
  <c r="G170" i="552"/>
  <c r="C170" i="552"/>
  <c r="X169" i="552"/>
  <c r="Q527" i="552" s="1"/>
  <c r="I169" i="552"/>
  <c r="E169" i="552"/>
  <c r="K169" i="552" s="1"/>
  <c r="M169" i="552" s="1"/>
  <c r="I168" i="552"/>
  <c r="E168" i="552"/>
  <c r="K168" i="552" s="1"/>
  <c r="M168" i="552" s="1"/>
  <c r="I167" i="552"/>
  <c r="E167" i="552"/>
  <c r="K167" i="552" s="1"/>
  <c r="M167" i="552" s="1"/>
  <c r="X166" i="552"/>
  <c r="I166" i="552"/>
  <c r="I170" i="552" s="1"/>
  <c r="E166" i="552"/>
  <c r="K166" i="552" s="1"/>
  <c r="AA163" i="552"/>
  <c r="Z163" i="552"/>
  <c r="Y163" i="552"/>
  <c r="X163" i="552"/>
  <c r="U163" i="552"/>
  <c r="T163" i="552"/>
  <c r="S163" i="552"/>
  <c r="R163" i="552"/>
  <c r="Q163" i="552"/>
  <c r="P163" i="552"/>
  <c r="O163" i="552"/>
  <c r="R171" i="552" s="1"/>
  <c r="I163" i="552"/>
  <c r="G163" i="552"/>
  <c r="C529" i="552" s="1"/>
  <c r="H162" i="552"/>
  <c r="H161" i="552"/>
  <c r="H160" i="552"/>
  <c r="V159" i="552"/>
  <c r="W159" i="552" s="1"/>
  <c r="N159" i="552"/>
  <c r="K159" i="552" a="1"/>
  <c r="K159" i="552" s="1"/>
  <c r="J159" i="552" a="1"/>
  <c r="J159" i="552" s="1"/>
  <c r="D159" i="552"/>
  <c r="H159" i="552" s="1"/>
  <c r="V158" i="552"/>
  <c r="W158" i="552" s="1"/>
  <c r="N158" i="552"/>
  <c r="K158" i="552" a="1"/>
  <c r="K158" i="552" s="1"/>
  <c r="M158" i="552" s="1"/>
  <c r="J158" i="552" a="1"/>
  <c r="J158" i="552" s="1"/>
  <c r="H158" i="552"/>
  <c r="H157" i="552"/>
  <c r="H156" i="552"/>
  <c r="W155" i="552"/>
  <c r="V155" i="552"/>
  <c r="N155" i="552"/>
  <c r="K155" i="552"/>
  <c r="M155" i="552" s="1"/>
  <c r="K155" i="552" a="1"/>
  <c r="J155" i="552"/>
  <c r="J155" i="552" a="1"/>
  <c r="H155" i="552"/>
  <c r="V154" i="552"/>
  <c r="W154" i="552" s="1"/>
  <c r="N154" i="552"/>
  <c r="K154" i="552" a="1"/>
  <c r="K154" i="552" s="1"/>
  <c r="M154" i="552" s="1"/>
  <c r="J154" i="552" a="1"/>
  <c r="J154" i="552" s="1"/>
  <c r="H154" i="552"/>
  <c r="H153" i="552"/>
  <c r="V152" i="552"/>
  <c r="W152" i="552" s="1"/>
  <c r="N152" i="552"/>
  <c r="K152" i="552" a="1"/>
  <c r="K152" i="552" s="1"/>
  <c r="M152" i="552" s="1"/>
  <c r="J152" i="552" a="1"/>
  <c r="J152" i="552" s="1"/>
  <c r="H152" i="552"/>
  <c r="W151" i="552"/>
  <c r="V151" i="552"/>
  <c r="N151" i="552"/>
  <c r="K151" i="552"/>
  <c r="M151" i="552" s="1"/>
  <c r="K151" i="552" a="1"/>
  <c r="J151" i="552"/>
  <c r="J151" i="552" a="1"/>
  <c r="H151" i="552"/>
  <c r="V150" i="552"/>
  <c r="W150" i="552" s="1"/>
  <c r="N150" i="552"/>
  <c r="K150" i="552" a="1"/>
  <c r="K150" i="552" s="1"/>
  <c r="M150" i="552" s="1"/>
  <c r="J150" i="552" a="1"/>
  <c r="J150" i="552" s="1"/>
  <c r="H150" i="552"/>
  <c r="W149" i="552"/>
  <c r="V149" i="552"/>
  <c r="V163" i="552" s="1"/>
  <c r="W163" i="552" s="1"/>
  <c r="N149" i="552"/>
  <c r="N163" i="552" s="1"/>
  <c r="K149" i="552"/>
  <c r="K163" i="552" s="1"/>
  <c r="K149" i="552" a="1"/>
  <c r="J149" i="552"/>
  <c r="J149" i="552" a="1"/>
  <c r="H149" i="552"/>
  <c r="H163" i="552" s="1"/>
  <c r="AA148" i="552"/>
  <c r="Z148" i="552"/>
  <c r="Y148" i="552"/>
  <c r="X148" i="552"/>
  <c r="U148" i="552"/>
  <c r="T148" i="552"/>
  <c r="S148" i="552"/>
  <c r="Q148" i="552"/>
  <c r="P148" i="552"/>
  <c r="O148" i="552"/>
  <c r="R170" i="552" s="1"/>
  <c r="I148" i="552"/>
  <c r="G148" i="552"/>
  <c r="C528" i="552" s="1"/>
  <c r="V147" i="552"/>
  <c r="W147" i="552" s="1"/>
  <c r="N147" i="552"/>
  <c r="K147" i="552" a="1"/>
  <c r="K147" i="552" s="1"/>
  <c r="M147" i="552" s="1"/>
  <c r="J147" i="552" a="1"/>
  <c r="J147" i="552" s="1"/>
  <c r="H147" i="552"/>
  <c r="K146" i="552"/>
  <c r="K146" i="552" a="1"/>
  <c r="H146" i="552"/>
  <c r="K145" i="552" a="1"/>
  <c r="K145" i="552" s="1"/>
  <c r="H145" i="552"/>
  <c r="K144" i="552"/>
  <c r="K144" i="552" a="1"/>
  <c r="H144" i="552"/>
  <c r="K143" i="552" a="1"/>
  <c r="K143" i="552" s="1"/>
  <c r="H143" i="552"/>
  <c r="W142" i="552"/>
  <c r="V142" i="552"/>
  <c r="N142" i="552"/>
  <c r="K142" i="552"/>
  <c r="M142" i="552" s="1"/>
  <c r="K142" i="552" a="1"/>
  <c r="J142" i="552"/>
  <c r="J142" i="552" a="1"/>
  <c r="H142" i="552"/>
  <c r="V141" i="552"/>
  <c r="W141" i="552" s="1"/>
  <c r="N141" i="552"/>
  <c r="K141" i="552" a="1"/>
  <c r="K141" i="552" s="1"/>
  <c r="M141" i="552" s="1"/>
  <c r="J141" i="552" a="1"/>
  <c r="J141" i="552" s="1"/>
  <c r="H141" i="552"/>
  <c r="W140" i="552"/>
  <c r="V140" i="552"/>
  <c r="N140" i="552"/>
  <c r="K140" i="552"/>
  <c r="M140" i="552" s="1"/>
  <c r="K140" i="552" a="1"/>
  <c r="J140" i="552"/>
  <c r="J140" i="552" a="1"/>
  <c r="H140" i="552"/>
  <c r="V139" i="552"/>
  <c r="W139" i="552" s="1"/>
  <c r="N139" i="552"/>
  <c r="K139" i="552" a="1"/>
  <c r="K139" i="552" s="1"/>
  <c r="M139" i="552" s="1"/>
  <c r="J139" i="552" a="1"/>
  <c r="J139" i="552" s="1"/>
  <c r="H139" i="552"/>
  <c r="W138" i="552"/>
  <c r="V138" i="552"/>
  <c r="V148" i="552" s="1"/>
  <c r="W148" i="552" s="1"/>
  <c r="N138" i="552"/>
  <c r="N148" i="552" s="1"/>
  <c r="K138" i="552"/>
  <c r="K138" i="552" a="1"/>
  <c r="J138" i="552"/>
  <c r="J138" i="552" a="1"/>
  <c r="H138" i="552"/>
  <c r="H148" i="552" s="1"/>
  <c r="AA137" i="552"/>
  <c r="Z137" i="552"/>
  <c r="Y137" i="552"/>
  <c r="X137" i="552"/>
  <c r="U137" i="552"/>
  <c r="T137" i="552"/>
  <c r="S137" i="552"/>
  <c r="Q137" i="552"/>
  <c r="P137" i="552"/>
  <c r="O137" i="552"/>
  <c r="R169" i="552" s="1"/>
  <c r="I137" i="552"/>
  <c r="G137" i="552"/>
  <c r="C527" i="552" s="1"/>
  <c r="V136" i="552"/>
  <c r="W136" i="552" s="1"/>
  <c r="N136" i="552"/>
  <c r="K136" i="552" a="1"/>
  <c r="K136" i="552" s="1"/>
  <c r="M136" i="552" s="1"/>
  <c r="J136" i="552" a="1"/>
  <c r="J136" i="552" s="1"/>
  <c r="H136" i="552"/>
  <c r="W135" i="552"/>
  <c r="V135" i="552"/>
  <c r="N135" i="552"/>
  <c r="K135" i="552"/>
  <c r="M135" i="552" s="1"/>
  <c r="K135" i="552" a="1"/>
  <c r="J135" i="552"/>
  <c r="J135" i="552" a="1"/>
  <c r="H135" i="552"/>
  <c r="V134" i="552"/>
  <c r="W134" i="552" s="1"/>
  <c r="N134" i="552"/>
  <c r="K134" i="552" a="1"/>
  <c r="K134" i="552" s="1"/>
  <c r="M134" i="552" s="1"/>
  <c r="J134" i="552" a="1"/>
  <c r="J134" i="552" s="1"/>
  <c r="H134" i="552"/>
  <c r="W133" i="552"/>
  <c r="V133" i="552"/>
  <c r="N133" i="552"/>
  <c r="K133" i="552"/>
  <c r="M133" i="552" s="1"/>
  <c r="K133" i="552" a="1"/>
  <c r="J133" i="552"/>
  <c r="J133" i="552" a="1"/>
  <c r="H133" i="552"/>
  <c r="V132" i="552"/>
  <c r="W132" i="552" s="1"/>
  <c r="N132" i="552"/>
  <c r="K132" i="552" a="1"/>
  <c r="K132" i="552" s="1"/>
  <c r="M132" i="552" s="1"/>
  <c r="J132" i="552" a="1"/>
  <c r="J132" i="552" s="1"/>
  <c r="H132" i="552"/>
  <c r="W131" i="552"/>
  <c r="V131" i="552"/>
  <c r="N131" i="552"/>
  <c r="K131" i="552"/>
  <c r="M131" i="552" s="1"/>
  <c r="K131" i="552" a="1"/>
  <c r="J131" i="552"/>
  <c r="J131" i="552" a="1"/>
  <c r="H131" i="552"/>
  <c r="V130" i="552"/>
  <c r="W130" i="552" s="1"/>
  <c r="N130" i="552"/>
  <c r="K130" i="552" a="1"/>
  <c r="K130" i="552" s="1"/>
  <c r="M130" i="552" s="1"/>
  <c r="J130" i="552" a="1"/>
  <c r="J130" i="552" s="1"/>
  <c r="H130" i="552"/>
  <c r="W129" i="552"/>
  <c r="V129" i="552"/>
  <c r="N129" i="552"/>
  <c r="K129" i="552"/>
  <c r="M129" i="552" s="1"/>
  <c r="K129" i="552" a="1"/>
  <c r="J129" i="552"/>
  <c r="J129" i="552" a="1"/>
  <c r="H129" i="552"/>
  <c r="V128" i="552"/>
  <c r="W128" i="552" s="1"/>
  <c r="N128" i="552"/>
  <c r="K128" i="552" a="1"/>
  <c r="K128" i="552" s="1"/>
  <c r="M128" i="552" s="1"/>
  <c r="J128" i="552" a="1"/>
  <c r="J128" i="552" s="1"/>
  <c r="H128" i="552"/>
  <c r="W127" i="552"/>
  <c r="V127" i="552"/>
  <c r="N127" i="552"/>
  <c r="K127" i="552"/>
  <c r="M127" i="552" s="1"/>
  <c r="K127" i="552" a="1"/>
  <c r="J127" i="552"/>
  <c r="J127" i="552" a="1"/>
  <c r="H127" i="552"/>
  <c r="V126" i="552"/>
  <c r="W126" i="552" s="1"/>
  <c r="N126" i="552"/>
  <c r="K126" i="552" a="1"/>
  <c r="K126" i="552" s="1"/>
  <c r="M126" i="552" s="1"/>
  <c r="J126" i="552" a="1"/>
  <c r="J126" i="552" s="1"/>
  <c r="H126" i="552"/>
  <c r="W125" i="552"/>
  <c r="V125" i="552"/>
  <c r="N125" i="552"/>
  <c r="K125" i="552"/>
  <c r="M125" i="552" s="1"/>
  <c r="K125" i="552" a="1"/>
  <c r="J125" i="552"/>
  <c r="J125" i="552" a="1"/>
  <c r="H125" i="552"/>
  <c r="V124" i="552"/>
  <c r="W124" i="552" s="1"/>
  <c r="N124" i="552"/>
  <c r="K124" i="552" a="1"/>
  <c r="K124" i="552" s="1"/>
  <c r="M124" i="552" s="1"/>
  <c r="J124" i="552" a="1"/>
  <c r="J124" i="552" s="1"/>
  <c r="H124" i="552"/>
  <c r="W123" i="552"/>
  <c r="V123" i="552"/>
  <c r="N123" i="552"/>
  <c r="K123" i="552"/>
  <c r="M123" i="552" s="1"/>
  <c r="K123" i="552" a="1"/>
  <c r="J123" i="552"/>
  <c r="J123" i="552" a="1"/>
  <c r="H123" i="552"/>
  <c r="V122" i="552"/>
  <c r="W122" i="552" s="1"/>
  <c r="N122" i="552"/>
  <c r="N137" i="552" s="1"/>
  <c r="K122" i="552" a="1"/>
  <c r="K122" i="552" s="1"/>
  <c r="J122" i="552" a="1"/>
  <c r="J122" i="552" s="1"/>
  <c r="H122" i="552"/>
  <c r="H137" i="552" s="1"/>
  <c r="AA121" i="552"/>
  <c r="Z121" i="552"/>
  <c r="Y121" i="552"/>
  <c r="X121" i="552"/>
  <c r="U121" i="552"/>
  <c r="T121" i="552"/>
  <c r="S121" i="552"/>
  <c r="R121" i="552"/>
  <c r="Q121" i="552"/>
  <c r="P121" i="552"/>
  <c r="O121" i="552"/>
  <c r="R168" i="552" s="1"/>
  <c r="I121" i="552"/>
  <c r="G121" i="552"/>
  <c r="C526" i="552" s="1"/>
  <c r="V120" i="552"/>
  <c r="W120" i="552" s="1"/>
  <c r="N120" i="552"/>
  <c r="K120" i="552" a="1"/>
  <c r="K120" i="552" s="1"/>
  <c r="M120" i="552" s="1"/>
  <c r="J120" i="552" a="1"/>
  <c r="J120" i="552" s="1"/>
  <c r="H120" i="552"/>
  <c r="W119" i="552"/>
  <c r="V119" i="552"/>
  <c r="N119" i="552"/>
  <c r="K119" i="552"/>
  <c r="M119" i="552" s="1"/>
  <c r="K119" i="552" a="1"/>
  <c r="J119" i="552"/>
  <c r="J119" i="552" a="1"/>
  <c r="H119" i="552"/>
  <c r="V118" i="552"/>
  <c r="W118" i="552" s="1"/>
  <c r="N118" i="552"/>
  <c r="K118" i="552" a="1"/>
  <c r="K118" i="552" s="1"/>
  <c r="M118" i="552" s="1"/>
  <c r="J118" i="552" a="1"/>
  <c r="J118" i="552" s="1"/>
  <c r="H118" i="552"/>
  <c r="K117" i="552"/>
  <c r="K117" i="552" a="1"/>
  <c r="H117" i="552"/>
  <c r="K116" i="552" a="1"/>
  <c r="K116" i="552" s="1"/>
  <c r="H116" i="552"/>
  <c r="K115" i="552"/>
  <c r="K115" i="552" a="1"/>
  <c r="H115" i="552"/>
  <c r="V114" i="552"/>
  <c r="W114" i="552" s="1"/>
  <c r="N114" i="552"/>
  <c r="K114" i="552" a="1"/>
  <c r="K114" i="552" s="1"/>
  <c r="M114" i="552" s="1"/>
  <c r="J114" i="552" a="1"/>
  <c r="J114" i="552" s="1"/>
  <c r="H114" i="552"/>
  <c r="W113" i="552"/>
  <c r="V113" i="552"/>
  <c r="N113" i="552"/>
  <c r="K113" i="552"/>
  <c r="M113" i="552" s="1"/>
  <c r="K113" i="552" a="1"/>
  <c r="J113" i="552"/>
  <c r="J113" i="552" a="1"/>
  <c r="H113" i="552"/>
  <c r="N112" i="552"/>
  <c r="K112" i="552" a="1"/>
  <c r="K112" i="552" s="1"/>
  <c r="M112" i="552" s="1"/>
  <c r="H112" i="552"/>
  <c r="N111" i="552"/>
  <c r="K111" i="552"/>
  <c r="M111" i="552" s="1"/>
  <c r="K111" i="552" a="1"/>
  <c r="H111" i="552"/>
  <c r="N110" i="552"/>
  <c r="K110" i="552" a="1"/>
  <c r="K110" i="552" s="1"/>
  <c r="M110" i="552" s="1"/>
  <c r="H110" i="552"/>
  <c r="N109" i="552"/>
  <c r="K109" i="552"/>
  <c r="M109" i="552" s="1"/>
  <c r="K109" i="552" a="1"/>
  <c r="H109" i="552"/>
  <c r="N108" i="552"/>
  <c r="K108" i="552" a="1"/>
  <c r="K108" i="552" s="1"/>
  <c r="M108" i="552" s="1"/>
  <c r="H108" i="552"/>
  <c r="N107" i="552"/>
  <c r="K107" i="552"/>
  <c r="M107" i="552" s="1"/>
  <c r="K107" i="552" a="1"/>
  <c r="H107" i="552"/>
  <c r="V106" i="552"/>
  <c r="W106" i="552" s="1"/>
  <c r="N106" i="552"/>
  <c r="K106" i="552" a="1"/>
  <c r="K106" i="552" s="1"/>
  <c r="M106" i="552" s="1"/>
  <c r="J106" i="552" a="1"/>
  <c r="J106" i="552" s="1"/>
  <c r="H106" i="552"/>
  <c r="W105" i="552"/>
  <c r="V105" i="552"/>
  <c r="N105" i="552"/>
  <c r="K105" i="552"/>
  <c r="M105" i="552" s="1"/>
  <c r="K105" i="552" a="1"/>
  <c r="J105" i="552"/>
  <c r="J105" i="552" a="1"/>
  <c r="H105" i="552"/>
  <c r="V104" i="552"/>
  <c r="W104" i="552" s="1"/>
  <c r="N104" i="552"/>
  <c r="K104" i="552" a="1"/>
  <c r="K104" i="552" s="1"/>
  <c r="M104" i="552" s="1"/>
  <c r="J104" i="552" a="1"/>
  <c r="J104" i="552" s="1"/>
  <c r="H104" i="552"/>
  <c r="W103" i="552"/>
  <c r="V103" i="552"/>
  <c r="N103" i="552"/>
  <c r="K103" i="552"/>
  <c r="M103" i="552" s="1"/>
  <c r="K103" i="552" a="1"/>
  <c r="J103" i="552"/>
  <c r="J103" i="552" a="1"/>
  <c r="H103" i="552"/>
  <c r="V102" i="552"/>
  <c r="W102" i="552" s="1"/>
  <c r="N102" i="552"/>
  <c r="K102" i="552" a="1"/>
  <c r="K102" i="552" s="1"/>
  <c r="M102" i="552" s="1"/>
  <c r="J102" i="552" a="1"/>
  <c r="J102" i="552" s="1"/>
  <c r="H102" i="552"/>
  <c r="W101" i="552"/>
  <c r="V101" i="552"/>
  <c r="N101" i="552"/>
  <c r="K101" i="552"/>
  <c r="M101" i="552" s="1"/>
  <c r="K101" i="552" a="1"/>
  <c r="J101" i="552"/>
  <c r="J101" i="552" a="1"/>
  <c r="H101" i="552"/>
  <c r="V100" i="552"/>
  <c r="W100" i="552" s="1"/>
  <c r="N100" i="552"/>
  <c r="K100" i="552" a="1"/>
  <c r="K100" i="552" s="1"/>
  <c r="M100" i="552" s="1"/>
  <c r="J100" i="552" a="1"/>
  <c r="J100" i="552" s="1"/>
  <c r="H100" i="552"/>
  <c r="W99" i="552"/>
  <c r="V99" i="552"/>
  <c r="N99" i="552"/>
  <c r="K99" i="552"/>
  <c r="M99" i="552" s="1"/>
  <c r="K99" i="552" a="1"/>
  <c r="J99" i="552"/>
  <c r="J99" i="552" a="1"/>
  <c r="H99" i="552"/>
  <c r="V98" i="552"/>
  <c r="W98" i="552" s="1"/>
  <c r="N98" i="552"/>
  <c r="K98" i="552" a="1"/>
  <c r="K98" i="552" s="1"/>
  <c r="M98" i="552" s="1"/>
  <c r="J98" i="552" a="1"/>
  <c r="J98" i="552" s="1"/>
  <c r="H98" i="552"/>
  <c r="W97" i="552"/>
  <c r="V97" i="552"/>
  <c r="N97" i="552"/>
  <c r="K97" i="552"/>
  <c r="M97" i="552" s="1"/>
  <c r="K97" i="552" a="1"/>
  <c r="J97" i="552"/>
  <c r="J97" i="552" a="1"/>
  <c r="H97" i="552"/>
  <c r="V96" i="552"/>
  <c r="W96" i="552" s="1"/>
  <c r="N96" i="552"/>
  <c r="K96" i="552" a="1"/>
  <c r="K96" i="552" s="1"/>
  <c r="M96" i="552" s="1"/>
  <c r="J96" i="552" a="1"/>
  <c r="J96" i="552" s="1"/>
  <c r="H96" i="552"/>
  <c r="W95" i="552"/>
  <c r="V95" i="552"/>
  <c r="N95" i="552"/>
  <c r="K95" i="552"/>
  <c r="M95" i="552" s="1"/>
  <c r="K95" i="552" a="1"/>
  <c r="J95" i="552"/>
  <c r="J95" i="552" a="1"/>
  <c r="H95" i="552"/>
  <c r="K94" i="552"/>
  <c r="M94" i="552" s="1"/>
  <c r="K94" i="552" a="1"/>
  <c r="H94" i="552"/>
  <c r="V93" i="552"/>
  <c r="W93" i="552" s="1"/>
  <c r="N93" i="552"/>
  <c r="K93" i="552" a="1"/>
  <c r="K93" i="552" s="1"/>
  <c r="M93" i="552" s="1"/>
  <c r="J93" i="552" a="1"/>
  <c r="J93" i="552" s="1"/>
  <c r="H93" i="552"/>
  <c r="W92" i="552"/>
  <c r="V92" i="552"/>
  <c r="N92" i="552"/>
  <c r="K92" i="552"/>
  <c r="M92" i="552" s="1"/>
  <c r="K92" i="552" a="1"/>
  <c r="J92" i="552"/>
  <c r="J92" i="552" a="1"/>
  <c r="H92" i="552"/>
  <c r="V91" i="552"/>
  <c r="W91" i="552" s="1"/>
  <c r="N91" i="552"/>
  <c r="K91" i="552" a="1"/>
  <c r="K91" i="552" s="1"/>
  <c r="M91" i="552" s="1"/>
  <c r="J91" i="552" a="1"/>
  <c r="J91" i="552" s="1"/>
  <c r="H91" i="552"/>
  <c r="W90" i="552"/>
  <c r="V90" i="552"/>
  <c r="N90" i="552"/>
  <c r="K90" i="552"/>
  <c r="M90" i="552" s="1"/>
  <c r="K90" i="552" a="1"/>
  <c r="J90" i="552"/>
  <c r="J90" i="552" a="1"/>
  <c r="H90" i="552"/>
  <c r="V89" i="552"/>
  <c r="W89" i="552" s="1"/>
  <c r="N89" i="552"/>
  <c r="K89" i="552" a="1"/>
  <c r="K89" i="552" s="1"/>
  <c r="M89" i="552" s="1"/>
  <c r="J89" i="552" a="1"/>
  <c r="J89" i="552" s="1"/>
  <c r="H89" i="552"/>
  <c r="W88" i="552"/>
  <c r="V88" i="552"/>
  <c r="N88" i="552"/>
  <c r="K88" i="552"/>
  <c r="M88" i="552" s="1"/>
  <c r="K88" i="552" a="1"/>
  <c r="J88" i="552"/>
  <c r="J88" i="552" a="1"/>
  <c r="H88" i="552"/>
  <c r="V87" i="552"/>
  <c r="V121" i="552" s="1"/>
  <c r="W121" i="552" s="1"/>
  <c r="N87" i="552"/>
  <c r="N121" i="552" s="1"/>
  <c r="K87" i="552" a="1"/>
  <c r="K87" i="552" s="1"/>
  <c r="J87" i="552" a="1"/>
  <c r="J87" i="552" s="1"/>
  <c r="H87" i="552"/>
  <c r="H121" i="552" s="1"/>
  <c r="AA86" i="552"/>
  <c r="Z86" i="552"/>
  <c r="Y86" i="552"/>
  <c r="X86" i="552"/>
  <c r="U86" i="552"/>
  <c r="T86" i="552"/>
  <c r="S86" i="552"/>
  <c r="R86" i="552"/>
  <c r="Q86" i="552"/>
  <c r="P86" i="552"/>
  <c r="O86" i="552"/>
  <c r="R167" i="552" s="1"/>
  <c r="I86" i="552"/>
  <c r="G86" i="552"/>
  <c r="C525" i="552" s="1"/>
  <c r="K85" i="552" a="1"/>
  <c r="K85" i="552" s="1"/>
  <c r="H85" i="552"/>
  <c r="K84" i="552"/>
  <c r="K84" i="552" a="1"/>
  <c r="H84" i="552"/>
  <c r="K83" i="552" a="1"/>
  <c r="K83" i="552" s="1"/>
  <c r="H83" i="552"/>
  <c r="K82" i="552"/>
  <c r="K82" i="552" a="1"/>
  <c r="H82" i="552"/>
  <c r="K81" i="552" a="1"/>
  <c r="K81" i="552" s="1"/>
  <c r="H81" i="552"/>
  <c r="K80" i="552"/>
  <c r="K80" i="552" a="1"/>
  <c r="H80" i="552"/>
  <c r="K79" i="552"/>
  <c r="M79" i="552" s="1"/>
  <c r="K79" i="552" a="1"/>
  <c r="H79" i="552"/>
  <c r="K78" i="552"/>
  <c r="M78" i="552" s="1"/>
  <c r="K78" i="552" a="1"/>
  <c r="H78" i="552"/>
  <c r="K77" i="552"/>
  <c r="M77" i="552" s="1"/>
  <c r="K77" i="552" a="1"/>
  <c r="H77" i="552"/>
  <c r="K76" i="552" a="1"/>
  <c r="K76" i="552" s="1"/>
  <c r="M76" i="552" s="1"/>
  <c r="H76" i="552"/>
  <c r="V75" i="552"/>
  <c r="W75" i="552" s="1"/>
  <c r="N75" i="552"/>
  <c r="K75" i="552" a="1"/>
  <c r="K75" i="552" s="1"/>
  <c r="M75" i="552" s="1"/>
  <c r="J75" i="552" a="1"/>
  <c r="J75" i="552" s="1"/>
  <c r="H75" i="552"/>
  <c r="W74" i="552"/>
  <c r="V74" i="552"/>
  <c r="N74" i="552"/>
  <c r="K74" i="552"/>
  <c r="M74" i="552" s="1"/>
  <c r="K74" i="552" a="1"/>
  <c r="J74" i="552"/>
  <c r="J74" i="552" a="1"/>
  <c r="H74" i="552"/>
  <c r="V73" i="552"/>
  <c r="W73" i="552" s="1"/>
  <c r="N73" i="552"/>
  <c r="K73" i="552" a="1"/>
  <c r="K73" i="552" s="1"/>
  <c r="M73" i="552" s="1"/>
  <c r="J73" i="552" a="1"/>
  <c r="J73" i="552" s="1"/>
  <c r="H73" i="552"/>
  <c r="W72" i="552"/>
  <c r="V72" i="552"/>
  <c r="N72" i="552"/>
  <c r="K72" i="552"/>
  <c r="M72" i="552" s="1"/>
  <c r="K72" i="552" a="1"/>
  <c r="J72" i="552"/>
  <c r="J72" i="552" a="1"/>
  <c r="H72" i="552"/>
  <c r="H71" i="552"/>
  <c r="W70" i="552"/>
  <c r="V70" i="552"/>
  <c r="N70" i="552"/>
  <c r="K70" i="552"/>
  <c r="M70" i="552" s="1"/>
  <c r="K70" i="552" a="1"/>
  <c r="J70" i="552" a="1"/>
  <c r="J70" i="552" s="1"/>
  <c r="H70" i="552"/>
  <c r="W69" i="552"/>
  <c r="V69" i="552"/>
  <c r="N69" i="552"/>
  <c r="K69" i="552" a="1"/>
  <c r="K69" i="552" s="1"/>
  <c r="M69" i="552" s="1"/>
  <c r="J69" i="552" a="1"/>
  <c r="J69" i="552" s="1"/>
  <c r="H69" i="552"/>
  <c r="K68" i="552"/>
  <c r="K68" i="552" a="1"/>
  <c r="H68" i="552"/>
  <c r="K67" i="552" a="1"/>
  <c r="K67" i="552" s="1"/>
  <c r="H67" i="552"/>
  <c r="W66" i="552"/>
  <c r="V66" i="552"/>
  <c r="N66" i="552"/>
  <c r="K66" i="552"/>
  <c r="M66" i="552" s="1"/>
  <c r="K66" i="552" a="1"/>
  <c r="J66" i="552" a="1"/>
  <c r="J66" i="552" s="1"/>
  <c r="H66" i="552"/>
  <c r="W65" i="552"/>
  <c r="V65" i="552"/>
  <c r="N65" i="552"/>
  <c r="K65" i="552" a="1"/>
  <c r="K65" i="552" s="1"/>
  <c r="M65" i="552" s="1"/>
  <c r="J65" i="552" a="1"/>
  <c r="J65" i="552" s="1"/>
  <c r="H65" i="552"/>
  <c r="W64" i="552"/>
  <c r="V64" i="552"/>
  <c r="N64" i="552"/>
  <c r="K64" i="552" a="1"/>
  <c r="K64" i="552" s="1"/>
  <c r="M64" i="552" s="1"/>
  <c r="J64" i="552" a="1"/>
  <c r="J64" i="552" s="1"/>
  <c r="H64" i="552"/>
  <c r="W63" i="552"/>
  <c r="V63" i="552"/>
  <c r="N63" i="552"/>
  <c r="K63" i="552"/>
  <c r="M63" i="552" s="1"/>
  <c r="K63" i="552" a="1"/>
  <c r="J63" i="552" a="1"/>
  <c r="J63" i="552" s="1"/>
  <c r="H63" i="552"/>
  <c r="W62" i="552"/>
  <c r="V62" i="552"/>
  <c r="N62" i="552"/>
  <c r="K62" i="552"/>
  <c r="M62" i="552" s="1"/>
  <c r="K62" i="552" a="1"/>
  <c r="J62" i="552" a="1"/>
  <c r="J62" i="552" s="1"/>
  <c r="H62" i="552"/>
  <c r="W61" i="552"/>
  <c r="V61" i="552"/>
  <c r="N61" i="552"/>
  <c r="K61" i="552"/>
  <c r="M61" i="552" s="1"/>
  <c r="K61" i="552" a="1"/>
  <c r="J61" i="552" a="1"/>
  <c r="J61" i="552" s="1"/>
  <c r="H61" i="552"/>
  <c r="W60" i="552"/>
  <c r="V60" i="552"/>
  <c r="N60" i="552"/>
  <c r="K60" i="552"/>
  <c r="M60" i="552" s="1"/>
  <c r="K60" i="552" a="1"/>
  <c r="J60" i="552" a="1"/>
  <c r="J60" i="552" s="1"/>
  <c r="H60" i="552"/>
  <c r="W59" i="552"/>
  <c r="V59" i="552"/>
  <c r="N59" i="552"/>
  <c r="K59" i="552"/>
  <c r="M59" i="552" s="1"/>
  <c r="K59" i="552" a="1"/>
  <c r="J59" i="552" a="1"/>
  <c r="J59" i="552" s="1"/>
  <c r="H59" i="552"/>
  <c r="W58" i="552"/>
  <c r="V58" i="552"/>
  <c r="N58" i="552"/>
  <c r="K58" i="552"/>
  <c r="M58" i="552" s="1"/>
  <c r="K58" i="552" a="1"/>
  <c r="J58" i="552" a="1"/>
  <c r="J58" i="552" s="1"/>
  <c r="H58" i="552"/>
  <c r="W57" i="552"/>
  <c r="V57" i="552"/>
  <c r="N57" i="552"/>
  <c r="K57" i="552"/>
  <c r="M57" i="552" s="1"/>
  <c r="K57" i="552" a="1"/>
  <c r="J57" i="552" a="1"/>
  <c r="J57" i="552" s="1"/>
  <c r="H57" i="552"/>
  <c r="K56" i="552" a="1"/>
  <c r="K56" i="552" s="1"/>
  <c r="M56" i="552" s="1"/>
  <c r="H56" i="552"/>
  <c r="K55" i="552" a="1"/>
  <c r="K55" i="552" s="1"/>
  <c r="M55" i="552" s="1"/>
  <c r="H55" i="552"/>
  <c r="K54" i="552" a="1"/>
  <c r="K54" i="552" s="1"/>
  <c r="M54" i="552" s="1"/>
  <c r="H54" i="552"/>
  <c r="K53" i="552" a="1"/>
  <c r="K53" i="552" s="1"/>
  <c r="M53" i="552" s="1"/>
  <c r="H53" i="552"/>
  <c r="N52" i="552"/>
  <c r="K52" i="552"/>
  <c r="M52" i="552" s="1"/>
  <c r="K52" i="552" a="1"/>
  <c r="H52" i="552"/>
  <c r="N51" i="552"/>
  <c r="K51" i="552" a="1"/>
  <c r="K51" i="552" s="1"/>
  <c r="M51" i="552" s="1"/>
  <c r="H51" i="552"/>
  <c r="N50" i="552"/>
  <c r="K50" i="552"/>
  <c r="M50" i="552" s="1"/>
  <c r="K50" i="552" a="1"/>
  <c r="H50" i="552"/>
  <c r="N49" i="552"/>
  <c r="K49" i="552" a="1"/>
  <c r="K49" i="552" s="1"/>
  <c r="M49" i="552" s="1"/>
  <c r="H49" i="552"/>
  <c r="W48" i="552"/>
  <c r="V48" i="552"/>
  <c r="N48" i="552"/>
  <c r="K48" i="552"/>
  <c r="M48" i="552" s="1"/>
  <c r="K48" i="552" a="1"/>
  <c r="J48" i="552"/>
  <c r="J48" i="552" a="1"/>
  <c r="H48" i="552"/>
  <c r="V47" i="552"/>
  <c r="W47" i="552" s="1"/>
  <c r="N47" i="552"/>
  <c r="K47" i="552" a="1"/>
  <c r="K47" i="552" s="1"/>
  <c r="M47" i="552" s="1"/>
  <c r="J47" i="552" a="1"/>
  <c r="J47" i="552" s="1"/>
  <c r="H47" i="552"/>
  <c r="W46" i="552"/>
  <c r="V46" i="552"/>
  <c r="N46" i="552"/>
  <c r="K46" i="552"/>
  <c r="M46" i="552" s="1"/>
  <c r="K46" i="552" a="1"/>
  <c r="J46" i="552"/>
  <c r="J46" i="552" a="1"/>
  <c r="H46" i="552"/>
  <c r="V45" i="552"/>
  <c r="W45" i="552" s="1"/>
  <c r="N45" i="552"/>
  <c r="K45" i="552" a="1"/>
  <c r="K45" i="552" s="1"/>
  <c r="M45" i="552" s="1"/>
  <c r="J45" i="552" a="1"/>
  <c r="J45" i="552" s="1"/>
  <c r="H45" i="552"/>
  <c r="W44" i="552"/>
  <c r="V44" i="552"/>
  <c r="N44" i="552"/>
  <c r="K44" i="552"/>
  <c r="M44" i="552" s="1"/>
  <c r="K44" i="552" a="1"/>
  <c r="J44" i="552"/>
  <c r="J44" i="552" a="1"/>
  <c r="H44" i="552"/>
  <c r="V43" i="552"/>
  <c r="W43" i="552" s="1"/>
  <c r="N43" i="552"/>
  <c r="K43" i="552" a="1"/>
  <c r="K43" i="552" s="1"/>
  <c r="M43" i="552" s="1"/>
  <c r="J43" i="552" a="1"/>
  <c r="J43" i="552" s="1"/>
  <c r="H43" i="552"/>
  <c r="W42" i="552"/>
  <c r="V42" i="552"/>
  <c r="N42" i="552"/>
  <c r="K42" i="552"/>
  <c r="M42" i="552" s="1"/>
  <c r="K42" i="552" a="1"/>
  <c r="J42" i="552"/>
  <c r="J42" i="552" a="1"/>
  <c r="H42" i="552"/>
  <c r="V41" i="552"/>
  <c r="W41" i="552" s="1"/>
  <c r="N41" i="552"/>
  <c r="K41" i="552" a="1"/>
  <c r="K41" i="552" s="1"/>
  <c r="M41" i="552" s="1"/>
  <c r="J41" i="552" a="1"/>
  <c r="J41" i="552" s="1"/>
  <c r="H41" i="552"/>
  <c r="W40" i="552"/>
  <c r="V40" i="552"/>
  <c r="N40" i="552"/>
  <c r="K40" i="552"/>
  <c r="M40" i="552" s="1"/>
  <c r="K40" i="552" a="1"/>
  <c r="J40" i="552"/>
  <c r="J40" i="552" a="1"/>
  <c r="H40" i="552"/>
  <c r="V39" i="552"/>
  <c r="W39" i="552" s="1"/>
  <c r="N39" i="552"/>
  <c r="K39" i="552" a="1"/>
  <c r="K39" i="552" s="1"/>
  <c r="M39" i="552" s="1"/>
  <c r="J39" i="552" a="1"/>
  <c r="J39" i="552" s="1"/>
  <c r="H39" i="552"/>
  <c r="W38" i="552"/>
  <c r="V38" i="552"/>
  <c r="N38" i="552"/>
  <c r="K38" i="552"/>
  <c r="M38" i="552" s="1"/>
  <c r="K38" i="552" a="1"/>
  <c r="J38" i="552"/>
  <c r="J38" i="552" a="1"/>
  <c r="H38" i="552"/>
  <c r="V37" i="552"/>
  <c r="W37" i="552" s="1"/>
  <c r="N37" i="552"/>
  <c r="K37" i="552" a="1"/>
  <c r="K37" i="552" s="1"/>
  <c r="M37" i="552" s="1"/>
  <c r="J37" i="552" a="1"/>
  <c r="J37" i="552" s="1"/>
  <c r="H37" i="552"/>
  <c r="H36" i="552"/>
  <c r="H35" i="552"/>
  <c r="H34" i="552"/>
  <c r="V33" i="552"/>
  <c r="W33" i="552" s="1"/>
  <c r="N33" i="552"/>
  <c r="K33" i="552" a="1"/>
  <c r="K33" i="552" s="1"/>
  <c r="M33" i="552" s="1"/>
  <c r="J33" i="552" a="1"/>
  <c r="J33" i="552" s="1"/>
  <c r="H33" i="552"/>
  <c r="W32" i="552"/>
  <c r="V32" i="552"/>
  <c r="N32" i="552"/>
  <c r="K32" i="552"/>
  <c r="M32" i="552" s="1"/>
  <c r="K32" i="552" a="1"/>
  <c r="J32" i="552"/>
  <c r="J32" i="552" a="1"/>
  <c r="H32" i="552"/>
  <c r="V31" i="552"/>
  <c r="W31" i="552" s="1"/>
  <c r="N31" i="552"/>
  <c r="K31" i="552" a="1"/>
  <c r="K31" i="552" s="1"/>
  <c r="M31" i="552" s="1"/>
  <c r="J31" i="552" a="1"/>
  <c r="J31" i="552" s="1"/>
  <c r="H31" i="552"/>
  <c r="K30" i="552"/>
  <c r="K30" i="552" a="1"/>
  <c r="H30" i="552"/>
  <c r="V29" i="552"/>
  <c r="V86" i="552" s="1"/>
  <c r="W86" i="552" s="1"/>
  <c r="N29" i="552"/>
  <c r="N86" i="552" s="1"/>
  <c r="K29" i="552" a="1"/>
  <c r="K29" i="552" s="1"/>
  <c r="J29" i="552" a="1"/>
  <c r="J29" i="552" s="1"/>
  <c r="H29" i="552"/>
  <c r="H86" i="552" s="1"/>
  <c r="AA28" i="552"/>
  <c r="AA164" i="552" s="1"/>
  <c r="Z28" i="552"/>
  <c r="Z164" i="552" s="1"/>
  <c r="Y28" i="552"/>
  <c r="Y164" i="552" s="1"/>
  <c r="X28" i="552"/>
  <c r="X164" i="552" s="1"/>
  <c r="U28" i="552"/>
  <c r="U164" i="552" s="1"/>
  <c r="T28" i="552"/>
  <c r="T164" i="552" s="1"/>
  <c r="S28" i="552"/>
  <c r="S164" i="552" s="1"/>
  <c r="R28" i="552"/>
  <c r="R164" i="552" s="1"/>
  <c r="Q28" i="552"/>
  <c r="Q164" i="552" s="1"/>
  <c r="P28" i="552"/>
  <c r="X167" i="552" s="1"/>
  <c r="O28" i="552"/>
  <c r="R166" i="552" s="1"/>
  <c r="I28" i="552"/>
  <c r="I164" i="552" s="1"/>
  <c r="B172" i="552" s="1"/>
  <c r="G28" i="552"/>
  <c r="C524" i="552" s="1"/>
  <c r="V27" i="552"/>
  <c r="W27" i="552" s="1"/>
  <c r="N27" i="552"/>
  <c r="K27" i="552" a="1"/>
  <c r="K27" i="552" s="1"/>
  <c r="M27" i="552" s="1"/>
  <c r="J27" i="552" a="1"/>
  <c r="J27" i="552" s="1"/>
  <c r="H27" i="552"/>
  <c r="W26" i="552"/>
  <c r="V26" i="552"/>
  <c r="N26" i="552"/>
  <c r="K26" i="552"/>
  <c r="M26" i="552" s="1"/>
  <c r="K26" i="552" a="1"/>
  <c r="J26" i="552"/>
  <c r="J26" i="552" a="1"/>
  <c r="H26" i="552"/>
  <c r="K25" i="552"/>
  <c r="M25" i="552" s="1"/>
  <c r="K25" i="552" a="1"/>
  <c r="J25" i="552"/>
  <c r="J25" i="552" a="1"/>
  <c r="H25" i="552"/>
  <c r="K24" i="552"/>
  <c r="M24" i="552" s="1"/>
  <c r="K24" i="552" a="1"/>
  <c r="J24" i="552"/>
  <c r="J24" i="552" a="1"/>
  <c r="H24" i="552"/>
  <c r="K23" i="552" a="1"/>
  <c r="K23" i="552" s="1"/>
  <c r="M23" i="552" s="1"/>
  <c r="J23" i="552" a="1"/>
  <c r="J23" i="552" s="1"/>
  <c r="H23" i="552"/>
  <c r="K22" i="552" a="1"/>
  <c r="K22" i="552" s="1"/>
  <c r="M22" i="552" s="1"/>
  <c r="J22" i="552" a="1"/>
  <c r="J22" i="552" s="1"/>
  <c r="H22" i="552"/>
  <c r="W21" i="552"/>
  <c r="V21" i="552"/>
  <c r="N21" i="552"/>
  <c r="K21" i="552"/>
  <c r="M21" i="552" s="1"/>
  <c r="K21" i="552" a="1"/>
  <c r="J21" i="552"/>
  <c r="J21" i="552" a="1"/>
  <c r="H21" i="552"/>
  <c r="V20" i="552"/>
  <c r="W20" i="552" s="1"/>
  <c r="N20" i="552"/>
  <c r="K20" i="552" a="1"/>
  <c r="K20" i="552" s="1"/>
  <c r="M20" i="552" s="1"/>
  <c r="J20" i="552" a="1"/>
  <c r="J20" i="552" s="1"/>
  <c r="H20" i="552"/>
  <c r="W19" i="552"/>
  <c r="V19" i="552"/>
  <c r="N19" i="552"/>
  <c r="K19" i="552"/>
  <c r="M19" i="552" s="1"/>
  <c r="K19" i="552" a="1"/>
  <c r="J19" i="552"/>
  <c r="J19" i="552" a="1"/>
  <c r="H19" i="552"/>
  <c r="N18" i="552"/>
  <c r="K18" i="552" a="1"/>
  <c r="K18" i="552" s="1"/>
  <c r="M18" i="552" s="1"/>
  <c r="J18" i="552" a="1"/>
  <c r="J18" i="552" s="1"/>
  <c r="H18" i="552"/>
  <c r="N17" i="552"/>
  <c r="K17" i="552"/>
  <c r="M17" i="552" s="1"/>
  <c r="K17" i="552" a="1"/>
  <c r="J17" i="552"/>
  <c r="J17" i="552" a="1"/>
  <c r="H17" i="552"/>
  <c r="V16" i="552"/>
  <c r="W16" i="552" s="1"/>
  <c r="N16" i="552"/>
  <c r="K16" i="552" a="1"/>
  <c r="K16" i="552" s="1"/>
  <c r="M16" i="552" s="1"/>
  <c r="J16" i="552" a="1"/>
  <c r="J16" i="552" s="1"/>
  <c r="H16" i="552"/>
  <c r="W15" i="552"/>
  <c r="V15" i="552"/>
  <c r="N15" i="552"/>
  <c r="K15" i="552"/>
  <c r="M15" i="552" s="1"/>
  <c r="K15" i="552" a="1"/>
  <c r="J15" i="552"/>
  <c r="J15" i="552" a="1"/>
  <c r="H15" i="552"/>
  <c r="N14" i="552"/>
  <c r="K14" i="552" a="1"/>
  <c r="K14" i="552" s="1"/>
  <c r="M14" i="552" s="1"/>
  <c r="H14" i="552"/>
  <c r="N13" i="552"/>
  <c r="K13" i="552"/>
  <c r="M13" i="552" s="1"/>
  <c r="K13" i="552" a="1"/>
  <c r="H13" i="552"/>
  <c r="V12" i="552"/>
  <c r="W12" i="552" s="1"/>
  <c r="N12" i="552"/>
  <c r="K12" i="552" a="1"/>
  <c r="K12" i="552" s="1"/>
  <c r="M12" i="552" s="1"/>
  <c r="J12" i="552" a="1"/>
  <c r="J12" i="552" s="1"/>
  <c r="H12" i="552"/>
  <c r="W11" i="552"/>
  <c r="V11" i="552"/>
  <c r="N11" i="552"/>
  <c r="K11" i="552"/>
  <c r="M11" i="552" s="1"/>
  <c r="K11" i="552" a="1"/>
  <c r="J11" i="552"/>
  <c r="J11" i="552" a="1"/>
  <c r="H11" i="552"/>
  <c r="V10" i="552"/>
  <c r="W10" i="552" s="1"/>
  <c r="N10" i="552"/>
  <c r="K10" i="552" a="1"/>
  <c r="K10" i="552" s="1"/>
  <c r="M10" i="552" s="1"/>
  <c r="J10" i="552" a="1"/>
  <c r="J10" i="552" s="1"/>
  <c r="H10" i="552"/>
  <c r="W9" i="552"/>
  <c r="V9" i="552"/>
  <c r="N9" i="552"/>
  <c r="K9" i="552"/>
  <c r="M9" i="552" s="1"/>
  <c r="K9" i="552" a="1"/>
  <c r="J9" i="552"/>
  <c r="J9" i="552" a="1"/>
  <c r="H9" i="552"/>
  <c r="V8" i="552"/>
  <c r="W8" i="552" s="1"/>
  <c r="N8" i="552"/>
  <c r="K8" i="552" a="1"/>
  <c r="K8" i="552" s="1"/>
  <c r="M8" i="552" s="1"/>
  <c r="J8" i="552" a="1"/>
  <c r="J8" i="552" s="1"/>
  <c r="H8" i="552"/>
  <c r="W7" i="552"/>
  <c r="V7" i="552"/>
  <c r="V28" i="552" s="1"/>
  <c r="N7" i="552"/>
  <c r="N28" i="552" s="1"/>
  <c r="N164" i="552" s="1"/>
  <c r="B173" i="552" s="1"/>
  <c r="K7" i="552"/>
  <c r="K28" i="552" s="1"/>
  <c r="K7" i="552" a="1"/>
  <c r="J7" i="552"/>
  <c r="J7" i="552" a="1"/>
  <c r="H7" i="552"/>
  <c r="H28" i="552" s="1"/>
  <c r="H164" i="552" s="1"/>
  <c r="E171" i="552" s="1"/>
  <c r="C520" i="552" l="1"/>
  <c r="Q525" i="552"/>
  <c r="K86" i="552"/>
  <c r="K164" i="552" s="1"/>
  <c r="E172" i="552" s="1"/>
  <c r="M29" i="552"/>
  <c r="M86" i="552" s="1"/>
  <c r="K121" i="552"/>
  <c r="M87" i="552"/>
  <c r="M121" i="552" s="1"/>
  <c r="K137" i="552"/>
  <c r="M122" i="552"/>
  <c r="M137" i="552" s="1"/>
  <c r="K527" i="552"/>
  <c r="K148" i="552"/>
  <c r="K529" i="552"/>
  <c r="W28" i="552"/>
  <c r="E173" i="552"/>
  <c r="K524" i="552"/>
  <c r="R173" i="552"/>
  <c r="T171" i="552" s="1"/>
  <c r="K525" i="552"/>
  <c r="K526" i="552"/>
  <c r="K528" i="552"/>
  <c r="K170" i="552"/>
  <c r="M166" i="552"/>
  <c r="M7" i="552"/>
  <c r="M28" i="552" s="1"/>
  <c r="C530" i="552"/>
  <c r="E524" i="552" s="1"/>
  <c r="V137" i="552"/>
  <c r="W137" i="552" s="1"/>
  <c r="O164" i="552"/>
  <c r="Q524" i="552"/>
  <c r="E170" i="552"/>
  <c r="Q528" i="552"/>
  <c r="M293" i="552"/>
  <c r="M308" i="552" s="1"/>
  <c r="K308" i="552"/>
  <c r="H334" i="552"/>
  <c r="K334" i="552"/>
  <c r="M320" i="552"/>
  <c r="M334" i="552" s="1"/>
  <c r="J28" i="552" a="1"/>
  <c r="J28" i="552" s="1"/>
  <c r="W29" i="552"/>
  <c r="J86" i="552" a="1"/>
  <c r="J86" i="552" s="1"/>
  <c r="W87" i="552"/>
  <c r="J121" i="552" a="1"/>
  <c r="J121" i="552" s="1"/>
  <c r="J137" i="552" a="1"/>
  <c r="J137" i="552" s="1"/>
  <c r="M138" i="552"/>
  <c r="M148" i="552" s="1"/>
  <c r="J148" i="552" a="1"/>
  <c r="J148" i="552" s="1"/>
  <c r="M149" i="552"/>
  <c r="M163" i="552" s="1"/>
  <c r="J163" i="552" a="1"/>
  <c r="J163" i="552" s="1"/>
  <c r="G164" i="552"/>
  <c r="P164" i="552"/>
  <c r="X168" i="552" s="1"/>
  <c r="X173" i="552" s="1"/>
  <c r="H335" i="552"/>
  <c r="E342" i="552" s="1"/>
  <c r="K257" i="552"/>
  <c r="K335" i="552" s="1"/>
  <c r="E343" i="552" s="1"/>
  <c r="I343" i="552" s="1"/>
  <c r="M343" i="552" s="1"/>
  <c r="M200" i="552"/>
  <c r="M257" i="552" s="1"/>
  <c r="K370" i="552"/>
  <c r="M349" i="552"/>
  <c r="M370" i="552" s="1"/>
  <c r="M178" i="552"/>
  <c r="M199" i="552" s="1"/>
  <c r="M258" i="552"/>
  <c r="M292" i="552" s="1"/>
  <c r="W293" i="552"/>
  <c r="M309" i="552"/>
  <c r="M319" i="552" s="1"/>
  <c r="V334" i="552"/>
  <c r="V335" i="552" s="1"/>
  <c r="I344" i="552" s="1"/>
  <c r="G335" i="552"/>
  <c r="P335" i="552"/>
  <c r="X339" i="552" s="1"/>
  <c r="K337" i="552"/>
  <c r="R337" i="552"/>
  <c r="N370" i="552"/>
  <c r="W349" i="552"/>
  <c r="W370" i="552" s="1"/>
  <c r="W200" i="552"/>
  <c r="K428" i="552"/>
  <c r="K463" i="552"/>
  <c r="M429" i="552"/>
  <c r="M463" i="552" s="1"/>
  <c r="B514" i="552"/>
  <c r="J507" i="552" a="1"/>
  <c r="J507" i="552" s="1"/>
  <c r="M514" i="552" s="1"/>
  <c r="X509" i="552"/>
  <c r="O507" i="552"/>
  <c r="X510" i="552" s="1"/>
  <c r="R509" i="552"/>
  <c r="M371" i="552"/>
  <c r="M428" i="552" s="1"/>
  <c r="H463" i="552"/>
  <c r="H507" i="552" s="1"/>
  <c r="E514" i="552" s="1"/>
  <c r="N463" i="552"/>
  <c r="W429" i="552"/>
  <c r="J463" i="552" a="1"/>
  <c r="J463" i="552" s="1"/>
  <c r="N479" i="552"/>
  <c r="J370" i="552" a="1"/>
  <c r="J370" i="552" s="1"/>
  <c r="W464" i="552"/>
  <c r="V479" i="552"/>
  <c r="W479" i="552" s="1"/>
  <c r="V490" i="552"/>
  <c r="W490" i="552" s="1"/>
  <c r="W506" i="552"/>
  <c r="V506" i="552"/>
  <c r="K509" i="552"/>
  <c r="R534" i="552"/>
  <c r="S534" i="552" a="1"/>
  <c r="S534" i="552" s="1"/>
  <c r="M480" i="552"/>
  <c r="M490" i="552" s="1"/>
  <c r="M491" i="552"/>
  <c r="M506" i="552" s="1"/>
  <c r="R514" i="552"/>
  <c r="J536" i="552"/>
  <c r="Q533" i="552"/>
  <c r="R535" i="552"/>
  <c r="S535" i="552" a="1"/>
  <c r="S535" i="552" s="1"/>
  <c r="T533" i="552" a="1"/>
  <c r="T533" i="552" s="1"/>
  <c r="T534" i="552" a="1"/>
  <c r="T534" i="552" s="1"/>
  <c r="T535" i="552" a="1"/>
  <c r="T535" i="552" s="1"/>
  <c r="C536" i="552"/>
  <c r="T536" i="552" s="1" a="1"/>
  <c r="T536" i="552" s="1"/>
  <c r="G307" i="551"/>
  <c r="G65" i="551"/>
  <c r="G238" i="551"/>
  <c r="D534" i="551"/>
  <c r="D535" i="551"/>
  <c r="D533" i="551"/>
  <c r="E528" i="552" l="1"/>
  <c r="E527" i="552"/>
  <c r="E525" i="552"/>
  <c r="E529" i="552"/>
  <c r="E526" i="552"/>
  <c r="Z172" i="552"/>
  <c r="Z166" i="552" a="1"/>
  <c r="Z166" i="552" s="1"/>
  <c r="Z167" i="552"/>
  <c r="Z169" i="552"/>
  <c r="Z170" i="552"/>
  <c r="Z171" i="552"/>
  <c r="G519" i="552"/>
  <c r="I172" i="552"/>
  <c r="M172" i="552" s="1"/>
  <c r="R516" i="552"/>
  <c r="T509" i="552" a="1"/>
  <c r="T509" i="552" s="1"/>
  <c r="X516" i="552"/>
  <c r="Z509" i="552" a="1"/>
  <c r="Z509" i="552" s="1"/>
  <c r="V507" i="552"/>
  <c r="N507" i="552"/>
  <c r="B516" i="552" s="1"/>
  <c r="R344" i="552"/>
  <c r="M335" i="552"/>
  <c r="K507" i="552"/>
  <c r="B171" i="552"/>
  <c r="L164" i="552"/>
  <c r="I171" i="552" s="1"/>
  <c r="J164" i="552" a="1"/>
  <c r="J164" i="552" s="1"/>
  <c r="M171" i="552" s="1"/>
  <c r="T170" i="552"/>
  <c r="T168" i="552"/>
  <c r="T167" i="552"/>
  <c r="T166" i="552" a="1"/>
  <c r="T166" i="552" s="1"/>
  <c r="V164" i="552"/>
  <c r="I173" i="552" s="1"/>
  <c r="R533" i="552"/>
  <c r="R536" i="552" s="1"/>
  <c r="Q536" i="552"/>
  <c r="S536" i="552" s="1" a="1"/>
  <c r="S536" i="552" s="1"/>
  <c r="S533" i="552" a="1"/>
  <c r="S533" i="552" s="1"/>
  <c r="T514" i="552"/>
  <c r="K513" i="552"/>
  <c r="M513" i="552" s="1"/>
  <c r="M509" i="552"/>
  <c r="Z510" i="552"/>
  <c r="M337" i="552"/>
  <c r="K341" i="552"/>
  <c r="M341" i="552" s="1"/>
  <c r="J335" i="552" a="1"/>
  <c r="J335" i="552" s="1"/>
  <c r="M342" i="552" s="1"/>
  <c r="B342" i="552"/>
  <c r="M344" i="552" s="1" a="1"/>
  <c r="M344" i="552" s="1"/>
  <c r="L335" i="552"/>
  <c r="I342" i="552" s="1"/>
  <c r="M507" i="552"/>
  <c r="Q526" i="552"/>
  <c r="Z168" i="552"/>
  <c r="X344" i="552"/>
  <c r="Q530" i="552"/>
  <c r="E530" i="552"/>
  <c r="M164" i="552"/>
  <c r="M170" i="552"/>
  <c r="M528" i="552"/>
  <c r="M525" i="552"/>
  <c r="K530" i="552"/>
  <c r="M524" i="552" s="1" a="1"/>
  <c r="M524" i="552" s="1"/>
  <c r="T172" i="552"/>
  <c r="W164" i="552"/>
  <c r="M529" i="552"/>
  <c r="T169" i="552"/>
  <c r="G201" i="551"/>
  <c r="G211" i="551"/>
  <c r="G291" i="551"/>
  <c r="S529" i="552" l="1"/>
  <c r="S527" i="552"/>
  <c r="S528" i="552"/>
  <c r="S525" i="552"/>
  <c r="K521" i="552"/>
  <c r="M173" i="552" a="1"/>
  <c r="M173" i="552" s="1"/>
  <c r="C519" i="552"/>
  <c r="T343" i="552"/>
  <c r="T341" i="552"/>
  <c r="T339" i="552"/>
  <c r="T340" i="552"/>
  <c r="T338" i="552"/>
  <c r="T342" i="552"/>
  <c r="E516" i="552"/>
  <c r="C521" i="552"/>
  <c r="G521" i="552" s="1"/>
  <c r="M526" i="552"/>
  <c r="S524" i="552" a="1"/>
  <c r="S524" i="552" s="1"/>
  <c r="S530" i="552" s="1"/>
  <c r="Z342" i="552"/>
  <c r="Z337" i="552" a="1"/>
  <c r="Z337" i="552" s="1"/>
  <c r="Z343" i="552"/>
  <c r="Z338" i="552"/>
  <c r="Z340" i="552"/>
  <c r="Z341" i="552"/>
  <c r="S526" i="552"/>
  <c r="M527" i="552"/>
  <c r="E515" i="552"/>
  <c r="L507" i="552"/>
  <c r="I514" i="552" s="1"/>
  <c r="Z339" i="552"/>
  <c r="T337" i="552" a="1"/>
  <c r="T337" i="552" s="1"/>
  <c r="I516" i="552"/>
  <c r="M516" i="552" s="1" a="1"/>
  <c r="M516" i="552" s="1"/>
  <c r="W507" i="552"/>
  <c r="Z515" i="552"/>
  <c r="Z514" i="552"/>
  <c r="Z513" i="552"/>
  <c r="Z512" i="552"/>
  <c r="Z511" i="552"/>
  <c r="T515" i="552"/>
  <c r="T510" i="552"/>
  <c r="T513" i="552"/>
  <c r="T511" i="552"/>
  <c r="T512" i="552"/>
  <c r="G191" i="551"/>
  <c r="G198" i="551"/>
  <c r="G190" i="551"/>
  <c r="G40" i="551"/>
  <c r="G144" i="551"/>
  <c r="G16" i="551"/>
  <c r="G112" i="551"/>
  <c r="G111" i="551"/>
  <c r="G126" i="551"/>
  <c r="G32" i="551"/>
  <c r="G20" i="551"/>
  <c r="G19" i="551"/>
  <c r="P536" i="551"/>
  <c r="O536" i="551"/>
  <c r="N536" i="551"/>
  <c r="M536" i="551"/>
  <c r="L536" i="551"/>
  <c r="K536" i="551"/>
  <c r="I536" i="551"/>
  <c r="H536" i="551"/>
  <c r="G536" i="551"/>
  <c r="F536" i="551"/>
  <c r="E536" i="551"/>
  <c r="D536" i="551"/>
  <c r="C535" i="551"/>
  <c r="J535" i="551" s="1"/>
  <c r="Q535" i="551" s="1"/>
  <c r="C534" i="551"/>
  <c r="J534" i="551" s="1"/>
  <c r="Q534" i="551" s="1"/>
  <c r="C533" i="551"/>
  <c r="J533" i="551" s="1"/>
  <c r="G517" i="551"/>
  <c r="N517" i="551" s="1"/>
  <c r="X515" i="551"/>
  <c r="X514" i="551"/>
  <c r="X513" i="551"/>
  <c r="G513" i="551"/>
  <c r="C513" i="551"/>
  <c r="X512" i="551"/>
  <c r="I512" i="551"/>
  <c r="E512" i="551"/>
  <c r="K512" i="551" s="1"/>
  <c r="M512" i="551" s="1"/>
  <c r="X511" i="551"/>
  <c r="I511" i="551"/>
  <c r="E511" i="551"/>
  <c r="K511" i="551" s="1"/>
  <c r="M511" i="551" s="1"/>
  <c r="I510" i="551"/>
  <c r="E510" i="551"/>
  <c r="K510" i="551" s="1"/>
  <c r="M510" i="551" s="1"/>
  <c r="I509" i="551"/>
  <c r="I513" i="551" s="1"/>
  <c r="E509" i="551"/>
  <c r="E513" i="551" s="1"/>
  <c r="AA506" i="551"/>
  <c r="Z506" i="551"/>
  <c r="Y506" i="551"/>
  <c r="X506" i="551"/>
  <c r="U506" i="551"/>
  <c r="T506" i="551"/>
  <c r="S506" i="551"/>
  <c r="R506" i="551"/>
  <c r="Q506" i="551"/>
  <c r="P506" i="551"/>
  <c r="R514" i="551" s="1"/>
  <c r="O506" i="551"/>
  <c r="I506" i="551"/>
  <c r="G506" i="551"/>
  <c r="J506" i="551" s="1" a="1"/>
  <c r="J506" i="551" s="1"/>
  <c r="H505" i="551"/>
  <c r="H504" i="551"/>
  <c r="H503" i="551"/>
  <c r="D502" i="551"/>
  <c r="H502" i="551" s="1"/>
  <c r="V501" i="551"/>
  <c r="W501" i="551" s="1"/>
  <c r="N501" i="551"/>
  <c r="K501" i="551" a="1"/>
  <c r="K501" i="551" s="1"/>
  <c r="M501" i="551" s="1"/>
  <c r="J501" i="551" a="1"/>
  <c r="J501" i="551" s="1"/>
  <c r="H501" i="551"/>
  <c r="H500" i="551"/>
  <c r="H499" i="551"/>
  <c r="V498" i="551"/>
  <c r="W498" i="551" s="1"/>
  <c r="N498" i="551"/>
  <c r="M498" i="551"/>
  <c r="K498" i="551" a="1"/>
  <c r="K498" i="551" s="1"/>
  <c r="J498" i="551" a="1"/>
  <c r="J498" i="551" s="1"/>
  <c r="H498" i="551"/>
  <c r="W497" i="551"/>
  <c r="V497" i="551"/>
  <c r="N497" i="551"/>
  <c r="K497" i="551" a="1"/>
  <c r="K497" i="551" s="1"/>
  <c r="M497" i="551" s="1"/>
  <c r="J497" i="551" a="1"/>
  <c r="J497" i="551" s="1"/>
  <c r="H497" i="551"/>
  <c r="H496" i="551"/>
  <c r="H495" i="551"/>
  <c r="V494" i="551"/>
  <c r="W494" i="551" s="1"/>
  <c r="N494" i="551"/>
  <c r="M494" i="551"/>
  <c r="K494" i="551" a="1"/>
  <c r="K494" i="551" s="1"/>
  <c r="J494" i="551" a="1"/>
  <c r="J494" i="551" s="1"/>
  <c r="H494" i="551"/>
  <c r="W493" i="551"/>
  <c r="V493" i="551"/>
  <c r="N493" i="551"/>
  <c r="K493" i="551" a="1"/>
  <c r="K493" i="551" s="1"/>
  <c r="M493" i="551" s="1"/>
  <c r="J493" i="551" a="1"/>
  <c r="J493" i="551" s="1"/>
  <c r="H493" i="551"/>
  <c r="V492" i="551"/>
  <c r="W492" i="551" s="1"/>
  <c r="N492" i="551"/>
  <c r="M492" i="551"/>
  <c r="K492" i="551" a="1"/>
  <c r="K492" i="551" s="1"/>
  <c r="J492" i="551" a="1"/>
  <c r="J492" i="551" s="1"/>
  <c r="H492" i="551"/>
  <c r="W491" i="551"/>
  <c r="V491" i="551"/>
  <c r="N491" i="551"/>
  <c r="N506" i="551" s="1"/>
  <c r="K491" i="551" a="1"/>
  <c r="K491" i="551" s="1"/>
  <c r="J491" i="551" a="1"/>
  <c r="J491" i="551" s="1"/>
  <c r="H491" i="551"/>
  <c r="AA490" i="551"/>
  <c r="Z490" i="551"/>
  <c r="Y490" i="551"/>
  <c r="X490" i="551"/>
  <c r="U490" i="551"/>
  <c r="T490" i="551"/>
  <c r="S490" i="551"/>
  <c r="Q490" i="551"/>
  <c r="P490" i="551"/>
  <c r="O490" i="551"/>
  <c r="R513" i="551" s="1"/>
  <c r="I490" i="551"/>
  <c r="G490" i="551"/>
  <c r="J490" i="551" s="1" a="1"/>
  <c r="J490" i="551" s="1"/>
  <c r="V489" i="551"/>
  <c r="W489" i="551" s="1"/>
  <c r="N489" i="551"/>
  <c r="K489" i="551" a="1"/>
  <c r="K489" i="551" s="1"/>
  <c r="M489" i="551" s="1"/>
  <c r="J489" i="551" a="1"/>
  <c r="J489" i="551" s="1"/>
  <c r="H489" i="551"/>
  <c r="H488" i="551"/>
  <c r="H487" i="551"/>
  <c r="H486" i="551"/>
  <c r="H485" i="551"/>
  <c r="W484" i="551"/>
  <c r="V484" i="551"/>
  <c r="N484" i="551"/>
  <c r="K484" i="551" a="1"/>
  <c r="K484" i="551" s="1"/>
  <c r="M484" i="551" s="1"/>
  <c r="J484" i="551" a="1"/>
  <c r="J484" i="551" s="1"/>
  <c r="H484" i="551"/>
  <c r="V483" i="551"/>
  <c r="W483" i="551" s="1"/>
  <c r="N483" i="551"/>
  <c r="K483" i="551" a="1"/>
  <c r="K483" i="551" s="1"/>
  <c r="M483" i="551" s="1"/>
  <c r="J483" i="551" a="1"/>
  <c r="J483" i="551" s="1"/>
  <c r="H483" i="551"/>
  <c r="V482" i="551"/>
  <c r="W482" i="551" s="1"/>
  <c r="N482" i="551"/>
  <c r="K482" i="551"/>
  <c r="M482" i="551" s="1"/>
  <c r="K482" i="551" a="1"/>
  <c r="J482" i="551"/>
  <c r="J482" i="551" a="1"/>
  <c r="H482" i="551"/>
  <c r="V481" i="551"/>
  <c r="W481" i="551" s="1"/>
  <c r="N481" i="551"/>
  <c r="K481" i="551" a="1"/>
  <c r="K481" i="551" s="1"/>
  <c r="M481" i="551" s="1"/>
  <c r="J481" i="551" a="1"/>
  <c r="J481" i="551" s="1"/>
  <c r="H481" i="551"/>
  <c r="W480" i="551"/>
  <c r="V480" i="551"/>
  <c r="V490" i="551" s="1"/>
  <c r="N480" i="551"/>
  <c r="N490" i="551" s="1"/>
  <c r="K480" i="551" a="1"/>
  <c r="K480" i="551" s="1"/>
  <c r="J480" i="551" a="1"/>
  <c r="J480" i="551" s="1"/>
  <c r="H480" i="551"/>
  <c r="AA479" i="551"/>
  <c r="Z479" i="551"/>
  <c r="Y479" i="551"/>
  <c r="X479" i="551"/>
  <c r="U479" i="551"/>
  <c r="T479" i="551"/>
  <c r="S479" i="551"/>
  <c r="Q479" i="551"/>
  <c r="P479" i="551"/>
  <c r="O479" i="551"/>
  <c r="I479" i="551"/>
  <c r="G479" i="551"/>
  <c r="V478" i="551"/>
  <c r="W478" i="551" s="1"/>
  <c r="N478" i="551"/>
  <c r="M478" i="551"/>
  <c r="K478" i="551" a="1"/>
  <c r="K478" i="551" s="1"/>
  <c r="J478" i="551" a="1"/>
  <c r="J478" i="551" s="1"/>
  <c r="H478" i="551"/>
  <c r="W477" i="551"/>
  <c r="V477" i="551"/>
  <c r="N477" i="551"/>
  <c r="K477" i="551" a="1"/>
  <c r="K477" i="551" s="1"/>
  <c r="M477" i="551" s="1"/>
  <c r="J477" i="551" a="1"/>
  <c r="J477" i="551" s="1"/>
  <c r="H477" i="551"/>
  <c r="V476" i="551"/>
  <c r="W476" i="551" s="1"/>
  <c r="N476" i="551"/>
  <c r="M476" i="551"/>
  <c r="K476" i="551" a="1"/>
  <c r="K476" i="551" s="1"/>
  <c r="J476" i="551" a="1"/>
  <c r="J476" i="551" s="1"/>
  <c r="H476" i="551"/>
  <c r="W475" i="551"/>
  <c r="V475" i="551"/>
  <c r="N475" i="551"/>
  <c r="K475" i="551" a="1"/>
  <c r="K475" i="551" s="1"/>
  <c r="M475" i="551" s="1"/>
  <c r="J475" i="551" a="1"/>
  <c r="J475" i="551" s="1"/>
  <c r="H475" i="551"/>
  <c r="V474" i="551"/>
  <c r="W474" i="551" s="1"/>
  <c r="N474" i="551"/>
  <c r="M474" i="551"/>
  <c r="K474" i="551" a="1"/>
  <c r="K474" i="551" s="1"/>
  <c r="J474" i="551" a="1"/>
  <c r="J474" i="551" s="1"/>
  <c r="H474" i="551"/>
  <c r="W473" i="551"/>
  <c r="V473" i="551"/>
  <c r="N473" i="551"/>
  <c r="K473" i="551" a="1"/>
  <c r="K473" i="551" s="1"/>
  <c r="M473" i="551" s="1"/>
  <c r="J473" i="551" a="1"/>
  <c r="J473" i="551" s="1"/>
  <c r="H473" i="551"/>
  <c r="V472" i="551"/>
  <c r="W472" i="551" s="1"/>
  <c r="N472" i="551"/>
  <c r="M472" i="551"/>
  <c r="K472" i="551" a="1"/>
  <c r="K472" i="551" s="1"/>
  <c r="J472" i="551" a="1"/>
  <c r="J472" i="551" s="1"/>
  <c r="H472" i="551"/>
  <c r="W471" i="551"/>
  <c r="V471" i="551"/>
  <c r="N471" i="551"/>
  <c r="K471" i="551" a="1"/>
  <c r="K471" i="551" s="1"/>
  <c r="M471" i="551" s="1"/>
  <c r="J471" i="551" a="1"/>
  <c r="J471" i="551" s="1"/>
  <c r="H471" i="551"/>
  <c r="V470" i="551"/>
  <c r="W470" i="551" s="1"/>
  <c r="N470" i="551"/>
  <c r="M470" i="551"/>
  <c r="K470" i="551" a="1"/>
  <c r="K470" i="551" s="1"/>
  <c r="J470" i="551" a="1"/>
  <c r="J470" i="551" s="1"/>
  <c r="H470" i="551"/>
  <c r="W469" i="551"/>
  <c r="V469" i="551"/>
  <c r="N469" i="551"/>
  <c r="K469" i="551" a="1"/>
  <c r="K469" i="551" s="1"/>
  <c r="M469" i="551" s="1"/>
  <c r="J469" i="551" a="1"/>
  <c r="J469" i="551" s="1"/>
  <c r="H469" i="551"/>
  <c r="V468" i="551"/>
  <c r="W468" i="551" s="1"/>
  <c r="N468" i="551"/>
  <c r="M468" i="551"/>
  <c r="K468" i="551" a="1"/>
  <c r="K468" i="551" s="1"/>
  <c r="J468" i="551" a="1"/>
  <c r="J468" i="551" s="1"/>
  <c r="H468" i="551"/>
  <c r="W467" i="551"/>
  <c r="V467" i="551"/>
  <c r="N467" i="551"/>
  <c r="K467" i="551" a="1"/>
  <c r="K467" i="551" s="1"/>
  <c r="M467" i="551" s="1"/>
  <c r="J467" i="551" a="1"/>
  <c r="J467" i="551" s="1"/>
  <c r="H467" i="551"/>
  <c r="V466" i="551"/>
  <c r="W466" i="551" s="1"/>
  <c r="N466" i="551"/>
  <c r="M466" i="551"/>
  <c r="K466" i="551" a="1"/>
  <c r="K466" i="551" s="1"/>
  <c r="J466" i="551" a="1"/>
  <c r="J466" i="551" s="1"/>
  <c r="H466" i="551"/>
  <c r="W465" i="551"/>
  <c r="V465" i="551"/>
  <c r="N465" i="551"/>
  <c r="K465" i="551" a="1"/>
  <c r="K465" i="551" s="1"/>
  <c r="M465" i="551" s="1"/>
  <c r="J465" i="551" a="1"/>
  <c r="J465" i="551" s="1"/>
  <c r="H465" i="551"/>
  <c r="V464" i="551"/>
  <c r="W464" i="551" s="1"/>
  <c r="N464" i="551"/>
  <c r="K464" i="551" a="1"/>
  <c r="K464" i="551" s="1"/>
  <c r="J464" i="551" a="1"/>
  <c r="J464" i="551" s="1"/>
  <c r="H464" i="551"/>
  <c r="H479" i="551" s="1"/>
  <c r="AA463" i="551"/>
  <c r="Z463" i="551"/>
  <c r="Y463" i="551"/>
  <c r="X463" i="551"/>
  <c r="U463" i="551"/>
  <c r="T463" i="551"/>
  <c r="S463" i="551"/>
  <c r="R463" i="551"/>
  <c r="Q463" i="551"/>
  <c r="P463" i="551"/>
  <c r="O463" i="551"/>
  <c r="I463" i="551"/>
  <c r="G463" i="551"/>
  <c r="V462" i="551"/>
  <c r="W462" i="551" s="1"/>
  <c r="N462" i="551"/>
  <c r="K462" i="551" a="1"/>
  <c r="K462" i="551" s="1"/>
  <c r="M462" i="551" s="1"/>
  <c r="J462" i="551" a="1"/>
  <c r="J462" i="551" s="1"/>
  <c r="H462" i="551"/>
  <c r="V461" i="551"/>
  <c r="W461" i="551" s="1"/>
  <c r="N461" i="551"/>
  <c r="K461" i="551"/>
  <c r="M461" i="551" s="1"/>
  <c r="K461" i="551" a="1"/>
  <c r="J461" i="551"/>
  <c r="J461" i="551" a="1"/>
  <c r="H461" i="551"/>
  <c r="V460" i="551"/>
  <c r="W460" i="551" s="1"/>
  <c r="N460" i="551"/>
  <c r="K460" i="551" a="1"/>
  <c r="K460" i="551" s="1"/>
  <c r="M460" i="551" s="1"/>
  <c r="J460" i="551" a="1"/>
  <c r="J460" i="551" s="1"/>
  <c r="H460" i="551"/>
  <c r="K459" i="551" a="1"/>
  <c r="K459" i="551" s="1"/>
  <c r="M459" i="551" s="1"/>
  <c r="H459" i="551"/>
  <c r="K458" i="551" a="1"/>
  <c r="K458" i="551" s="1"/>
  <c r="M458" i="551" s="1"/>
  <c r="H458" i="551"/>
  <c r="K457" i="551" a="1"/>
  <c r="K457" i="551" s="1"/>
  <c r="M457" i="551" s="1"/>
  <c r="H457" i="551"/>
  <c r="W456" i="551"/>
  <c r="V456" i="551"/>
  <c r="N456" i="551"/>
  <c r="K456" i="551" a="1"/>
  <c r="K456" i="551" s="1"/>
  <c r="M456" i="551" s="1"/>
  <c r="J456" i="551" a="1"/>
  <c r="J456" i="551" s="1"/>
  <c r="H456" i="551"/>
  <c r="V455" i="551"/>
  <c r="W455" i="551" s="1"/>
  <c r="N455" i="551"/>
  <c r="K455" i="551" a="1"/>
  <c r="K455" i="551" s="1"/>
  <c r="M455" i="551" s="1"/>
  <c r="J455" i="551" a="1"/>
  <c r="J455" i="551" s="1"/>
  <c r="H455" i="551"/>
  <c r="N454" i="551"/>
  <c r="K454" i="551"/>
  <c r="M454" i="551" s="1"/>
  <c r="K454" i="551" a="1"/>
  <c r="H454" i="551"/>
  <c r="N453" i="551"/>
  <c r="K453" i="551" a="1"/>
  <c r="K453" i="551" s="1"/>
  <c r="M453" i="551" s="1"/>
  <c r="H453" i="551"/>
  <c r="N452" i="551"/>
  <c r="K452" i="551" a="1"/>
  <c r="K452" i="551" s="1"/>
  <c r="M452" i="551" s="1"/>
  <c r="H452" i="551"/>
  <c r="N451" i="551"/>
  <c r="K451" i="551" a="1"/>
  <c r="K451" i="551" s="1"/>
  <c r="M451" i="551" s="1"/>
  <c r="H451" i="551"/>
  <c r="N450" i="551"/>
  <c r="K450" i="551"/>
  <c r="M450" i="551" s="1"/>
  <c r="K450" i="551" a="1"/>
  <c r="H450" i="551"/>
  <c r="N449" i="551"/>
  <c r="K449" i="551" a="1"/>
  <c r="K449" i="551" s="1"/>
  <c r="M449" i="551" s="1"/>
  <c r="H449" i="551"/>
  <c r="W448" i="551"/>
  <c r="V448" i="551"/>
  <c r="N448" i="551"/>
  <c r="K448" i="551" a="1"/>
  <c r="K448" i="551" s="1"/>
  <c r="M448" i="551" s="1"/>
  <c r="J448" i="551" a="1"/>
  <c r="J448" i="551" s="1"/>
  <c r="H448" i="551"/>
  <c r="V447" i="551"/>
  <c r="W447" i="551" s="1"/>
  <c r="N447" i="551"/>
  <c r="K447" i="551" a="1"/>
  <c r="K447" i="551" s="1"/>
  <c r="M447" i="551" s="1"/>
  <c r="J447" i="551" a="1"/>
  <c r="J447" i="551" s="1"/>
  <c r="H447" i="551"/>
  <c r="V446" i="551"/>
  <c r="W446" i="551" s="1"/>
  <c r="N446" i="551"/>
  <c r="K446" i="551"/>
  <c r="M446" i="551" s="1"/>
  <c r="K446" i="551" a="1"/>
  <c r="J446" i="551"/>
  <c r="J446" i="551" a="1"/>
  <c r="H446" i="551"/>
  <c r="V445" i="551"/>
  <c r="W445" i="551" s="1"/>
  <c r="N445" i="551"/>
  <c r="K445" i="551" a="1"/>
  <c r="K445" i="551" s="1"/>
  <c r="M445" i="551" s="1"/>
  <c r="J445" i="551" a="1"/>
  <c r="J445" i="551" s="1"/>
  <c r="H445" i="551"/>
  <c r="W444" i="551"/>
  <c r="V444" i="551"/>
  <c r="N444" i="551"/>
  <c r="K444" i="551" a="1"/>
  <c r="K444" i="551" s="1"/>
  <c r="M444" i="551" s="1"/>
  <c r="J444" i="551" a="1"/>
  <c r="J444" i="551" s="1"/>
  <c r="H444" i="551"/>
  <c r="V443" i="551"/>
  <c r="W443" i="551" s="1"/>
  <c r="N443" i="551"/>
  <c r="K443" i="551" a="1"/>
  <c r="K443" i="551" s="1"/>
  <c r="M443" i="551" s="1"/>
  <c r="J443" i="551" a="1"/>
  <c r="J443" i="551" s="1"/>
  <c r="H443" i="551"/>
  <c r="V442" i="551"/>
  <c r="W442" i="551" s="1"/>
  <c r="N442" i="551"/>
  <c r="K442" i="551"/>
  <c r="M442" i="551" s="1"/>
  <c r="K442" i="551" a="1"/>
  <c r="J442" i="551"/>
  <c r="J442" i="551" a="1"/>
  <c r="H442" i="551"/>
  <c r="V441" i="551"/>
  <c r="W441" i="551" s="1"/>
  <c r="N441" i="551"/>
  <c r="K441" i="551" a="1"/>
  <c r="K441" i="551" s="1"/>
  <c r="M441" i="551" s="1"/>
  <c r="J441" i="551" a="1"/>
  <c r="J441" i="551" s="1"/>
  <c r="H441" i="551"/>
  <c r="W440" i="551"/>
  <c r="V440" i="551"/>
  <c r="N440" i="551"/>
  <c r="K440" i="551" a="1"/>
  <c r="K440" i="551" s="1"/>
  <c r="M440" i="551" s="1"/>
  <c r="J440" i="551" a="1"/>
  <c r="J440" i="551" s="1"/>
  <c r="H440" i="551"/>
  <c r="V439" i="551"/>
  <c r="W439" i="551" s="1"/>
  <c r="N439" i="551"/>
  <c r="K439" i="551" a="1"/>
  <c r="K439" i="551" s="1"/>
  <c r="M439" i="551" s="1"/>
  <c r="J439" i="551" a="1"/>
  <c r="J439" i="551" s="1"/>
  <c r="H439" i="551"/>
  <c r="V438" i="551"/>
  <c r="W438" i="551" s="1"/>
  <c r="N438" i="551"/>
  <c r="K438" i="551"/>
  <c r="M438" i="551" s="1"/>
  <c r="K438" i="551" a="1"/>
  <c r="J438" i="551"/>
  <c r="J438" i="551" a="1"/>
  <c r="H438" i="551"/>
  <c r="V437" i="551"/>
  <c r="W437" i="551" s="1"/>
  <c r="N437" i="551"/>
  <c r="K437" i="551" a="1"/>
  <c r="K437" i="551" s="1"/>
  <c r="M437" i="551" s="1"/>
  <c r="J437" i="551" a="1"/>
  <c r="J437" i="551" s="1"/>
  <c r="H437" i="551"/>
  <c r="N436" i="551"/>
  <c r="K436" i="551" a="1"/>
  <c r="K436" i="551" s="1"/>
  <c r="M436" i="551" s="1"/>
  <c r="H436" i="551"/>
  <c r="V435" i="551"/>
  <c r="W435" i="551" s="1"/>
  <c r="N435" i="551"/>
  <c r="K435" i="551" a="1"/>
  <c r="K435" i="551" s="1"/>
  <c r="M435" i="551" s="1"/>
  <c r="J435" i="551" a="1"/>
  <c r="J435" i="551" s="1"/>
  <c r="H435" i="551"/>
  <c r="V434" i="551"/>
  <c r="W434" i="551" s="1"/>
  <c r="N434" i="551"/>
  <c r="K434" i="551"/>
  <c r="M434" i="551" s="1"/>
  <c r="K434" i="551" a="1"/>
  <c r="J434" i="551"/>
  <c r="J434" i="551" a="1"/>
  <c r="H434" i="551"/>
  <c r="V433" i="551"/>
  <c r="W433" i="551" s="1"/>
  <c r="N433" i="551"/>
  <c r="K433" i="551" a="1"/>
  <c r="K433" i="551" s="1"/>
  <c r="M433" i="551" s="1"/>
  <c r="J433" i="551" a="1"/>
  <c r="J433" i="551" s="1"/>
  <c r="H433" i="551"/>
  <c r="W432" i="551"/>
  <c r="V432" i="551"/>
  <c r="N432" i="551"/>
  <c r="K432" i="551" a="1"/>
  <c r="K432" i="551" s="1"/>
  <c r="M432" i="551" s="1"/>
  <c r="J432" i="551" a="1"/>
  <c r="J432" i="551" s="1"/>
  <c r="H432" i="551"/>
  <c r="V431" i="551"/>
  <c r="W431" i="551" s="1"/>
  <c r="N431" i="551"/>
  <c r="K431" i="551" a="1"/>
  <c r="K431" i="551" s="1"/>
  <c r="M431" i="551" s="1"/>
  <c r="J431" i="551" a="1"/>
  <c r="J431" i="551" s="1"/>
  <c r="H431" i="551"/>
  <c r="V430" i="551"/>
  <c r="W430" i="551" s="1"/>
  <c r="N430" i="551"/>
  <c r="K430" i="551"/>
  <c r="M430" i="551" s="1"/>
  <c r="K430" i="551" a="1"/>
  <c r="J430" i="551"/>
  <c r="J430" i="551" a="1"/>
  <c r="H430" i="551"/>
  <c r="V429" i="551"/>
  <c r="N429" i="551"/>
  <c r="N463" i="551" s="1"/>
  <c r="K429" i="551" a="1"/>
  <c r="K429" i="551" s="1"/>
  <c r="J429" i="551" a="1"/>
  <c r="J429" i="551" s="1"/>
  <c r="H429" i="551"/>
  <c r="AA428" i="551"/>
  <c r="Z428" i="551"/>
  <c r="Y428" i="551"/>
  <c r="X428" i="551"/>
  <c r="U428" i="551"/>
  <c r="T428" i="551"/>
  <c r="S428" i="551"/>
  <c r="R428" i="551"/>
  <c r="Q428" i="551"/>
  <c r="P428" i="551"/>
  <c r="O428" i="551"/>
  <c r="R510" i="551" s="1"/>
  <c r="I428" i="551"/>
  <c r="G428" i="551"/>
  <c r="J428" i="551" s="1" a="1"/>
  <c r="J428" i="551" s="1"/>
  <c r="K427" i="551" a="1"/>
  <c r="K427" i="551" s="1"/>
  <c r="M427" i="551" s="1"/>
  <c r="H427" i="551"/>
  <c r="K426" i="551"/>
  <c r="M426" i="551" s="1"/>
  <c r="K426" i="551" a="1"/>
  <c r="H426" i="551"/>
  <c r="K425" i="551" a="1"/>
  <c r="K425" i="551" s="1"/>
  <c r="M425" i="551" s="1"/>
  <c r="H425" i="551"/>
  <c r="K424" i="551"/>
  <c r="M424" i="551" s="1"/>
  <c r="K424" i="551" a="1"/>
  <c r="H424" i="551"/>
  <c r="K423" i="551" a="1"/>
  <c r="K423" i="551" s="1"/>
  <c r="M423" i="551" s="1"/>
  <c r="H423" i="551"/>
  <c r="K422" i="551"/>
  <c r="M422" i="551" s="1"/>
  <c r="K422" i="551" a="1"/>
  <c r="H422" i="551"/>
  <c r="K421" i="551" a="1"/>
  <c r="K421" i="551" s="1"/>
  <c r="M421" i="551" s="1"/>
  <c r="H421" i="551"/>
  <c r="K420" i="551"/>
  <c r="M420" i="551" s="1"/>
  <c r="K420" i="551" a="1"/>
  <c r="H420" i="551"/>
  <c r="K419" i="551" a="1"/>
  <c r="K419" i="551" s="1"/>
  <c r="M419" i="551" s="1"/>
  <c r="H419" i="551"/>
  <c r="K418" i="551"/>
  <c r="M418" i="551" s="1"/>
  <c r="K418" i="551" a="1"/>
  <c r="H418" i="551"/>
  <c r="V417" i="551"/>
  <c r="W417" i="551" s="1"/>
  <c r="N417" i="551"/>
  <c r="K417" i="551" a="1"/>
  <c r="K417" i="551" s="1"/>
  <c r="M417" i="551" s="1"/>
  <c r="J417" i="551" a="1"/>
  <c r="J417" i="551" s="1"/>
  <c r="H417" i="551"/>
  <c r="W416" i="551"/>
  <c r="V416" i="551"/>
  <c r="N416" i="551"/>
  <c r="K416" i="551" a="1"/>
  <c r="K416" i="551" s="1"/>
  <c r="M416" i="551" s="1"/>
  <c r="J416" i="551" a="1"/>
  <c r="J416" i="551" s="1"/>
  <c r="H416" i="551"/>
  <c r="V415" i="551"/>
  <c r="W415" i="551" s="1"/>
  <c r="N415" i="551"/>
  <c r="K415" i="551" a="1"/>
  <c r="K415" i="551" s="1"/>
  <c r="M415" i="551" s="1"/>
  <c r="J415" i="551" a="1"/>
  <c r="J415" i="551" s="1"/>
  <c r="H415" i="551"/>
  <c r="V414" i="551"/>
  <c r="W414" i="551" s="1"/>
  <c r="N414" i="551"/>
  <c r="K414" i="551"/>
  <c r="M414" i="551" s="1"/>
  <c r="K414" i="551" a="1"/>
  <c r="J414" i="551"/>
  <c r="J414" i="551" a="1"/>
  <c r="H414" i="551"/>
  <c r="H413" i="551"/>
  <c r="W412" i="551"/>
  <c r="V412" i="551"/>
  <c r="N412" i="551"/>
  <c r="K412" i="551" a="1"/>
  <c r="K412" i="551" s="1"/>
  <c r="M412" i="551" s="1"/>
  <c r="J412" i="551" a="1"/>
  <c r="J412" i="551" s="1"/>
  <c r="H412" i="551"/>
  <c r="V411" i="551"/>
  <c r="W411" i="551" s="1"/>
  <c r="N411" i="551"/>
  <c r="K411" i="551" a="1"/>
  <c r="K411" i="551" s="1"/>
  <c r="M411" i="551" s="1"/>
  <c r="J411" i="551" a="1"/>
  <c r="J411" i="551" s="1"/>
  <c r="H411" i="551"/>
  <c r="H410" i="551"/>
  <c r="K409" i="551" a="1"/>
  <c r="K409" i="551" s="1"/>
  <c r="H409" i="551"/>
  <c r="W408" i="551"/>
  <c r="V408" i="551"/>
  <c r="N408" i="551"/>
  <c r="K408" i="551" a="1"/>
  <c r="K408" i="551" s="1"/>
  <c r="M408" i="551" s="1"/>
  <c r="J408" i="551" a="1"/>
  <c r="J408" i="551" s="1"/>
  <c r="H408" i="551"/>
  <c r="V407" i="551"/>
  <c r="W407" i="551" s="1"/>
  <c r="N407" i="551"/>
  <c r="K407" i="551" a="1"/>
  <c r="K407" i="551" s="1"/>
  <c r="M407" i="551" s="1"/>
  <c r="J407" i="551" a="1"/>
  <c r="J407" i="551" s="1"/>
  <c r="H407" i="551"/>
  <c r="V406" i="551"/>
  <c r="W406" i="551" s="1"/>
  <c r="N406" i="551"/>
  <c r="K406" i="551"/>
  <c r="M406" i="551" s="1"/>
  <c r="K406" i="551" a="1"/>
  <c r="J406" i="551"/>
  <c r="J406" i="551" a="1"/>
  <c r="H406" i="551"/>
  <c r="V405" i="551"/>
  <c r="W405" i="551" s="1"/>
  <c r="N405" i="551"/>
  <c r="K405" i="551" a="1"/>
  <c r="K405" i="551" s="1"/>
  <c r="M405" i="551" s="1"/>
  <c r="J405" i="551" a="1"/>
  <c r="J405" i="551" s="1"/>
  <c r="H405" i="551"/>
  <c r="W404" i="551"/>
  <c r="V404" i="551"/>
  <c r="N404" i="551"/>
  <c r="K404" i="551" a="1"/>
  <c r="K404" i="551" s="1"/>
  <c r="M404" i="551" s="1"/>
  <c r="J404" i="551" a="1"/>
  <c r="J404" i="551" s="1"/>
  <c r="H404" i="551"/>
  <c r="V403" i="551"/>
  <c r="W403" i="551" s="1"/>
  <c r="N403" i="551"/>
  <c r="K403" i="551" a="1"/>
  <c r="K403" i="551" s="1"/>
  <c r="M403" i="551" s="1"/>
  <c r="J403" i="551" a="1"/>
  <c r="J403" i="551" s="1"/>
  <c r="H403" i="551"/>
  <c r="V402" i="551"/>
  <c r="W402" i="551" s="1"/>
  <c r="N402" i="551"/>
  <c r="K402" i="551"/>
  <c r="M402" i="551" s="1"/>
  <c r="K402" i="551" a="1"/>
  <c r="J402" i="551"/>
  <c r="J402" i="551" a="1"/>
  <c r="H402" i="551"/>
  <c r="V401" i="551"/>
  <c r="W401" i="551" s="1"/>
  <c r="N401" i="551"/>
  <c r="K401" i="551" a="1"/>
  <c r="K401" i="551" s="1"/>
  <c r="M401" i="551" s="1"/>
  <c r="J401" i="551" a="1"/>
  <c r="J401" i="551" s="1"/>
  <c r="H401" i="551"/>
  <c r="W400" i="551"/>
  <c r="V400" i="551"/>
  <c r="N400" i="551"/>
  <c r="K400" i="551" a="1"/>
  <c r="K400" i="551" s="1"/>
  <c r="M400" i="551" s="1"/>
  <c r="J400" i="551" a="1"/>
  <c r="J400" i="551" s="1"/>
  <c r="H400" i="551"/>
  <c r="V399" i="551"/>
  <c r="W399" i="551" s="1"/>
  <c r="N399" i="551"/>
  <c r="K399" i="551" a="1"/>
  <c r="K399" i="551" s="1"/>
  <c r="M399" i="551" s="1"/>
  <c r="J399" i="551" a="1"/>
  <c r="J399" i="551" s="1"/>
  <c r="H399" i="551"/>
  <c r="K398" i="551" a="1"/>
  <c r="K398" i="551" s="1"/>
  <c r="M398" i="551" s="1"/>
  <c r="H398" i="551"/>
  <c r="K397" i="551" a="1"/>
  <c r="K397" i="551" s="1"/>
  <c r="M397" i="551" s="1"/>
  <c r="H397" i="551"/>
  <c r="K396" i="551" a="1"/>
  <c r="K396" i="551" s="1"/>
  <c r="M396" i="551" s="1"/>
  <c r="H396" i="551"/>
  <c r="K395" i="551" a="1"/>
  <c r="K395" i="551" s="1"/>
  <c r="M395" i="551" s="1"/>
  <c r="H395" i="551"/>
  <c r="N394" i="551"/>
  <c r="K394" i="551"/>
  <c r="M394" i="551" s="1"/>
  <c r="K394" i="551" a="1"/>
  <c r="H394" i="551"/>
  <c r="N393" i="551"/>
  <c r="K393" i="551" a="1"/>
  <c r="K393" i="551" s="1"/>
  <c r="M393" i="551" s="1"/>
  <c r="H393" i="551"/>
  <c r="N392" i="551"/>
  <c r="K392" i="551" a="1"/>
  <c r="K392" i="551" s="1"/>
  <c r="M392" i="551" s="1"/>
  <c r="H392" i="551"/>
  <c r="N391" i="551"/>
  <c r="K391" i="551" a="1"/>
  <c r="K391" i="551" s="1"/>
  <c r="M391" i="551" s="1"/>
  <c r="H391" i="551"/>
  <c r="V390" i="551"/>
  <c r="W390" i="551" s="1"/>
  <c r="N390" i="551"/>
  <c r="K390" i="551"/>
  <c r="M390" i="551" s="1"/>
  <c r="K390" i="551" a="1"/>
  <c r="J390" i="551"/>
  <c r="J390" i="551" a="1"/>
  <c r="H390" i="551"/>
  <c r="V389" i="551"/>
  <c r="W389" i="551" s="1"/>
  <c r="N389" i="551"/>
  <c r="K389" i="551" a="1"/>
  <c r="K389" i="551" s="1"/>
  <c r="M389" i="551" s="1"/>
  <c r="J389" i="551" a="1"/>
  <c r="J389" i="551" s="1"/>
  <c r="H389" i="551"/>
  <c r="W388" i="551"/>
  <c r="V388" i="551"/>
  <c r="N388" i="551"/>
  <c r="K388" i="551" a="1"/>
  <c r="K388" i="551" s="1"/>
  <c r="M388" i="551" s="1"/>
  <c r="J388" i="551" a="1"/>
  <c r="J388" i="551" s="1"/>
  <c r="H388" i="551"/>
  <c r="V387" i="551"/>
  <c r="W387" i="551" s="1"/>
  <c r="N387" i="551"/>
  <c r="K387" i="551" a="1"/>
  <c r="K387" i="551" s="1"/>
  <c r="M387" i="551" s="1"/>
  <c r="J387" i="551" a="1"/>
  <c r="J387" i="551" s="1"/>
  <c r="H387" i="551"/>
  <c r="V386" i="551"/>
  <c r="W386" i="551" s="1"/>
  <c r="N386" i="551"/>
  <c r="K386" i="551"/>
  <c r="M386" i="551" s="1"/>
  <c r="K386" i="551" a="1"/>
  <c r="J386" i="551"/>
  <c r="J386" i="551" a="1"/>
  <c r="H386" i="551"/>
  <c r="V385" i="551"/>
  <c r="W385" i="551" s="1"/>
  <c r="N385" i="551"/>
  <c r="K385" i="551" a="1"/>
  <c r="K385" i="551" s="1"/>
  <c r="M385" i="551" s="1"/>
  <c r="J385" i="551" a="1"/>
  <c r="J385" i="551" s="1"/>
  <c r="H385" i="551"/>
  <c r="W384" i="551"/>
  <c r="V384" i="551"/>
  <c r="N384" i="551"/>
  <c r="K384" i="551" a="1"/>
  <c r="K384" i="551" s="1"/>
  <c r="M384" i="551" s="1"/>
  <c r="J384" i="551" a="1"/>
  <c r="J384" i="551" s="1"/>
  <c r="H384" i="551"/>
  <c r="V383" i="551"/>
  <c r="W383" i="551" s="1"/>
  <c r="N383" i="551"/>
  <c r="K383" i="551" a="1"/>
  <c r="K383" i="551" s="1"/>
  <c r="M383" i="551" s="1"/>
  <c r="J383" i="551" a="1"/>
  <c r="J383" i="551" s="1"/>
  <c r="H383" i="551"/>
  <c r="V382" i="551"/>
  <c r="W382" i="551" s="1"/>
  <c r="N382" i="551"/>
  <c r="K382" i="551"/>
  <c r="M382" i="551" s="1"/>
  <c r="K382" i="551" a="1"/>
  <c r="J382" i="551"/>
  <c r="J382" i="551" a="1"/>
  <c r="H382" i="551"/>
  <c r="V381" i="551"/>
  <c r="W381" i="551" s="1"/>
  <c r="N381" i="551"/>
  <c r="K381" i="551" a="1"/>
  <c r="K381" i="551" s="1"/>
  <c r="M381" i="551" s="1"/>
  <c r="J381" i="551" a="1"/>
  <c r="J381" i="551" s="1"/>
  <c r="H381" i="551"/>
  <c r="W380" i="551"/>
  <c r="V380" i="551"/>
  <c r="N380" i="551"/>
  <c r="K380" i="551" a="1"/>
  <c r="K380" i="551" s="1"/>
  <c r="M380" i="551" s="1"/>
  <c r="J380" i="551" a="1"/>
  <c r="J380" i="551" s="1"/>
  <c r="H380" i="551"/>
  <c r="V379" i="551"/>
  <c r="W379" i="551" s="1"/>
  <c r="N379" i="551"/>
  <c r="K379" i="551" a="1"/>
  <c r="K379" i="551" s="1"/>
  <c r="M379" i="551" s="1"/>
  <c r="J379" i="551" a="1"/>
  <c r="J379" i="551" s="1"/>
  <c r="H379" i="551"/>
  <c r="K378" i="551" a="1"/>
  <c r="K378" i="551" s="1"/>
  <c r="M378" i="551" s="1"/>
  <c r="H378" i="551"/>
  <c r="K377" i="551" a="1"/>
  <c r="K377" i="551" s="1"/>
  <c r="M377" i="551" s="1"/>
  <c r="H377" i="551"/>
  <c r="K376" i="551" a="1"/>
  <c r="K376" i="551" s="1"/>
  <c r="M376" i="551" s="1"/>
  <c r="H376" i="551"/>
  <c r="V375" i="551"/>
  <c r="W375" i="551" s="1"/>
  <c r="N375" i="551"/>
  <c r="K375" i="551" a="1"/>
  <c r="K375" i="551" s="1"/>
  <c r="M375" i="551" s="1"/>
  <c r="J375" i="551" a="1"/>
  <c r="J375" i="551" s="1"/>
  <c r="H375" i="551"/>
  <c r="W374" i="551"/>
  <c r="V374" i="551"/>
  <c r="N374" i="551"/>
  <c r="K374" i="551" a="1"/>
  <c r="K374" i="551" s="1"/>
  <c r="M374" i="551" s="1"/>
  <c r="J374" i="551" a="1"/>
  <c r="J374" i="551" s="1"/>
  <c r="H374" i="551"/>
  <c r="V373" i="551"/>
  <c r="W373" i="551" s="1"/>
  <c r="N373" i="551"/>
  <c r="K373" i="551" a="1"/>
  <c r="K373" i="551" s="1"/>
  <c r="M373" i="551" s="1"/>
  <c r="J373" i="551" a="1"/>
  <c r="J373" i="551" s="1"/>
  <c r="H373" i="551"/>
  <c r="K372" i="551" a="1"/>
  <c r="K372" i="551" s="1"/>
  <c r="H372" i="551"/>
  <c r="V371" i="551"/>
  <c r="N371" i="551"/>
  <c r="K371" i="551" a="1"/>
  <c r="K371" i="551" s="1"/>
  <c r="J371" i="551" a="1"/>
  <c r="J371" i="551" s="1"/>
  <c r="H371" i="551"/>
  <c r="AA370" i="551"/>
  <c r="AA507" i="551" s="1"/>
  <c r="Z370" i="551"/>
  <c r="Z507" i="551" s="1"/>
  <c r="Y370" i="551"/>
  <c r="Y507" i="551" s="1"/>
  <c r="X370" i="551"/>
  <c r="X507" i="551" s="1"/>
  <c r="U370" i="551"/>
  <c r="U507" i="551" s="1"/>
  <c r="T370" i="551"/>
  <c r="T507" i="551" s="1"/>
  <c r="S370" i="551"/>
  <c r="S507" i="551" s="1"/>
  <c r="R370" i="551"/>
  <c r="R507" i="551" s="1"/>
  <c r="Q370" i="551"/>
  <c r="Q507" i="551" s="1"/>
  <c r="P370" i="551"/>
  <c r="P507" i="551" s="1"/>
  <c r="O370" i="551"/>
  <c r="I370" i="551"/>
  <c r="I507" i="551" s="1"/>
  <c r="B515" i="551" s="1"/>
  <c r="G370" i="551"/>
  <c r="G507" i="551" s="1"/>
  <c r="V369" i="551"/>
  <c r="W369" i="551" s="1"/>
  <c r="N369" i="551"/>
  <c r="K369" i="551" a="1"/>
  <c r="K369" i="551" s="1"/>
  <c r="M369" i="551" s="1"/>
  <c r="J369" i="551" a="1"/>
  <c r="J369" i="551" s="1"/>
  <c r="H369" i="551"/>
  <c r="V368" i="551"/>
  <c r="W368" i="551" s="1"/>
  <c r="N368" i="551"/>
  <c r="K368" i="551"/>
  <c r="M368" i="551" s="1"/>
  <c r="K368" i="551" a="1"/>
  <c r="J368" i="551"/>
  <c r="J368" i="551" a="1"/>
  <c r="H368" i="551"/>
  <c r="K367" i="551" a="1"/>
  <c r="K367" i="551" s="1"/>
  <c r="M367" i="551" s="1"/>
  <c r="H367" i="551"/>
  <c r="K366" i="551" a="1"/>
  <c r="K366" i="551" s="1"/>
  <c r="M366" i="551" s="1"/>
  <c r="H366" i="551"/>
  <c r="K365" i="551" a="1"/>
  <c r="K365" i="551" s="1"/>
  <c r="M365" i="551" s="1"/>
  <c r="H365" i="551"/>
  <c r="K364" i="551" a="1"/>
  <c r="K364" i="551" s="1"/>
  <c r="M364" i="551" s="1"/>
  <c r="H364" i="551"/>
  <c r="V363" i="551"/>
  <c r="W363" i="551" s="1"/>
  <c r="N363" i="551"/>
  <c r="K363" i="551" a="1"/>
  <c r="K363" i="551" s="1"/>
  <c r="M363" i="551" s="1"/>
  <c r="J363" i="551" a="1"/>
  <c r="J363" i="551" s="1"/>
  <c r="H363" i="551"/>
  <c r="V362" i="551"/>
  <c r="W362" i="551" s="1"/>
  <c r="N362" i="551"/>
  <c r="K362" i="551" a="1"/>
  <c r="K362" i="551" s="1"/>
  <c r="M362" i="551" s="1"/>
  <c r="J362" i="551" a="1"/>
  <c r="J362" i="551" s="1"/>
  <c r="H362" i="551"/>
  <c r="V361" i="551"/>
  <c r="W361" i="551" s="1"/>
  <c r="N361" i="551"/>
  <c r="K361" i="551" a="1"/>
  <c r="K361" i="551" s="1"/>
  <c r="M361" i="551" s="1"/>
  <c r="J361" i="551" a="1"/>
  <c r="J361" i="551" s="1"/>
  <c r="H361" i="551"/>
  <c r="H360" i="551"/>
  <c r="H359" i="551"/>
  <c r="V358" i="551"/>
  <c r="W358" i="551" s="1"/>
  <c r="N358" i="551"/>
  <c r="K358" i="551"/>
  <c r="M358" i="551" s="1"/>
  <c r="K358" i="551" a="1"/>
  <c r="J358" i="551"/>
  <c r="J358" i="551" a="1"/>
  <c r="H358" i="551"/>
  <c r="V357" i="551"/>
  <c r="W357" i="551" s="1"/>
  <c r="N357" i="551"/>
  <c r="K357" i="551" a="1"/>
  <c r="K357" i="551" s="1"/>
  <c r="M357" i="551" s="1"/>
  <c r="J357" i="551" a="1"/>
  <c r="J357" i="551" s="1"/>
  <c r="H357" i="551"/>
  <c r="K356" i="551" a="1"/>
  <c r="K356" i="551" s="1"/>
  <c r="M356" i="551" s="1"/>
  <c r="H356" i="551"/>
  <c r="K355" i="551" a="1"/>
  <c r="K355" i="551" s="1"/>
  <c r="M355" i="551" s="1"/>
  <c r="H355" i="551"/>
  <c r="W354" i="551"/>
  <c r="V354" i="551"/>
  <c r="N354" i="551"/>
  <c r="K354" i="551" a="1"/>
  <c r="K354" i="551" s="1"/>
  <c r="M354" i="551" s="1"/>
  <c r="J354" i="551" a="1"/>
  <c r="J354" i="551" s="1"/>
  <c r="H354" i="551"/>
  <c r="V353" i="551"/>
  <c r="W353" i="551" s="1"/>
  <c r="N353" i="551"/>
  <c r="K353" i="551" a="1"/>
  <c r="K353" i="551" s="1"/>
  <c r="M353" i="551" s="1"/>
  <c r="J353" i="551" a="1"/>
  <c r="J353" i="551" s="1"/>
  <c r="H353" i="551"/>
  <c r="V352" i="551"/>
  <c r="W352" i="551" s="1"/>
  <c r="N352" i="551"/>
  <c r="K352" i="551"/>
  <c r="M352" i="551" s="1"/>
  <c r="K352" i="551" a="1"/>
  <c r="J352" i="551"/>
  <c r="J352" i="551" a="1"/>
  <c r="H352" i="551"/>
  <c r="V351" i="551"/>
  <c r="W351" i="551" s="1"/>
  <c r="N351" i="551"/>
  <c r="K351" i="551" a="1"/>
  <c r="K351" i="551" s="1"/>
  <c r="M351" i="551" s="1"/>
  <c r="J351" i="551" a="1"/>
  <c r="J351" i="551" s="1"/>
  <c r="H351" i="551"/>
  <c r="W350" i="551"/>
  <c r="V350" i="551"/>
  <c r="N350" i="551"/>
  <c r="K350" i="551" a="1"/>
  <c r="K350" i="551" s="1"/>
  <c r="M350" i="551" s="1"/>
  <c r="J350" i="551" a="1"/>
  <c r="J350" i="551" s="1"/>
  <c r="H350" i="551"/>
  <c r="V349" i="551"/>
  <c r="V370" i="551" s="1"/>
  <c r="N349" i="551"/>
  <c r="K349" i="551" a="1"/>
  <c r="K349" i="551" s="1"/>
  <c r="J349" i="551" a="1"/>
  <c r="J349" i="551" s="1"/>
  <c r="H349" i="551"/>
  <c r="H370" i="551" s="1"/>
  <c r="X343" i="551"/>
  <c r="X342" i="551"/>
  <c r="X341" i="551"/>
  <c r="G341" i="551"/>
  <c r="C341" i="551"/>
  <c r="X340" i="551"/>
  <c r="I340" i="551"/>
  <c r="E340" i="551"/>
  <c r="K340" i="551" s="1"/>
  <c r="M340" i="551" s="1"/>
  <c r="I339" i="551"/>
  <c r="E339" i="551"/>
  <c r="K339" i="551" s="1"/>
  <c r="M339" i="551" s="1"/>
  <c r="I338" i="551"/>
  <c r="E338" i="551"/>
  <c r="K338" i="551" s="1"/>
  <c r="M338" i="551" s="1"/>
  <c r="X337" i="551"/>
  <c r="I337" i="551"/>
  <c r="I341" i="551" s="1"/>
  <c r="E337" i="551"/>
  <c r="K337" i="551" s="1"/>
  <c r="AA334" i="551"/>
  <c r="Z334" i="551"/>
  <c r="Y334" i="551"/>
  <c r="X334" i="551"/>
  <c r="U334" i="551"/>
  <c r="T334" i="551"/>
  <c r="S334" i="551"/>
  <c r="R334" i="551"/>
  <c r="Q334" i="551"/>
  <c r="P334" i="551"/>
  <c r="O334" i="551"/>
  <c r="R342" i="551" s="1"/>
  <c r="I334" i="551"/>
  <c r="G334" i="551"/>
  <c r="K333" i="551" a="1"/>
  <c r="K333" i="551" s="1"/>
  <c r="H333" i="551"/>
  <c r="K332" i="551"/>
  <c r="K332" i="551" a="1"/>
  <c r="H332" i="551"/>
  <c r="K331" i="551" a="1"/>
  <c r="K331" i="551" s="1"/>
  <c r="H331" i="551"/>
  <c r="V330" i="551"/>
  <c r="W330" i="551" s="1"/>
  <c r="N330" i="551"/>
  <c r="K330" i="551" a="1"/>
  <c r="K330" i="551" s="1"/>
  <c r="D330" i="551"/>
  <c r="H330" i="551" s="1"/>
  <c r="H329" i="551"/>
  <c r="K328" i="551" a="1"/>
  <c r="K328" i="551" s="1"/>
  <c r="H328" i="551"/>
  <c r="H327" i="551"/>
  <c r="V326" i="551"/>
  <c r="W326" i="551" s="1"/>
  <c r="N326" i="551"/>
  <c r="K326" i="551" a="1"/>
  <c r="K326" i="551" s="1"/>
  <c r="M326" i="551" s="1"/>
  <c r="J326" i="551" a="1"/>
  <c r="J326" i="551" s="1"/>
  <c r="H326" i="551"/>
  <c r="V325" i="551"/>
  <c r="W325" i="551" s="1"/>
  <c r="N325" i="551"/>
  <c r="K325" i="551" a="1"/>
  <c r="K325" i="551" s="1"/>
  <c r="M325" i="551" s="1"/>
  <c r="J325" i="551" a="1"/>
  <c r="J325" i="551" s="1"/>
  <c r="H325" i="551"/>
  <c r="H324" i="551"/>
  <c r="V323" i="551"/>
  <c r="W323" i="551" s="1"/>
  <c r="N323" i="551"/>
  <c r="K323" i="551" a="1"/>
  <c r="K323" i="551" s="1"/>
  <c r="M323" i="551" s="1"/>
  <c r="J323" i="551" a="1"/>
  <c r="J323" i="551" s="1"/>
  <c r="H323" i="551"/>
  <c r="V322" i="551"/>
  <c r="W322" i="551" s="1"/>
  <c r="N322" i="551"/>
  <c r="K322" i="551"/>
  <c r="M322" i="551" s="1"/>
  <c r="K322" i="551" a="1"/>
  <c r="J322" i="551"/>
  <c r="J322" i="551" a="1"/>
  <c r="H322" i="551"/>
  <c r="V321" i="551"/>
  <c r="W321" i="551" s="1"/>
  <c r="N321" i="551"/>
  <c r="K321" i="551" a="1"/>
  <c r="K321" i="551" s="1"/>
  <c r="M321" i="551" s="1"/>
  <c r="J321" i="551" a="1"/>
  <c r="J321" i="551" s="1"/>
  <c r="H321" i="551"/>
  <c r="V320" i="551"/>
  <c r="V334" i="551" s="1"/>
  <c r="N320" i="551"/>
  <c r="N334" i="551" s="1"/>
  <c r="K320" i="551" a="1"/>
  <c r="K320" i="551" s="1"/>
  <c r="J320" i="551" a="1"/>
  <c r="J320" i="551" s="1"/>
  <c r="H320" i="551"/>
  <c r="H334" i="551" s="1"/>
  <c r="AA319" i="551"/>
  <c r="Z319" i="551"/>
  <c r="Y319" i="551"/>
  <c r="X319" i="551"/>
  <c r="U319" i="551"/>
  <c r="T319" i="551"/>
  <c r="S319" i="551"/>
  <c r="Q319" i="551"/>
  <c r="P319" i="551"/>
  <c r="O319" i="551"/>
  <c r="R341" i="551" s="1"/>
  <c r="I319" i="551"/>
  <c r="G319" i="551"/>
  <c r="J319" i="551" s="1" a="1"/>
  <c r="J319" i="551" s="1"/>
  <c r="V318" i="551"/>
  <c r="W318" i="551" s="1"/>
  <c r="N318" i="551"/>
  <c r="K318" i="551" a="1"/>
  <c r="K318" i="551" s="1"/>
  <c r="M318" i="551" s="1"/>
  <c r="J318" i="551" a="1"/>
  <c r="J318" i="551" s="1"/>
  <c r="H318" i="551"/>
  <c r="H317" i="551"/>
  <c r="H316" i="551"/>
  <c r="H315" i="551"/>
  <c r="H314" i="551"/>
  <c r="W313" i="551"/>
  <c r="V313" i="551"/>
  <c r="N313" i="551"/>
  <c r="K313" i="551" a="1"/>
  <c r="K313" i="551" s="1"/>
  <c r="M313" i="551" s="1"/>
  <c r="J313" i="551" a="1"/>
  <c r="J313" i="551" s="1"/>
  <c r="H313" i="551"/>
  <c r="V312" i="551"/>
  <c r="W312" i="551" s="1"/>
  <c r="N312" i="551"/>
  <c r="K312" i="551" a="1"/>
  <c r="K312" i="551" s="1"/>
  <c r="M312" i="551" s="1"/>
  <c r="J312" i="551" a="1"/>
  <c r="J312" i="551" s="1"/>
  <c r="H312" i="551"/>
  <c r="V311" i="551"/>
  <c r="W311" i="551" s="1"/>
  <c r="N311" i="551"/>
  <c r="K311" i="551"/>
  <c r="M311" i="551" s="1"/>
  <c r="K311" i="551" a="1"/>
  <c r="J311" i="551"/>
  <c r="J311" i="551" a="1"/>
  <c r="H311" i="551"/>
  <c r="V310" i="551"/>
  <c r="W310" i="551" s="1"/>
  <c r="N310" i="551"/>
  <c r="K310" i="551" a="1"/>
  <c r="K310" i="551" s="1"/>
  <c r="M310" i="551" s="1"/>
  <c r="J310" i="551" a="1"/>
  <c r="J310" i="551" s="1"/>
  <c r="H310" i="551"/>
  <c r="W309" i="551"/>
  <c r="V309" i="551"/>
  <c r="V319" i="551" s="1"/>
  <c r="W319" i="551" s="1"/>
  <c r="N309" i="551"/>
  <c r="N319" i="551" s="1"/>
  <c r="K309" i="551" a="1"/>
  <c r="K309" i="551" s="1"/>
  <c r="K319" i="551" s="1"/>
  <c r="J309" i="551" a="1"/>
  <c r="J309" i="551" s="1"/>
  <c r="H309" i="551"/>
  <c r="H319" i="551" s="1"/>
  <c r="AA308" i="551"/>
  <c r="Z308" i="551"/>
  <c r="Y308" i="551"/>
  <c r="X308" i="551"/>
  <c r="U308" i="551"/>
  <c r="T308" i="551"/>
  <c r="S308" i="551"/>
  <c r="Q308" i="551"/>
  <c r="P308" i="551"/>
  <c r="O308" i="551"/>
  <c r="R340" i="551" s="1"/>
  <c r="I308" i="551"/>
  <c r="G308" i="551"/>
  <c r="V307" i="551"/>
  <c r="W307" i="551" s="1"/>
  <c r="N307" i="551"/>
  <c r="K307" i="551" a="1"/>
  <c r="K307" i="551" s="1"/>
  <c r="M307" i="551" s="1"/>
  <c r="J307" i="551" a="1"/>
  <c r="J307" i="551" s="1"/>
  <c r="H307" i="551"/>
  <c r="W306" i="551"/>
  <c r="V306" i="551"/>
  <c r="N306" i="551"/>
  <c r="K306" i="551" a="1"/>
  <c r="K306" i="551" s="1"/>
  <c r="M306" i="551" s="1"/>
  <c r="J306" i="551" a="1"/>
  <c r="J306" i="551" s="1"/>
  <c r="H306" i="551"/>
  <c r="V305" i="551"/>
  <c r="W305" i="551" s="1"/>
  <c r="N305" i="551"/>
  <c r="K305" i="551" a="1"/>
  <c r="K305" i="551" s="1"/>
  <c r="M305" i="551" s="1"/>
  <c r="J305" i="551" a="1"/>
  <c r="J305" i="551" s="1"/>
  <c r="H305" i="551"/>
  <c r="V304" i="551"/>
  <c r="W304" i="551" s="1"/>
  <c r="N304" i="551"/>
  <c r="K304" i="551"/>
  <c r="M304" i="551" s="1"/>
  <c r="K304" i="551" a="1"/>
  <c r="J304" i="551"/>
  <c r="J304" i="551" a="1"/>
  <c r="H304" i="551"/>
  <c r="V303" i="551"/>
  <c r="W303" i="551" s="1"/>
  <c r="N303" i="551"/>
  <c r="K303" i="551" a="1"/>
  <c r="K303" i="551" s="1"/>
  <c r="M303" i="551" s="1"/>
  <c r="J303" i="551" a="1"/>
  <c r="J303" i="551" s="1"/>
  <c r="H303" i="551"/>
  <c r="V302" i="551"/>
  <c r="W302" i="551" s="1"/>
  <c r="N302" i="551"/>
  <c r="K302" i="551" a="1"/>
  <c r="K302" i="551" s="1"/>
  <c r="M302" i="551" s="1"/>
  <c r="J302" i="551" a="1"/>
  <c r="J302" i="551" s="1"/>
  <c r="H302" i="551"/>
  <c r="V301" i="551"/>
  <c r="W301" i="551" s="1"/>
  <c r="N301" i="551"/>
  <c r="K301" i="551"/>
  <c r="M301" i="551" s="1"/>
  <c r="K301" i="551" a="1"/>
  <c r="J301" i="551"/>
  <c r="J301" i="551" a="1"/>
  <c r="H301" i="551"/>
  <c r="V300" i="551"/>
  <c r="W300" i="551" s="1"/>
  <c r="N300" i="551"/>
  <c r="K300" i="551"/>
  <c r="M300" i="551" s="1"/>
  <c r="K300" i="551" a="1"/>
  <c r="J300" i="551"/>
  <c r="J300" i="551" a="1"/>
  <c r="H300" i="551"/>
  <c r="V299" i="551"/>
  <c r="W299" i="551" s="1"/>
  <c r="N299" i="551"/>
  <c r="K299" i="551" a="1"/>
  <c r="K299" i="551" s="1"/>
  <c r="M299" i="551" s="1"/>
  <c r="J299" i="551" a="1"/>
  <c r="J299" i="551" s="1"/>
  <c r="H299" i="551"/>
  <c r="W298" i="551"/>
  <c r="V298" i="551"/>
  <c r="N298" i="551"/>
  <c r="K298" i="551" a="1"/>
  <c r="K298" i="551" s="1"/>
  <c r="M298" i="551" s="1"/>
  <c r="J298" i="551" a="1"/>
  <c r="J298" i="551" s="1"/>
  <c r="H298" i="551"/>
  <c r="V297" i="551"/>
  <c r="W297" i="551" s="1"/>
  <c r="N297" i="551"/>
  <c r="K297" i="551" a="1"/>
  <c r="K297" i="551" s="1"/>
  <c r="M297" i="551" s="1"/>
  <c r="J297" i="551" a="1"/>
  <c r="J297" i="551" s="1"/>
  <c r="H297" i="551"/>
  <c r="V296" i="551"/>
  <c r="W296" i="551" s="1"/>
  <c r="N296" i="551"/>
  <c r="K296" i="551"/>
  <c r="M296" i="551" s="1"/>
  <c r="K296" i="551" a="1"/>
  <c r="J296" i="551"/>
  <c r="J296" i="551" a="1"/>
  <c r="H296" i="551"/>
  <c r="V295" i="551"/>
  <c r="W295" i="551" s="1"/>
  <c r="N295" i="551"/>
  <c r="K295" i="551" a="1"/>
  <c r="K295" i="551" s="1"/>
  <c r="M295" i="551" s="1"/>
  <c r="J295" i="551" a="1"/>
  <c r="J295" i="551" s="1"/>
  <c r="H295" i="551"/>
  <c r="W294" i="551"/>
  <c r="V294" i="551"/>
  <c r="N294" i="551"/>
  <c r="K294" i="551" a="1"/>
  <c r="K294" i="551" s="1"/>
  <c r="M294" i="551" s="1"/>
  <c r="J294" i="551" a="1"/>
  <c r="J294" i="551" s="1"/>
  <c r="H294" i="551"/>
  <c r="V293" i="551"/>
  <c r="W293" i="551" s="1"/>
  <c r="N293" i="551"/>
  <c r="N308" i="551" s="1"/>
  <c r="K293" i="551" a="1"/>
  <c r="K293" i="551" s="1"/>
  <c r="J293" i="551" a="1"/>
  <c r="J293" i="551" s="1"/>
  <c r="H293" i="551"/>
  <c r="AA292" i="551"/>
  <c r="Z292" i="551"/>
  <c r="Y292" i="551"/>
  <c r="X292" i="551"/>
  <c r="U292" i="551"/>
  <c r="T292" i="551"/>
  <c r="S292" i="551"/>
  <c r="R292" i="551"/>
  <c r="Q292" i="551"/>
  <c r="P292" i="551"/>
  <c r="O292" i="551"/>
  <c r="R339" i="551" s="1"/>
  <c r="I292" i="551"/>
  <c r="G292" i="551"/>
  <c r="V291" i="551"/>
  <c r="W291" i="551" s="1"/>
  <c r="N291" i="551"/>
  <c r="K291" i="551" a="1"/>
  <c r="K291" i="551" s="1"/>
  <c r="M291" i="551" s="1"/>
  <c r="J291" i="551" a="1"/>
  <c r="J291" i="551" s="1"/>
  <c r="H291" i="551"/>
  <c r="W290" i="551"/>
  <c r="V290" i="551"/>
  <c r="N290" i="551"/>
  <c r="K290" i="551" a="1"/>
  <c r="K290" i="551" s="1"/>
  <c r="M290" i="551" s="1"/>
  <c r="J290" i="551" a="1"/>
  <c r="J290" i="551" s="1"/>
  <c r="H290" i="551"/>
  <c r="V289" i="551"/>
  <c r="W289" i="551" s="1"/>
  <c r="N289" i="551"/>
  <c r="K289" i="551" a="1"/>
  <c r="K289" i="551" s="1"/>
  <c r="M289" i="551" s="1"/>
  <c r="J289" i="551" a="1"/>
  <c r="J289" i="551" s="1"/>
  <c r="H289" i="551"/>
  <c r="H288" i="551"/>
  <c r="H287" i="551"/>
  <c r="H286" i="551"/>
  <c r="V285" i="551"/>
  <c r="W285" i="551" s="1"/>
  <c r="N285" i="551"/>
  <c r="K285" i="551" a="1"/>
  <c r="K285" i="551" s="1"/>
  <c r="M285" i="551" s="1"/>
  <c r="J285" i="551" a="1"/>
  <c r="J285" i="551" s="1"/>
  <c r="H285" i="551"/>
  <c r="V284" i="551"/>
  <c r="W284" i="551" s="1"/>
  <c r="N284" i="551"/>
  <c r="K284" i="551"/>
  <c r="M284" i="551" s="1"/>
  <c r="K284" i="551" a="1"/>
  <c r="J284" i="551"/>
  <c r="J284" i="551" a="1"/>
  <c r="H284" i="551"/>
  <c r="N283" i="551"/>
  <c r="K283" i="551" a="1"/>
  <c r="K283" i="551" s="1"/>
  <c r="M283" i="551" s="1"/>
  <c r="H283" i="551"/>
  <c r="N282" i="551"/>
  <c r="K282" i="551" a="1"/>
  <c r="K282" i="551" s="1"/>
  <c r="M282" i="551" s="1"/>
  <c r="H282" i="551"/>
  <c r="N281" i="551"/>
  <c r="K281" i="551" a="1"/>
  <c r="K281" i="551" s="1"/>
  <c r="M281" i="551" s="1"/>
  <c r="H281" i="551"/>
  <c r="N280" i="551"/>
  <c r="K280" i="551"/>
  <c r="M280" i="551" s="1"/>
  <c r="K280" i="551" a="1"/>
  <c r="H280" i="551"/>
  <c r="N279" i="551"/>
  <c r="K279" i="551" a="1"/>
  <c r="K279" i="551" s="1"/>
  <c r="M279" i="551" s="1"/>
  <c r="H279" i="551"/>
  <c r="N278" i="551"/>
  <c r="K278" i="551" a="1"/>
  <c r="K278" i="551" s="1"/>
  <c r="M278" i="551" s="1"/>
  <c r="H278" i="551"/>
  <c r="V277" i="551"/>
  <c r="W277" i="551" s="1"/>
  <c r="N277" i="551"/>
  <c r="K277" i="551" a="1"/>
  <c r="K277" i="551" s="1"/>
  <c r="M277" i="551" s="1"/>
  <c r="J277" i="551" a="1"/>
  <c r="J277" i="551" s="1"/>
  <c r="H277" i="551"/>
  <c r="V276" i="551"/>
  <c r="W276" i="551" s="1"/>
  <c r="N276" i="551"/>
  <c r="K276" i="551"/>
  <c r="M276" i="551" s="1"/>
  <c r="K276" i="551" a="1"/>
  <c r="J276" i="551"/>
  <c r="J276" i="551" a="1"/>
  <c r="H276" i="551"/>
  <c r="V275" i="551"/>
  <c r="W275" i="551" s="1"/>
  <c r="N275" i="551"/>
  <c r="K275" i="551" a="1"/>
  <c r="K275" i="551" s="1"/>
  <c r="M275" i="551" s="1"/>
  <c r="J275" i="551" a="1"/>
  <c r="J275" i="551" s="1"/>
  <c r="H275" i="551"/>
  <c r="W274" i="551"/>
  <c r="V274" i="551"/>
  <c r="N274" i="551"/>
  <c r="K274" i="551" a="1"/>
  <c r="K274" i="551" s="1"/>
  <c r="M274" i="551" s="1"/>
  <c r="J274" i="551" a="1"/>
  <c r="J274" i="551" s="1"/>
  <c r="H274" i="551"/>
  <c r="V273" i="551"/>
  <c r="W273" i="551" s="1"/>
  <c r="N273" i="551"/>
  <c r="K273" i="551" a="1"/>
  <c r="K273" i="551" s="1"/>
  <c r="M273" i="551" s="1"/>
  <c r="J273" i="551" a="1"/>
  <c r="J273" i="551" s="1"/>
  <c r="H273" i="551"/>
  <c r="V272" i="551"/>
  <c r="W272" i="551" s="1"/>
  <c r="N272" i="551"/>
  <c r="K272" i="551"/>
  <c r="M272" i="551" s="1"/>
  <c r="K272" i="551" a="1"/>
  <c r="J272" i="551"/>
  <c r="J272" i="551" a="1"/>
  <c r="H272" i="551"/>
  <c r="V271" i="551"/>
  <c r="W271" i="551" s="1"/>
  <c r="N271" i="551"/>
  <c r="K271" i="551" a="1"/>
  <c r="K271" i="551" s="1"/>
  <c r="M271" i="551" s="1"/>
  <c r="J271" i="551" a="1"/>
  <c r="J271" i="551" s="1"/>
  <c r="H271" i="551"/>
  <c r="W270" i="551"/>
  <c r="V270" i="551"/>
  <c r="N270" i="551"/>
  <c r="K270" i="551" a="1"/>
  <c r="K270" i="551" s="1"/>
  <c r="M270" i="551" s="1"/>
  <c r="J270" i="551" a="1"/>
  <c r="J270" i="551" s="1"/>
  <c r="H270" i="551"/>
  <c r="V269" i="551"/>
  <c r="W269" i="551" s="1"/>
  <c r="N269" i="551"/>
  <c r="K269" i="551" a="1"/>
  <c r="K269" i="551" s="1"/>
  <c r="M269" i="551" s="1"/>
  <c r="J269" i="551" a="1"/>
  <c r="J269" i="551" s="1"/>
  <c r="H269" i="551"/>
  <c r="V268" i="551"/>
  <c r="W268" i="551" s="1"/>
  <c r="N268" i="551"/>
  <c r="K268" i="551"/>
  <c r="M268" i="551" s="1"/>
  <c r="K268" i="551" a="1"/>
  <c r="J268" i="551"/>
  <c r="J268" i="551" a="1"/>
  <c r="H268" i="551"/>
  <c r="V267" i="551"/>
  <c r="W267" i="551" s="1"/>
  <c r="N267" i="551"/>
  <c r="K267" i="551" a="1"/>
  <c r="K267" i="551" s="1"/>
  <c r="M267" i="551" s="1"/>
  <c r="J267" i="551" a="1"/>
  <c r="J267" i="551" s="1"/>
  <c r="H267" i="551"/>
  <c r="W266" i="551"/>
  <c r="V266" i="551"/>
  <c r="N266" i="551"/>
  <c r="K266" i="551" a="1"/>
  <c r="K266" i="551" s="1"/>
  <c r="M266" i="551" s="1"/>
  <c r="J266" i="551" a="1"/>
  <c r="J266" i="551" s="1"/>
  <c r="H266" i="551"/>
  <c r="N265" i="551"/>
  <c r="K265" i="551" a="1"/>
  <c r="K265" i="551" s="1"/>
  <c r="M265" i="551" s="1"/>
  <c r="H265" i="551"/>
  <c r="V264" i="551"/>
  <c r="W264" i="551" s="1"/>
  <c r="N264" i="551"/>
  <c r="K264" i="551"/>
  <c r="M264" i="551" s="1"/>
  <c r="K264" i="551" a="1"/>
  <c r="J264" i="551"/>
  <c r="J264" i="551" a="1"/>
  <c r="H264" i="551"/>
  <c r="V263" i="551"/>
  <c r="W263" i="551" s="1"/>
  <c r="N263" i="551"/>
  <c r="K263" i="551" a="1"/>
  <c r="K263" i="551" s="1"/>
  <c r="M263" i="551" s="1"/>
  <c r="J263" i="551" a="1"/>
  <c r="J263" i="551" s="1"/>
  <c r="H263" i="551"/>
  <c r="W262" i="551"/>
  <c r="V262" i="551"/>
  <c r="N262" i="551"/>
  <c r="K262" i="551" a="1"/>
  <c r="K262" i="551" s="1"/>
  <c r="M262" i="551" s="1"/>
  <c r="J262" i="551" a="1"/>
  <c r="J262" i="551" s="1"/>
  <c r="H262" i="551"/>
  <c r="V261" i="551"/>
  <c r="W261" i="551" s="1"/>
  <c r="N261" i="551"/>
  <c r="K261" i="551" a="1"/>
  <c r="K261" i="551" s="1"/>
  <c r="M261" i="551" s="1"/>
  <c r="J261" i="551" a="1"/>
  <c r="J261" i="551" s="1"/>
  <c r="H261" i="551"/>
  <c r="V260" i="551"/>
  <c r="W260" i="551" s="1"/>
  <c r="N260" i="551"/>
  <c r="K260" i="551"/>
  <c r="M260" i="551" s="1"/>
  <c r="K260" i="551" a="1"/>
  <c r="J260" i="551"/>
  <c r="J260" i="551" a="1"/>
  <c r="H260" i="551"/>
  <c r="V259" i="551"/>
  <c r="W259" i="551" s="1"/>
  <c r="N259" i="551"/>
  <c r="K259" i="551" a="1"/>
  <c r="K259" i="551" s="1"/>
  <c r="M259" i="551" s="1"/>
  <c r="J259" i="551" a="1"/>
  <c r="J259" i="551" s="1"/>
  <c r="H259" i="551"/>
  <c r="W258" i="551"/>
  <c r="V258" i="551"/>
  <c r="N258" i="551"/>
  <c r="N292" i="551" s="1"/>
  <c r="K258" i="551" a="1"/>
  <c r="K258" i="551" s="1"/>
  <c r="J258" i="551" a="1"/>
  <c r="J258" i="551" s="1"/>
  <c r="H258" i="551"/>
  <c r="AA257" i="551"/>
  <c r="Z257" i="551"/>
  <c r="Y257" i="551"/>
  <c r="X257" i="551"/>
  <c r="U257" i="551"/>
  <c r="T257" i="551"/>
  <c r="S257" i="551"/>
  <c r="R257" i="551"/>
  <c r="Q257" i="551"/>
  <c r="P257" i="551"/>
  <c r="O257" i="551"/>
  <c r="I257" i="551"/>
  <c r="G257" i="551"/>
  <c r="H256" i="551"/>
  <c r="H255" i="551"/>
  <c r="H254" i="551"/>
  <c r="H253" i="551"/>
  <c r="H252" i="551"/>
  <c r="H251" i="551"/>
  <c r="K250" i="551" a="1"/>
  <c r="K250" i="551" s="1"/>
  <c r="M250" i="551" s="1"/>
  <c r="H250" i="551"/>
  <c r="K249" i="551" a="1"/>
  <c r="K249" i="551" s="1"/>
  <c r="M249" i="551" s="1"/>
  <c r="H249" i="551"/>
  <c r="K248" i="551" a="1"/>
  <c r="K248" i="551" s="1"/>
  <c r="M248" i="551" s="1"/>
  <c r="H248" i="551"/>
  <c r="K247" i="551" a="1"/>
  <c r="K247" i="551" s="1"/>
  <c r="M247" i="551" s="1"/>
  <c r="H247" i="551"/>
  <c r="W246" i="551"/>
  <c r="V246" i="551"/>
  <c r="N246" i="551"/>
  <c r="K246" i="551" a="1"/>
  <c r="K246" i="551" s="1"/>
  <c r="M246" i="551" s="1"/>
  <c r="J246" i="551" a="1"/>
  <c r="J246" i="551" s="1"/>
  <c r="H246" i="551"/>
  <c r="V245" i="551"/>
  <c r="W245" i="551" s="1"/>
  <c r="N245" i="551"/>
  <c r="K245" i="551" a="1"/>
  <c r="K245" i="551" s="1"/>
  <c r="M245" i="551" s="1"/>
  <c r="J245" i="551" a="1"/>
  <c r="J245" i="551" s="1"/>
  <c r="H245" i="551"/>
  <c r="V244" i="551"/>
  <c r="W244" i="551" s="1"/>
  <c r="N244" i="551"/>
  <c r="K244" i="551"/>
  <c r="M244" i="551" s="1"/>
  <c r="K244" i="551" a="1"/>
  <c r="J244" i="551"/>
  <c r="J244" i="551" a="1"/>
  <c r="H244" i="551"/>
  <c r="V243" i="551"/>
  <c r="W243" i="551" s="1"/>
  <c r="N243" i="551"/>
  <c r="K243" i="551" a="1"/>
  <c r="K243" i="551" s="1"/>
  <c r="M243" i="551" s="1"/>
  <c r="J243" i="551" a="1"/>
  <c r="J243" i="551" s="1"/>
  <c r="H243" i="551"/>
  <c r="M242" i="551"/>
  <c r="H242" i="551"/>
  <c r="W241" i="551"/>
  <c r="V241" i="551"/>
  <c r="N241" i="551"/>
  <c r="K241" i="551" a="1"/>
  <c r="K241" i="551" s="1"/>
  <c r="M241" i="551" s="1"/>
  <c r="J241" i="551" a="1"/>
  <c r="J241" i="551" s="1"/>
  <c r="H241" i="551"/>
  <c r="V240" i="551"/>
  <c r="W240" i="551" s="1"/>
  <c r="N240" i="551"/>
  <c r="K240" i="551" a="1"/>
  <c r="K240" i="551" s="1"/>
  <c r="M240" i="551" s="1"/>
  <c r="J240" i="551" a="1"/>
  <c r="J240" i="551" s="1"/>
  <c r="H240" i="551"/>
  <c r="K239" i="551" a="1"/>
  <c r="K239" i="551" s="1"/>
  <c r="M239" i="551" s="1"/>
  <c r="H239" i="551"/>
  <c r="H238" i="551"/>
  <c r="V237" i="551"/>
  <c r="W237" i="551" s="1"/>
  <c r="N237" i="551"/>
  <c r="K237" i="551" a="1"/>
  <c r="K237" i="551" s="1"/>
  <c r="M237" i="551" s="1"/>
  <c r="J237" i="551" a="1"/>
  <c r="J237" i="551" s="1"/>
  <c r="H237" i="551"/>
  <c r="W236" i="551"/>
  <c r="V236" i="551"/>
  <c r="N236" i="551"/>
  <c r="K236" i="551" a="1"/>
  <c r="K236" i="551" s="1"/>
  <c r="M236" i="551" s="1"/>
  <c r="J236" i="551" a="1"/>
  <c r="J236" i="551" s="1"/>
  <c r="H236" i="551"/>
  <c r="V235" i="551"/>
  <c r="W235" i="551" s="1"/>
  <c r="N235" i="551"/>
  <c r="K235" i="551" a="1"/>
  <c r="K235" i="551" s="1"/>
  <c r="M235" i="551" s="1"/>
  <c r="J235" i="551" a="1"/>
  <c r="J235" i="551" s="1"/>
  <c r="H235" i="551"/>
  <c r="V234" i="551"/>
  <c r="W234" i="551" s="1"/>
  <c r="N234" i="551"/>
  <c r="K234" i="551" a="1"/>
  <c r="K234" i="551" s="1"/>
  <c r="M234" i="551" s="1"/>
  <c r="J234" i="551" a="1"/>
  <c r="J234" i="551" s="1"/>
  <c r="H234" i="551"/>
  <c r="V233" i="551"/>
  <c r="W233" i="551" s="1"/>
  <c r="N233" i="551"/>
  <c r="K233" i="551" a="1"/>
  <c r="K233" i="551" s="1"/>
  <c r="M233" i="551" s="1"/>
  <c r="J233" i="551" a="1"/>
  <c r="J233" i="551" s="1"/>
  <c r="H233" i="551"/>
  <c r="V232" i="551"/>
  <c r="W232" i="551" s="1"/>
  <c r="N232" i="551"/>
  <c r="K232" i="551"/>
  <c r="M232" i="551" s="1"/>
  <c r="K232" i="551" a="1"/>
  <c r="J232" i="551"/>
  <c r="J232" i="551" a="1"/>
  <c r="H232" i="551"/>
  <c r="V231" i="551"/>
  <c r="W231" i="551" s="1"/>
  <c r="N231" i="551"/>
  <c r="K231" i="551" a="1"/>
  <c r="K231" i="551" s="1"/>
  <c r="M231" i="551" s="1"/>
  <c r="J231" i="551" a="1"/>
  <c r="J231" i="551" s="1"/>
  <c r="H231" i="551"/>
  <c r="W230" i="551"/>
  <c r="V230" i="551"/>
  <c r="N230" i="551"/>
  <c r="K230" i="551" a="1"/>
  <c r="K230" i="551" s="1"/>
  <c r="M230" i="551" s="1"/>
  <c r="J230" i="551" a="1"/>
  <c r="J230" i="551" s="1"/>
  <c r="H230" i="551"/>
  <c r="V229" i="551"/>
  <c r="W229" i="551" s="1"/>
  <c r="N229" i="551"/>
  <c r="K229" i="551" a="1"/>
  <c r="K229" i="551" s="1"/>
  <c r="M229" i="551" s="1"/>
  <c r="J229" i="551" a="1"/>
  <c r="J229" i="551" s="1"/>
  <c r="H229" i="551"/>
  <c r="V228" i="551"/>
  <c r="W228" i="551" s="1"/>
  <c r="N228" i="551"/>
  <c r="K228" i="551"/>
  <c r="M228" i="551" s="1"/>
  <c r="K228" i="551" a="1"/>
  <c r="J228" i="551"/>
  <c r="J228" i="551" a="1"/>
  <c r="H228" i="551"/>
  <c r="N227" i="551"/>
  <c r="K227" i="551" a="1"/>
  <c r="K227" i="551" s="1"/>
  <c r="M227" i="551" s="1"/>
  <c r="H227" i="551"/>
  <c r="N226" i="551"/>
  <c r="K226" i="551" a="1"/>
  <c r="K226" i="551" s="1"/>
  <c r="M226" i="551" s="1"/>
  <c r="H226" i="551"/>
  <c r="N225" i="551"/>
  <c r="K225" i="551" a="1"/>
  <c r="K225" i="551" s="1"/>
  <c r="M225" i="551" s="1"/>
  <c r="H225" i="551"/>
  <c r="N224" i="551"/>
  <c r="K224" i="551"/>
  <c r="M224" i="551" s="1"/>
  <c r="K224" i="551" a="1"/>
  <c r="H224" i="551"/>
  <c r="N223" i="551"/>
  <c r="K223" i="551" a="1"/>
  <c r="K223" i="551" s="1"/>
  <c r="M223" i="551" s="1"/>
  <c r="H223" i="551"/>
  <c r="N222" i="551"/>
  <c r="K222" i="551" a="1"/>
  <c r="K222" i="551" s="1"/>
  <c r="M222" i="551" s="1"/>
  <c r="H222" i="551"/>
  <c r="N221" i="551"/>
  <c r="K221" i="551" a="1"/>
  <c r="K221" i="551" s="1"/>
  <c r="M221" i="551" s="1"/>
  <c r="H221" i="551"/>
  <c r="N220" i="551"/>
  <c r="K220" i="551"/>
  <c r="M220" i="551" s="1"/>
  <c r="K220" i="551" a="1"/>
  <c r="H220" i="551"/>
  <c r="V219" i="551"/>
  <c r="W219" i="551" s="1"/>
  <c r="N219" i="551"/>
  <c r="K219" i="551" a="1"/>
  <c r="K219" i="551" s="1"/>
  <c r="M219" i="551" s="1"/>
  <c r="J219" i="551" a="1"/>
  <c r="J219" i="551" s="1"/>
  <c r="H219" i="551"/>
  <c r="V218" i="551"/>
  <c r="W218" i="551" s="1"/>
  <c r="N218" i="551"/>
  <c r="K218" i="551" a="1"/>
  <c r="K218" i="551" s="1"/>
  <c r="M218" i="551" s="1"/>
  <c r="J218" i="551" a="1"/>
  <c r="J218" i="551" s="1"/>
  <c r="H218" i="551"/>
  <c r="V217" i="551"/>
  <c r="W217" i="551" s="1"/>
  <c r="N217" i="551"/>
  <c r="K217" i="551" a="1"/>
  <c r="K217" i="551" s="1"/>
  <c r="M217" i="551" s="1"/>
  <c r="J217" i="551" a="1"/>
  <c r="J217" i="551" s="1"/>
  <c r="H217" i="551"/>
  <c r="V216" i="551"/>
  <c r="W216" i="551" s="1"/>
  <c r="N216" i="551"/>
  <c r="K216" i="551"/>
  <c r="M216" i="551" s="1"/>
  <c r="K216" i="551" a="1"/>
  <c r="J216" i="551"/>
  <c r="J216" i="551" a="1"/>
  <c r="H216" i="551"/>
  <c r="V215" i="551"/>
  <c r="W215" i="551" s="1"/>
  <c r="N215" i="551"/>
  <c r="K215" i="551" a="1"/>
  <c r="K215" i="551" s="1"/>
  <c r="M215" i="551" s="1"/>
  <c r="J215" i="551" a="1"/>
  <c r="J215" i="551" s="1"/>
  <c r="H215" i="551"/>
  <c r="V214" i="551"/>
  <c r="W214" i="551" s="1"/>
  <c r="N214" i="551"/>
  <c r="K214" i="551" a="1"/>
  <c r="K214" i="551" s="1"/>
  <c r="M214" i="551" s="1"/>
  <c r="J214" i="551" a="1"/>
  <c r="J214" i="551" s="1"/>
  <c r="H214" i="551"/>
  <c r="V213" i="551"/>
  <c r="W213" i="551" s="1"/>
  <c r="N213" i="551"/>
  <c r="K213" i="551" a="1"/>
  <c r="K213" i="551" s="1"/>
  <c r="M213" i="551" s="1"/>
  <c r="J213" i="551" a="1"/>
  <c r="J213" i="551" s="1"/>
  <c r="H213" i="551"/>
  <c r="V212" i="551"/>
  <c r="W212" i="551" s="1"/>
  <c r="N212" i="551"/>
  <c r="K212" i="551"/>
  <c r="M212" i="551" s="1"/>
  <c r="K212" i="551" a="1"/>
  <c r="J212" i="551"/>
  <c r="J212" i="551" a="1"/>
  <c r="H212" i="551"/>
  <c r="V211" i="551"/>
  <c r="W211" i="551" s="1"/>
  <c r="N211" i="551"/>
  <c r="K211" i="551" a="1"/>
  <c r="K211" i="551" s="1"/>
  <c r="M211" i="551" s="1"/>
  <c r="J211" i="551" a="1"/>
  <c r="J211" i="551" s="1"/>
  <c r="H211" i="551"/>
  <c r="V210" i="551"/>
  <c r="W210" i="551" s="1"/>
  <c r="N210" i="551"/>
  <c r="K210" i="551" a="1"/>
  <c r="K210" i="551" s="1"/>
  <c r="M210" i="551" s="1"/>
  <c r="J210" i="551" a="1"/>
  <c r="J210" i="551" s="1"/>
  <c r="H210" i="551"/>
  <c r="V209" i="551"/>
  <c r="W209" i="551" s="1"/>
  <c r="N209" i="551"/>
  <c r="K209" i="551" a="1"/>
  <c r="K209" i="551" s="1"/>
  <c r="M209" i="551" s="1"/>
  <c r="J209" i="551" a="1"/>
  <c r="J209" i="551" s="1"/>
  <c r="H209" i="551"/>
  <c r="V208" i="551"/>
  <c r="W208" i="551" s="1"/>
  <c r="N208" i="551"/>
  <c r="K208" i="551"/>
  <c r="M208" i="551" s="1"/>
  <c r="K208" i="551" a="1"/>
  <c r="J208" i="551"/>
  <c r="J208" i="551" a="1"/>
  <c r="H208" i="551"/>
  <c r="H207" i="551"/>
  <c r="H206" i="551"/>
  <c r="H205" i="551"/>
  <c r="W204" i="551"/>
  <c r="V204" i="551"/>
  <c r="N204" i="551"/>
  <c r="K204" i="551" a="1"/>
  <c r="K204" i="551" s="1"/>
  <c r="M204" i="551" s="1"/>
  <c r="J204" i="551" a="1"/>
  <c r="J204" i="551" s="1"/>
  <c r="H204" i="551"/>
  <c r="V203" i="551"/>
  <c r="W203" i="551" s="1"/>
  <c r="N203" i="551"/>
  <c r="K203" i="551" a="1"/>
  <c r="K203" i="551" s="1"/>
  <c r="M203" i="551" s="1"/>
  <c r="J203" i="551" a="1"/>
  <c r="J203" i="551" s="1"/>
  <c r="H203" i="551"/>
  <c r="V202" i="551"/>
  <c r="W202" i="551" s="1"/>
  <c r="N202" i="551"/>
  <c r="K202" i="551"/>
  <c r="M202" i="551" s="1"/>
  <c r="K202" i="551" a="1"/>
  <c r="J202" i="551"/>
  <c r="J202" i="551" a="1"/>
  <c r="H202" i="551"/>
  <c r="H201" i="551"/>
  <c r="V200" i="551"/>
  <c r="V257" i="551" s="1"/>
  <c r="W257" i="551" s="1"/>
  <c r="N200" i="551"/>
  <c r="N257" i="551" s="1"/>
  <c r="K200" i="551" a="1"/>
  <c r="K200" i="551" s="1"/>
  <c r="M200" i="551" s="1"/>
  <c r="J200" i="551" a="1"/>
  <c r="J200" i="551" s="1"/>
  <c r="H200" i="551"/>
  <c r="H257" i="551" s="1"/>
  <c r="AA199" i="551"/>
  <c r="AA335" i="551" s="1"/>
  <c r="Z199" i="551"/>
  <c r="Z335" i="551" s="1"/>
  <c r="Y199" i="551"/>
  <c r="Y335" i="551" s="1"/>
  <c r="X199" i="551"/>
  <c r="X335" i="551" s="1"/>
  <c r="U199" i="551"/>
  <c r="U335" i="551" s="1"/>
  <c r="T199" i="551"/>
  <c r="T335" i="551" s="1"/>
  <c r="S199" i="551"/>
  <c r="S335" i="551" s="1"/>
  <c r="R199" i="551"/>
  <c r="R335" i="551" s="1"/>
  <c r="Q199" i="551"/>
  <c r="Q335" i="551" s="1"/>
  <c r="P199" i="551"/>
  <c r="O199" i="551"/>
  <c r="I199" i="551"/>
  <c r="I335" i="551" s="1"/>
  <c r="B343" i="551" s="1"/>
  <c r="G199" i="551"/>
  <c r="G335" i="551" s="1"/>
  <c r="W198" i="551"/>
  <c r="V198" i="551"/>
  <c r="N198" i="551"/>
  <c r="K198" i="551"/>
  <c r="M198" i="551" s="1"/>
  <c r="K198" i="551" a="1"/>
  <c r="J198" i="551" a="1"/>
  <c r="J198" i="551" s="1"/>
  <c r="H198" i="551"/>
  <c r="V197" i="551"/>
  <c r="W197" i="551" s="1"/>
  <c r="N197" i="551"/>
  <c r="K197" i="551" a="1"/>
  <c r="K197" i="551" s="1"/>
  <c r="M197" i="551" s="1"/>
  <c r="J197" i="551" a="1"/>
  <c r="J197" i="551" s="1"/>
  <c r="H197" i="551"/>
  <c r="K196" i="551" a="1"/>
  <c r="K196" i="551" s="1"/>
  <c r="M196" i="551" s="1"/>
  <c r="H196" i="551"/>
  <c r="K195" i="551" a="1"/>
  <c r="K195" i="551" s="1"/>
  <c r="M195" i="551" s="1"/>
  <c r="H195" i="551"/>
  <c r="K194" i="551" a="1"/>
  <c r="K194" i="551" s="1"/>
  <c r="M194" i="551" s="1"/>
  <c r="H194" i="551"/>
  <c r="K193" i="551" a="1"/>
  <c r="K193" i="551" s="1"/>
  <c r="M193" i="551" s="1"/>
  <c r="H193" i="551"/>
  <c r="W192" i="551"/>
  <c r="V192" i="551"/>
  <c r="N192" i="551"/>
  <c r="K192" i="551" a="1"/>
  <c r="K192" i="551" s="1"/>
  <c r="M192" i="551" s="1"/>
  <c r="J192" i="551" a="1"/>
  <c r="J192" i="551" s="1"/>
  <c r="H192" i="551"/>
  <c r="V191" i="551"/>
  <c r="W191" i="551" s="1"/>
  <c r="N191" i="551"/>
  <c r="K191" i="551" a="1"/>
  <c r="K191" i="551" s="1"/>
  <c r="M191" i="551" s="1"/>
  <c r="J191" i="551" a="1"/>
  <c r="J191" i="551" s="1"/>
  <c r="H191" i="551"/>
  <c r="W190" i="551"/>
  <c r="V190" i="551"/>
  <c r="N190" i="551"/>
  <c r="K190" i="551"/>
  <c r="M190" i="551" s="1"/>
  <c r="K190" i="551" a="1"/>
  <c r="J190" i="551" a="1"/>
  <c r="J190" i="551" s="1"/>
  <c r="H190" i="551"/>
  <c r="N189" i="551"/>
  <c r="K189" i="551" a="1"/>
  <c r="K189" i="551" s="1"/>
  <c r="M189" i="551" s="1"/>
  <c r="J189" i="551" a="1"/>
  <c r="J189" i="551" s="1"/>
  <c r="H189" i="551"/>
  <c r="N188" i="551"/>
  <c r="K188" i="551" a="1"/>
  <c r="K188" i="551" s="1"/>
  <c r="M188" i="551" s="1"/>
  <c r="J188" i="551" a="1"/>
  <c r="J188" i="551" s="1"/>
  <c r="H188" i="551"/>
  <c r="V187" i="551"/>
  <c r="W187" i="551" s="1"/>
  <c r="N187" i="551"/>
  <c r="K187" i="551" a="1"/>
  <c r="K187" i="551" s="1"/>
  <c r="M187" i="551" s="1"/>
  <c r="J187" i="551" a="1"/>
  <c r="J187" i="551" s="1"/>
  <c r="H187" i="551"/>
  <c r="V186" i="551"/>
  <c r="W186" i="551" s="1"/>
  <c r="N186" i="551"/>
  <c r="K186" i="551" a="1"/>
  <c r="K186" i="551" s="1"/>
  <c r="M186" i="551" s="1"/>
  <c r="J186" i="551" a="1"/>
  <c r="J186" i="551" s="1"/>
  <c r="H186" i="551"/>
  <c r="N185" i="551"/>
  <c r="K185" i="551" a="1"/>
  <c r="K185" i="551" s="1"/>
  <c r="M185" i="551" s="1"/>
  <c r="H185" i="551"/>
  <c r="N184" i="551"/>
  <c r="K184" i="551"/>
  <c r="M184" i="551" s="1"/>
  <c r="K184" i="551" a="1"/>
  <c r="H184" i="551"/>
  <c r="V183" i="551"/>
  <c r="W183" i="551" s="1"/>
  <c r="N183" i="551"/>
  <c r="K183" i="551" a="1"/>
  <c r="K183" i="551" s="1"/>
  <c r="M183" i="551" s="1"/>
  <c r="J183" i="551" a="1"/>
  <c r="J183" i="551" s="1"/>
  <c r="H183" i="551"/>
  <c r="W182" i="551"/>
  <c r="V182" i="551"/>
  <c r="N182" i="551"/>
  <c r="K182" i="551" a="1"/>
  <c r="K182" i="551" s="1"/>
  <c r="M182" i="551" s="1"/>
  <c r="J182" i="551" a="1"/>
  <c r="J182" i="551" s="1"/>
  <c r="H182" i="551"/>
  <c r="V181" i="551"/>
  <c r="W181" i="551" s="1"/>
  <c r="N181" i="551"/>
  <c r="K181" i="551" a="1"/>
  <c r="K181" i="551" s="1"/>
  <c r="M181" i="551" s="1"/>
  <c r="J181" i="551" a="1"/>
  <c r="J181" i="551" s="1"/>
  <c r="H181" i="551"/>
  <c r="V180" i="551"/>
  <c r="W180" i="551" s="1"/>
  <c r="N180" i="551"/>
  <c r="K180" i="551"/>
  <c r="M180" i="551" s="1"/>
  <c r="K180" i="551" a="1"/>
  <c r="J180" i="551"/>
  <c r="J180" i="551" a="1"/>
  <c r="H180" i="551"/>
  <c r="V179" i="551"/>
  <c r="W179" i="551" s="1"/>
  <c r="N179" i="551"/>
  <c r="K179" i="551" a="1"/>
  <c r="K179" i="551" s="1"/>
  <c r="M179" i="551" s="1"/>
  <c r="J179" i="551" a="1"/>
  <c r="J179" i="551" s="1"/>
  <c r="H179" i="551"/>
  <c r="W178" i="551"/>
  <c r="V178" i="551"/>
  <c r="V199" i="551" s="1"/>
  <c r="N178" i="551"/>
  <c r="N199" i="551" s="1"/>
  <c r="N335" i="551" s="1"/>
  <c r="B344" i="551" s="1"/>
  <c r="K178" i="551" a="1"/>
  <c r="K178" i="551" s="1"/>
  <c r="M178" i="551" s="1"/>
  <c r="J178" i="551" a="1"/>
  <c r="J178" i="551" s="1"/>
  <c r="H178" i="551"/>
  <c r="H199" i="551" s="1"/>
  <c r="X171" i="551"/>
  <c r="Q529" i="551" s="1"/>
  <c r="X170" i="551"/>
  <c r="Q528" i="551" s="1"/>
  <c r="G170" i="551"/>
  <c r="C170" i="551"/>
  <c r="X169" i="551"/>
  <c r="Q527" i="551" s="1"/>
  <c r="I169" i="551"/>
  <c r="E169" i="551"/>
  <c r="K169" i="551" s="1"/>
  <c r="M169" i="551" s="1"/>
  <c r="I168" i="551"/>
  <c r="E168" i="551"/>
  <c r="K168" i="551" s="1"/>
  <c r="M168" i="551" s="1"/>
  <c r="I167" i="551"/>
  <c r="E167" i="551"/>
  <c r="K167" i="551" s="1"/>
  <c r="M167" i="551" s="1"/>
  <c r="X166" i="551"/>
  <c r="Q524" i="551" s="1"/>
  <c r="I166" i="551"/>
  <c r="I170" i="551" s="1"/>
  <c r="E166" i="551"/>
  <c r="K166" i="551" s="1"/>
  <c r="AA163" i="551"/>
  <c r="Z163" i="551"/>
  <c r="Y163" i="551"/>
  <c r="X163" i="551"/>
  <c r="U163" i="551"/>
  <c r="T163" i="551"/>
  <c r="S163" i="551"/>
  <c r="R163" i="551"/>
  <c r="Q163" i="551"/>
  <c r="P163" i="551"/>
  <c r="O163" i="551"/>
  <c r="R171" i="551" s="1"/>
  <c r="I163" i="551"/>
  <c r="G163" i="551"/>
  <c r="C529" i="551" s="1"/>
  <c r="H162" i="551"/>
  <c r="H161" i="551"/>
  <c r="H160" i="551"/>
  <c r="V159" i="551"/>
  <c r="W159" i="551" s="1"/>
  <c r="N159" i="551"/>
  <c r="K159" i="551"/>
  <c r="K159" i="551" a="1"/>
  <c r="J159" i="551" a="1"/>
  <c r="J159" i="551" s="1"/>
  <c r="H159" i="551"/>
  <c r="D159" i="551"/>
  <c r="V158" i="551"/>
  <c r="W158" i="551" s="1"/>
  <c r="N158" i="551"/>
  <c r="K158" i="551" a="1"/>
  <c r="K158" i="551" s="1"/>
  <c r="M158" i="551" s="1"/>
  <c r="J158" i="551" a="1"/>
  <c r="J158" i="551" s="1"/>
  <c r="H158" i="551"/>
  <c r="H157" i="551"/>
  <c r="H156" i="551"/>
  <c r="V155" i="551"/>
  <c r="W155" i="551" s="1"/>
  <c r="N155" i="551"/>
  <c r="K155" i="551" a="1"/>
  <c r="K155" i="551" s="1"/>
  <c r="M155" i="551" s="1"/>
  <c r="J155" i="551" a="1"/>
  <c r="J155" i="551" s="1"/>
  <c r="H155" i="551"/>
  <c r="V154" i="551"/>
  <c r="W154" i="551" s="1"/>
  <c r="N154" i="551"/>
  <c r="K154" i="551"/>
  <c r="M154" i="551" s="1"/>
  <c r="K154" i="551" a="1"/>
  <c r="J154" i="551"/>
  <c r="J154" i="551" a="1"/>
  <c r="H154" i="551"/>
  <c r="H153" i="551"/>
  <c r="W152" i="551"/>
  <c r="V152" i="551"/>
  <c r="N152" i="551"/>
  <c r="K152" i="551" a="1"/>
  <c r="K152" i="551" s="1"/>
  <c r="M152" i="551" s="1"/>
  <c r="J152" i="551" a="1"/>
  <c r="J152" i="551" s="1"/>
  <c r="H152" i="551"/>
  <c r="V151" i="551"/>
  <c r="W151" i="551" s="1"/>
  <c r="N151" i="551"/>
  <c r="K151" i="551"/>
  <c r="M151" i="551" s="1"/>
  <c r="K151" i="551" a="1"/>
  <c r="J151" i="551"/>
  <c r="J151" i="551" a="1"/>
  <c r="H151" i="551"/>
  <c r="V150" i="551"/>
  <c r="W150" i="551" s="1"/>
  <c r="N150" i="551"/>
  <c r="K150" i="551" a="1"/>
  <c r="K150" i="551" s="1"/>
  <c r="M150" i="551" s="1"/>
  <c r="J150" i="551" a="1"/>
  <c r="J150" i="551" s="1"/>
  <c r="H150" i="551"/>
  <c r="V149" i="551"/>
  <c r="V163" i="551" s="1"/>
  <c r="W163" i="551" s="1"/>
  <c r="N149" i="551"/>
  <c r="N163" i="551" s="1"/>
  <c r="K149" i="551"/>
  <c r="K149" i="551" a="1"/>
  <c r="J149" i="551"/>
  <c r="J149" i="551" a="1"/>
  <c r="H149" i="551"/>
  <c r="H163" i="551" s="1"/>
  <c r="AA148" i="551"/>
  <c r="Z148" i="551"/>
  <c r="Y148" i="551"/>
  <c r="X148" i="551"/>
  <c r="U148" i="551"/>
  <c r="T148" i="551"/>
  <c r="S148" i="551"/>
  <c r="Q148" i="551"/>
  <c r="P148" i="551"/>
  <c r="O148" i="551"/>
  <c r="I148" i="551"/>
  <c r="G148" i="551"/>
  <c r="C528" i="551" s="1"/>
  <c r="V147" i="551"/>
  <c r="W147" i="551" s="1"/>
  <c r="N147" i="551"/>
  <c r="K147" i="551" a="1"/>
  <c r="K147" i="551" s="1"/>
  <c r="M147" i="551" s="1"/>
  <c r="J147" i="551" a="1"/>
  <c r="J147" i="551" s="1"/>
  <c r="H147" i="551"/>
  <c r="K146" i="551" a="1"/>
  <c r="K146" i="551" s="1"/>
  <c r="H146" i="551"/>
  <c r="K145" i="551" a="1"/>
  <c r="K145" i="551" s="1"/>
  <c r="H145" i="551"/>
  <c r="K144" i="551" a="1"/>
  <c r="K144" i="551" s="1"/>
  <c r="H144" i="551"/>
  <c r="K143" i="551" a="1"/>
  <c r="K143" i="551" s="1"/>
  <c r="H143" i="551"/>
  <c r="W142" i="551"/>
  <c r="V142" i="551"/>
  <c r="N142" i="551"/>
  <c r="K142" i="551" a="1"/>
  <c r="K142" i="551" s="1"/>
  <c r="M142" i="551" s="1"/>
  <c r="J142" i="551" a="1"/>
  <c r="J142" i="551" s="1"/>
  <c r="H142" i="551"/>
  <c r="V141" i="551"/>
  <c r="W141" i="551" s="1"/>
  <c r="N141" i="551"/>
  <c r="K141" i="551" a="1"/>
  <c r="K141" i="551" s="1"/>
  <c r="M141" i="551" s="1"/>
  <c r="J141" i="551" a="1"/>
  <c r="J141" i="551" s="1"/>
  <c r="H141" i="551"/>
  <c r="V140" i="551"/>
  <c r="W140" i="551" s="1"/>
  <c r="N140" i="551"/>
  <c r="K140" i="551"/>
  <c r="M140" i="551" s="1"/>
  <c r="K140" i="551" a="1"/>
  <c r="J140" i="551"/>
  <c r="J140" i="551" a="1"/>
  <c r="H140" i="551"/>
  <c r="V139" i="551"/>
  <c r="W139" i="551" s="1"/>
  <c r="N139" i="551"/>
  <c r="K139" i="551" a="1"/>
  <c r="K139" i="551" s="1"/>
  <c r="M139" i="551" s="1"/>
  <c r="J139" i="551" a="1"/>
  <c r="J139" i="551" s="1"/>
  <c r="H139" i="551"/>
  <c r="W138" i="551"/>
  <c r="V138" i="551"/>
  <c r="V148" i="551" s="1"/>
  <c r="W148" i="551" s="1"/>
  <c r="N138" i="551"/>
  <c r="N148" i="551" s="1"/>
  <c r="K138" i="551" a="1"/>
  <c r="K138" i="551" s="1"/>
  <c r="J138" i="551" a="1"/>
  <c r="J138" i="551" s="1"/>
  <c r="H138" i="551"/>
  <c r="H148" i="551" s="1"/>
  <c r="AA137" i="551"/>
  <c r="Z137" i="551"/>
  <c r="Y137" i="551"/>
  <c r="X137" i="551"/>
  <c r="U137" i="551"/>
  <c r="T137" i="551"/>
  <c r="S137" i="551"/>
  <c r="Q137" i="551"/>
  <c r="P137" i="551"/>
  <c r="O137" i="551"/>
  <c r="I137" i="551"/>
  <c r="G137" i="551"/>
  <c r="C527" i="551" s="1"/>
  <c r="V136" i="551"/>
  <c r="W136" i="551" s="1"/>
  <c r="N136" i="551"/>
  <c r="K136" i="551" a="1"/>
  <c r="K136" i="551" s="1"/>
  <c r="M136" i="551" s="1"/>
  <c r="J136" i="551" a="1"/>
  <c r="J136" i="551" s="1"/>
  <c r="H136" i="551"/>
  <c r="V135" i="551"/>
  <c r="W135" i="551" s="1"/>
  <c r="N135" i="551"/>
  <c r="K135" i="551"/>
  <c r="M135" i="551" s="1"/>
  <c r="K135" i="551" a="1"/>
  <c r="J135" i="551"/>
  <c r="J135" i="551" a="1"/>
  <c r="H135" i="551"/>
  <c r="V134" i="551"/>
  <c r="W134" i="551" s="1"/>
  <c r="N134" i="551"/>
  <c r="K134" i="551" a="1"/>
  <c r="K134" i="551" s="1"/>
  <c r="M134" i="551" s="1"/>
  <c r="J134" i="551" a="1"/>
  <c r="J134" i="551" s="1"/>
  <c r="H134" i="551"/>
  <c r="V133" i="551"/>
  <c r="W133" i="551" s="1"/>
  <c r="N133" i="551"/>
  <c r="K133" i="551"/>
  <c r="M133" i="551" s="1"/>
  <c r="K133" i="551" a="1"/>
  <c r="J133" i="551"/>
  <c r="J133" i="551" a="1"/>
  <c r="H133" i="551"/>
  <c r="V132" i="551"/>
  <c r="W132" i="551" s="1"/>
  <c r="N132" i="551"/>
  <c r="K132" i="551" a="1"/>
  <c r="K132" i="551" s="1"/>
  <c r="M132" i="551" s="1"/>
  <c r="J132" i="551" a="1"/>
  <c r="J132" i="551" s="1"/>
  <c r="H132" i="551"/>
  <c r="W131" i="551"/>
  <c r="V131" i="551"/>
  <c r="N131" i="551"/>
  <c r="K131" i="551" a="1"/>
  <c r="K131" i="551" s="1"/>
  <c r="M131" i="551" s="1"/>
  <c r="J131" i="551" a="1"/>
  <c r="J131" i="551" s="1"/>
  <c r="H131" i="551"/>
  <c r="V130" i="551"/>
  <c r="W130" i="551" s="1"/>
  <c r="N130" i="551"/>
  <c r="K130" i="551" a="1"/>
  <c r="K130" i="551" s="1"/>
  <c r="M130" i="551" s="1"/>
  <c r="J130" i="551" a="1"/>
  <c r="J130" i="551" s="1"/>
  <c r="H130" i="551"/>
  <c r="V129" i="551"/>
  <c r="W129" i="551" s="1"/>
  <c r="N129" i="551"/>
  <c r="K129" i="551"/>
  <c r="M129" i="551" s="1"/>
  <c r="K129" i="551" a="1"/>
  <c r="J129" i="551"/>
  <c r="J129" i="551" a="1"/>
  <c r="H129" i="551"/>
  <c r="V128" i="551"/>
  <c r="W128" i="551" s="1"/>
  <c r="N128" i="551"/>
  <c r="K128" i="551" a="1"/>
  <c r="K128" i="551" s="1"/>
  <c r="M128" i="551" s="1"/>
  <c r="J128" i="551" a="1"/>
  <c r="J128" i="551" s="1"/>
  <c r="H128" i="551"/>
  <c r="W127" i="551"/>
  <c r="V127" i="551"/>
  <c r="N127" i="551"/>
  <c r="K127" i="551" a="1"/>
  <c r="K127" i="551" s="1"/>
  <c r="M127" i="551" s="1"/>
  <c r="J127" i="551" a="1"/>
  <c r="J127" i="551" s="1"/>
  <c r="H127" i="551"/>
  <c r="V126" i="551"/>
  <c r="W126" i="551" s="1"/>
  <c r="N126" i="551"/>
  <c r="K126" i="551" a="1"/>
  <c r="K126" i="551" s="1"/>
  <c r="M126" i="551" s="1"/>
  <c r="J126" i="551" a="1"/>
  <c r="J126" i="551" s="1"/>
  <c r="H126" i="551"/>
  <c r="V125" i="551"/>
  <c r="W125" i="551" s="1"/>
  <c r="N125" i="551"/>
  <c r="K125" i="551" a="1"/>
  <c r="K125" i="551" s="1"/>
  <c r="M125" i="551" s="1"/>
  <c r="J125" i="551" a="1"/>
  <c r="J125" i="551" s="1"/>
  <c r="H125" i="551"/>
  <c r="V124" i="551"/>
  <c r="W124" i="551" s="1"/>
  <c r="N124" i="551"/>
  <c r="K124" i="551" a="1"/>
  <c r="K124" i="551" s="1"/>
  <c r="M124" i="551" s="1"/>
  <c r="J124" i="551" a="1"/>
  <c r="J124" i="551" s="1"/>
  <c r="H124" i="551"/>
  <c r="V123" i="551"/>
  <c r="W123" i="551" s="1"/>
  <c r="N123" i="551"/>
  <c r="K123" i="551"/>
  <c r="M123" i="551" s="1"/>
  <c r="K123" i="551" a="1"/>
  <c r="J123" i="551"/>
  <c r="J123" i="551" a="1"/>
  <c r="H123" i="551"/>
  <c r="V122" i="551"/>
  <c r="W122" i="551" s="1"/>
  <c r="N122" i="551"/>
  <c r="K122" i="551" a="1"/>
  <c r="K122" i="551" s="1"/>
  <c r="J122" i="551" a="1"/>
  <c r="J122" i="551" s="1"/>
  <c r="H122" i="551"/>
  <c r="H137" i="551" s="1"/>
  <c r="AA121" i="551"/>
  <c r="Z121" i="551"/>
  <c r="Y121" i="551"/>
  <c r="X121" i="551"/>
  <c r="U121" i="551"/>
  <c r="T121" i="551"/>
  <c r="S121" i="551"/>
  <c r="R121" i="551"/>
  <c r="Q121" i="551"/>
  <c r="P121" i="551"/>
  <c r="O121" i="551"/>
  <c r="R168" i="551" s="1"/>
  <c r="I121" i="551"/>
  <c r="G121" i="551"/>
  <c r="C526" i="551" s="1"/>
  <c r="V120" i="551"/>
  <c r="W120" i="551" s="1"/>
  <c r="N120" i="551"/>
  <c r="K120" i="551" a="1"/>
  <c r="K120" i="551" s="1"/>
  <c r="M120" i="551" s="1"/>
  <c r="J120" i="551" a="1"/>
  <c r="J120" i="551" s="1"/>
  <c r="H120" i="551"/>
  <c r="V119" i="551"/>
  <c r="W119" i="551" s="1"/>
  <c r="N119" i="551"/>
  <c r="K119" i="551" a="1"/>
  <c r="K119" i="551" s="1"/>
  <c r="M119" i="551" s="1"/>
  <c r="J119" i="551" a="1"/>
  <c r="J119" i="551" s="1"/>
  <c r="H119" i="551"/>
  <c r="V118" i="551"/>
  <c r="W118" i="551" s="1"/>
  <c r="N118" i="551"/>
  <c r="K118" i="551" a="1"/>
  <c r="K118" i="551" s="1"/>
  <c r="M118" i="551" s="1"/>
  <c r="J118" i="551" a="1"/>
  <c r="J118" i="551" s="1"/>
  <c r="H118" i="551"/>
  <c r="K117" i="551" a="1"/>
  <c r="K117" i="551" s="1"/>
  <c r="H117" i="551"/>
  <c r="K116" i="551" a="1"/>
  <c r="K116" i="551" s="1"/>
  <c r="H116" i="551"/>
  <c r="K115" i="551" a="1"/>
  <c r="K115" i="551" s="1"/>
  <c r="H115" i="551"/>
  <c r="V114" i="551"/>
  <c r="W114" i="551" s="1"/>
  <c r="N114" i="551"/>
  <c r="K114" i="551" a="1"/>
  <c r="K114" i="551" s="1"/>
  <c r="M114" i="551" s="1"/>
  <c r="H114" i="551"/>
  <c r="V113" i="551"/>
  <c r="W113" i="551" s="1"/>
  <c r="N113" i="551"/>
  <c r="K113" i="551"/>
  <c r="M113" i="551" s="1"/>
  <c r="K113" i="551" a="1"/>
  <c r="H113" i="551"/>
  <c r="N112" i="551"/>
  <c r="K112" i="551" a="1"/>
  <c r="K112" i="551" s="1"/>
  <c r="M112" i="551" s="1"/>
  <c r="H112" i="551"/>
  <c r="N111" i="551"/>
  <c r="K111" i="551"/>
  <c r="M111" i="551" s="1"/>
  <c r="K111" i="551" a="1"/>
  <c r="H111" i="551"/>
  <c r="N110" i="551"/>
  <c r="K110" i="551" a="1"/>
  <c r="K110" i="551" s="1"/>
  <c r="M110" i="551" s="1"/>
  <c r="H110" i="551"/>
  <c r="N109" i="551"/>
  <c r="K109" i="551" a="1"/>
  <c r="K109" i="551" s="1"/>
  <c r="M109" i="551" s="1"/>
  <c r="H109" i="551"/>
  <c r="N108" i="551"/>
  <c r="K108" i="551" a="1"/>
  <c r="K108" i="551" s="1"/>
  <c r="M108" i="551" s="1"/>
  <c r="H108" i="551"/>
  <c r="N107" i="551"/>
  <c r="K107" i="551"/>
  <c r="M107" i="551" s="1"/>
  <c r="K107" i="551" a="1"/>
  <c r="H107" i="551"/>
  <c r="V106" i="551"/>
  <c r="W106" i="551" s="1"/>
  <c r="N106" i="551"/>
  <c r="K106" i="551" a="1"/>
  <c r="K106" i="551" s="1"/>
  <c r="M106" i="551" s="1"/>
  <c r="J106" i="551" a="1"/>
  <c r="J106" i="551" s="1"/>
  <c r="H106" i="551"/>
  <c r="V105" i="551"/>
  <c r="W105" i="551" s="1"/>
  <c r="N105" i="551"/>
  <c r="K105" i="551" a="1"/>
  <c r="K105" i="551" s="1"/>
  <c r="M105" i="551" s="1"/>
  <c r="J105" i="551" a="1"/>
  <c r="J105" i="551" s="1"/>
  <c r="H105" i="551"/>
  <c r="V104" i="551"/>
  <c r="W104" i="551" s="1"/>
  <c r="N104" i="551"/>
  <c r="K104" i="551" a="1"/>
  <c r="K104" i="551" s="1"/>
  <c r="M104" i="551" s="1"/>
  <c r="J104" i="551" a="1"/>
  <c r="J104" i="551" s="1"/>
  <c r="H104" i="551"/>
  <c r="V103" i="551"/>
  <c r="W103" i="551" s="1"/>
  <c r="N103" i="551"/>
  <c r="K103" i="551"/>
  <c r="M103" i="551" s="1"/>
  <c r="K103" i="551" a="1"/>
  <c r="J103" i="551"/>
  <c r="J103" i="551" a="1"/>
  <c r="H103" i="551"/>
  <c r="V102" i="551"/>
  <c r="W102" i="551" s="1"/>
  <c r="N102" i="551"/>
  <c r="K102" i="551" a="1"/>
  <c r="K102" i="551" s="1"/>
  <c r="M102" i="551" s="1"/>
  <c r="J102" i="551" a="1"/>
  <c r="J102" i="551" s="1"/>
  <c r="H102" i="551"/>
  <c r="V101" i="551"/>
  <c r="W101" i="551" s="1"/>
  <c r="N101" i="551"/>
  <c r="K101" i="551"/>
  <c r="M101" i="551" s="1"/>
  <c r="K101" i="551" a="1"/>
  <c r="J101" i="551"/>
  <c r="J101" i="551" a="1"/>
  <c r="H101" i="551"/>
  <c r="V100" i="551"/>
  <c r="W100" i="551" s="1"/>
  <c r="N100" i="551"/>
  <c r="K100" i="551" a="1"/>
  <c r="K100" i="551" s="1"/>
  <c r="M100" i="551" s="1"/>
  <c r="J100" i="551" a="1"/>
  <c r="J100" i="551" s="1"/>
  <c r="H100" i="551"/>
  <c r="W99" i="551"/>
  <c r="V99" i="551"/>
  <c r="N99" i="551"/>
  <c r="K99" i="551" a="1"/>
  <c r="K99" i="551" s="1"/>
  <c r="M99" i="551" s="1"/>
  <c r="J99" i="551" a="1"/>
  <c r="J99" i="551" s="1"/>
  <c r="H99" i="551"/>
  <c r="V98" i="551"/>
  <c r="W98" i="551" s="1"/>
  <c r="N98" i="551"/>
  <c r="K98" i="551" a="1"/>
  <c r="K98" i="551" s="1"/>
  <c r="M98" i="551" s="1"/>
  <c r="J98" i="551" a="1"/>
  <c r="J98" i="551" s="1"/>
  <c r="H98" i="551"/>
  <c r="V97" i="551"/>
  <c r="W97" i="551" s="1"/>
  <c r="N97" i="551"/>
  <c r="K97" i="551"/>
  <c r="M97" i="551" s="1"/>
  <c r="K97" i="551" a="1"/>
  <c r="J97" i="551"/>
  <c r="J97" i="551" a="1"/>
  <c r="H97" i="551"/>
  <c r="V96" i="551"/>
  <c r="W96" i="551" s="1"/>
  <c r="N96" i="551"/>
  <c r="K96" i="551" a="1"/>
  <c r="K96" i="551" s="1"/>
  <c r="M96" i="551" s="1"/>
  <c r="J96" i="551" a="1"/>
  <c r="J96" i="551" s="1"/>
  <c r="H96" i="551"/>
  <c r="W95" i="551"/>
  <c r="V95" i="551"/>
  <c r="N95" i="551"/>
  <c r="K95" i="551" a="1"/>
  <c r="K95" i="551" s="1"/>
  <c r="M95" i="551" s="1"/>
  <c r="J95" i="551" a="1"/>
  <c r="J95" i="551" s="1"/>
  <c r="H95" i="551"/>
  <c r="K94" i="551"/>
  <c r="M94" i="551" s="1"/>
  <c r="K94" i="551" a="1"/>
  <c r="H94" i="551"/>
  <c r="V93" i="551"/>
  <c r="W93" i="551" s="1"/>
  <c r="N93" i="551"/>
  <c r="K93" i="551" a="1"/>
  <c r="K93" i="551" s="1"/>
  <c r="M93" i="551" s="1"/>
  <c r="J93" i="551" a="1"/>
  <c r="J93" i="551" s="1"/>
  <c r="H93" i="551"/>
  <c r="W92" i="551"/>
  <c r="V92" i="551"/>
  <c r="N92" i="551"/>
  <c r="K92" i="551" a="1"/>
  <c r="K92" i="551" s="1"/>
  <c r="M92" i="551" s="1"/>
  <c r="J92" i="551" a="1"/>
  <c r="J92" i="551" s="1"/>
  <c r="H92" i="551"/>
  <c r="V91" i="551"/>
  <c r="W91" i="551" s="1"/>
  <c r="N91" i="551"/>
  <c r="K91" i="551" a="1"/>
  <c r="K91" i="551" s="1"/>
  <c r="M91" i="551" s="1"/>
  <c r="J91" i="551" a="1"/>
  <c r="J91" i="551" s="1"/>
  <c r="H91" i="551"/>
  <c r="V90" i="551"/>
  <c r="W90" i="551" s="1"/>
  <c r="N90" i="551"/>
  <c r="K90" i="551"/>
  <c r="M90" i="551" s="1"/>
  <c r="K90" i="551" a="1"/>
  <c r="J90" i="551"/>
  <c r="J90" i="551" a="1"/>
  <c r="H90" i="551"/>
  <c r="V89" i="551"/>
  <c r="W89" i="551" s="1"/>
  <c r="N89" i="551"/>
  <c r="K89" i="551" a="1"/>
  <c r="K89" i="551" s="1"/>
  <c r="M89" i="551" s="1"/>
  <c r="J89" i="551" a="1"/>
  <c r="J89" i="551" s="1"/>
  <c r="H89" i="551"/>
  <c r="W88" i="551"/>
  <c r="V88" i="551"/>
  <c r="N88" i="551"/>
  <c r="K88" i="551" a="1"/>
  <c r="K88" i="551" s="1"/>
  <c r="M88" i="551" s="1"/>
  <c r="J88" i="551" a="1"/>
  <c r="J88" i="551" s="1"/>
  <c r="H88" i="551"/>
  <c r="V87" i="551"/>
  <c r="V121" i="551" s="1"/>
  <c r="N87" i="551"/>
  <c r="K87" i="551" a="1"/>
  <c r="K87" i="551" s="1"/>
  <c r="J87" i="551" a="1"/>
  <c r="J87" i="551" s="1"/>
  <c r="H87" i="551"/>
  <c r="AA86" i="551"/>
  <c r="Z86" i="551"/>
  <c r="Y86" i="551"/>
  <c r="X86" i="551"/>
  <c r="U86" i="551"/>
  <c r="T86" i="551"/>
  <c r="S86" i="551"/>
  <c r="R86" i="551"/>
  <c r="Q86" i="551"/>
  <c r="P86" i="551"/>
  <c r="O86" i="551"/>
  <c r="R167" i="551" s="1"/>
  <c r="I86" i="551"/>
  <c r="G86" i="551"/>
  <c r="C525" i="551" s="1"/>
  <c r="K85" i="551" a="1"/>
  <c r="K85" i="551" s="1"/>
  <c r="H85" i="551"/>
  <c r="K84" i="551"/>
  <c r="K84" i="551" a="1"/>
  <c r="H84" i="551"/>
  <c r="K83" i="551" a="1"/>
  <c r="K83" i="551" s="1"/>
  <c r="H83" i="551"/>
  <c r="K82" i="551" a="1"/>
  <c r="K82" i="551" s="1"/>
  <c r="H82" i="551"/>
  <c r="K81" i="551" a="1"/>
  <c r="K81" i="551" s="1"/>
  <c r="H81" i="551"/>
  <c r="K80" i="551" a="1"/>
  <c r="K80" i="551" s="1"/>
  <c r="H80" i="551"/>
  <c r="K79" i="551" a="1"/>
  <c r="K79" i="551" s="1"/>
  <c r="M79" i="551" s="1"/>
  <c r="H79" i="551"/>
  <c r="K78" i="551"/>
  <c r="M78" i="551" s="1"/>
  <c r="K78" i="551" a="1"/>
  <c r="H78" i="551"/>
  <c r="K77" i="551" a="1"/>
  <c r="K77" i="551" s="1"/>
  <c r="M77" i="551" s="1"/>
  <c r="H77" i="551"/>
  <c r="K76" i="551"/>
  <c r="M76" i="551" s="1"/>
  <c r="K76" i="551" a="1"/>
  <c r="H76" i="551"/>
  <c r="V75" i="551"/>
  <c r="W75" i="551" s="1"/>
  <c r="N75" i="551"/>
  <c r="K75" i="551" a="1"/>
  <c r="K75" i="551" s="1"/>
  <c r="M75" i="551" s="1"/>
  <c r="J75" i="551" a="1"/>
  <c r="J75" i="551" s="1"/>
  <c r="H75" i="551"/>
  <c r="V74" i="551"/>
  <c r="W74" i="551" s="1"/>
  <c r="N74" i="551"/>
  <c r="K74" i="551"/>
  <c r="M74" i="551" s="1"/>
  <c r="K74" i="551" a="1"/>
  <c r="J74" i="551"/>
  <c r="J74" i="551" a="1"/>
  <c r="H74" i="551"/>
  <c r="V73" i="551"/>
  <c r="W73" i="551" s="1"/>
  <c r="N73" i="551"/>
  <c r="K73" i="551" a="1"/>
  <c r="K73" i="551" s="1"/>
  <c r="M73" i="551" s="1"/>
  <c r="J73" i="551" a="1"/>
  <c r="J73" i="551" s="1"/>
  <c r="H73" i="551"/>
  <c r="W72" i="551"/>
  <c r="V72" i="551"/>
  <c r="N72" i="551"/>
  <c r="K72" i="551" a="1"/>
  <c r="K72" i="551" s="1"/>
  <c r="M72" i="551" s="1"/>
  <c r="J72" i="551" a="1"/>
  <c r="J72" i="551" s="1"/>
  <c r="H72" i="551"/>
  <c r="H71" i="551"/>
  <c r="V70" i="551"/>
  <c r="W70" i="551" s="1"/>
  <c r="N70" i="551"/>
  <c r="K70" i="551"/>
  <c r="M70" i="551" s="1"/>
  <c r="K70" i="551" a="1"/>
  <c r="J70" i="551"/>
  <c r="J70" i="551" a="1"/>
  <c r="H70" i="551"/>
  <c r="V69" i="551"/>
  <c r="W69" i="551" s="1"/>
  <c r="N69" i="551"/>
  <c r="K69" i="551" a="1"/>
  <c r="K69" i="551" s="1"/>
  <c r="M69" i="551" s="1"/>
  <c r="J69" i="551" a="1"/>
  <c r="J69" i="551" s="1"/>
  <c r="H69" i="551"/>
  <c r="K68" i="551"/>
  <c r="K68" i="551" a="1"/>
  <c r="H68" i="551"/>
  <c r="K67" i="551" a="1"/>
  <c r="K67" i="551" s="1"/>
  <c r="H67" i="551"/>
  <c r="V66" i="551"/>
  <c r="W66" i="551" s="1"/>
  <c r="N66" i="551"/>
  <c r="K66" i="551"/>
  <c r="M66" i="551" s="1"/>
  <c r="K66" i="551" a="1"/>
  <c r="J66" i="551"/>
  <c r="J66" i="551" a="1"/>
  <c r="H66" i="551"/>
  <c r="V65" i="551"/>
  <c r="W65" i="551" s="1"/>
  <c r="N65" i="551"/>
  <c r="K65" i="551" a="1"/>
  <c r="K65" i="551" s="1"/>
  <c r="M65" i="551" s="1"/>
  <c r="J65" i="551" a="1"/>
  <c r="J65" i="551" s="1"/>
  <c r="H65" i="551"/>
  <c r="V64" i="551"/>
  <c r="W64" i="551" s="1"/>
  <c r="N64" i="551"/>
  <c r="K64" i="551" a="1"/>
  <c r="K64" i="551" s="1"/>
  <c r="M64" i="551" s="1"/>
  <c r="J64" i="551" a="1"/>
  <c r="J64" i="551" s="1"/>
  <c r="H64" i="551"/>
  <c r="V63" i="551"/>
  <c r="W63" i="551" s="1"/>
  <c r="N63" i="551"/>
  <c r="K63" i="551" a="1"/>
  <c r="K63" i="551" s="1"/>
  <c r="M63" i="551" s="1"/>
  <c r="J63" i="551" a="1"/>
  <c r="J63" i="551" s="1"/>
  <c r="H63" i="551"/>
  <c r="V62" i="551"/>
  <c r="W62" i="551" s="1"/>
  <c r="N62" i="551"/>
  <c r="K62" i="551"/>
  <c r="M62" i="551" s="1"/>
  <c r="K62" i="551" a="1"/>
  <c r="J62" i="551"/>
  <c r="J62" i="551" a="1"/>
  <c r="H62" i="551"/>
  <c r="V61" i="551"/>
  <c r="W61" i="551" s="1"/>
  <c r="N61" i="551"/>
  <c r="K61" i="551" a="1"/>
  <c r="K61" i="551" s="1"/>
  <c r="M61" i="551" s="1"/>
  <c r="J61" i="551" a="1"/>
  <c r="J61" i="551" s="1"/>
  <c r="H61" i="551"/>
  <c r="W60" i="551"/>
  <c r="V60" i="551"/>
  <c r="N60" i="551"/>
  <c r="K60" i="551" a="1"/>
  <c r="K60" i="551" s="1"/>
  <c r="M60" i="551" s="1"/>
  <c r="J60" i="551" a="1"/>
  <c r="J60" i="551" s="1"/>
  <c r="H60" i="551"/>
  <c r="V59" i="551"/>
  <c r="W59" i="551" s="1"/>
  <c r="N59" i="551"/>
  <c r="K59" i="551" a="1"/>
  <c r="K59" i="551" s="1"/>
  <c r="M59" i="551" s="1"/>
  <c r="J59" i="551" a="1"/>
  <c r="J59" i="551" s="1"/>
  <c r="H59" i="551"/>
  <c r="V58" i="551"/>
  <c r="W58" i="551" s="1"/>
  <c r="N58" i="551"/>
  <c r="K58" i="551"/>
  <c r="M58" i="551" s="1"/>
  <c r="K58" i="551" a="1"/>
  <c r="J58" i="551"/>
  <c r="J58" i="551" a="1"/>
  <c r="H58" i="551"/>
  <c r="V57" i="551"/>
  <c r="W57" i="551" s="1"/>
  <c r="N57" i="551"/>
  <c r="K57" i="551" a="1"/>
  <c r="K57" i="551" s="1"/>
  <c r="M57" i="551" s="1"/>
  <c r="J57" i="551" a="1"/>
  <c r="J57" i="551" s="1"/>
  <c r="H57" i="551"/>
  <c r="K56" i="551" a="1"/>
  <c r="K56" i="551" s="1"/>
  <c r="M56" i="551" s="1"/>
  <c r="H56" i="551"/>
  <c r="K55" i="551" a="1"/>
  <c r="K55" i="551" s="1"/>
  <c r="M55" i="551" s="1"/>
  <c r="H55" i="551"/>
  <c r="K54" i="551" a="1"/>
  <c r="K54" i="551" s="1"/>
  <c r="M54" i="551" s="1"/>
  <c r="H54" i="551"/>
  <c r="K53" i="551" a="1"/>
  <c r="K53" i="551" s="1"/>
  <c r="M53" i="551" s="1"/>
  <c r="H53" i="551"/>
  <c r="N52" i="551"/>
  <c r="K52" i="551" a="1"/>
  <c r="K52" i="551" s="1"/>
  <c r="M52" i="551" s="1"/>
  <c r="H52" i="551"/>
  <c r="N51" i="551"/>
  <c r="K51" i="551" a="1"/>
  <c r="K51" i="551" s="1"/>
  <c r="M51" i="551" s="1"/>
  <c r="H51" i="551"/>
  <c r="N50" i="551"/>
  <c r="K50" i="551"/>
  <c r="M50" i="551" s="1"/>
  <c r="K50" i="551" a="1"/>
  <c r="H50" i="551"/>
  <c r="N49" i="551"/>
  <c r="K49" i="551" a="1"/>
  <c r="K49" i="551" s="1"/>
  <c r="M49" i="551" s="1"/>
  <c r="H49" i="551"/>
  <c r="W48" i="551"/>
  <c r="V48" i="551"/>
  <c r="N48" i="551"/>
  <c r="K48" i="551" a="1"/>
  <c r="K48" i="551" s="1"/>
  <c r="M48" i="551" s="1"/>
  <c r="J48" i="551" a="1"/>
  <c r="J48" i="551" s="1"/>
  <c r="H48" i="551"/>
  <c r="V47" i="551"/>
  <c r="W47" i="551" s="1"/>
  <c r="N47" i="551"/>
  <c r="K47" i="551" a="1"/>
  <c r="K47" i="551" s="1"/>
  <c r="M47" i="551" s="1"/>
  <c r="J47" i="551" a="1"/>
  <c r="J47" i="551" s="1"/>
  <c r="H47" i="551"/>
  <c r="V46" i="551"/>
  <c r="W46" i="551" s="1"/>
  <c r="N46" i="551"/>
  <c r="K46" i="551"/>
  <c r="M46" i="551" s="1"/>
  <c r="K46" i="551" a="1"/>
  <c r="J46" i="551"/>
  <c r="J46" i="551" a="1"/>
  <c r="H46" i="551"/>
  <c r="V45" i="551"/>
  <c r="W45" i="551" s="1"/>
  <c r="N45" i="551"/>
  <c r="K45" i="551" a="1"/>
  <c r="K45" i="551" s="1"/>
  <c r="M45" i="551" s="1"/>
  <c r="J45" i="551" a="1"/>
  <c r="J45" i="551" s="1"/>
  <c r="H45" i="551"/>
  <c r="W44" i="551"/>
  <c r="V44" i="551"/>
  <c r="N44" i="551"/>
  <c r="K44" i="551" a="1"/>
  <c r="K44" i="551" s="1"/>
  <c r="M44" i="551" s="1"/>
  <c r="J44" i="551" a="1"/>
  <c r="J44" i="551" s="1"/>
  <c r="H44" i="551"/>
  <c r="V43" i="551"/>
  <c r="W43" i="551" s="1"/>
  <c r="N43" i="551"/>
  <c r="K43" i="551" a="1"/>
  <c r="K43" i="551" s="1"/>
  <c r="M43" i="551" s="1"/>
  <c r="J43" i="551" a="1"/>
  <c r="J43" i="551" s="1"/>
  <c r="H43" i="551"/>
  <c r="V42" i="551"/>
  <c r="W42" i="551" s="1"/>
  <c r="N42" i="551"/>
  <c r="K42" i="551"/>
  <c r="M42" i="551" s="1"/>
  <c r="K42" i="551" a="1"/>
  <c r="J42" i="551"/>
  <c r="J42" i="551" a="1"/>
  <c r="H42" i="551"/>
  <c r="V41" i="551"/>
  <c r="W41" i="551" s="1"/>
  <c r="N41" i="551"/>
  <c r="K41" i="551" a="1"/>
  <c r="K41" i="551" s="1"/>
  <c r="M41" i="551" s="1"/>
  <c r="J41" i="551" a="1"/>
  <c r="J41" i="551" s="1"/>
  <c r="H41" i="551"/>
  <c r="W40" i="551"/>
  <c r="V40" i="551"/>
  <c r="N40" i="551"/>
  <c r="K40" i="551" a="1"/>
  <c r="K40" i="551" s="1"/>
  <c r="M40" i="551" s="1"/>
  <c r="J40" i="551" a="1"/>
  <c r="J40" i="551" s="1"/>
  <c r="H40" i="551"/>
  <c r="V39" i="551"/>
  <c r="W39" i="551" s="1"/>
  <c r="N39" i="551"/>
  <c r="K39" i="551" a="1"/>
  <c r="K39" i="551" s="1"/>
  <c r="M39" i="551" s="1"/>
  <c r="J39" i="551" a="1"/>
  <c r="J39" i="551" s="1"/>
  <c r="H39" i="551"/>
  <c r="V38" i="551"/>
  <c r="W38" i="551" s="1"/>
  <c r="N38" i="551"/>
  <c r="K38" i="551"/>
  <c r="M38" i="551" s="1"/>
  <c r="K38" i="551" a="1"/>
  <c r="J38" i="551"/>
  <c r="J38" i="551" a="1"/>
  <c r="H38" i="551"/>
  <c r="V37" i="551"/>
  <c r="W37" i="551" s="1"/>
  <c r="N37" i="551"/>
  <c r="K37" i="551" a="1"/>
  <c r="K37" i="551" s="1"/>
  <c r="M37" i="551" s="1"/>
  <c r="J37" i="551" a="1"/>
  <c r="J37" i="551" s="1"/>
  <c r="H37" i="551"/>
  <c r="H36" i="551"/>
  <c r="H35" i="551"/>
  <c r="H34" i="551"/>
  <c r="V33" i="551"/>
  <c r="W33" i="551" s="1"/>
  <c r="N33" i="551"/>
  <c r="K33" i="551" a="1"/>
  <c r="K33" i="551" s="1"/>
  <c r="M33" i="551" s="1"/>
  <c r="J33" i="551" a="1"/>
  <c r="J33" i="551" s="1"/>
  <c r="H33" i="551"/>
  <c r="W32" i="551"/>
  <c r="V32" i="551"/>
  <c r="N32" i="551"/>
  <c r="K32" i="551" a="1"/>
  <c r="K32" i="551" s="1"/>
  <c r="M32" i="551" s="1"/>
  <c r="J32" i="551" a="1"/>
  <c r="J32" i="551" s="1"/>
  <c r="H32" i="551"/>
  <c r="V31" i="551"/>
  <c r="W31" i="551" s="1"/>
  <c r="N31" i="551"/>
  <c r="K31" i="551" a="1"/>
  <c r="K31" i="551" s="1"/>
  <c r="M31" i="551" s="1"/>
  <c r="J31" i="551" a="1"/>
  <c r="J31" i="551" s="1"/>
  <c r="H31" i="551"/>
  <c r="K30" i="551" a="1"/>
  <c r="K30" i="551" s="1"/>
  <c r="H30" i="551"/>
  <c r="V29" i="551"/>
  <c r="V86" i="551" s="1"/>
  <c r="W86" i="551" s="1"/>
  <c r="N29" i="551"/>
  <c r="N86" i="551" s="1"/>
  <c r="K29" i="551" a="1"/>
  <c r="K29" i="551" s="1"/>
  <c r="J29" i="551" a="1"/>
  <c r="J29" i="551" s="1"/>
  <c r="H29" i="551"/>
  <c r="H86" i="551" s="1"/>
  <c r="AA28" i="551"/>
  <c r="AA164" i="551" s="1"/>
  <c r="Z28" i="551"/>
  <c r="Z164" i="551" s="1"/>
  <c r="Y28" i="551"/>
  <c r="Y164" i="551" s="1"/>
  <c r="X28" i="551"/>
  <c r="X164" i="551" s="1"/>
  <c r="U28" i="551"/>
  <c r="U164" i="551" s="1"/>
  <c r="T28" i="551"/>
  <c r="T164" i="551" s="1"/>
  <c r="S28" i="551"/>
  <c r="S164" i="551" s="1"/>
  <c r="R28" i="551"/>
  <c r="R164" i="551" s="1"/>
  <c r="Q28" i="551"/>
  <c r="Q164" i="551" s="1"/>
  <c r="P28" i="551"/>
  <c r="O28" i="551"/>
  <c r="I28" i="551"/>
  <c r="I164" i="551" s="1"/>
  <c r="B172" i="551" s="1"/>
  <c r="G28" i="551"/>
  <c r="V27" i="551"/>
  <c r="W27" i="551" s="1"/>
  <c r="N27" i="551"/>
  <c r="K27" i="551" a="1"/>
  <c r="K27" i="551" s="1"/>
  <c r="M27" i="551" s="1"/>
  <c r="J27" i="551" a="1"/>
  <c r="J27" i="551" s="1"/>
  <c r="H27" i="551"/>
  <c r="V26" i="551"/>
  <c r="W26" i="551" s="1"/>
  <c r="N26" i="551"/>
  <c r="K26" i="551" a="1"/>
  <c r="K26" i="551" s="1"/>
  <c r="M26" i="551" s="1"/>
  <c r="J26" i="551" a="1"/>
  <c r="J26" i="551" s="1"/>
  <c r="H26" i="551"/>
  <c r="K25" i="551"/>
  <c r="M25" i="551" s="1"/>
  <c r="K25" i="551" a="1"/>
  <c r="J25" i="551"/>
  <c r="J25" i="551" a="1"/>
  <c r="H25" i="551"/>
  <c r="K24" i="551" a="1"/>
  <c r="K24" i="551" s="1"/>
  <c r="M24" i="551" s="1"/>
  <c r="J24" i="551" a="1"/>
  <c r="J24" i="551" s="1"/>
  <c r="H24" i="551"/>
  <c r="K23" i="551"/>
  <c r="M23" i="551" s="1"/>
  <c r="K23" i="551" a="1"/>
  <c r="J23" i="551"/>
  <c r="J23" i="551" a="1"/>
  <c r="H23" i="551"/>
  <c r="K22" i="551" a="1"/>
  <c r="K22" i="551" s="1"/>
  <c r="M22" i="551" s="1"/>
  <c r="J22" i="551" a="1"/>
  <c r="J22" i="551" s="1"/>
  <c r="H22" i="551"/>
  <c r="V21" i="551"/>
  <c r="W21" i="551" s="1"/>
  <c r="N21" i="551"/>
  <c r="K21" i="551" a="1"/>
  <c r="K21" i="551" s="1"/>
  <c r="M21" i="551" s="1"/>
  <c r="J21" i="551" a="1"/>
  <c r="J21" i="551" s="1"/>
  <c r="H21" i="551"/>
  <c r="W20" i="551"/>
  <c r="V20" i="551"/>
  <c r="N20" i="551"/>
  <c r="K20" i="551"/>
  <c r="M20" i="551" s="1"/>
  <c r="K20" i="551" a="1"/>
  <c r="J20" i="551"/>
  <c r="J20" i="551" a="1"/>
  <c r="H20" i="551"/>
  <c r="V19" i="551"/>
  <c r="W19" i="551" s="1"/>
  <c r="N19" i="551"/>
  <c r="K19" i="551" a="1"/>
  <c r="K19" i="551" s="1"/>
  <c r="M19" i="551" s="1"/>
  <c r="H19" i="551"/>
  <c r="N18" i="551"/>
  <c r="K18" i="551" a="1"/>
  <c r="K18" i="551" s="1"/>
  <c r="M18" i="551" s="1"/>
  <c r="J18" i="551" a="1"/>
  <c r="J18" i="551" s="1"/>
  <c r="H18" i="551"/>
  <c r="N17" i="551"/>
  <c r="K17" i="551" a="1"/>
  <c r="K17" i="551" s="1"/>
  <c r="M17" i="551" s="1"/>
  <c r="J17" i="551" a="1"/>
  <c r="J17" i="551" s="1"/>
  <c r="H17" i="551"/>
  <c r="W16" i="551"/>
  <c r="V16" i="551"/>
  <c r="N16" i="551"/>
  <c r="K16" i="551" a="1"/>
  <c r="K16" i="551" s="1"/>
  <c r="M16" i="551" s="1"/>
  <c r="J16" i="551" a="1"/>
  <c r="J16" i="551" s="1"/>
  <c r="H16" i="551"/>
  <c r="V15" i="551"/>
  <c r="W15" i="551" s="1"/>
  <c r="N15" i="551"/>
  <c r="K15" i="551" a="1"/>
  <c r="K15" i="551" s="1"/>
  <c r="M15" i="551" s="1"/>
  <c r="J15" i="551" a="1"/>
  <c r="J15" i="551" s="1"/>
  <c r="H15" i="551"/>
  <c r="N14" i="551"/>
  <c r="K14" i="551"/>
  <c r="M14" i="551" s="1"/>
  <c r="K14" i="551" a="1"/>
  <c r="H14" i="551"/>
  <c r="N13" i="551"/>
  <c r="K13" i="551" a="1"/>
  <c r="K13" i="551" s="1"/>
  <c r="M13" i="551" s="1"/>
  <c r="H13" i="551"/>
  <c r="W12" i="551"/>
  <c r="V12" i="551"/>
  <c r="N12" i="551"/>
  <c r="K12" i="551" a="1"/>
  <c r="K12" i="551" s="1"/>
  <c r="M12" i="551" s="1"/>
  <c r="J12" i="551" a="1"/>
  <c r="J12" i="551" s="1"/>
  <c r="H12" i="551"/>
  <c r="V11" i="551"/>
  <c r="W11" i="551" s="1"/>
  <c r="N11" i="551"/>
  <c r="K11" i="551" a="1"/>
  <c r="K11" i="551" s="1"/>
  <c r="M11" i="551" s="1"/>
  <c r="J11" i="551" a="1"/>
  <c r="J11" i="551" s="1"/>
  <c r="H11" i="551"/>
  <c r="V10" i="551"/>
  <c r="W10" i="551" s="1"/>
  <c r="N10" i="551"/>
  <c r="K10" i="551"/>
  <c r="M10" i="551" s="1"/>
  <c r="K10" i="551" a="1"/>
  <c r="J10" i="551"/>
  <c r="J10" i="551" a="1"/>
  <c r="H10" i="551"/>
  <c r="V9" i="551"/>
  <c r="W9" i="551" s="1"/>
  <c r="N9" i="551"/>
  <c r="K9" i="551" a="1"/>
  <c r="K9" i="551" s="1"/>
  <c r="M9" i="551" s="1"/>
  <c r="J9" i="551" a="1"/>
  <c r="J9" i="551" s="1"/>
  <c r="H9" i="551"/>
  <c r="W8" i="551"/>
  <c r="V8" i="551"/>
  <c r="N8" i="551"/>
  <c r="K8" i="551" a="1"/>
  <c r="K8" i="551" s="1"/>
  <c r="M8" i="551" s="1"/>
  <c r="J8" i="551" a="1"/>
  <c r="J8" i="551" s="1"/>
  <c r="H8" i="551"/>
  <c r="V7" i="551"/>
  <c r="V28" i="551" s="1"/>
  <c r="N7" i="551"/>
  <c r="K7" i="551" a="1"/>
  <c r="K7" i="551" s="1"/>
  <c r="J7" i="551" a="1"/>
  <c r="J7" i="551" s="1"/>
  <c r="H7" i="551"/>
  <c r="H28" i="551" s="1"/>
  <c r="J308" i="551" l="1" a="1"/>
  <c r="J308" i="551" s="1"/>
  <c r="J292" i="551" a="1"/>
  <c r="J292" i="551" s="1"/>
  <c r="E344" i="551"/>
  <c r="J257" i="551" a="1"/>
  <c r="J257" i="551" s="1"/>
  <c r="J28" i="551" a="1"/>
  <c r="J28" i="551" s="1"/>
  <c r="I515" i="552"/>
  <c r="M515" i="552" s="1"/>
  <c r="G520" i="552"/>
  <c r="K520" i="552" s="1"/>
  <c r="O520" i="552" s="1"/>
  <c r="O519" i="552" a="1"/>
  <c r="O519" i="552" s="1"/>
  <c r="O521" i="552" a="1"/>
  <c r="O521" i="552" s="1"/>
  <c r="H428" i="551"/>
  <c r="H507" i="551" s="1"/>
  <c r="E514" i="551" s="1"/>
  <c r="V428" i="551"/>
  <c r="W428" i="551" s="1"/>
  <c r="N370" i="551"/>
  <c r="N428" i="551"/>
  <c r="H463" i="551"/>
  <c r="V463" i="551"/>
  <c r="W463" i="551" s="1"/>
  <c r="J463" i="551" a="1"/>
  <c r="J463" i="551" s="1"/>
  <c r="R511" i="551"/>
  <c r="R512" i="551"/>
  <c r="H490" i="551"/>
  <c r="H506" i="551"/>
  <c r="W506" i="551"/>
  <c r="W320" i="551"/>
  <c r="W334" i="551" s="1"/>
  <c r="H292" i="551"/>
  <c r="W200" i="551"/>
  <c r="M199" i="551"/>
  <c r="H308" i="551"/>
  <c r="H335" i="551" s="1"/>
  <c r="E342" i="551" s="1"/>
  <c r="J199" i="551" a="1"/>
  <c r="J199" i="551" s="1"/>
  <c r="K163" i="551"/>
  <c r="W149" i="551"/>
  <c r="J163" i="551" a="1"/>
  <c r="J163" i="551" s="1"/>
  <c r="R170" i="551"/>
  <c r="R169" i="551"/>
  <c r="N137" i="551"/>
  <c r="N121" i="551"/>
  <c r="N28" i="551"/>
  <c r="K148" i="551"/>
  <c r="H121" i="551"/>
  <c r="W121" i="551"/>
  <c r="H164" i="551"/>
  <c r="E171" i="551" s="1"/>
  <c r="M29" i="551"/>
  <c r="M86" i="551" s="1"/>
  <c r="K86" i="551"/>
  <c r="M7" i="551"/>
  <c r="M28" i="551" s="1"/>
  <c r="K28" i="551"/>
  <c r="W28" i="551"/>
  <c r="W7" i="551"/>
  <c r="X167" i="551"/>
  <c r="P164" i="551"/>
  <c r="X168" i="551" s="1"/>
  <c r="W29" i="551"/>
  <c r="J86" i="551" a="1"/>
  <c r="J86" i="551" s="1"/>
  <c r="K526" i="551"/>
  <c r="K528" i="551"/>
  <c r="K529" i="551"/>
  <c r="W199" i="551"/>
  <c r="M257" i="551"/>
  <c r="C524" i="551"/>
  <c r="G164" i="551"/>
  <c r="C520" i="551"/>
  <c r="R166" i="551"/>
  <c r="O164" i="551"/>
  <c r="K525" i="551"/>
  <c r="K121" i="551"/>
  <c r="M87" i="551"/>
  <c r="M121" i="551" s="1"/>
  <c r="K137" i="551"/>
  <c r="M122" i="551"/>
  <c r="M137" i="551" s="1"/>
  <c r="K527" i="551"/>
  <c r="K170" i="551"/>
  <c r="M166" i="551"/>
  <c r="V137" i="551"/>
  <c r="W137" i="551" s="1"/>
  <c r="E170" i="551"/>
  <c r="K199" i="551"/>
  <c r="X338" i="551"/>
  <c r="P335" i="551"/>
  <c r="X339" i="551" s="1"/>
  <c r="K257" i="551"/>
  <c r="K292" i="551"/>
  <c r="K308" i="551"/>
  <c r="M293" i="551"/>
  <c r="M308" i="551" s="1"/>
  <c r="K370" i="551"/>
  <c r="M349" i="551"/>
  <c r="M370" i="551" s="1"/>
  <c r="K428" i="551"/>
  <c r="M371" i="551"/>
  <c r="M428" i="551" s="1"/>
  <c r="W87" i="551"/>
  <c r="J121" i="551" a="1"/>
  <c r="J121" i="551" s="1"/>
  <c r="J137" i="551" a="1"/>
  <c r="J137" i="551" s="1"/>
  <c r="M138" i="551"/>
  <c r="M148" i="551" s="1"/>
  <c r="J148" i="551" a="1"/>
  <c r="J148" i="551" s="1"/>
  <c r="M149" i="551"/>
  <c r="M163" i="551" s="1"/>
  <c r="X173" i="551"/>
  <c r="Z169" i="551" s="1"/>
  <c r="B342" i="551"/>
  <c r="J335" i="551" a="1"/>
  <c r="J335" i="551" s="1"/>
  <c r="M342" i="551" s="1"/>
  <c r="R337" i="551"/>
  <c r="O335" i="551"/>
  <c r="R338" i="551"/>
  <c r="M258" i="551"/>
  <c r="M292" i="551" s="1"/>
  <c r="V292" i="551"/>
  <c r="W292" i="551" s="1"/>
  <c r="K334" i="551"/>
  <c r="K341" i="551"/>
  <c r="M337" i="551"/>
  <c r="V308" i="551"/>
  <c r="W308" i="551" s="1"/>
  <c r="E341" i="551"/>
  <c r="J507" i="551" a="1"/>
  <c r="J507" i="551" s="1"/>
  <c r="M514" i="551" s="1"/>
  <c r="B514" i="551"/>
  <c r="X509" i="551"/>
  <c r="O507" i="551"/>
  <c r="X510" i="551" s="1"/>
  <c r="R509" i="551"/>
  <c r="K479" i="551"/>
  <c r="M464" i="551"/>
  <c r="M479" i="551" s="1"/>
  <c r="M309" i="551"/>
  <c r="M319" i="551" s="1"/>
  <c r="M320" i="551"/>
  <c r="M334" i="551" s="1"/>
  <c r="W349" i="551"/>
  <c r="W370" i="551" s="1"/>
  <c r="J370" i="551" a="1"/>
  <c r="J370" i="551" s="1"/>
  <c r="W371" i="551"/>
  <c r="M429" i="551"/>
  <c r="M463" i="551" s="1"/>
  <c r="K463" i="551"/>
  <c r="W429" i="551"/>
  <c r="N479" i="551"/>
  <c r="N507" i="551" s="1"/>
  <c r="B516" i="551" s="1"/>
  <c r="J479" i="551" a="1"/>
  <c r="J479" i="551" s="1"/>
  <c r="V479" i="551"/>
  <c r="W479" i="551" s="1"/>
  <c r="K506" i="551"/>
  <c r="M491" i="551"/>
  <c r="M506" i="551" s="1"/>
  <c r="V506" i="551"/>
  <c r="K509" i="551"/>
  <c r="K490" i="551"/>
  <c r="M480" i="551"/>
  <c r="M490" i="551" s="1"/>
  <c r="W490" i="551"/>
  <c r="R534" i="551"/>
  <c r="S534" i="551" a="1"/>
  <c r="S534" i="551" s="1"/>
  <c r="J536" i="551"/>
  <c r="Q533" i="551"/>
  <c r="R535" i="551"/>
  <c r="S535" i="551" a="1"/>
  <c r="S535" i="551" s="1"/>
  <c r="T533" i="551" a="1"/>
  <c r="T533" i="551" s="1"/>
  <c r="T534" i="551" a="1"/>
  <c r="T534" i="551" s="1"/>
  <c r="T535" i="551" a="1"/>
  <c r="T535" i="551" s="1"/>
  <c r="C536" i="551"/>
  <c r="T536" i="551" s="1" a="1"/>
  <c r="T536" i="551" s="1"/>
  <c r="C538" i="505"/>
  <c r="G321" i="549"/>
  <c r="K519" i="552" l="1"/>
  <c r="M335" i="551"/>
  <c r="X344" i="551"/>
  <c r="Z343" i="551" s="1"/>
  <c r="G519" i="551"/>
  <c r="N164" i="551"/>
  <c r="B173" i="551" s="1"/>
  <c r="E173" i="551" s="1"/>
  <c r="E516" i="551"/>
  <c r="C521" i="551"/>
  <c r="G521" i="551" s="1"/>
  <c r="R533" i="551"/>
  <c r="R536" i="551" s="1"/>
  <c r="Q536" i="551"/>
  <c r="S536" i="551" s="1" a="1"/>
  <c r="S536" i="551" s="1"/>
  <c r="S533" i="551" a="1"/>
  <c r="S533" i="551" s="1"/>
  <c r="M509" i="551"/>
  <c r="K513" i="551"/>
  <c r="M513" i="551" s="1"/>
  <c r="Z337" i="551" a="1"/>
  <c r="Z337" i="551" s="1"/>
  <c r="Z341" i="551"/>
  <c r="Z340" i="551"/>
  <c r="M341" i="551"/>
  <c r="R344" i="551"/>
  <c r="T338" i="551" s="1"/>
  <c r="M507" i="551"/>
  <c r="Z339" i="551"/>
  <c r="K335" i="551"/>
  <c r="Z170" i="551"/>
  <c r="V335" i="551"/>
  <c r="I344" i="551" s="1"/>
  <c r="M344" i="551" s="1" a="1"/>
  <c r="M344" i="551" s="1"/>
  <c r="K524" i="551"/>
  <c r="R173" i="551"/>
  <c r="T166" i="551" s="1" a="1"/>
  <c r="T166" i="551" s="1"/>
  <c r="C530" i="551"/>
  <c r="E524" i="551" s="1"/>
  <c r="W335" i="551"/>
  <c r="Q525" i="551"/>
  <c r="Z167" i="551"/>
  <c r="W164" i="551"/>
  <c r="K164" i="551"/>
  <c r="E172" i="551" s="1"/>
  <c r="R516" i="551"/>
  <c r="T509" i="551" s="1" a="1"/>
  <c r="T509" i="551" s="1"/>
  <c r="X516" i="551"/>
  <c r="Z509" i="551" a="1"/>
  <c r="Z509" i="551" s="1"/>
  <c r="Z166" i="551" a="1"/>
  <c r="Z166" i="551" s="1"/>
  <c r="Z172" i="551"/>
  <c r="V507" i="551"/>
  <c r="K507" i="551"/>
  <c r="Z338" i="551"/>
  <c r="Z171" i="551"/>
  <c r="M170" i="551"/>
  <c r="B171" i="551"/>
  <c r="C519" i="551" s="1"/>
  <c r="L164" i="551"/>
  <c r="I171" i="551" s="1"/>
  <c r="J164" i="551" a="1"/>
  <c r="J164" i="551" s="1"/>
  <c r="M171" i="551" s="1"/>
  <c r="Q526" i="551"/>
  <c r="Z168" i="551"/>
  <c r="V164" i="551"/>
  <c r="I173" i="551" s="1"/>
  <c r="M164" i="551"/>
  <c r="Z342" i="551" l="1"/>
  <c r="M173" i="551" a="1"/>
  <c r="M173" i="551" s="1"/>
  <c r="I516" i="551"/>
  <c r="M516" i="551" s="1" a="1"/>
  <c r="M516" i="551" s="1"/>
  <c r="W507" i="551"/>
  <c r="Z515" i="551"/>
  <c r="Z512" i="551"/>
  <c r="Z513" i="551"/>
  <c r="Z511" i="551"/>
  <c r="Z514" i="551"/>
  <c r="Q530" i="551"/>
  <c r="E526" i="551"/>
  <c r="E529" i="551"/>
  <c r="E525" i="551"/>
  <c r="E527" i="551"/>
  <c r="E528" i="551"/>
  <c r="T337" i="551" a="1"/>
  <c r="T337" i="551" s="1"/>
  <c r="Z510" i="551"/>
  <c r="O519" i="551" a="1"/>
  <c r="O519" i="551" s="1"/>
  <c r="E515" i="551"/>
  <c r="I515" i="551" s="1"/>
  <c r="M515" i="551" s="1"/>
  <c r="L507" i="551"/>
  <c r="I514" i="551" s="1"/>
  <c r="T515" i="551"/>
  <c r="T514" i="551"/>
  <c r="T512" i="551"/>
  <c r="T510" i="551"/>
  <c r="T513" i="551"/>
  <c r="T511" i="551"/>
  <c r="I172" i="551"/>
  <c r="M172" i="551" s="1"/>
  <c r="E530" i="551"/>
  <c r="K530" i="551"/>
  <c r="T172" i="551"/>
  <c r="T168" i="551"/>
  <c r="T170" i="551"/>
  <c r="T171" i="551"/>
  <c r="T167" i="551"/>
  <c r="T169" i="551"/>
  <c r="E343" i="551"/>
  <c r="I343" i="551" s="1"/>
  <c r="M343" i="551" s="1"/>
  <c r="L335" i="551"/>
  <c r="I342" i="551" s="1"/>
  <c r="T343" i="551"/>
  <c r="T340" i="551"/>
  <c r="T339" i="551"/>
  <c r="T342" i="551"/>
  <c r="T341" i="551"/>
  <c r="M201" i="550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M529" i="551" l="1"/>
  <c r="M526" i="551"/>
  <c r="M527" i="551"/>
  <c r="M528" i="551"/>
  <c r="M525" i="551"/>
  <c r="M524" i="551" a="1"/>
  <c r="M524" i="551" s="1"/>
  <c r="S528" i="551"/>
  <c r="S524" i="551" a="1"/>
  <c r="S524" i="551" s="1"/>
  <c r="S527" i="551"/>
  <c r="S529" i="551"/>
  <c r="G520" i="551"/>
  <c r="S525" i="551"/>
  <c r="S526" i="551"/>
  <c r="K521" i="551"/>
  <c r="O521" i="551" s="1" a="1"/>
  <c r="O521" i="551" s="1"/>
  <c r="G113" i="550"/>
  <c r="G10" i="550"/>
  <c r="G118" i="550"/>
  <c r="G213" i="550"/>
  <c r="S530" i="551" l="1"/>
  <c r="K520" i="551"/>
  <c r="O520" i="551" s="1"/>
  <c r="K519" i="551"/>
  <c r="G124" i="550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293" i="549" l="1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J334" i="549" s="1" a="1"/>
  <c r="J334" i="549" s="1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<sst xmlns="http://schemas.openxmlformats.org/spreadsheetml/2006/main" count="19637" uniqueCount="547">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</sst>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1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11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65" t="s">
        <v>201</v>
      </c>
      <c r="B28" s="566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73" t="s">
        <v>216</v>
      </c>
      <c r="B86" s="573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65" t="s">
        <v>224</v>
      </c>
      <c r="B121" s="566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65" t="s">
        <v>231</v>
      </c>
      <c r="B137" s="566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65" t="s">
        <v>234</v>
      </c>
      <c r="B148" s="566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65" t="s">
        <v>244</v>
      </c>
      <c r="B163" s="566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403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03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03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03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03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03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03">
        <f>G164</f>
        <v>0</v>
      </c>
      <c r="C171" s="541" t="s">
        <v>269</v>
      </c>
      <c r="D171" s="540"/>
      <c r="E171" s="531">
        <f>H164</f>
        <v>0</v>
      </c>
      <c r="F171" s="531"/>
      <c r="G171" s="531" t="s">
        <v>270</v>
      </c>
      <c r="H171" s="531"/>
      <c r="I171" s="559" t="str">
        <f>L164</f>
        <v/>
      </c>
      <c r="J171" s="559"/>
      <c r="K171" s="561" t="s">
        <v>271</v>
      </c>
      <c r="L171" s="561"/>
      <c r="M171" s="559" t="str">
        <f>J164</f>
        <v/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03">
        <f>I164+C170</f>
        <v>4</v>
      </c>
      <c r="C172" s="538" t="s">
        <v>251</v>
      </c>
      <c r="D172" s="539"/>
      <c r="E172" s="556">
        <f>K164+I170</f>
        <v>41</v>
      </c>
      <c r="F172" s="556"/>
      <c r="G172" s="531" t="s">
        <v>274</v>
      </c>
      <c r="H172" s="531"/>
      <c r="I172" s="559">
        <f>B172-E172</f>
        <v>-37</v>
      </c>
      <c r="J172" s="559"/>
      <c r="K172" s="561" t="s">
        <v>275</v>
      </c>
      <c r="L172" s="561"/>
      <c r="M172" s="562">
        <f>IF(ISERROR(I172/E172),"",I172/E172)</f>
        <v>-0.90243902439024393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03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 t="str">
        <f t="array" ref="M173">IF(ISERROR(I173/B171),"",I173/B171)</f>
        <v/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538</v>
      </c>
      <c r="H177" s="406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65" t="s">
        <v>234</v>
      </c>
      <c r="B319" s="566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65" t="s">
        <v>244</v>
      </c>
      <c r="B334" s="566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70" t="s">
        <v>476</v>
      </c>
      <c r="B336" s="403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03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03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03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03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03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03">
        <f>G335</f>
        <v>3570</v>
      </c>
      <c r="C342" s="541" t="s">
        <v>269</v>
      </c>
      <c r="D342" s="540"/>
      <c r="E342" s="531">
        <f>H335</f>
        <v>17952.689999999999</v>
      </c>
      <c r="F342" s="531"/>
      <c r="G342" s="531" t="s">
        <v>270</v>
      </c>
      <c r="H342" s="531"/>
      <c r="I342" s="559">
        <f>L335</f>
        <v>28.580564829026873</v>
      </c>
      <c r="J342" s="559"/>
      <c r="K342" s="561" t="s">
        <v>271</v>
      </c>
      <c r="L342" s="561"/>
      <c r="M342" s="559">
        <f>J335</f>
        <v>17.081339712918659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03">
        <f>I335+C341</f>
        <v>211</v>
      </c>
      <c r="C343" s="538" t="s">
        <v>251</v>
      </c>
      <c r="D343" s="539"/>
      <c r="E343" s="556">
        <f>K335+I341</f>
        <v>154.91005763378936</v>
      </c>
      <c r="F343" s="556"/>
      <c r="G343" s="531" t="s">
        <v>274</v>
      </c>
      <c r="H343" s="531"/>
      <c r="I343" s="559">
        <f>B343-E343</f>
        <v>56.089942366210636</v>
      </c>
      <c r="J343" s="559"/>
      <c r="K343" s="561" t="s">
        <v>275</v>
      </c>
      <c r="L343" s="561"/>
      <c r="M343" s="562">
        <f>IF(ISERROR(I343/E343),"",I343/E343)</f>
        <v>0.36208070168567391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03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406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65" t="s">
        <v>224</v>
      </c>
      <c r="B463" s="566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03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03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03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03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03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03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03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03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03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3570</v>
      </c>
      <c r="D519" s="554"/>
      <c r="E519" s="544" t="s">
        <v>269</v>
      </c>
      <c r="F519" s="544"/>
      <c r="G519" s="556">
        <f>SUM(E171,E342,E514)</f>
        <v>17952.689999999999</v>
      </c>
      <c r="H519" s="556"/>
      <c r="I519" s="531" t="s">
        <v>270</v>
      </c>
      <c r="J519" s="544"/>
      <c r="K519" s="553">
        <f>IF(ISERROR(C519/G520),"",C519/G520)</f>
        <v>17.253873691913768</v>
      </c>
      <c r="L519" s="554"/>
      <c r="M519" s="531" t="s">
        <v>271</v>
      </c>
      <c r="N519" s="531"/>
      <c r="O519" s="532">
        <f t="array" ref="O519">IF(ISERROR(C519/C520),"",C519/C520)</f>
        <v>16.527777777777779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216</v>
      </c>
      <c r="D520" s="554"/>
      <c r="E520" s="531" t="s">
        <v>251</v>
      </c>
      <c r="F520" s="531"/>
      <c r="G520" s="556">
        <f>SUM(E172,E343,E515)</f>
        <v>206.91005763378936</v>
      </c>
      <c r="H520" s="556"/>
      <c r="I520" s="538" t="s">
        <v>274</v>
      </c>
      <c r="J520" s="539"/>
      <c r="K520" s="541">
        <f>C520-G520</f>
        <v>9.0899423662106358</v>
      </c>
      <c r="L520" s="540"/>
      <c r="M520" s="541" t="s">
        <v>275</v>
      </c>
      <c r="N520" s="540"/>
      <c r="O520" s="545">
        <f>IF(ISERROR(K520/C520),"",K520/C520)</f>
        <v>4.2083066510234426E-2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1119</v>
      </c>
      <c r="D524" s="539"/>
      <c r="E524" s="534">
        <f>IF(ISERROR(C524/C530),"",C524/C530)</f>
        <v>0.3134453781512605</v>
      </c>
      <c r="F524" s="535"/>
      <c r="G524" s="549"/>
      <c r="H524" s="550"/>
      <c r="I524" s="536" t="s">
        <v>301</v>
      </c>
      <c r="J524" s="542"/>
      <c r="K524" s="541">
        <f t="shared" ref="K524:K529" si="237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8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1833</v>
      </c>
      <c r="D525" s="539"/>
      <c r="E525" s="534">
        <f>IF(ISERROR(C525/C530),"",C525/C530)</f>
        <v>0.51344537815126046</v>
      </c>
      <c r="F525" s="535"/>
      <c r="G525" s="549"/>
      <c r="H525" s="550"/>
      <c r="I525" s="536" t="s">
        <v>302</v>
      </c>
      <c r="J525" s="542"/>
      <c r="K525" s="541">
        <f t="shared" si="237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8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258</v>
      </c>
      <c r="D526" s="539"/>
      <c r="E526" s="534">
        <f>IF(ISERROR(C526/C530),"",C526/C530)</f>
        <v>7.2268907563025217E-2</v>
      </c>
      <c r="F526" s="535"/>
      <c r="G526" s="549"/>
      <c r="H526" s="550"/>
      <c r="I526" s="536" t="s">
        <v>303</v>
      </c>
      <c r="J526" s="542"/>
      <c r="K526" s="541">
        <f t="shared" si="237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8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360</v>
      </c>
      <c r="D527" s="539"/>
      <c r="E527" s="534">
        <f>IF(ISERROR(C527/C530),"",C527/C530)</f>
        <v>0.10084033613445378</v>
      </c>
      <c r="F527" s="535"/>
      <c r="G527" s="549"/>
      <c r="H527" s="550"/>
      <c r="I527" s="536" t="s">
        <v>304</v>
      </c>
      <c r="J527" s="542"/>
      <c r="K527" s="541">
        <f t="shared" si="237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8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0</v>
      </c>
      <c r="D528" s="539"/>
      <c r="E528" s="534">
        <f>IF(ISERROR(C528/C530),"",C528/C530)</f>
        <v>0</v>
      </c>
      <c r="F528" s="535"/>
      <c r="G528" s="549"/>
      <c r="H528" s="550"/>
      <c r="I528" s="536" t="s">
        <v>306</v>
      </c>
      <c r="J528" s="542"/>
      <c r="K528" s="541">
        <f t="shared" si="237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8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>
        <f>IF(ISERROR(C529/C530),"",C529/C530)</f>
        <v>0</v>
      </c>
      <c r="F529" s="535"/>
      <c r="G529" s="549"/>
      <c r="H529" s="550"/>
      <c r="I529" s="536" t="s">
        <v>307</v>
      </c>
      <c r="J529" s="542"/>
      <c r="K529" s="541">
        <f t="shared" si="237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8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3570</v>
      </c>
      <c r="D530" s="539"/>
      <c r="E530" s="534">
        <f>SUM(E524:F529)</f>
        <v>0.99999999999999989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E534" sqref="E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500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70" t="s">
        <v>476</v>
      </c>
      <c r="B165" s="492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92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92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92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92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92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92">
        <f>G164</f>
        <v>5562</v>
      </c>
      <c r="C171" s="541" t="s">
        <v>269</v>
      </c>
      <c r="D171" s="540"/>
      <c r="E171" s="531">
        <f>H164</f>
        <v>28147.730000000003</v>
      </c>
      <c r="F171" s="531"/>
      <c r="G171" s="531" t="s">
        <v>270</v>
      </c>
      <c r="H171" s="531"/>
      <c r="I171" s="559">
        <f>L164</f>
        <v>18.863252432673789</v>
      </c>
      <c r="J171" s="559"/>
      <c r="K171" s="561" t="s">
        <v>271</v>
      </c>
      <c r="L171" s="561"/>
      <c r="M171" s="559">
        <f>J164</f>
        <v>18.54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92">
        <f>I164+C170</f>
        <v>304</v>
      </c>
      <c r="C172" s="538" t="s">
        <v>251</v>
      </c>
      <c r="D172" s="539"/>
      <c r="E172" s="556">
        <f>K164+I170</f>
        <v>335.85901330386901</v>
      </c>
      <c r="F172" s="556"/>
      <c r="G172" s="531" t="s">
        <v>274</v>
      </c>
      <c r="H172" s="531"/>
      <c r="I172" s="559">
        <f>B172-E172</f>
        <v>-31.859013303869006</v>
      </c>
      <c r="J172" s="559"/>
      <c r="K172" s="561" t="s">
        <v>275</v>
      </c>
      <c r="L172" s="561"/>
      <c r="M172" s="562">
        <f>IF(ISERROR(I172/E172),"",I172/E172)</f>
        <v>-9.4858294825765202E-2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92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546</v>
      </c>
      <c r="H177" s="496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492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92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92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92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92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92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92">
        <f>G335</f>
        <v>5578</v>
      </c>
      <c r="C342" s="541" t="s">
        <v>269</v>
      </c>
      <c r="D342" s="540"/>
      <c r="E342" s="531">
        <f>H335</f>
        <v>28654.350000000006</v>
      </c>
      <c r="F342" s="531"/>
      <c r="G342" s="531" t="s">
        <v>270</v>
      </c>
      <c r="H342" s="531"/>
      <c r="I342" s="559">
        <f>L335</f>
        <v>13.999398052872685</v>
      </c>
      <c r="J342" s="559"/>
      <c r="K342" s="561" t="s">
        <v>271</v>
      </c>
      <c r="L342" s="561"/>
      <c r="M342" s="559">
        <f>J335</f>
        <v>15.075675675675676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92">
        <f>I335+C341</f>
        <v>372</v>
      </c>
      <c r="C343" s="538" t="s">
        <v>251</v>
      </c>
      <c r="D343" s="539"/>
      <c r="E343" s="556">
        <f>K335+I341</f>
        <v>428.4457030890261</v>
      </c>
      <c r="F343" s="556"/>
      <c r="G343" s="531" t="s">
        <v>274</v>
      </c>
      <c r="H343" s="531"/>
      <c r="I343" s="559">
        <f>B343-E343</f>
        <v>-56.445703089026097</v>
      </c>
      <c r="J343" s="559"/>
      <c r="K343" s="561" t="s">
        <v>275</v>
      </c>
      <c r="L343" s="561"/>
      <c r="M343" s="562">
        <f>IF(ISERROR(I343/E343),"",I343/E343)</f>
        <v>-0.13174528926783829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92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546</v>
      </c>
      <c r="H348" s="496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92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92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92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92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92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92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92">
        <f>G507</f>
        <v>1155</v>
      </c>
      <c r="C514" s="541" t="s">
        <v>269</v>
      </c>
      <c r="D514" s="540"/>
      <c r="E514" s="531">
        <f>H507</f>
        <v>5818.3200000000006</v>
      </c>
      <c r="F514" s="531"/>
      <c r="G514" s="531" t="s">
        <v>270</v>
      </c>
      <c r="H514" s="531"/>
      <c r="I514" s="559">
        <f>L507</f>
        <v>9.9231554150237482</v>
      </c>
      <c r="J514" s="559"/>
      <c r="K514" s="561" t="s">
        <v>271</v>
      </c>
      <c r="L514" s="561"/>
      <c r="M514" s="559">
        <f>J507</f>
        <v>11.666666666666666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92">
        <f>I507+C513</f>
        <v>100</v>
      </c>
      <c r="C515" s="538" t="s">
        <v>251</v>
      </c>
      <c r="D515" s="539"/>
      <c r="E515" s="556">
        <f>K507+I513</f>
        <v>127.39442815249265</v>
      </c>
      <c r="F515" s="556"/>
      <c r="G515" s="531" t="s">
        <v>274</v>
      </c>
      <c r="H515" s="531"/>
      <c r="I515" s="559">
        <f>B515-E515</f>
        <v>-27.394428152492651</v>
      </c>
      <c r="J515" s="559"/>
      <c r="K515" s="561" t="s">
        <v>275</v>
      </c>
      <c r="L515" s="561"/>
      <c r="M515" s="562">
        <f>IF(ISERROR(I515/E515),"",I515/E515)</f>
        <v>-0.21503631320281286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92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12295</v>
      </c>
      <c r="D519" s="554"/>
      <c r="E519" s="544" t="s">
        <v>269</v>
      </c>
      <c r="F519" s="544"/>
      <c r="G519" s="556">
        <f>SUM(E171,E342,E514)</f>
        <v>62620.400000000009</v>
      </c>
      <c r="H519" s="556"/>
      <c r="I519" s="531" t="s">
        <v>270</v>
      </c>
      <c r="J519" s="544"/>
      <c r="K519" s="553">
        <f>IF(ISERROR(C519/G520),"",C519/G520)</f>
        <v>13.788282825221641</v>
      </c>
      <c r="L519" s="554"/>
      <c r="M519" s="531" t="s">
        <v>271</v>
      </c>
      <c r="N519" s="531"/>
      <c r="O519" s="532">
        <f t="array" ref="O519">IF(ISERROR(C519/C520),"",C519/C520)</f>
        <v>15.844072164948454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776</v>
      </c>
      <c r="D520" s="554"/>
      <c r="E520" s="531" t="s">
        <v>251</v>
      </c>
      <c r="F520" s="531"/>
      <c r="G520" s="556">
        <f>SUM(E172,E343,E515)</f>
        <v>891.69914454538775</v>
      </c>
      <c r="H520" s="556"/>
      <c r="I520" s="538" t="s">
        <v>274</v>
      </c>
      <c r="J520" s="539"/>
      <c r="K520" s="541">
        <f>C520-G520</f>
        <v>-115.69914454538775</v>
      </c>
      <c r="L520" s="540"/>
      <c r="M520" s="541" t="s">
        <v>275</v>
      </c>
      <c r="N520" s="540"/>
      <c r="O520" s="545">
        <f>IF(ISERROR(K520/C520),"",K520/C520)</f>
        <v>-0.14909683575436566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887</v>
      </c>
      <c r="D524" s="539"/>
      <c r="E524" s="534">
        <f>IF(ISERROR(C524/C530),"",C524/C530)</f>
        <v>7.2143147620984144E-2</v>
      </c>
      <c r="F524" s="535"/>
      <c r="G524" s="549"/>
      <c r="H524" s="550"/>
      <c r="I524" s="536" t="s">
        <v>301</v>
      </c>
      <c r="J524" s="542"/>
      <c r="K524" s="541">
        <f t="shared" ref="K524:K529" si="239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40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5665</v>
      </c>
      <c r="D525" s="539"/>
      <c r="E525" s="534">
        <f>IF(ISERROR(C525/C530),"",C525/C530)</f>
        <v>0.46075640504270027</v>
      </c>
      <c r="F525" s="535"/>
      <c r="G525" s="549"/>
      <c r="H525" s="550"/>
      <c r="I525" s="536" t="s">
        <v>302</v>
      </c>
      <c r="J525" s="542"/>
      <c r="K525" s="541">
        <f t="shared" si="239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40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2503</v>
      </c>
      <c r="D526" s="539"/>
      <c r="E526" s="534">
        <f>IF(ISERROR(C526/C530),"",C526/C530)</f>
        <v>0.20357869052460351</v>
      </c>
      <c r="F526" s="535"/>
      <c r="G526" s="549"/>
      <c r="H526" s="550"/>
      <c r="I526" s="536" t="s">
        <v>303</v>
      </c>
      <c r="J526" s="542"/>
      <c r="K526" s="541">
        <f t="shared" si="239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40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1612</v>
      </c>
      <c r="D527" s="539"/>
      <c r="E527" s="534">
        <f>IF(ISERROR(C527/C530),"",C527/C530)</f>
        <v>0.13111020740138268</v>
      </c>
      <c r="F527" s="535"/>
      <c r="G527" s="549"/>
      <c r="H527" s="550"/>
      <c r="I527" s="536" t="s">
        <v>304</v>
      </c>
      <c r="J527" s="542"/>
      <c r="K527" s="541">
        <f t="shared" si="239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40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1254</v>
      </c>
      <c r="D528" s="539"/>
      <c r="E528" s="534">
        <f>IF(ISERROR(C528/C530),"",C528/C530)</f>
        <v>0.10199267995119968</v>
      </c>
      <c r="F528" s="535"/>
      <c r="G528" s="549"/>
      <c r="H528" s="550"/>
      <c r="I528" s="536" t="s">
        <v>306</v>
      </c>
      <c r="J528" s="542"/>
      <c r="K528" s="541">
        <f t="shared" si="239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40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374</v>
      </c>
      <c r="D529" s="539"/>
      <c r="E529" s="534">
        <f>IF(ISERROR(C529/C530),"",C529/C530)</f>
        <v>3.0418869459129728E-2</v>
      </c>
      <c r="F529" s="535"/>
      <c r="G529" s="549"/>
      <c r="H529" s="550"/>
      <c r="I529" s="536" t="s">
        <v>307</v>
      </c>
      <c r="J529" s="542"/>
      <c r="K529" s="541">
        <f t="shared" si="239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40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12295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M238" sqref="M2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514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503" t="s">
        <v>178</v>
      </c>
      <c r="C7" s="126" t="s">
        <v>179</v>
      </c>
      <c r="D7" s="108">
        <v>5.03</v>
      </c>
      <c r="E7" s="108"/>
      <c r="F7" s="127"/>
      <c r="G7" s="128"/>
      <c r="H7" s="50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0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4">
        <f t="shared" si="0"/>
        <v>0</v>
      </c>
      <c r="I15" s="50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42744</v>
      </c>
      <c r="G16" s="128">
        <f>91+100*2</f>
        <v>291</v>
      </c>
      <c r="H16" s="504">
        <f t="shared" si="0"/>
        <v>1466.64</v>
      </c>
      <c r="I16" s="504">
        <f>4*5</f>
        <v>20</v>
      </c>
      <c r="J16" s="130">
        <f t="array" ref="J16">IF(ISERROR(G16/I16),"",G16/I16)</f>
        <v>14.55</v>
      </c>
      <c r="K16" s="131">
        <f t="array" ref="K16">IF(ISERROR(G16/L16),"",G16/L16)</f>
        <v>17.117647058823529</v>
      </c>
      <c r="L16" s="129">
        <v>17</v>
      </c>
      <c r="M16" s="109">
        <f t="shared" si="1"/>
        <v>2.882352941176471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90*3+68</f>
        <v>338</v>
      </c>
      <c r="H19" s="504">
        <f t="shared" si="0"/>
        <v>1710.28</v>
      </c>
      <c r="I19" s="129">
        <f>2.5*5</f>
        <v>12.5</v>
      </c>
      <c r="J19" s="130">
        <f t="array" ref="J19">IF(ISERROR(G19/I19),"",G19/I19)</f>
        <v>27.04</v>
      </c>
      <c r="K19" s="131">
        <f t="array" ref="K19">IF(ISERROR(G19/L19),"",G19/L19)</f>
        <v>17.789473684210527</v>
      </c>
      <c r="L19" s="129">
        <v>19</v>
      </c>
      <c r="M19" s="109">
        <f t="shared" si="1"/>
        <v>-5.2894736842105274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0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100*7</f>
        <v>700</v>
      </c>
      <c r="H20" s="504">
        <f t="shared" si="0"/>
        <v>3563</v>
      </c>
      <c r="I20" s="129">
        <f>6*5</f>
        <v>30</v>
      </c>
      <c r="J20" s="130">
        <f t="array" ref="J20">IF(ISERROR(G20/I20),"",G20/I20)</f>
        <v>23.333333333333332</v>
      </c>
      <c r="K20" s="131">
        <f t="array" ref="K20">IF(ISERROR(G20/L20),"",G20/L20)</f>
        <v>30.434782608695652</v>
      </c>
      <c r="L20" s="129">
        <v>23</v>
      </c>
      <c r="M20" s="109">
        <f t="shared" si="1"/>
        <v>-0.43478260869565233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0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0" t="s">
        <v>190</v>
      </c>
      <c r="D22" s="108">
        <v>4.8</v>
      </c>
      <c r="E22" s="108"/>
      <c r="F22" s="127"/>
      <c r="G22" s="128"/>
      <c r="H22" s="50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0" t="s">
        <v>187</v>
      </c>
      <c r="D23" s="108">
        <v>4.8</v>
      </c>
      <c r="E23" s="108"/>
      <c r="F23" s="127"/>
      <c r="G23" s="128"/>
      <c r="H23" s="50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0" t="s">
        <v>179</v>
      </c>
      <c r="D24" s="108">
        <v>4.8</v>
      </c>
      <c r="E24" s="108"/>
      <c r="F24" s="127"/>
      <c r="G24" s="128"/>
      <c r="H24" s="50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0" t="s">
        <v>199</v>
      </c>
      <c r="D25" s="108">
        <v>4.8</v>
      </c>
      <c r="E25" s="108"/>
      <c r="F25" s="127"/>
      <c r="G25" s="128"/>
      <c r="H25" s="50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513" t="s">
        <v>202</v>
      </c>
      <c r="D28" s="143"/>
      <c r="E28" s="143"/>
      <c r="F28" s="144"/>
      <c r="G28" s="145">
        <f>SUM(G7:G27)</f>
        <v>1329</v>
      </c>
      <c r="H28" s="146">
        <f>SUM(H7:H27)</f>
        <v>6739.92</v>
      </c>
      <c r="I28" s="146">
        <f>SUM(I7:I27)</f>
        <v>62.5</v>
      </c>
      <c r="J28" s="130">
        <f t="array" ref="J28">IF(ISERROR(G28/I28),"",G28/I28)</f>
        <v>21.263999999999999</v>
      </c>
      <c r="K28" s="146">
        <f>SUM(K7:K27)</f>
        <v>65.341903351729712</v>
      </c>
      <c r="L28" s="147"/>
      <c r="M28" s="146">
        <f t="shared" ref="M28:V28" si="10">SUM(M7:M27)</f>
        <v>-2.8419033517297088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03" t="s">
        <v>206</v>
      </c>
      <c r="C29" s="126" t="s">
        <v>199</v>
      </c>
      <c r="D29" s="108">
        <v>5.03</v>
      </c>
      <c r="E29" s="108"/>
      <c r="F29" s="127"/>
      <c r="G29" s="128"/>
      <c r="H29" s="50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8"/>
      <c r="P29" s="508"/>
      <c r="Q29" s="508"/>
      <c r="R29" s="508"/>
      <c r="S29" s="508"/>
      <c r="T29" s="508"/>
      <c r="U29" s="50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03" t="s">
        <v>425</v>
      </c>
      <c r="C30" s="187" t="s">
        <v>427</v>
      </c>
      <c r="D30" s="108">
        <v>5.03</v>
      </c>
      <c r="E30" s="108"/>
      <c r="F30" s="127">
        <v>42743</v>
      </c>
      <c r="G30" s="128">
        <v>109</v>
      </c>
      <c r="H30" s="504">
        <f t="shared" si="11"/>
        <v>548.27</v>
      </c>
      <c r="I30" s="129">
        <f>1*2</f>
        <v>2</v>
      </c>
      <c r="J30" s="130">
        <f t="array" ref="J30">IF(ISERROR(G30/I30),"",G30/I30)</f>
        <v>54.5</v>
      </c>
      <c r="K30" s="131">
        <f t="array" ref="K30">IF(ISERROR(G30/L30),"",G30/L30)</f>
        <v>2.0961538461538463</v>
      </c>
      <c r="L30" s="129">
        <v>52</v>
      </c>
      <c r="M30" s="109">
        <f t="shared" ref="M30:M33" si="15">IF(ISERROR(I30-K30),"",I30-K30)</f>
        <v>-9.6153846153846256E-2</v>
      </c>
      <c r="N30" s="130"/>
      <c r="O30" s="508"/>
      <c r="P30" s="508"/>
      <c r="Q30" s="508"/>
      <c r="R30" s="508"/>
      <c r="S30" s="508"/>
      <c r="T30" s="508"/>
      <c r="U30" s="50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03" t="s">
        <v>206</v>
      </c>
      <c r="C31" s="126" t="s">
        <v>186</v>
      </c>
      <c r="D31" s="108">
        <v>5.03</v>
      </c>
      <c r="E31" s="108"/>
      <c r="F31" s="127"/>
      <c r="G31" s="128"/>
      <c r="H31" s="50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5"/>
        <v>0</v>
      </c>
      <c r="N31" s="130">
        <f t="shared" ref="N31:N33" si="16">SUM(O31:U31)</f>
        <v>0</v>
      </c>
      <c r="O31" s="508"/>
      <c r="P31" s="508"/>
      <c r="Q31" s="508"/>
      <c r="R31" s="508"/>
      <c r="S31" s="508"/>
      <c r="T31" s="508"/>
      <c r="U31" s="50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03" t="s">
        <v>206</v>
      </c>
      <c r="C32" s="126" t="s">
        <v>203</v>
      </c>
      <c r="D32" s="108">
        <v>5.03</v>
      </c>
      <c r="E32" s="108"/>
      <c r="F32" s="127">
        <v>42743</v>
      </c>
      <c r="G32" s="128">
        <f>108*7+101+7+108*4+80</f>
        <v>1376</v>
      </c>
      <c r="H32" s="504">
        <f t="shared" si="11"/>
        <v>6921.2800000000007</v>
      </c>
      <c r="I32" s="129">
        <f>10*2</f>
        <v>20</v>
      </c>
      <c r="J32" s="130">
        <f t="array" ref="J32">IF(ISERROR(G32/I32),"",G32/I32)</f>
        <v>68.8</v>
      </c>
      <c r="K32" s="131">
        <f t="array" ref="K32">IF(ISERROR(G32/L32),"",G32/L32)</f>
        <v>26.46153846153846</v>
      </c>
      <c r="L32" s="129">
        <v>52</v>
      </c>
      <c r="M32" s="109">
        <f t="shared" si="15"/>
        <v>-6.4615384615384599</v>
      </c>
      <c r="N32" s="130">
        <f t="shared" si="16"/>
        <v>0</v>
      </c>
      <c r="O32" s="508"/>
      <c r="P32" s="508"/>
      <c r="Q32" s="508"/>
      <c r="R32" s="508"/>
      <c r="S32" s="508"/>
      <c r="T32" s="508"/>
      <c r="U32" s="50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03" t="s">
        <v>206</v>
      </c>
      <c r="C33" s="126" t="s">
        <v>207</v>
      </c>
      <c r="D33" s="108">
        <v>5.03</v>
      </c>
      <c r="E33" s="108"/>
      <c r="F33" s="127"/>
      <c r="G33" s="128"/>
      <c r="H33" s="50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8"/>
      <c r="P33" s="508"/>
      <c r="Q33" s="508"/>
      <c r="R33" s="508"/>
      <c r="S33" s="508"/>
      <c r="T33" s="508"/>
      <c r="U33" s="50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03" t="s">
        <v>414</v>
      </c>
      <c r="C34" s="187" t="s">
        <v>415</v>
      </c>
      <c r="D34" s="108">
        <v>5.03</v>
      </c>
      <c r="E34" s="108"/>
      <c r="F34" s="127"/>
      <c r="G34" s="128"/>
      <c r="H34" s="504">
        <f t="shared" si="11"/>
        <v>0</v>
      </c>
      <c r="I34" s="129"/>
      <c r="J34" s="130"/>
      <c r="K34" s="131"/>
      <c r="L34" s="129">
        <v>52</v>
      </c>
      <c r="M34" s="109"/>
      <c r="N34" s="130"/>
      <c r="O34" s="508"/>
      <c r="P34" s="508"/>
      <c r="Q34" s="508"/>
      <c r="R34" s="508"/>
      <c r="S34" s="508"/>
      <c r="T34" s="508"/>
      <c r="U34" s="50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03" t="s">
        <v>414</v>
      </c>
      <c r="C35" s="187" t="s">
        <v>416</v>
      </c>
      <c r="D35" s="108">
        <v>5.03</v>
      </c>
      <c r="E35" s="108"/>
      <c r="F35" s="127"/>
      <c r="G35" s="128"/>
      <c r="H35" s="504">
        <f t="shared" si="11"/>
        <v>0</v>
      </c>
      <c r="I35" s="129"/>
      <c r="J35" s="130"/>
      <c r="K35" s="131"/>
      <c r="L35" s="129">
        <v>52</v>
      </c>
      <c r="M35" s="109"/>
      <c r="N35" s="130"/>
      <c r="O35" s="508"/>
      <c r="P35" s="508"/>
      <c r="Q35" s="508"/>
      <c r="R35" s="508"/>
      <c r="S35" s="508"/>
      <c r="T35" s="508"/>
      <c r="U35" s="50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03" t="s">
        <v>414</v>
      </c>
      <c r="C36" s="187" t="s">
        <v>61</v>
      </c>
      <c r="D36" s="108">
        <v>5.03</v>
      </c>
      <c r="E36" s="108"/>
      <c r="F36" s="127"/>
      <c r="G36" s="128"/>
      <c r="H36" s="504">
        <f t="shared" si="11"/>
        <v>0</v>
      </c>
      <c r="I36" s="129"/>
      <c r="J36" s="130"/>
      <c r="K36" s="131"/>
      <c r="L36" s="129">
        <v>52</v>
      </c>
      <c r="M36" s="109"/>
      <c r="N36" s="130"/>
      <c r="O36" s="508"/>
      <c r="P36" s="508"/>
      <c r="Q36" s="508"/>
      <c r="R36" s="508"/>
      <c r="S36" s="508"/>
      <c r="T36" s="508"/>
      <c r="U36" s="50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03" t="s">
        <v>208</v>
      </c>
      <c r="C37" s="126" t="s">
        <v>179</v>
      </c>
      <c r="D37" s="108">
        <v>5.08</v>
      </c>
      <c r="E37" s="108"/>
      <c r="F37" s="127"/>
      <c r="G37" s="128"/>
      <c r="H37" s="50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8"/>
      <c r="P37" s="508"/>
      <c r="Q37" s="508"/>
      <c r="R37" s="508"/>
      <c r="S37" s="508"/>
      <c r="T37" s="508"/>
      <c r="U37" s="50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03" t="s">
        <v>208</v>
      </c>
      <c r="C38" s="126" t="s">
        <v>204</v>
      </c>
      <c r="D38" s="108">
        <v>5.08</v>
      </c>
      <c r="E38" s="108"/>
      <c r="F38" s="127"/>
      <c r="G38" s="128"/>
      <c r="H38" s="50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8"/>
      <c r="P38" s="508"/>
      <c r="Q38" s="508"/>
      <c r="R38" s="508"/>
      <c r="S38" s="508"/>
      <c r="T38" s="508"/>
      <c r="U38" s="50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03" t="s">
        <v>208</v>
      </c>
      <c r="C39" s="126" t="s">
        <v>205</v>
      </c>
      <c r="D39" s="108">
        <v>5.08</v>
      </c>
      <c r="E39" s="108"/>
      <c r="F39" s="127"/>
      <c r="G39" s="128"/>
      <c r="H39" s="50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8"/>
      <c r="P39" s="508"/>
      <c r="Q39" s="508"/>
      <c r="R39" s="508"/>
      <c r="S39" s="508"/>
      <c r="T39" s="508"/>
      <c r="U39" s="50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03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108*5+108+108*2</f>
        <v>864</v>
      </c>
      <c r="H40" s="504">
        <f t="shared" si="11"/>
        <v>4389.12</v>
      </c>
      <c r="I40" s="129">
        <f>11*3</f>
        <v>33</v>
      </c>
      <c r="J40" s="130">
        <f t="array" ref="J40">IF(ISERROR(G40/I40),"",G40/I40)</f>
        <v>26.181818181818183</v>
      </c>
      <c r="K40" s="131">
        <f t="array" ref="K40">IF(ISERROR(G40/L40),"",G40/L40)</f>
        <v>41.142857142857146</v>
      </c>
      <c r="L40" s="129">
        <v>21</v>
      </c>
      <c r="M40" s="109">
        <f t="shared" si="19"/>
        <v>-8.1428571428571459</v>
      </c>
      <c r="N40" s="130">
        <f t="shared" si="20"/>
        <v>0</v>
      </c>
      <c r="O40" s="508"/>
      <c r="P40" s="508"/>
      <c r="Q40" s="508"/>
      <c r="R40" s="508"/>
      <c r="S40" s="508"/>
      <c r="T40" s="508"/>
      <c r="U40" s="50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03" t="s">
        <v>208</v>
      </c>
      <c r="C41" s="126" t="s">
        <v>203</v>
      </c>
      <c r="D41" s="108">
        <v>5.08</v>
      </c>
      <c r="E41" s="108"/>
      <c r="F41" s="127"/>
      <c r="G41" s="128"/>
      <c r="H41" s="50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8"/>
      <c r="P41" s="508"/>
      <c r="Q41" s="508"/>
      <c r="R41" s="508"/>
      <c r="S41" s="508"/>
      <c r="T41" s="508"/>
      <c r="U41" s="50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03" t="s">
        <v>208</v>
      </c>
      <c r="C42" s="126" t="s">
        <v>199</v>
      </c>
      <c r="D42" s="108">
        <v>5.08</v>
      </c>
      <c r="E42" s="108"/>
      <c r="F42" s="127"/>
      <c r="G42" s="128"/>
      <c r="H42" s="50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03" t="s">
        <v>208</v>
      </c>
      <c r="C43" s="126" t="s">
        <v>187</v>
      </c>
      <c r="D43" s="108">
        <v>5.08</v>
      </c>
      <c r="E43" s="108"/>
      <c r="F43" s="127"/>
      <c r="G43" s="128"/>
      <c r="H43" s="50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8"/>
      <c r="P43" s="508"/>
      <c r="Q43" s="508"/>
      <c r="R43" s="508"/>
      <c r="S43" s="508"/>
      <c r="T43" s="508"/>
      <c r="U43" s="50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03" t="s">
        <v>208</v>
      </c>
      <c r="C44" s="126" t="s">
        <v>207</v>
      </c>
      <c r="D44" s="108">
        <v>5.08</v>
      </c>
      <c r="E44" s="108"/>
      <c r="F44" s="127"/>
      <c r="G44" s="128"/>
      <c r="H44" s="50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03" t="s">
        <v>209</v>
      </c>
      <c r="C45" s="126" t="s">
        <v>194</v>
      </c>
      <c r="D45" s="108">
        <v>5.03</v>
      </c>
      <c r="E45" s="108"/>
      <c r="F45" s="127"/>
      <c r="G45" s="128"/>
      <c r="H45" s="50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8"/>
      <c r="P45" s="508"/>
      <c r="Q45" s="508"/>
      <c r="R45" s="508"/>
      <c r="S45" s="508"/>
      <c r="T45" s="508"/>
      <c r="U45" s="50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03" t="s">
        <v>209</v>
      </c>
      <c r="C46" s="126" t="s">
        <v>179</v>
      </c>
      <c r="D46" s="108">
        <v>5.03</v>
      </c>
      <c r="E46" s="108"/>
      <c r="F46" s="127"/>
      <c r="G46" s="128"/>
      <c r="H46" s="50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8"/>
      <c r="P46" s="508"/>
      <c r="Q46" s="508"/>
      <c r="R46" s="508"/>
      <c r="S46" s="508"/>
      <c r="T46" s="508"/>
      <c r="U46" s="50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03" t="s">
        <v>209</v>
      </c>
      <c r="C47" s="126" t="s">
        <v>195</v>
      </c>
      <c r="D47" s="108">
        <v>5.03</v>
      </c>
      <c r="E47" s="108"/>
      <c r="F47" s="127"/>
      <c r="G47" s="128"/>
      <c r="H47" s="50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8"/>
      <c r="P47" s="508"/>
      <c r="Q47" s="508"/>
      <c r="R47" s="508"/>
      <c r="S47" s="508"/>
      <c r="T47" s="508"/>
      <c r="U47" s="50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03" t="s">
        <v>209</v>
      </c>
      <c r="C48" s="126" t="s">
        <v>204</v>
      </c>
      <c r="D48" s="108">
        <v>5.03</v>
      </c>
      <c r="E48" s="108"/>
      <c r="F48" s="127"/>
      <c r="G48" s="128"/>
      <c r="H48" s="50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8"/>
      <c r="P48" s="508"/>
      <c r="Q48" s="508"/>
      <c r="R48" s="508"/>
      <c r="S48" s="508"/>
      <c r="T48" s="508"/>
      <c r="U48" s="50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03" t="s">
        <v>382</v>
      </c>
      <c r="C49" s="187" t="s">
        <v>383</v>
      </c>
      <c r="D49" s="108">
        <v>5.03</v>
      </c>
      <c r="E49" s="108"/>
      <c r="F49" s="127"/>
      <c r="G49" s="128"/>
      <c r="H49" s="50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8"/>
      <c r="P49" s="508"/>
      <c r="Q49" s="508"/>
      <c r="R49" s="508"/>
      <c r="S49" s="508"/>
      <c r="T49" s="508"/>
      <c r="U49" s="50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03" t="s">
        <v>382</v>
      </c>
      <c r="C50" s="187" t="s">
        <v>384</v>
      </c>
      <c r="D50" s="108">
        <v>5.03</v>
      </c>
      <c r="E50" s="108"/>
      <c r="F50" s="127"/>
      <c r="G50" s="128"/>
      <c r="H50" s="50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8"/>
      <c r="P50" s="508"/>
      <c r="Q50" s="508"/>
      <c r="R50" s="508"/>
      <c r="S50" s="508"/>
      <c r="T50" s="508"/>
      <c r="U50" s="50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03" t="s">
        <v>382</v>
      </c>
      <c r="C51" s="187" t="s">
        <v>389</v>
      </c>
      <c r="D51" s="108">
        <v>5.03</v>
      </c>
      <c r="E51" s="108"/>
      <c r="F51" s="127"/>
      <c r="G51" s="128"/>
      <c r="H51" s="50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8"/>
      <c r="P51" s="508"/>
      <c r="Q51" s="508"/>
      <c r="R51" s="508"/>
      <c r="S51" s="508"/>
      <c r="T51" s="508"/>
      <c r="U51" s="50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03" t="s">
        <v>382</v>
      </c>
      <c r="C52" s="187" t="s">
        <v>391</v>
      </c>
      <c r="D52" s="108">
        <v>5.03</v>
      </c>
      <c r="E52" s="108"/>
      <c r="F52" s="127"/>
      <c r="G52" s="128"/>
      <c r="H52" s="50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08"/>
      <c r="P52" s="508"/>
      <c r="Q52" s="508"/>
      <c r="R52" s="508"/>
      <c r="S52" s="508"/>
      <c r="T52" s="508"/>
      <c r="U52" s="50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03" t="s">
        <v>418</v>
      </c>
      <c r="C53" s="187" t="s">
        <v>364</v>
      </c>
      <c r="D53" s="108">
        <v>5.03</v>
      </c>
      <c r="E53" s="108"/>
      <c r="F53" s="127"/>
      <c r="G53" s="128"/>
      <c r="H53" s="50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8"/>
      <c r="P53" s="508"/>
      <c r="Q53" s="508"/>
      <c r="R53" s="508"/>
      <c r="S53" s="508"/>
      <c r="T53" s="508"/>
      <c r="U53" s="50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03" t="s">
        <v>418</v>
      </c>
      <c r="C54" s="187" t="s">
        <v>365</v>
      </c>
      <c r="D54" s="108">
        <v>5.03</v>
      </c>
      <c r="E54" s="108"/>
      <c r="F54" s="127"/>
      <c r="G54" s="128"/>
      <c r="H54" s="50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8"/>
      <c r="P54" s="508"/>
      <c r="Q54" s="508"/>
      <c r="R54" s="508"/>
      <c r="S54" s="508"/>
      <c r="T54" s="508"/>
      <c r="U54" s="50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03" t="s">
        <v>418</v>
      </c>
      <c r="C55" s="187" t="s">
        <v>366</v>
      </c>
      <c r="D55" s="108">
        <v>5.03</v>
      </c>
      <c r="E55" s="108"/>
      <c r="F55" s="127"/>
      <c r="G55" s="128"/>
      <c r="H55" s="50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8"/>
      <c r="P55" s="508"/>
      <c r="Q55" s="508"/>
      <c r="R55" s="508"/>
      <c r="S55" s="508"/>
      <c r="T55" s="508"/>
      <c r="U55" s="50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03" t="s">
        <v>418</v>
      </c>
      <c r="C56" s="187" t="s">
        <v>367</v>
      </c>
      <c r="D56" s="108">
        <v>5.03</v>
      </c>
      <c r="E56" s="108"/>
      <c r="F56" s="127"/>
      <c r="G56" s="128"/>
      <c r="H56" s="50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8"/>
      <c r="P56" s="508"/>
      <c r="Q56" s="508"/>
      <c r="R56" s="508"/>
      <c r="S56" s="508"/>
      <c r="T56" s="508"/>
      <c r="U56" s="50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0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128">
        <f>90*8+80-90</f>
        <v>710</v>
      </c>
      <c r="H65" s="504">
        <f t="shared" si="11"/>
        <v>3571.3</v>
      </c>
      <c r="I65" s="129">
        <v>11</v>
      </c>
      <c r="J65" s="130">
        <f t="array" ref="J65">IF(ISERROR(G65/I65),"",G65/I65)</f>
        <v>64.545454545454547</v>
      </c>
      <c r="K65" s="131">
        <f t="array" ref="K65">IF(ISERROR(G65/L65),"",G65/L65)</f>
        <v>14.2</v>
      </c>
      <c r="L65" s="129">
        <v>50</v>
      </c>
      <c r="M65" s="109">
        <f t="shared" si="19"/>
        <v>-3.1999999999999993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4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513" t="s">
        <v>202</v>
      </c>
      <c r="D86" s="143"/>
      <c r="E86" s="143"/>
      <c r="F86" s="144"/>
      <c r="G86" s="145">
        <f>SUM(G29:G85)</f>
        <v>3059</v>
      </c>
      <c r="H86" s="146">
        <f>SUM(H29:H85)</f>
        <v>15429.970000000001</v>
      </c>
      <c r="I86" s="146">
        <f>SUM(I29:I85)</f>
        <v>66</v>
      </c>
      <c r="J86" s="130">
        <f t="array" ref="J86">IF(ISERROR(G86/I86),"",G86/I86)</f>
        <v>46.348484848484851</v>
      </c>
      <c r="K86" s="146">
        <f>SUM(K29:K85)</f>
        <v>83.900549450549462</v>
      </c>
      <c r="L86" s="147"/>
      <c r="M86" s="150">
        <f t="shared" ref="M86:V86" si="34">SUM(M29:M85)</f>
        <v>-17.900549450549452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03" t="s">
        <v>217</v>
      </c>
      <c r="C87" s="126" t="s">
        <v>179</v>
      </c>
      <c r="D87" s="108">
        <v>5.03</v>
      </c>
      <c r="E87" s="108"/>
      <c r="F87" s="127"/>
      <c r="G87" s="128"/>
      <c r="H87" s="50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03" t="s">
        <v>217</v>
      </c>
      <c r="C88" s="126" t="s">
        <v>186</v>
      </c>
      <c r="D88" s="108">
        <v>5.03</v>
      </c>
      <c r="E88" s="108"/>
      <c r="F88" s="127"/>
      <c r="G88" s="128"/>
      <c r="H88" s="50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03" t="s">
        <v>217</v>
      </c>
      <c r="C89" s="126" t="s">
        <v>204</v>
      </c>
      <c r="D89" s="108">
        <v>5.03</v>
      </c>
      <c r="E89" s="108"/>
      <c r="F89" s="127"/>
      <c r="G89" s="128"/>
      <c r="H89" s="50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0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0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0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0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03" t="s">
        <v>393</v>
      </c>
      <c r="C107" s="187" t="s">
        <v>395</v>
      </c>
      <c r="D107" s="108">
        <v>5</v>
      </c>
      <c r="E107" s="108"/>
      <c r="F107" s="127"/>
      <c r="G107" s="128"/>
      <c r="H107" s="50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03" t="s">
        <v>393</v>
      </c>
      <c r="C108" s="187" t="s">
        <v>402</v>
      </c>
      <c r="D108" s="108">
        <v>5</v>
      </c>
      <c r="E108" s="108"/>
      <c r="F108" s="127"/>
      <c r="G108" s="128"/>
      <c r="H108" s="50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03" t="s">
        <v>404</v>
      </c>
      <c r="C109" s="187" t="s">
        <v>405</v>
      </c>
      <c r="D109" s="108">
        <v>5</v>
      </c>
      <c r="E109" s="108"/>
      <c r="F109" s="127"/>
      <c r="G109" s="128"/>
      <c r="H109" s="50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03" t="s">
        <v>492</v>
      </c>
      <c r="C110" s="187" t="s">
        <v>372</v>
      </c>
      <c r="D110" s="108">
        <v>5</v>
      </c>
      <c r="E110" s="108"/>
      <c r="F110" s="127"/>
      <c r="G110" s="128"/>
      <c r="H110" s="50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03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81+90*4+68+90+50</f>
        <v>649</v>
      </c>
      <c r="H111" s="504">
        <f t="shared" si="36"/>
        <v>3245</v>
      </c>
      <c r="I111" s="129">
        <f>11*8+4.5*2+2*2</f>
        <v>101</v>
      </c>
      <c r="J111" s="130">
        <f t="array" ref="J111">IF(ISERROR(G111/I111),"",G111/I111)</f>
        <v>6.4257425742574261</v>
      </c>
      <c r="K111" s="131">
        <f t="array" ref="K111">IF(ISERROR(G111/L111),"",G111/L111)</f>
        <v>129.80000000000001</v>
      </c>
      <c r="L111" s="129">
        <v>5</v>
      </c>
      <c r="M111" s="109">
        <f t="shared" si="37"/>
        <v>-28.800000000000011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0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90+22+58</f>
        <v>170</v>
      </c>
      <c r="H112" s="504">
        <f t="shared" si="36"/>
        <v>850</v>
      </c>
      <c r="I112" s="129">
        <f>3*4+3*3</f>
        <v>21</v>
      </c>
      <c r="J112" s="130">
        <f t="array" ref="J112">IF(ISERROR(G112/I112),"",G112/I112)</f>
        <v>8.0952380952380949</v>
      </c>
      <c r="K112" s="131">
        <f t="array" ref="K112">IF(ISERROR(G112/L112),"",G112/L112)</f>
        <v>34</v>
      </c>
      <c r="L112" s="129">
        <v>5</v>
      </c>
      <c r="M112" s="109">
        <f t="shared" si="37"/>
        <v>-13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0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4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v>87</v>
      </c>
      <c r="H116" s="504">
        <f t="shared" si="36"/>
        <v>435</v>
      </c>
      <c r="I116" s="129">
        <f>3.5*2</f>
        <v>7</v>
      </c>
      <c r="J116" s="130">
        <f t="array" ref="J116">IF(ISERROR(G116/I116),"",G116/I116)</f>
        <v>12.428571428571429</v>
      </c>
      <c r="K116" s="131">
        <f t="array" ref="K116">IF(ISERROR(G116/L116),"",G116/L116)</f>
        <v>3.625</v>
      </c>
      <c r="L116" s="129">
        <v>24</v>
      </c>
      <c r="M116" s="109">
        <f t="shared" si="37"/>
        <v>3.375</v>
      </c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4">
        <f t="shared" si="36"/>
        <v>0</v>
      </c>
      <c r="I120" s="129"/>
      <c r="J120" s="130" t="str">
        <f t="array" ref="J120">IF(ISERROR(G120/I120),"",G120/I120)</f>
        <v/>
      </c>
      <c r="K120" s="50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513" t="s">
        <v>202</v>
      </c>
      <c r="D121" s="143"/>
      <c r="E121" s="143"/>
      <c r="F121" s="144"/>
      <c r="G121" s="145">
        <f>SUM(G87:G120)</f>
        <v>906</v>
      </c>
      <c r="H121" s="146">
        <f>SUM(H87:H120)</f>
        <v>4530</v>
      </c>
      <c r="I121" s="146">
        <f>SUM(I87:I120)</f>
        <v>129</v>
      </c>
      <c r="J121" s="130">
        <f t="array" ref="J121">IF(ISERROR(G121/I121),"",G121/I121)</f>
        <v>7.0232558139534884</v>
      </c>
      <c r="K121" s="146">
        <f>SUM(K87:K120)</f>
        <v>167.42500000000001</v>
      </c>
      <c r="L121" s="147"/>
      <c r="M121" s="150">
        <f t="shared" ref="M121:V121" si="50">SUM(M87:M120)</f>
        <v>-38.425000000000011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09" t="s">
        <v>203</v>
      </c>
      <c r="D126" s="108">
        <v>5.03</v>
      </c>
      <c r="E126" s="108"/>
      <c r="F126" s="127">
        <v>42744</v>
      </c>
      <c r="G126" s="128">
        <f>100*4+64</f>
        <v>464</v>
      </c>
      <c r="H126" s="504">
        <f t="shared" si="51"/>
        <v>2333.92</v>
      </c>
      <c r="I126" s="129">
        <f>8.5*3</f>
        <v>25.5</v>
      </c>
      <c r="J126" s="130">
        <f t="array" ref="J126">IF(ISERROR(G126/I126),"",G126/I126)</f>
        <v>18.196078431372548</v>
      </c>
      <c r="K126" s="131">
        <f t="array" ref="K126">IF(ISERROR(G126/L126),"",G126/L126)</f>
        <v>116</v>
      </c>
      <c r="L126" s="129">
        <v>4</v>
      </c>
      <c r="M126" s="109">
        <f t="shared" si="52"/>
        <v>-90.5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>
        <f t="shared" si="49"/>
        <v>0</v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>
        <v>42744</v>
      </c>
      <c r="G127" s="128">
        <v>84</v>
      </c>
      <c r="H127" s="504">
        <f t="shared" si="51"/>
        <v>422.52000000000004</v>
      </c>
      <c r="I127" s="129">
        <f>2.5*3</f>
        <v>7.5</v>
      </c>
      <c r="J127" s="130">
        <f t="array" ref="J127">IF(ISERROR(G127/I127),"",G127/I127)</f>
        <v>11.2</v>
      </c>
      <c r="K127" s="131">
        <f t="array" ref="K127">IF(ISERROR(G127/L127),"",G127/L127)</f>
        <v>21</v>
      </c>
      <c r="L127" s="129">
        <v>4</v>
      </c>
      <c r="M127" s="109">
        <f t="shared" si="52"/>
        <v>-13.5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>
        <f t="shared" si="49"/>
        <v>0</v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9" t="s">
        <v>228</v>
      </c>
      <c r="D129" s="108">
        <v>5.03</v>
      </c>
      <c r="E129" s="108"/>
      <c r="F129" s="127"/>
      <c r="G129" s="128"/>
      <c r="H129" s="50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9" t="s">
        <v>212</v>
      </c>
      <c r="D130" s="108">
        <v>5.03</v>
      </c>
      <c r="E130" s="108"/>
      <c r="F130" s="127"/>
      <c r="G130" s="128"/>
      <c r="H130" s="50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9" t="s">
        <v>203</v>
      </c>
      <c r="D131" s="108">
        <v>5.03</v>
      </c>
      <c r="E131" s="108"/>
      <c r="F131" s="127"/>
      <c r="G131" s="128"/>
      <c r="H131" s="50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9" t="s">
        <v>186</v>
      </c>
      <c r="D132" s="108">
        <v>5.03</v>
      </c>
      <c r="E132" s="108"/>
      <c r="F132" s="127"/>
      <c r="G132" s="128"/>
      <c r="H132" s="50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9" t="s">
        <v>228</v>
      </c>
      <c r="D133" s="108">
        <v>5.03</v>
      </c>
      <c r="E133" s="108"/>
      <c r="F133" s="127"/>
      <c r="G133" s="128"/>
      <c r="H133" s="50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9" t="s">
        <v>199</v>
      </c>
      <c r="D134" s="108">
        <v>5.03</v>
      </c>
      <c r="E134" s="108"/>
      <c r="F134" s="127"/>
      <c r="G134" s="128"/>
      <c r="H134" s="50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0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0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513" t="s">
        <v>202</v>
      </c>
      <c r="D137" s="143"/>
      <c r="E137" s="143"/>
      <c r="F137" s="144"/>
      <c r="G137" s="145">
        <f>SUM(G122:G136)</f>
        <v>548</v>
      </c>
      <c r="H137" s="146">
        <f>SUM(H122:H136)</f>
        <v>2756.44</v>
      </c>
      <c r="I137" s="146">
        <f>SUM(I122:I136)</f>
        <v>33</v>
      </c>
      <c r="J137" s="130">
        <f t="array" ref="J137">IF(ISERROR(G137/I137),"",G137/I137)</f>
        <v>16.606060606060606</v>
      </c>
      <c r="K137" s="146">
        <f>SUM(K122:K136)</f>
        <v>137</v>
      </c>
      <c r="L137" s="147"/>
      <c r="M137" s="150">
        <f>SUM(M122:M136)</f>
        <v>-104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0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0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90+52</f>
        <v>142</v>
      </c>
      <c r="H144" s="504">
        <f t="shared" si="55"/>
        <v>715.68</v>
      </c>
      <c r="I144" s="129">
        <f>3*4</f>
        <v>12</v>
      </c>
      <c r="J144" s="130">
        <f t="array" ref="J144">IF(ISERROR(G144/I144),"",G144/I144)</f>
        <v>11.833333333333334</v>
      </c>
      <c r="K144" s="131">
        <f t="array" ref="K144">IF(ISERROR(G144/L144),"",G144/L144)</f>
        <v>10.518518518518519</v>
      </c>
      <c r="L144" s="129">
        <v>13.5</v>
      </c>
      <c r="M144" s="109">
        <f t="shared" ref="M144" si="59">IF(ISERROR(I144-K144),"",I144-K144)</f>
        <v>1.481481481481481</v>
      </c>
      <c r="N144" s="130"/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0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04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2"/>
      <c r="P146" s="512"/>
      <c r="Q146" s="512"/>
      <c r="R146" s="512"/>
      <c r="S146" s="512"/>
      <c r="T146" s="512"/>
      <c r="U146" s="51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0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512"/>
      <c r="P147" s="512"/>
      <c r="Q147" s="512"/>
      <c r="R147" s="512"/>
      <c r="S147" s="512"/>
      <c r="T147" s="512"/>
      <c r="U147" s="51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513" t="s">
        <v>202</v>
      </c>
      <c r="D148" s="143"/>
      <c r="E148" s="143"/>
      <c r="F148" s="144"/>
      <c r="G148" s="145">
        <f>SUM(G138:G147)</f>
        <v>142</v>
      </c>
      <c r="H148" s="146">
        <f>SUM(H138:H147)</f>
        <v>715.68</v>
      </c>
      <c r="I148" s="146">
        <f>SUM(I138:I147)</f>
        <v>12</v>
      </c>
      <c r="J148" s="130">
        <f t="array" ref="J148">IF(ISERROR(G148/I148),"",G148/I148)</f>
        <v>11.833333333333334</v>
      </c>
      <c r="K148" s="146">
        <f>SUM(K138:K147)</f>
        <v>10.518518518518519</v>
      </c>
      <c r="L148" s="147"/>
      <c r="M148" s="150">
        <f>SUM(M138:M147)</f>
        <v>1.481481481481481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10"/>
      <c r="D149" s="108">
        <v>3.65</v>
      </c>
      <c r="E149" s="108"/>
      <c r="F149" s="153"/>
      <c r="G149" s="128"/>
      <c r="H149" s="504">
        <f t="shared" ref="H149:H162" si="64">D149*G149</f>
        <v>0</v>
      </c>
      <c r="I149" s="129"/>
      <c r="J149" s="130" t="str">
        <f t="array" ref="J149">IF(ISERROR(G149/I149),"",G149/I149)</f>
        <v/>
      </c>
      <c r="K149" s="50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512"/>
      <c r="P149" s="512"/>
      <c r="Q149" s="512"/>
      <c r="R149" s="512"/>
      <c r="S149" s="512"/>
      <c r="T149" s="512"/>
      <c r="U149" s="51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10"/>
      <c r="D150" s="108">
        <v>6.58</v>
      </c>
      <c r="E150" s="108"/>
      <c r="F150" s="127"/>
      <c r="G150" s="128"/>
      <c r="H150" s="50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10"/>
      <c r="D151" s="108">
        <v>7.8</v>
      </c>
      <c r="E151" s="108"/>
      <c r="F151" s="127"/>
      <c r="G151" s="128"/>
      <c r="H151" s="50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10"/>
      <c r="D152" s="108">
        <v>4.4000000000000004</v>
      </c>
      <c r="E152" s="108"/>
      <c r="F152" s="127"/>
      <c r="G152" s="128"/>
      <c r="H152" s="504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512"/>
      <c r="P152" s="512"/>
      <c r="Q152" s="512"/>
      <c r="R152" s="512"/>
      <c r="S152" s="512"/>
      <c r="T152" s="512"/>
      <c r="U152" s="512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0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512"/>
      <c r="P153" s="512"/>
      <c r="Q153" s="512"/>
      <c r="R153" s="512"/>
      <c r="S153" s="512"/>
      <c r="T153" s="512"/>
      <c r="U153" s="51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10" t="s">
        <v>239</v>
      </c>
      <c r="C154" s="510" t="s">
        <v>179</v>
      </c>
      <c r="D154" s="108">
        <v>6.04</v>
      </c>
      <c r="E154" s="108"/>
      <c r="F154" s="127"/>
      <c r="G154" s="128"/>
      <c r="H154" s="50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512"/>
      <c r="P154" s="512"/>
      <c r="Q154" s="512"/>
      <c r="R154" s="512"/>
      <c r="S154" s="512"/>
      <c r="T154" s="512"/>
      <c r="U154" s="51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10" t="s">
        <v>239</v>
      </c>
      <c r="C155" s="510" t="s">
        <v>186</v>
      </c>
      <c r="D155" s="108">
        <v>6.04</v>
      </c>
      <c r="E155" s="108"/>
      <c r="F155" s="127"/>
      <c r="G155" s="128"/>
      <c r="H155" s="50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512"/>
      <c r="P155" s="512"/>
      <c r="Q155" s="512"/>
      <c r="R155" s="512"/>
      <c r="S155" s="512"/>
      <c r="T155" s="512"/>
      <c r="U155" s="51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10" t="s">
        <v>443</v>
      </c>
      <c r="C156" s="510" t="s">
        <v>179</v>
      </c>
      <c r="D156" s="108">
        <v>6</v>
      </c>
      <c r="E156" s="108"/>
      <c r="F156" s="127"/>
      <c r="G156" s="128"/>
      <c r="H156" s="504">
        <f t="shared" si="64"/>
        <v>0</v>
      </c>
      <c r="I156" s="129"/>
      <c r="J156" s="130"/>
      <c r="K156" s="131"/>
      <c r="L156" s="129"/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10" t="s">
        <v>443</v>
      </c>
      <c r="C157" s="510" t="s">
        <v>60</v>
      </c>
      <c r="D157" s="108">
        <v>6</v>
      </c>
      <c r="E157" s="108"/>
      <c r="F157" s="127"/>
      <c r="G157" s="128"/>
      <c r="H157" s="50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512"/>
      <c r="P157" s="512"/>
      <c r="Q157" s="512"/>
      <c r="R157" s="512"/>
      <c r="S157" s="512"/>
      <c r="T157" s="512"/>
      <c r="U157" s="5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03" t="s">
        <v>240</v>
      </c>
      <c r="C158" s="126"/>
      <c r="D158" s="108">
        <v>7.3</v>
      </c>
      <c r="E158" s="108"/>
      <c r="F158" s="127"/>
      <c r="G158" s="128"/>
      <c r="H158" s="50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12"/>
      <c r="P158" s="512"/>
      <c r="Q158" s="512"/>
      <c r="R158" s="512"/>
      <c r="S158" s="512"/>
      <c r="T158" s="512"/>
      <c r="U158" s="51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03" t="s">
        <v>241</v>
      </c>
      <c r="C159" s="126"/>
      <c r="D159" s="108">
        <f>78*120/1000</f>
        <v>9.36</v>
      </c>
      <c r="E159" s="108"/>
      <c r="F159" s="127"/>
      <c r="G159" s="128"/>
      <c r="H159" s="50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12"/>
      <c r="P159" s="512"/>
      <c r="Q159" s="512"/>
      <c r="R159" s="512"/>
      <c r="S159" s="512"/>
      <c r="T159" s="512"/>
      <c r="U159" s="51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03" t="s">
        <v>242</v>
      </c>
      <c r="C160" s="126"/>
      <c r="D160" s="108">
        <v>4.5</v>
      </c>
      <c r="E160" s="108"/>
      <c r="F160" s="127"/>
      <c r="G160" s="128"/>
      <c r="H160" s="504">
        <f t="shared" si="64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03" t="s">
        <v>243</v>
      </c>
      <c r="C161" s="126"/>
      <c r="D161" s="108">
        <v>4.5</v>
      </c>
      <c r="E161" s="108"/>
      <c r="F161" s="127"/>
      <c r="G161" s="128"/>
      <c r="H161" s="504">
        <f t="shared" si="64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04">
        <f t="shared" si="64"/>
        <v>0</v>
      </c>
      <c r="I162" s="129"/>
      <c r="J162" s="130"/>
      <c r="K162" s="131"/>
      <c r="L162" s="129"/>
      <c r="M162" s="109"/>
      <c r="N162" s="130"/>
      <c r="O162" s="512"/>
      <c r="P162" s="512"/>
      <c r="Q162" s="512"/>
      <c r="R162" s="512"/>
      <c r="S162" s="512"/>
      <c r="T162" s="512"/>
      <c r="U162" s="512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65" t="s">
        <v>244</v>
      </c>
      <c r="B163" s="566"/>
      <c r="C163" s="513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6">SUM(M149:M159)</f>
        <v>0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5984</v>
      </c>
      <c r="H164" s="154">
        <f>SUM(H28,H86,H121,H137,H148,H163)</f>
        <v>30172.01</v>
      </c>
      <c r="I164" s="154">
        <f>SUM(I28,I86,I121,I137,I148,I163)</f>
        <v>302.5</v>
      </c>
      <c r="J164" s="155">
        <f t="array" ref="J164">IF(ISERROR(G164/I164),"",G164/I164)</f>
        <v>19.781818181818181</v>
      </c>
      <c r="K164" s="154">
        <f>SUM(K28,K86,K121,K137,K148,K163)</f>
        <v>464.18597132079771</v>
      </c>
      <c r="L164" s="155">
        <f>IF(ISERROR(G164/K164),"",G164/K164)</f>
        <v>12.891384853732413</v>
      </c>
      <c r="M164" s="154">
        <f t="shared" ref="M164:AA164" si="77">SUM(M28,M86,M121,M137,M148,M163)</f>
        <v>-161.68597132079771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70" t="s">
        <v>476</v>
      </c>
      <c r="B165" s="506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506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506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506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506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506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506">
        <f>G164</f>
        <v>5984</v>
      </c>
      <c r="C171" s="541" t="s">
        <v>269</v>
      </c>
      <c r="D171" s="540"/>
      <c r="E171" s="531">
        <f>H164</f>
        <v>30172.01</v>
      </c>
      <c r="F171" s="531"/>
      <c r="G171" s="531" t="s">
        <v>270</v>
      </c>
      <c r="H171" s="531"/>
      <c r="I171" s="559">
        <f>L164</f>
        <v>12.891384853732413</v>
      </c>
      <c r="J171" s="559"/>
      <c r="K171" s="561" t="s">
        <v>271</v>
      </c>
      <c r="L171" s="561"/>
      <c r="M171" s="559">
        <f>J164</f>
        <v>19.781818181818181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506">
        <f>I164+C170</f>
        <v>306.5</v>
      </c>
      <c r="C172" s="538" t="s">
        <v>251</v>
      </c>
      <c r="D172" s="539"/>
      <c r="E172" s="556">
        <f>K164+I170</f>
        <v>505.18597132079771</v>
      </c>
      <c r="F172" s="556"/>
      <c r="G172" s="531" t="s">
        <v>274</v>
      </c>
      <c r="H172" s="531"/>
      <c r="I172" s="559">
        <f>B172-E172</f>
        <v>-198.68597132079771</v>
      </c>
      <c r="J172" s="559"/>
      <c r="K172" s="561" t="s">
        <v>275</v>
      </c>
      <c r="L172" s="561"/>
      <c r="M172" s="562">
        <f>IF(ISERROR(I172/E172),"",I172/E172)</f>
        <v>-0.39329273297383449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506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296</v>
      </c>
      <c r="H177" s="510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503" t="s">
        <v>178</v>
      </c>
      <c r="C178" s="126" t="s">
        <v>179</v>
      </c>
      <c r="D178" s="108">
        <v>5.03</v>
      </c>
      <c r="E178" s="108"/>
      <c r="F178" s="127"/>
      <c r="G178" s="128"/>
      <c r="H178" s="50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0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12"/>
      <c r="P179" s="512"/>
      <c r="Q179" s="512"/>
      <c r="R179" s="512"/>
      <c r="S179" s="512"/>
      <c r="T179" s="512"/>
      <c r="U179" s="5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0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0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0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04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12"/>
      <c r="P183" s="512"/>
      <c r="Q183" s="512"/>
      <c r="R183" s="512"/>
      <c r="S183" s="512"/>
      <c r="T183" s="512"/>
      <c r="U183" s="51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0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0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12"/>
      <c r="P185" s="512"/>
      <c r="Q185" s="512"/>
      <c r="R185" s="512"/>
      <c r="S185" s="512"/>
      <c r="T185" s="512"/>
      <c r="U185" s="5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04">
        <f t="shared" si="78"/>
        <v>0</v>
      </c>
      <c r="I186" s="50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2+23+77-100</f>
        <v>2</v>
      </c>
      <c r="H187" s="504">
        <f t="shared" si="78"/>
        <v>10.08</v>
      </c>
      <c r="I187" s="504">
        <f>1*5</f>
        <v>5</v>
      </c>
      <c r="J187" s="130">
        <f t="array" ref="J187">IF(ISERROR(G187/I187),"",G187/I187)</f>
        <v>0.4</v>
      </c>
      <c r="K187" s="131">
        <f t="array" ref="K187">IF(ISERROR(G187/L187),"",G187/L187)</f>
        <v>0.11764705882352941</v>
      </c>
      <c r="L187" s="129">
        <v>17</v>
      </c>
      <c r="M187" s="109">
        <f t="shared" si="79"/>
        <v>4.882352941176471</v>
      </c>
      <c r="N187" s="130">
        <f t="shared" si="82"/>
        <v>0</v>
      </c>
      <c r="O187" s="512"/>
      <c r="P187" s="512"/>
      <c r="Q187" s="512"/>
      <c r="R187" s="512"/>
      <c r="S187" s="512"/>
      <c r="T187" s="512"/>
      <c r="U187" s="51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0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0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2"/>
      <c r="P189" s="512"/>
      <c r="Q189" s="512"/>
      <c r="R189" s="512"/>
      <c r="S189" s="512"/>
      <c r="T189" s="512"/>
      <c r="U189" s="51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F190" s="127">
        <v>42744</v>
      </c>
      <c r="G190" s="128">
        <f>90*7+38+90</f>
        <v>758</v>
      </c>
      <c r="H190" s="504">
        <f t="shared" ref="H190:H198" si="83">D190*G190</f>
        <v>3835.4799999999996</v>
      </c>
      <c r="I190" s="129">
        <v>40</v>
      </c>
      <c r="J190" s="130">
        <f t="array" ref="J190">IF(ISERROR(G190/I190),"",G190/I190)</f>
        <v>18.95</v>
      </c>
      <c r="K190" s="131">
        <f t="array" ref="K190">IF(ISERROR(G190/L190),"",G190/L190)</f>
        <v>39.89473684210526</v>
      </c>
      <c r="L190" s="129">
        <v>19</v>
      </c>
      <c r="M190" s="109">
        <f t="shared" ref="M190:M198" si="84">IF(ISERROR(I190-K190),"",I190-K190)</f>
        <v>0.10526315789473983</v>
      </c>
      <c r="N190" s="130">
        <f t="shared" ref="N190:N192" si="85">SUM(O190:U190)</f>
        <v>0</v>
      </c>
      <c r="O190" s="512"/>
      <c r="P190" s="512"/>
      <c r="Q190" s="512"/>
      <c r="R190" s="512"/>
      <c r="S190" s="512"/>
      <c r="T190" s="512"/>
      <c r="U190" s="51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100*2+89+3</f>
        <v>292</v>
      </c>
      <c r="H191" s="504">
        <f t="shared" si="83"/>
        <v>1486.28</v>
      </c>
      <c r="I191" s="129">
        <f>8*5</f>
        <v>40</v>
      </c>
      <c r="J191" s="130">
        <f t="array" ref="J191">IF(ISERROR(G191/I191),"",G191/I191)</f>
        <v>7.3</v>
      </c>
      <c r="K191" s="131">
        <f t="array" ref="K191">IF(ISERROR(G191/L191),"",G191/L191)</f>
        <v>12.695652173913043</v>
      </c>
      <c r="L191" s="129">
        <v>23</v>
      </c>
      <c r="M191" s="109">
        <f t="shared" si="84"/>
        <v>27.304347826086957</v>
      </c>
      <c r="N191" s="130">
        <f t="shared" si="85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0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12"/>
      <c r="P192" s="512"/>
      <c r="Q192" s="512"/>
      <c r="R192" s="512"/>
      <c r="S192" s="512"/>
      <c r="T192" s="512"/>
      <c r="U192" s="51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10" t="s">
        <v>190</v>
      </c>
      <c r="D193" s="108">
        <v>4.8</v>
      </c>
      <c r="E193" s="108"/>
      <c r="F193" s="127"/>
      <c r="G193" s="128"/>
      <c r="H193" s="50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10" t="s">
        <v>187</v>
      </c>
      <c r="D194" s="108">
        <v>4.8</v>
      </c>
      <c r="E194" s="108"/>
      <c r="F194" s="127"/>
      <c r="G194" s="128"/>
      <c r="H194" s="50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10" t="s">
        <v>179</v>
      </c>
      <c r="D195" s="108">
        <v>4.8</v>
      </c>
      <c r="E195" s="108"/>
      <c r="F195" s="127"/>
      <c r="G195" s="128"/>
      <c r="H195" s="50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10" t="s">
        <v>199</v>
      </c>
      <c r="D196" s="108">
        <v>4.8</v>
      </c>
      <c r="E196" s="108"/>
      <c r="F196" s="127"/>
      <c r="G196" s="128"/>
      <c r="H196" s="50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12"/>
      <c r="P196" s="512"/>
      <c r="Q196" s="512"/>
      <c r="R196" s="512"/>
      <c r="S196" s="512"/>
      <c r="T196" s="512"/>
      <c r="U196" s="51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0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12"/>
      <c r="P197" s="512"/>
      <c r="Q197" s="512"/>
      <c r="R197" s="512"/>
      <c r="S197" s="512"/>
      <c r="T197" s="512"/>
      <c r="U197" s="51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f>100*8+41</f>
        <v>841</v>
      </c>
      <c r="H198" s="504">
        <f t="shared" si="83"/>
        <v>4196.59</v>
      </c>
      <c r="I198" s="129">
        <f>8*5</f>
        <v>40</v>
      </c>
      <c r="J198" s="130">
        <f t="array" ref="J198">IF(ISERROR(G198/I198),"",G198/I198)</f>
        <v>21.024999999999999</v>
      </c>
      <c r="K198" s="131">
        <f t="array" ref="K198">IF(ISERROR(G198/L198),"",G198/L198)</f>
        <v>35.787234042553195</v>
      </c>
      <c r="L198" s="129">
        <v>23.5</v>
      </c>
      <c r="M198" s="109">
        <f t="shared" si="84"/>
        <v>4.2127659574468055</v>
      </c>
      <c r="N198" s="130">
        <f t="shared" si="88"/>
        <v>0</v>
      </c>
      <c r="O198" s="512"/>
      <c r="P198" s="512"/>
      <c r="Q198" s="512"/>
      <c r="R198" s="512"/>
      <c r="S198" s="512"/>
      <c r="T198" s="512"/>
      <c r="U198" s="512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513" t="s">
        <v>202</v>
      </c>
      <c r="D199" s="143"/>
      <c r="E199" s="143"/>
      <c r="F199" s="144"/>
      <c r="G199" s="145">
        <f>SUM(G178:G198)</f>
        <v>1893</v>
      </c>
      <c r="H199" s="146">
        <f>SUM(H178:H198)</f>
        <v>9528.43</v>
      </c>
      <c r="I199" s="146">
        <f>SUM(I178:I198)</f>
        <v>125</v>
      </c>
      <c r="J199" s="130">
        <f t="array" ref="J199">IF(ISERROR(G199/I199),"",G199/I199)</f>
        <v>15.144</v>
      </c>
      <c r="K199" s="146">
        <f>SUM(K178:K198)</f>
        <v>88.495270117395023</v>
      </c>
      <c r="L199" s="147"/>
      <c r="M199" s="150">
        <f t="shared" ref="M199:AA199" si="91">SUM(M178:M198)</f>
        <v>36.504729882604977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503" t="s">
        <v>206</v>
      </c>
      <c r="C200" s="126" t="s">
        <v>199</v>
      </c>
      <c r="D200" s="108">
        <v>5.03</v>
      </c>
      <c r="E200" s="108"/>
      <c r="F200" s="127"/>
      <c r="G200" s="128"/>
      <c r="H200" s="50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508"/>
      <c r="P200" s="508"/>
      <c r="Q200" s="508"/>
      <c r="R200" s="508"/>
      <c r="S200" s="508"/>
      <c r="T200" s="508"/>
      <c r="U200" s="50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03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108*9</f>
        <v>972</v>
      </c>
      <c r="H201" s="504">
        <f t="shared" si="92"/>
        <v>4889.16</v>
      </c>
      <c r="I201" s="129">
        <v>10</v>
      </c>
      <c r="J201" s="130">
        <f t="array" ref="J201">IF(ISERROR(G201/I201),"",G201/I201)</f>
        <v>97.2</v>
      </c>
      <c r="K201" s="131">
        <f t="array" ref="K201">IF(ISERROR(G201/L201),"",G201/L201)</f>
        <v>18.692307692307693</v>
      </c>
      <c r="L201" s="129">
        <v>52</v>
      </c>
      <c r="M201" s="109">
        <f t="shared" si="93"/>
        <v>-8.6923076923076934</v>
      </c>
      <c r="N201" s="130"/>
      <c r="O201" s="508"/>
      <c r="P201" s="508"/>
      <c r="Q201" s="508"/>
      <c r="R201" s="508"/>
      <c r="S201" s="508"/>
      <c r="T201" s="508"/>
      <c r="U201" s="50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03" t="s">
        <v>206</v>
      </c>
      <c r="C202" s="126" t="s">
        <v>186</v>
      </c>
      <c r="D202" s="108">
        <v>5.03</v>
      </c>
      <c r="E202" s="108"/>
      <c r="F202" s="127"/>
      <c r="G202" s="128"/>
      <c r="H202" s="50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508"/>
      <c r="P202" s="508"/>
      <c r="Q202" s="508"/>
      <c r="R202" s="508"/>
      <c r="S202" s="508"/>
      <c r="T202" s="508"/>
      <c r="U202" s="50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03" t="s">
        <v>206</v>
      </c>
      <c r="C203" s="126" t="s">
        <v>203</v>
      </c>
      <c r="D203" s="108">
        <v>5.03</v>
      </c>
      <c r="E203" s="108"/>
      <c r="F203" s="127"/>
      <c r="G203" s="128"/>
      <c r="H203" s="50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508"/>
      <c r="P203" s="508"/>
      <c r="Q203" s="508"/>
      <c r="R203" s="508"/>
      <c r="S203" s="508"/>
      <c r="T203" s="508"/>
      <c r="U203" s="50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03" t="s">
        <v>206</v>
      </c>
      <c r="C204" s="126" t="s">
        <v>207</v>
      </c>
      <c r="D204" s="108">
        <v>5.03</v>
      </c>
      <c r="E204" s="108"/>
      <c r="F204" s="127"/>
      <c r="G204" s="128"/>
      <c r="H204" s="504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508"/>
      <c r="P204" s="508"/>
      <c r="Q204" s="508"/>
      <c r="R204" s="508"/>
      <c r="S204" s="508"/>
      <c r="T204" s="508"/>
      <c r="U204" s="50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03" t="s">
        <v>414</v>
      </c>
      <c r="C205" s="187" t="s">
        <v>415</v>
      </c>
      <c r="D205" s="108">
        <v>5.03</v>
      </c>
      <c r="E205" s="108"/>
      <c r="F205" s="127"/>
      <c r="G205" s="128"/>
      <c r="H205" s="50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08"/>
      <c r="P205" s="508"/>
      <c r="Q205" s="508"/>
      <c r="R205" s="508"/>
      <c r="S205" s="508"/>
      <c r="T205" s="508"/>
      <c r="U205" s="50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03" t="s">
        <v>414</v>
      </c>
      <c r="C206" s="187" t="s">
        <v>416</v>
      </c>
      <c r="D206" s="108">
        <v>5.03</v>
      </c>
      <c r="E206" s="108"/>
      <c r="F206" s="127"/>
      <c r="G206" s="128"/>
      <c r="H206" s="50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08"/>
      <c r="P206" s="508"/>
      <c r="Q206" s="508"/>
      <c r="R206" s="508"/>
      <c r="S206" s="508"/>
      <c r="T206" s="508"/>
      <c r="U206" s="50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03" t="s">
        <v>414</v>
      </c>
      <c r="C207" s="187" t="s">
        <v>61</v>
      </c>
      <c r="D207" s="108">
        <v>5.03</v>
      </c>
      <c r="E207" s="108"/>
      <c r="F207" s="127"/>
      <c r="G207" s="128"/>
      <c r="H207" s="50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08"/>
      <c r="P207" s="508"/>
      <c r="Q207" s="508"/>
      <c r="R207" s="508"/>
      <c r="S207" s="508"/>
      <c r="T207" s="508"/>
      <c r="U207" s="50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03" t="s">
        <v>208</v>
      </c>
      <c r="C208" s="126" t="s">
        <v>179</v>
      </c>
      <c r="D208" s="108">
        <v>5.08</v>
      </c>
      <c r="E208" s="108"/>
      <c r="F208" s="127"/>
      <c r="G208" s="128"/>
      <c r="H208" s="50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2">IF(ISERROR(I208-K208),"",I208-K208)</f>
        <v>0</v>
      </c>
      <c r="N208" s="130">
        <f t="shared" ref="N208:N237" si="103">SUM(O208:U208)</f>
        <v>0</v>
      </c>
      <c r="O208" s="508"/>
      <c r="P208" s="508"/>
      <c r="Q208" s="508"/>
      <c r="R208" s="508"/>
      <c r="S208" s="508"/>
      <c r="T208" s="508"/>
      <c r="U208" s="508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03" t="s">
        <v>208</v>
      </c>
      <c r="C209" s="126" t="s">
        <v>204</v>
      </c>
      <c r="D209" s="108">
        <v>5.08</v>
      </c>
      <c r="E209" s="108"/>
      <c r="F209" s="127"/>
      <c r="G209" s="128"/>
      <c r="H209" s="50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8"/>
      <c r="P209" s="508"/>
      <c r="Q209" s="508"/>
      <c r="R209" s="508"/>
      <c r="S209" s="508"/>
      <c r="T209" s="508"/>
      <c r="U209" s="50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03" t="s">
        <v>208</v>
      </c>
      <c r="C210" s="126" t="s">
        <v>205</v>
      </c>
      <c r="D210" s="108">
        <v>5.08</v>
      </c>
      <c r="E210" s="108"/>
      <c r="F210" s="127"/>
      <c r="G210" s="128"/>
      <c r="H210" s="50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8"/>
      <c r="P210" s="508"/>
      <c r="Q210" s="508"/>
      <c r="R210" s="508"/>
      <c r="S210" s="508"/>
      <c r="T210" s="508"/>
      <c r="U210" s="50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03" t="s">
        <v>208</v>
      </c>
      <c r="C211" s="126" t="s">
        <v>186</v>
      </c>
      <c r="D211" s="108">
        <v>5.08</v>
      </c>
      <c r="E211" s="108"/>
      <c r="F211" s="127">
        <v>42745</v>
      </c>
      <c r="G211" s="128">
        <f>108*5+60</f>
        <v>600</v>
      </c>
      <c r="H211" s="504">
        <f t="shared" si="92"/>
        <v>3048</v>
      </c>
      <c r="I211" s="129">
        <f>10*3</f>
        <v>30</v>
      </c>
      <c r="J211" s="130">
        <f t="array" ref="J211">IF(ISERROR(G211/I211),"",G211/I211)</f>
        <v>20</v>
      </c>
      <c r="K211" s="131">
        <f t="array" ref="K211">IF(ISERROR(G211/L211),"",G211/L211)</f>
        <v>28.571428571428573</v>
      </c>
      <c r="L211" s="129">
        <v>21</v>
      </c>
      <c r="M211" s="109">
        <f t="shared" si="102"/>
        <v>1.428571428571427</v>
      </c>
      <c r="N211" s="130">
        <f t="shared" si="103"/>
        <v>0</v>
      </c>
      <c r="O211" s="508"/>
      <c r="P211" s="508"/>
      <c r="Q211" s="508"/>
      <c r="R211" s="508"/>
      <c r="S211" s="508"/>
      <c r="T211" s="508"/>
      <c r="U211" s="50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03" t="s">
        <v>208</v>
      </c>
      <c r="C212" s="126" t="s">
        <v>203</v>
      </c>
      <c r="D212" s="108">
        <v>5.08</v>
      </c>
      <c r="E212" s="108"/>
      <c r="F212" s="127"/>
      <c r="G212" s="128"/>
      <c r="H212" s="50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08"/>
      <c r="P212" s="508"/>
      <c r="Q212" s="508"/>
      <c r="R212" s="508"/>
      <c r="S212" s="508"/>
      <c r="T212" s="508"/>
      <c r="U212" s="50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03" t="s">
        <v>208</v>
      </c>
      <c r="C213" s="126" t="s">
        <v>199</v>
      </c>
      <c r="D213" s="108">
        <v>5.08</v>
      </c>
      <c r="E213" s="108"/>
      <c r="F213" s="127"/>
      <c r="G213" s="128"/>
      <c r="H213" s="50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12"/>
      <c r="P213" s="512"/>
      <c r="Q213" s="512"/>
      <c r="R213" s="512"/>
      <c r="S213" s="512"/>
      <c r="T213" s="512"/>
      <c r="U213" s="51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03" t="s">
        <v>208</v>
      </c>
      <c r="C214" s="126" t="s">
        <v>187</v>
      </c>
      <c r="D214" s="108">
        <v>5.08</v>
      </c>
      <c r="E214" s="108"/>
      <c r="F214" s="127"/>
      <c r="G214" s="128"/>
      <c r="H214" s="50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08"/>
      <c r="P214" s="508"/>
      <c r="Q214" s="508"/>
      <c r="R214" s="508"/>
      <c r="S214" s="508"/>
      <c r="T214" s="508"/>
      <c r="U214" s="50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03" t="s">
        <v>208</v>
      </c>
      <c r="C215" s="126" t="s">
        <v>207</v>
      </c>
      <c r="D215" s="108">
        <v>5.08</v>
      </c>
      <c r="E215" s="108"/>
      <c r="F215" s="127"/>
      <c r="G215" s="128"/>
      <c r="H215" s="50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12"/>
      <c r="P215" s="512"/>
      <c r="Q215" s="512"/>
      <c r="R215" s="512"/>
      <c r="S215" s="512"/>
      <c r="T215" s="512"/>
      <c r="U215" s="51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03" t="s">
        <v>209</v>
      </c>
      <c r="C216" s="126" t="s">
        <v>194</v>
      </c>
      <c r="D216" s="108">
        <v>5.03</v>
      </c>
      <c r="E216" s="108"/>
      <c r="F216" s="127"/>
      <c r="G216" s="128"/>
      <c r="H216" s="50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8"/>
      <c r="P216" s="508"/>
      <c r="Q216" s="508"/>
      <c r="R216" s="508"/>
      <c r="S216" s="508"/>
      <c r="T216" s="508"/>
      <c r="U216" s="50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03" t="s">
        <v>209</v>
      </c>
      <c r="C217" s="126" t="s">
        <v>179</v>
      </c>
      <c r="D217" s="108">
        <v>5.03</v>
      </c>
      <c r="E217" s="108"/>
      <c r="F217" s="127"/>
      <c r="G217" s="128"/>
      <c r="H217" s="50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8"/>
      <c r="P217" s="508"/>
      <c r="Q217" s="508"/>
      <c r="R217" s="508"/>
      <c r="S217" s="508"/>
      <c r="T217" s="508"/>
      <c r="U217" s="50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03" t="s">
        <v>209</v>
      </c>
      <c r="C218" s="126" t="s">
        <v>195</v>
      </c>
      <c r="D218" s="108">
        <v>5.03</v>
      </c>
      <c r="E218" s="108"/>
      <c r="F218" s="127"/>
      <c r="G218" s="128"/>
      <c r="H218" s="50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8"/>
      <c r="P218" s="508"/>
      <c r="Q218" s="508"/>
      <c r="R218" s="508"/>
      <c r="S218" s="508"/>
      <c r="T218" s="508"/>
      <c r="U218" s="50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03" t="s">
        <v>209</v>
      </c>
      <c r="C219" s="126" t="s">
        <v>204</v>
      </c>
      <c r="D219" s="108">
        <v>5.03</v>
      </c>
      <c r="E219" s="108"/>
      <c r="F219" s="127"/>
      <c r="G219" s="128"/>
      <c r="H219" s="50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08"/>
      <c r="P219" s="508"/>
      <c r="Q219" s="508"/>
      <c r="R219" s="508"/>
      <c r="S219" s="508"/>
      <c r="T219" s="508"/>
      <c r="U219" s="50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03" t="s">
        <v>382</v>
      </c>
      <c r="C220" s="187" t="s">
        <v>383</v>
      </c>
      <c r="D220" s="108">
        <v>5.03</v>
      </c>
      <c r="E220" s="108"/>
      <c r="F220" s="127"/>
      <c r="G220" s="128"/>
      <c r="H220" s="50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8"/>
      <c r="P220" s="508"/>
      <c r="Q220" s="508"/>
      <c r="R220" s="508"/>
      <c r="S220" s="508"/>
      <c r="T220" s="508"/>
      <c r="U220" s="50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03" t="s">
        <v>382</v>
      </c>
      <c r="C221" s="187" t="s">
        <v>384</v>
      </c>
      <c r="D221" s="108">
        <v>5.03</v>
      </c>
      <c r="E221" s="108"/>
      <c r="F221" s="127"/>
      <c r="G221" s="128"/>
      <c r="H221" s="50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8"/>
      <c r="P221" s="508"/>
      <c r="Q221" s="508"/>
      <c r="R221" s="508"/>
      <c r="S221" s="508"/>
      <c r="T221" s="508"/>
      <c r="U221" s="50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03" t="s">
        <v>382</v>
      </c>
      <c r="C222" s="187" t="s">
        <v>389</v>
      </c>
      <c r="D222" s="108">
        <v>5.03</v>
      </c>
      <c r="E222" s="108"/>
      <c r="F222" s="127"/>
      <c r="G222" s="128"/>
      <c r="H222" s="50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8"/>
      <c r="P222" s="508"/>
      <c r="Q222" s="508"/>
      <c r="R222" s="508"/>
      <c r="S222" s="508"/>
      <c r="T222" s="508"/>
      <c r="U222" s="50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03" t="s">
        <v>382</v>
      </c>
      <c r="C223" s="187" t="s">
        <v>391</v>
      </c>
      <c r="D223" s="108">
        <v>5.03</v>
      </c>
      <c r="E223" s="108"/>
      <c r="F223" s="127"/>
      <c r="G223" s="128"/>
      <c r="H223" s="50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08"/>
      <c r="P223" s="508"/>
      <c r="Q223" s="508"/>
      <c r="R223" s="508"/>
      <c r="S223" s="508"/>
      <c r="T223" s="508"/>
      <c r="U223" s="50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03" t="s">
        <v>418</v>
      </c>
      <c r="C224" s="187" t="s">
        <v>364</v>
      </c>
      <c r="D224" s="108">
        <v>5.03</v>
      </c>
      <c r="E224" s="108"/>
      <c r="F224" s="127"/>
      <c r="G224" s="128"/>
      <c r="H224" s="50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8"/>
      <c r="P224" s="508"/>
      <c r="Q224" s="508"/>
      <c r="R224" s="508"/>
      <c r="S224" s="508"/>
      <c r="T224" s="508"/>
      <c r="U224" s="50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03" t="s">
        <v>418</v>
      </c>
      <c r="C225" s="187" t="s">
        <v>365</v>
      </c>
      <c r="D225" s="108">
        <v>5.03</v>
      </c>
      <c r="E225" s="108"/>
      <c r="F225" s="127"/>
      <c r="G225" s="128"/>
      <c r="H225" s="50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8"/>
      <c r="P225" s="508"/>
      <c r="Q225" s="508"/>
      <c r="R225" s="508"/>
      <c r="S225" s="508"/>
      <c r="T225" s="508"/>
      <c r="U225" s="50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03" t="s">
        <v>418</v>
      </c>
      <c r="C226" s="187" t="s">
        <v>366</v>
      </c>
      <c r="D226" s="108">
        <v>5.03</v>
      </c>
      <c r="E226" s="108"/>
      <c r="F226" s="127"/>
      <c r="G226" s="128"/>
      <c r="H226" s="50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8"/>
      <c r="P226" s="508"/>
      <c r="Q226" s="508"/>
      <c r="R226" s="508"/>
      <c r="S226" s="508"/>
      <c r="T226" s="508"/>
      <c r="U226" s="50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03" t="s">
        <v>418</v>
      </c>
      <c r="C227" s="187" t="s">
        <v>367</v>
      </c>
      <c r="D227" s="108">
        <v>5.03</v>
      </c>
      <c r="E227" s="108"/>
      <c r="F227" s="127"/>
      <c r="G227" s="128"/>
      <c r="H227" s="50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08"/>
      <c r="P227" s="508"/>
      <c r="Q227" s="508"/>
      <c r="R227" s="508"/>
      <c r="S227" s="508"/>
      <c r="T227" s="508"/>
      <c r="U227" s="50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0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12"/>
      <c r="P228" s="512"/>
      <c r="Q228" s="512"/>
      <c r="R228" s="512"/>
      <c r="S228" s="512"/>
      <c r="T228" s="512"/>
      <c r="U228" s="51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0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0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0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0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0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0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0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91</v>
      </c>
      <c r="H236" s="504">
        <f t="shared" si="92"/>
        <v>457.73</v>
      </c>
      <c r="I236" s="129">
        <v>1</v>
      </c>
      <c r="J236" s="130">
        <f t="array" ref="J236">IF(ISERROR(G236/I236),"",G236/I236)</f>
        <v>91</v>
      </c>
      <c r="K236" s="131">
        <f t="array" ref="K236">IF(ISERROR(G236/L236),"",G236/L236)</f>
        <v>1.82</v>
      </c>
      <c r="L236" s="129">
        <v>50</v>
      </c>
      <c r="M236" s="109">
        <f t="shared" si="102"/>
        <v>-0.82000000000000006</v>
      </c>
      <c r="N236" s="130">
        <f t="shared" si="103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0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512"/>
      <c r="P237" s="512"/>
      <c r="Q237" s="512"/>
      <c r="R237" s="512"/>
      <c r="S237" s="512"/>
      <c r="T237" s="512"/>
      <c r="U237" s="51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90*7+57-90</f>
        <v>597</v>
      </c>
      <c r="H238" s="504">
        <f t="shared" si="92"/>
        <v>3002.9100000000003</v>
      </c>
      <c r="I238" s="129">
        <v>10.5</v>
      </c>
      <c r="J238" s="130">
        <f t="array" ref="J238">IF(ISERROR(G238/I238),"",G238/I238)</f>
        <v>56.857142857142854</v>
      </c>
      <c r="K238" s="131">
        <f t="array" ref="K238">IF(ISERROR(G238/L238),"",G238/L238)</f>
        <v>11.94</v>
      </c>
      <c r="L238" s="129">
        <v>50</v>
      </c>
      <c r="M238" s="109">
        <f t="shared" si="102"/>
        <v>-1.4399999999999995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0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12"/>
      <c r="P239" s="512"/>
      <c r="Q239" s="512"/>
      <c r="R239" s="512"/>
      <c r="S239" s="512"/>
      <c r="T239" s="512"/>
      <c r="U239" s="5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0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12"/>
      <c r="P240" s="512"/>
      <c r="Q240" s="512"/>
      <c r="R240" s="512"/>
      <c r="S240" s="512"/>
      <c r="T240" s="512"/>
      <c r="U240" s="51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0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12"/>
      <c r="P241" s="512"/>
      <c r="Q241" s="512"/>
      <c r="R241" s="512"/>
      <c r="S241" s="512"/>
      <c r="T241" s="512"/>
      <c r="U241" s="51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0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12"/>
      <c r="P242" s="512"/>
      <c r="Q242" s="512"/>
      <c r="R242" s="512"/>
      <c r="S242" s="512"/>
      <c r="T242" s="512"/>
      <c r="U242" s="51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0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12"/>
      <c r="P243" s="512"/>
      <c r="Q243" s="512"/>
      <c r="R243" s="512"/>
      <c r="S243" s="512"/>
      <c r="T243" s="512"/>
      <c r="U243" s="51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0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0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0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12"/>
      <c r="P246" s="512"/>
      <c r="Q246" s="512"/>
      <c r="R246" s="512"/>
      <c r="S246" s="512"/>
      <c r="T246" s="512"/>
      <c r="U246" s="51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0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0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0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0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0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0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0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0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0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0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12"/>
      <c r="P256" s="512"/>
      <c r="Q256" s="512"/>
      <c r="R256" s="512"/>
      <c r="S256" s="512"/>
      <c r="T256" s="512"/>
      <c r="U256" s="512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513" t="s">
        <v>202</v>
      </c>
      <c r="D257" s="143"/>
      <c r="E257" s="143"/>
      <c r="F257" s="144"/>
      <c r="G257" s="145">
        <f>SUM(G200:G256)</f>
        <v>2260</v>
      </c>
      <c r="H257" s="146">
        <f>SUM(H200:H256)</f>
        <v>11397.8</v>
      </c>
      <c r="I257" s="146">
        <f>SUM(I200:I256)</f>
        <v>51.5</v>
      </c>
      <c r="J257" s="130">
        <f t="array" ref="J257">IF(ISERROR(G257/I257),"",G257/I257)</f>
        <v>43.883495145631066</v>
      </c>
      <c r="K257" s="146">
        <f>SUM(K200:K256)</f>
        <v>61.023736263736261</v>
      </c>
      <c r="L257" s="147"/>
      <c r="M257" s="150">
        <f t="shared" ref="M257:V257" si="115">SUM(M200:M256)</f>
        <v>-9.5237362637362661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03" t="s">
        <v>217</v>
      </c>
      <c r="C258" s="126" t="s">
        <v>179</v>
      </c>
      <c r="D258" s="108">
        <v>5.03</v>
      </c>
      <c r="E258" s="108"/>
      <c r="F258" s="127"/>
      <c r="G258" s="128"/>
      <c r="H258" s="50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12"/>
      <c r="P258" s="512"/>
      <c r="Q258" s="512"/>
      <c r="R258" s="512"/>
      <c r="S258" s="512"/>
      <c r="T258" s="512"/>
      <c r="U258" s="51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03" t="s">
        <v>217</v>
      </c>
      <c r="C259" s="126" t="s">
        <v>186</v>
      </c>
      <c r="D259" s="108">
        <v>5.03</v>
      </c>
      <c r="E259" s="108"/>
      <c r="F259" s="127"/>
      <c r="G259" s="128"/>
      <c r="H259" s="50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03" t="s">
        <v>217</v>
      </c>
      <c r="C260" s="126" t="s">
        <v>204</v>
      </c>
      <c r="D260" s="108">
        <v>5.03</v>
      </c>
      <c r="E260" s="108"/>
      <c r="F260" s="127"/>
      <c r="G260" s="128"/>
      <c r="H260" s="50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0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0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0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0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12"/>
      <c r="P264" s="512"/>
      <c r="Q264" s="512"/>
      <c r="R264" s="512"/>
      <c r="S264" s="512"/>
      <c r="T264" s="512"/>
      <c r="U264" s="51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0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12"/>
      <c r="P265" s="512"/>
      <c r="Q265" s="512"/>
      <c r="R265" s="512"/>
      <c r="S265" s="512"/>
      <c r="T265" s="512"/>
      <c r="U265" s="51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0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0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0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0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0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12"/>
      <c r="P270" s="512"/>
      <c r="Q270" s="512"/>
      <c r="R270" s="512"/>
      <c r="S270" s="512"/>
      <c r="T270" s="512"/>
      <c r="U270" s="51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0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0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0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12"/>
      <c r="P273" s="512"/>
      <c r="Q273" s="512"/>
      <c r="R273" s="512"/>
      <c r="S273" s="512"/>
      <c r="T273" s="512"/>
      <c r="U273" s="51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03" t="s">
        <v>222</v>
      </c>
      <c r="C274" s="126" t="s">
        <v>181</v>
      </c>
      <c r="D274" s="108">
        <v>9.36</v>
      </c>
      <c r="E274" s="108"/>
      <c r="F274" s="127"/>
      <c r="G274" s="128"/>
      <c r="H274" s="50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12"/>
      <c r="P274" s="512"/>
      <c r="Q274" s="512"/>
      <c r="R274" s="512"/>
      <c r="S274" s="512"/>
      <c r="T274" s="512"/>
      <c r="U274" s="51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03" t="s">
        <v>222</v>
      </c>
      <c r="C275" s="126" t="s">
        <v>179</v>
      </c>
      <c r="D275" s="108">
        <v>9.36</v>
      </c>
      <c r="E275" s="108"/>
      <c r="F275" s="127"/>
      <c r="G275" s="128"/>
      <c r="H275" s="50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03" t="s">
        <v>222</v>
      </c>
      <c r="C276" s="126" t="s">
        <v>221</v>
      </c>
      <c r="D276" s="108">
        <v>9.36</v>
      </c>
      <c r="E276" s="108"/>
      <c r="F276" s="127"/>
      <c r="G276" s="128"/>
      <c r="H276" s="50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03" t="s">
        <v>222</v>
      </c>
      <c r="C277" s="126" t="s">
        <v>186</v>
      </c>
      <c r="D277" s="108">
        <v>9.36</v>
      </c>
      <c r="E277" s="108"/>
      <c r="F277" s="127"/>
      <c r="G277" s="128"/>
      <c r="H277" s="50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12"/>
      <c r="P277" s="512"/>
      <c r="Q277" s="512"/>
      <c r="R277" s="512"/>
      <c r="S277" s="512"/>
      <c r="T277" s="512"/>
      <c r="U277" s="51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03" t="s">
        <v>393</v>
      </c>
      <c r="C278" s="187" t="s">
        <v>395</v>
      </c>
      <c r="D278" s="108">
        <v>5</v>
      </c>
      <c r="E278" s="108"/>
      <c r="F278" s="127"/>
      <c r="G278" s="128"/>
      <c r="H278" s="50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03" t="s">
        <v>393</v>
      </c>
      <c r="C279" s="187" t="s">
        <v>402</v>
      </c>
      <c r="D279" s="108">
        <v>5</v>
      </c>
      <c r="E279" s="108"/>
      <c r="F279" s="127"/>
      <c r="G279" s="128"/>
      <c r="H279" s="50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03" t="s">
        <v>404</v>
      </c>
      <c r="C280" s="187" t="s">
        <v>405</v>
      </c>
      <c r="D280" s="108">
        <v>5</v>
      </c>
      <c r="E280" s="108"/>
      <c r="F280" s="127"/>
      <c r="G280" s="128"/>
      <c r="H280" s="50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03" t="s">
        <v>342</v>
      </c>
      <c r="C281" s="187" t="s">
        <v>372</v>
      </c>
      <c r="D281" s="108">
        <v>5</v>
      </c>
      <c r="E281" s="108"/>
      <c r="F281" s="127"/>
      <c r="G281" s="128"/>
      <c r="H281" s="50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03" t="s">
        <v>343</v>
      </c>
      <c r="C282" s="126" t="s">
        <v>345</v>
      </c>
      <c r="D282" s="108">
        <v>5</v>
      </c>
      <c r="E282" s="108"/>
      <c r="F282" s="127"/>
      <c r="G282" s="128"/>
      <c r="H282" s="50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03" t="s">
        <v>343</v>
      </c>
      <c r="C283" s="126" t="s">
        <v>347</v>
      </c>
      <c r="D283" s="108">
        <v>5</v>
      </c>
      <c r="E283" s="108"/>
      <c r="F283" s="127"/>
      <c r="G283" s="128"/>
      <c r="H283" s="50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12"/>
      <c r="P283" s="512"/>
      <c r="Q283" s="512"/>
      <c r="R283" s="512"/>
      <c r="S283" s="512"/>
      <c r="T283" s="512"/>
      <c r="U283" s="5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0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12"/>
      <c r="P284" s="512"/>
      <c r="Q284" s="512"/>
      <c r="R284" s="512"/>
      <c r="S284" s="512"/>
      <c r="T284" s="512"/>
      <c r="U284" s="51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0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12"/>
      <c r="P285" s="512"/>
      <c r="Q285" s="512"/>
      <c r="R285" s="512"/>
      <c r="S285" s="512"/>
      <c r="T285" s="512"/>
      <c r="U285" s="51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0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0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0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12"/>
      <c r="P288" s="512"/>
      <c r="Q288" s="512"/>
      <c r="R288" s="512"/>
      <c r="S288" s="512"/>
      <c r="T288" s="512"/>
      <c r="U288" s="51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0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12"/>
      <c r="P289" s="512"/>
      <c r="Q289" s="512"/>
      <c r="R289" s="512"/>
      <c r="S289" s="512"/>
      <c r="T289" s="512"/>
      <c r="U289" s="51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0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100*3+47</f>
        <v>347</v>
      </c>
      <c r="H291" s="504">
        <f t="shared" si="117"/>
        <v>1755.82</v>
      </c>
      <c r="I291" s="129">
        <f>11*5</f>
        <v>55</v>
      </c>
      <c r="J291" s="130">
        <f t="array" ref="J291">IF(ISERROR(G291/I291),"",G291/I291)</f>
        <v>6.3090909090909095</v>
      </c>
      <c r="K291" s="504">
        <f t="array" ref="K291">IF(ISERROR(G291/L291),"",G291/L291)</f>
        <v>38.555555555555557</v>
      </c>
      <c r="L291" s="129">
        <v>9</v>
      </c>
      <c r="M291" s="109">
        <f t="shared" si="128"/>
        <v>16.444444444444443</v>
      </c>
      <c r="N291" s="130">
        <f t="shared" si="129"/>
        <v>0</v>
      </c>
      <c r="O291" s="512"/>
      <c r="P291" s="512"/>
      <c r="Q291" s="512"/>
      <c r="R291" s="512"/>
      <c r="S291" s="512"/>
      <c r="T291" s="512"/>
      <c r="U291" s="51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513" t="s">
        <v>202</v>
      </c>
      <c r="D292" s="143"/>
      <c r="E292" s="143"/>
      <c r="F292" s="144"/>
      <c r="G292" s="145">
        <f>SUM(G258:G291)</f>
        <v>347</v>
      </c>
      <c r="H292" s="146">
        <f>SUM(H258:H291)</f>
        <v>1755.82</v>
      </c>
      <c r="I292" s="146">
        <f>SUM(I258:I291)</f>
        <v>55</v>
      </c>
      <c r="J292" s="130">
        <f t="array" ref="J292">IF(ISERROR(G292/I292),"",G292/I292)</f>
        <v>6.3090909090909095</v>
      </c>
      <c r="K292" s="146">
        <f>SUM(K258:K291)</f>
        <v>38.555555555555557</v>
      </c>
      <c r="L292" s="147"/>
      <c r="M292" s="150">
        <f t="shared" ref="M292:V292" si="132">SUM(M258:M291)</f>
        <v>16.444444444444443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50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12"/>
      <c r="P293" s="512"/>
      <c r="Q293" s="512"/>
      <c r="R293" s="512"/>
      <c r="S293" s="512"/>
      <c r="T293" s="512"/>
      <c r="U293" s="51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0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0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0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09" t="s">
        <v>203</v>
      </c>
      <c r="D297" s="108">
        <v>5.03</v>
      </c>
      <c r="E297" s="108"/>
      <c r="F297" s="127">
        <v>42744</v>
      </c>
      <c r="G297" s="128">
        <v>85</v>
      </c>
      <c r="H297" s="504">
        <f t="shared" si="133"/>
        <v>427.55</v>
      </c>
      <c r="I297" s="129">
        <f>2*3</f>
        <v>6</v>
      </c>
      <c r="J297" s="130">
        <f t="array" ref="J297">IF(ISERROR(G297/I297),"",G297/I297)</f>
        <v>14.166666666666666</v>
      </c>
      <c r="K297" s="131">
        <f t="array" ref="K297">IF(ISERROR(G297/L297),"",G297/L297)</f>
        <v>21.25</v>
      </c>
      <c r="L297" s="129">
        <v>4</v>
      </c>
      <c r="M297" s="109">
        <f t="shared" si="134"/>
        <v>-15.25</v>
      </c>
      <c r="N297" s="130">
        <f t="shared" si="135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6"/>
        <v>0</v>
      </c>
      <c r="W297" s="133">
        <f t="shared" si="131"/>
        <v>0</v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0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0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09" t="s">
        <v>228</v>
      </c>
      <c r="D300" s="108">
        <v>5.03</v>
      </c>
      <c r="E300" s="108"/>
      <c r="F300" s="127"/>
      <c r="G300" s="128"/>
      <c r="H300" s="50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09" t="s">
        <v>212</v>
      </c>
      <c r="D301" s="108">
        <v>5.03</v>
      </c>
      <c r="E301" s="108"/>
      <c r="F301" s="127"/>
      <c r="G301" s="128"/>
      <c r="H301" s="50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09" t="s">
        <v>203</v>
      </c>
      <c r="D302" s="108">
        <v>5.03</v>
      </c>
      <c r="E302" s="108"/>
      <c r="F302" s="127"/>
      <c r="G302" s="128"/>
      <c r="H302" s="50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09" t="s">
        <v>186</v>
      </c>
      <c r="D303" s="108">
        <v>5.03</v>
      </c>
      <c r="E303" s="108"/>
      <c r="F303" s="127"/>
      <c r="G303" s="128"/>
      <c r="H303" s="50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09" t="s">
        <v>228</v>
      </c>
      <c r="D304" s="108">
        <v>5.03</v>
      </c>
      <c r="E304" s="108"/>
      <c r="F304" s="127"/>
      <c r="G304" s="128"/>
      <c r="H304" s="50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09" t="s">
        <v>199</v>
      </c>
      <c r="D305" s="108">
        <v>5.03</v>
      </c>
      <c r="E305" s="108"/>
      <c r="F305" s="127"/>
      <c r="G305" s="128"/>
      <c r="H305" s="50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0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28">
        <f>90*5+52-52</f>
        <v>450</v>
      </c>
      <c r="H307" s="504">
        <f t="shared" si="133"/>
        <v>2277</v>
      </c>
      <c r="I307" s="129">
        <f>9.5*3</f>
        <v>28.5</v>
      </c>
      <c r="J307" s="130">
        <f t="array" ref="J307">IF(ISERROR(G307/I307),"",G307/I307)</f>
        <v>15.789473684210526</v>
      </c>
      <c r="K307" s="131">
        <f t="array" ref="K307">IF(ISERROR(G307/L307),"",G307/L307)</f>
        <v>18</v>
      </c>
      <c r="L307" s="129">
        <v>25</v>
      </c>
      <c r="M307" s="109">
        <f t="shared" si="134"/>
        <v>10.5</v>
      </c>
      <c r="N307" s="130">
        <f t="shared" si="135"/>
        <v>0</v>
      </c>
      <c r="O307" s="512"/>
      <c r="P307" s="512"/>
      <c r="Q307" s="512"/>
      <c r="R307" s="512"/>
      <c r="S307" s="512"/>
      <c r="T307" s="512"/>
      <c r="U307" s="51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513" t="s">
        <v>202</v>
      </c>
      <c r="D308" s="143"/>
      <c r="E308" s="143"/>
      <c r="F308" s="144"/>
      <c r="G308" s="145">
        <f>SUM(G293:G307)</f>
        <v>535</v>
      </c>
      <c r="H308" s="146">
        <f>SUM(H293:H307)</f>
        <v>2704.55</v>
      </c>
      <c r="I308" s="146">
        <f>SUM(I293:I307)</f>
        <v>34.5</v>
      </c>
      <c r="J308" s="130">
        <f t="array" ref="J308">IF(ISERROR(G308/I308),"",G308/I308)</f>
        <v>15.507246376811594</v>
      </c>
      <c r="K308" s="146">
        <f>SUM(K293:K307)</f>
        <v>39.25</v>
      </c>
      <c r="L308" s="146"/>
      <c r="M308" s="150">
        <f>SUM(M293:M307)</f>
        <v>-4.75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0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12"/>
      <c r="P309" s="512"/>
      <c r="Q309" s="512"/>
      <c r="R309" s="512"/>
      <c r="S309" s="512"/>
      <c r="T309" s="512"/>
      <c r="U309" s="51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0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0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0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0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12"/>
      <c r="P313" s="512"/>
      <c r="Q313" s="512"/>
      <c r="R313" s="512"/>
      <c r="S313" s="512"/>
      <c r="T313" s="512"/>
      <c r="U313" s="51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0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0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04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12"/>
      <c r="P316" s="512"/>
      <c r="Q316" s="512"/>
      <c r="R316" s="512"/>
      <c r="S316" s="512"/>
      <c r="T316" s="512"/>
      <c r="U316" s="512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04">
        <f t="shared" si="137"/>
        <v>0</v>
      </c>
      <c r="I317" s="129"/>
      <c r="J317" s="130"/>
      <c r="K317" s="131"/>
      <c r="L317" s="129"/>
      <c r="M317" s="109"/>
      <c r="N317" s="130"/>
      <c r="O317" s="512"/>
      <c r="P317" s="512"/>
      <c r="Q317" s="512"/>
      <c r="R317" s="512"/>
      <c r="S317" s="512"/>
      <c r="T317" s="512"/>
      <c r="U317" s="51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0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65" t="s">
        <v>234</v>
      </c>
      <c r="B319" s="566"/>
      <c r="C319" s="513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4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10"/>
      <c r="D320" s="108">
        <v>3.65</v>
      </c>
      <c r="E320" s="108"/>
      <c r="F320" s="153"/>
      <c r="G320" s="128"/>
      <c r="H320" s="504">
        <f t="shared" ref="H320:H333" si="145">D320*G320</f>
        <v>0</v>
      </c>
      <c r="I320" s="129"/>
      <c r="J320" s="130" t="str">
        <f t="array" ref="J320">IF(ISERROR(G320/I320),"",G320/I320)</f>
        <v/>
      </c>
      <c r="K320" s="504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512"/>
      <c r="P320" s="512"/>
      <c r="Q320" s="512"/>
      <c r="R320" s="512"/>
      <c r="S320" s="512"/>
      <c r="T320" s="512"/>
      <c r="U320" s="512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10"/>
      <c r="D321" s="108">
        <v>6.58</v>
      </c>
      <c r="E321" s="108"/>
      <c r="F321" s="127"/>
      <c r="G321" s="128"/>
      <c r="H321" s="50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10"/>
      <c r="D322" s="108">
        <v>7.8</v>
      </c>
      <c r="E322" s="108"/>
      <c r="F322" s="127"/>
      <c r="G322" s="128"/>
      <c r="H322" s="504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512"/>
      <c r="P322" s="512"/>
      <c r="Q322" s="512"/>
      <c r="R322" s="512"/>
      <c r="S322" s="512"/>
      <c r="T322" s="512"/>
      <c r="U322" s="512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10"/>
      <c r="D323" s="108">
        <v>4.4000000000000004</v>
      </c>
      <c r="E323" s="108"/>
      <c r="F323" s="127"/>
      <c r="G323" s="128"/>
      <c r="H323" s="50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512"/>
      <c r="P323" s="512"/>
      <c r="Q323" s="512"/>
      <c r="R323" s="512"/>
      <c r="S323" s="512"/>
      <c r="T323" s="512"/>
      <c r="U323" s="512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10"/>
      <c r="D324" s="108"/>
      <c r="E324" s="108"/>
      <c r="F324" s="127"/>
      <c r="G324" s="128"/>
      <c r="H324" s="504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512"/>
      <c r="P324" s="512"/>
      <c r="Q324" s="512"/>
      <c r="R324" s="512"/>
      <c r="S324" s="512"/>
      <c r="T324" s="512"/>
      <c r="U324" s="51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10" t="s">
        <v>239</v>
      </c>
      <c r="C325" s="510" t="s">
        <v>179</v>
      </c>
      <c r="D325" s="108">
        <v>6.04</v>
      </c>
      <c r="E325" s="108"/>
      <c r="F325" s="127"/>
      <c r="G325" s="128"/>
      <c r="H325" s="504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512"/>
      <c r="P325" s="512"/>
      <c r="Q325" s="512"/>
      <c r="R325" s="512"/>
      <c r="S325" s="512"/>
      <c r="T325" s="512"/>
      <c r="U325" s="512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10" t="s">
        <v>239</v>
      </c>
      <c r="C326" s="510" t="s">
        <v>186</v>
      </c>
      <c r="D326" s="108">
        <v>6.04</v>
      </c>
      <c r="E326" s="108"/>
      <c r="F326" s="127"/>
      <c r="G326" s="128"/>
      <c r="H326" s="504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512"/>
      <c r="P326" s="512"/>
      <c r="Q326" s="512"/>
      <c r="R326" s="512"/>
      <c r="S326" s="512"/>
      <c r="T326" s="512"/>
      <c r="U326" s="512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10" t="s">
        <v>443</v>
      </c>
      <c r="C327" s="510" t="s">
        <v>179</v>
      </c>
      <c r="D327" s="108">
        <v>6</v>
      </c>
      <c r="E327" s="108"/>
      <c r="F327" s="127"/>
      <c r="G327" s="128"/>
      <c r="H327" s="504">
        <f t="shared" si="145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10" t="s">
        <v>443</v>
      </c>
      <c r="C328" s="510" t="s">
        <v>60</v>
      </c>
      <c r="D328" s="108">
        <v>6</v>
      </c>
      <c r="E328" s="108"/>
      <c r="F328" s="127"/>
      <c r="G328" s="128"/>
      <c r="H328" s="50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2"/>
      <c r="P328" s="512"/>
      <c r="Q328" s="512"/>
      <c r="R328" s="512"/>
      <c r="S328" s="512"/>
      <c r="T328" s="512"/>
      <c r="U328" s="51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03" t="s">
        <v>240</v>
      </c>
      <c r="C329" s="126"/>
      <c r="D329" s="108">
        <v>7.3</v>
      </c>
      <c r="E329" s="108"/>
      <c r="F329" s="127"/>
      <c r="G329" s="128"/>
      <c r="H329" s="504">
        <f t="shared" si="145"/>
        <v>0</v>
      </c>
      <c r="I329" s="129"/>
      <c r="J329" s="130"/>
      <c r="K329" s="131"/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03" t="s">
        <v>241</v>
      </c>
      <c r="C330" s="126"/>
      <c r="D330" s="108">
        <f>78*120/1000</f>
        <v>9.36</v>
      </c>
      <c r="E330" s="108"/>
      <c r="F330" s="127"/>
      <c r="G330" s="128"/>
      <c r="H330" s="504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12"/>
      <c r="P330" s="512"/>
      <c r="Q330" s="512"/>
      <c r="R330" s="512"/>
      <c r="S330" s="512"/>
      <c r="T330" s="512"/>
      <c r="U330" s="512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03" t="s">
        <v>242</v>
      </c>
      <c r="C331" s="126"/>
      <c r="D331" s="108">
        <v>4.5</v>
      </c>
      <c r="E331" s="108"/>
      <c r="F331" s="127"/>
      <c r="G331" s="128"/>
      <c r="H331" s="50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03" t="s">
        <v>243</v>
      </c>
      <c r="C332" s="126"/>
      <c r="D332" s="108">
        <v>4.5</v>
      </c>
      <c r="E332" s="108"/>
      <c r="F332" s="127"/>
      <c r="G332" s="128"/>
      <c r="H332" s="504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2"/>
      <c r="P332" s="512"/>
      <c r="Q332" s="512"/>
      <c r="R332" s="512"/>
      <c r="S332" s="512"/>
      <c r="T332" s="512"/>
      <c r="U332" s="51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04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2"/>
      <c r="P333" s="512"/>
      <c r="Q333" s="512"/>
      <c r="R333" s="512"/>
      <c r="S333" s="512"/>
      <c r="T333" s="512"/>
      <c r="U333" s="512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65" t="s">
        <v>244</v>
      </c>
      <c r="B334" s="566"/>
      <c r="C334" s="513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5035</v>
      </c>
      <c r="H335" s="154">
        <f>SUM(H199,H257,H292,H308,H319,H334)</f>
        <v>25386.6</v>
      </c>
      <c r="I335" s="154">
        <f>SUM(I199,I257,I292,I308,I319,I334)</f>
        <v>266</v>
      </c>
      <c r="J335" s="155">
        <f t="array" ref="J335">IF(ISERROR(G335/I335),"",G335/I335)</f>
        <v>18.928571428571427</v>
      </c>
      <c r="K335" s="154">
        <f>SUM(K199,K257,K292,K308,K319,K334)</f>
        <v>227.32456193668685</v>
      </c>
      <c r="L335" s="155">
        <f>IF(ISERROR(G335/K335),"",G335/K335)</f>
        <v>22.148948433483927</v>
      </c>
      <c r="M335" s="154">
        <f t="shared" ref="M335:AA335" si="157">SUM(M199,M257,M292,M308,M319,M334)</f>
        <v>38.675438063313152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70" t="s">
        <v>476</v>
      </c>
      <c r="B336" s="506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506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506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506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506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506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506">
        <f>G335</f>
        <v>5035</v>
      </c>
      <c r="C342" s="541" t="s">
        <v>269</v>
      </c>
      <c r="D342" s="540"/>
      <c r="E342" s="531">
        <f>H335</f>
        <v>25386.6</v>
      </c>
      <c r="F342" s="531"/>
      <c r="G342" s="531" t="s">
        <v>270</v>
      </c>
      <c r="H342" s="531"/>
      <c r="I342" s="559">
        <f>L335</f>
        <v>22.148948433483927</v>
      </c>
      <c r="J342" s="559"/>
      <c r="K342" s="561" t="s">
        <v>271</v>
      </c>
      <c r="L342" s="561"/>
      <c r="M342" s="559">
        <f>J335</f>
        <v>18.928571428571427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506">
        <f>I335+C341</f>
        <v>268</v>
      </c>
      <c r="C343" s="538" t="s">
        <v>251</v>
      </c>
      <c r="D343" s="539"/>
      <c r="E343" s="556">
        <f>K335+I341</f>
        <v>257.32456193668685</v>
      </c>
      <c r="F343" s="556"/>
      <c r="G343" s="531" t="s">
        <v>274</v>
      </c>
      <c r="H343" s="531"/>
      <c r="I343" s="559">
        <f>B343-E343</f>
        <v>10.675438063313152</v>
      </c>
      <c r="J343" s="559"/>
      <c r="K343" s="561" t="s">
        <v>275</v>
      </c>
      <c r="L343" s="561"/>
      <c r="M343" s="562">
        <f>IF(ISERROR(I343/E343),"",I343/E343)</f>
        <v>4.148627703071648E-2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506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510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503" t="s">
        <v>178</v>
      </c>
      <c r="C349" s="126" t="s">
        <v>179</v>
      </c>
      <c r="D349" s="108">
        <v>5.03</v>
      </c>
      <c r="E349" s="108"/>
      <c r="F349" s="127"/>
      <c r="G349" s="128"/>
      <c r="H349" s="504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12"/>
      <c r="P349" s="512"/>
      <c r="Q349" s="512"/>
      <c r="R349" s="512"/>
      <c r="S349" s="512"/>
      <c r="T349" s="512"/>
      <c r="U349" s="512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0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0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04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04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12"/>
      <c r="P353" s="512"/>
      <c r="Q353" s="512"/>
      <c r="R353" s="512"/>
      <c r="S353" s="512"/>
      <c r="T353" s="512"/>
      <c r="U353" s="512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04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12"/>
      <c r="P354" s="512"/>
      <c r="Q354" s="512"/>
      <c r="R354" s="512"/>
      <c r="S354" s="512"/>
      <c r="T354" s="512"/>
      <c r="U354" s="512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04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12"/>
      <c r="P355" s="512"/>
      <c r="Q355" s="512"/>
      <c r="R355" s="512"/>
      <c r="S355" s="512"/>
      <c r="T355" s="512"/>
      <c r="U355" s="51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04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12"/>
      <c r="P356" s="512"/>
      <c r="Q356" s="512"/>
      <c r="R356" s="512"/>
      <c r="S356" s="512"/>
      <c r="T356" s="512"/>
      <c r="U356" s="51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04">
        <f t="shared" si="158"/>
        <v>0</v>
      </c>
      <c r="I357" s="50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12"/>
      <c r="P357" s="512"/>
      <c r="Q357" s="512"/>
      <c r="R357" s="512"/>
      <c r="S357" s="512"/>
      <c r="T357" s="512"/>
      <c r="U357" s="51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04">
        <f t="shared" si="158"/>
        <v>0</v>
      </c>
      <c r="I358" s="50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12"/>
      <c r="P358" s="512"/>
      <c r="Q358" s="512"/>
      <c r="R358" s="512"/>
      <c r="S358" s="512"/>
      <c r="T358" s="512"/>
      <c r="U358" s="51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04">
        <f t="shared" si="158"/>
        <v>0</v>
      </c>
      <c r="I359" s="504"/>
      <c r="J359" s="130"/>
      <c r="K359" s="131"/>
      <c r="L359" s="129"/>
      <c r="M359" s="109"/>
      <c r="N359" s="130"/>
      <c r="O359" s="512"/>
      <c r="P359" s="512"/>
      <c r="Q359" s="512"/>
      <c r="R359" s="512"/>
      <c r="S359" s="512"/>
      <c r="T359" s="512"/>
      <c r="U359" s="5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04">
        <f t="shared" si="158"/>
        <v>0</v>
      </c>
      <c r="I360" s="504"/>
      <c r="J360" s="130"/>
      <c r="K360" s="131"/>
      <c r="L360" s="129"/>
      <c r="M360" s="109"/>
      <c r="N360" s="130"/>
      <c r="O360" s="512"/>
      <c r="P360" s="512"/>
      <c r="Q360" s="512"/>
      <c r="R360" s="512"/>
      <c r="S360" s="512"/>
      <c r="T360" s="512"/>
      <c r="U360" s="5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0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12"/>
      <c r="P361" s="512"/>
      <c r="Q361" s="512"/>
      <c r="R361" s="512"/>
      <c r="S361" s="512"/>
      <c r="T361" s="512"/>
      <c r="U361" s="512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04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12"/>
      <c r="P362" s="512"/>
      <c r="Q362" s="512"/>
      <c r="R362" s="512"/>
      <c r="S362" s="512"/>
      <c r="T362" s="512"/>
      <c r="U362" s="512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04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12"/>
      <c r="P363" s="512"/>
      <c r="Q363" s="512"/>
      <c r="R363" s="512"/>
      <c r="S363" s="512"/>
      <c r="T363" s="512"/>
      <c r="U363" s="512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10" t="s">
        <v>190</v>
      </c>
      <c r="D364" s="108">
        <v>4.8</v>
      </c>
      <c r="E364" s="108"/>
      <c r="F364" s="127"/>
      <c r="G364" s="128"/>
      <c r="H364" s="50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10" t="s">
        <v>187</v>
      </c>
      <c r="D365" s="108">
        <v>4.8</v>
      </c>
      <c r="E365" s="108"/>
      <c r="F365" s="127"/>
      <c r="G365" s="128"/>
      <c r="H365" s="50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10" t="s">
        <v>179</v>
      </c>
      <c r="D366" s="108">
        <v>4.8</v>
      </c>
      <c r="E366" s="108"/>
      <c r="F366" s="127"/>
      <c r="G366" s="128"/>
      <c r="H366" s="504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12"/>
      <c r="P366" s="512"/>
      <c r="Q366" s="512"/>
      <c r="R366" s="512"/>
      <c r="S366" s="512"/>
      <c r="T366" s="512"/>
      <c r="U366" s="51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10" t="s">
        <v>199</v>
      </c>
      <c r="D367" s="108">
        <v>4.8</v>
      </c>
      <c r="E367" s="108"/>
      <c r="F367" s="127"/>
      <c r="G367" s="128"/>
      <c r="H367" s="504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12"/>
      <c r="P367" s="512"/>
      <c r="Q367" s="512"/>
      <c r="R367" s="512"/>
      <c r="S367" s="512"/>
      <c r="T367" s="512"/>
      <c r="U367" s="51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04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12"/>
      <c r="P368" s="512"/>
      <c r="Q368" s="512"/>
      <c r="R368" s="512"/>
      <c r="S368" s="512"/>
      <c r="T368" s="512"/>
      <c r="U368" s="512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04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12"/>
      <c r="P369" s="512"/>
      <c r="Q369" s="512"/>
      <c r="R369" s="512"/>
      <c r="S369" s="512"/>
      <c r="T369" s="512"/>
      <c r="U369" s="512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51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03" t="s">
        <v>206</v>
      </c>
      <c r="C371" s="126" t="s">
        <v>199</v>
      </c>
      <c r="D371" s="108">
        <v>5.03</v>
      </c>
      <c r="E371" s="108"/>
      <c r="F371" s="127"/>
      <c r="G371" s="128"/>
      <c r="H371" s="504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08"/>
      <c r="P371" s="508"/>
      <c r="Q371" s="508"/>
      <c r="R371" s="508"/>
      <c r="S371" s="508"/>
      <c r="T371" s="508"/>
      <c r="U371" s="50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03" t="s">
        <v>425</v>
      </c>
      <c r="C372" s="187" t="s">
        <v>427</v>
      </c>
      <c r="D372" s="108">
        <v>5.03</v>
      </c>
      <c r="E372" s="108"/>
      <c r="F372" s="127"/>
      <c r="G372" s="128"/>
      <c r="H372" s="504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08"/>
      <c r="P372" s="508"/>
      <c r="Q372" s="508"/>
      <c r="R372" s="508"/>
      <c r="S372" s="508"/>
      <c r="T372" s="508"/>
      <c r="U372" s="50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03" t="s">
        <v>206</v>
      </c>
      <c r="C373" s="126" t="s">
        <v>186</v>
      </c>
      <c r="D373" s="108">
        <v>5.03</v>
      </c>
      <c r="E373" s="108"/>
      <c r="F373" s="127"/>
      <c r="G373" s="128"/>
      <c r="H373" s="50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08"/>
      <c r="P373" s="508"/>
      <c r="Q373" s="508"/>
      <c r="R373" s="508"/>
      <c r="S373" s="508"/>
      <c r="T373" s="508"/>
      <c r="U373" s="50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03" t="s">
        <v>206</v>
      </c>
      <c r="C374" s="126" t="s">
        <v>203</v>
      </c>
      <c r="D374" s="108">
        <v>5.03</v>
      </c>
      <c r="E374" s="108"/>
      <c r="F374" s="127"/>
      <c r="G374" s="128"/>
      <c r="H374" s="504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08"/>
      <c r="P374" s="508"/>
      <c r="Q374" s="508"/>
      <c r="R374" s="508"/>
      <c r="S374" s="508"/>
      <c r="T374" s="508"/>
      <c r="U374" s="50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03" t="s">
        <v>206</v>
      </c>
      <c r="C375" s="126" t="s">
        <v>207</v>
      </c>
      <c r="D375" s="108">
        <v>5.03</v>
      </c>
      <c r="E375" s="108"/>
      <c r="F375" s="127"/>
      <c r="G375" s="128"/>
      <c r="H375" s="504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08"/>
      <c r="P375" s="508"/>
      <c r="Q375" s="508"/>
      <c r="R375" s="508"/>
      <c r="S375" s="508"/>
      <c r="T375" s="508"/>
      <c r="U375" s="50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03" t="s">
        <v>414</v>
      </c>
      <c r="C376" s="187" t="s">
        <v>415</v>
      </c>
      <c r="D376" s="108"/>
      <c r="E376" s="108"/>
      <c r="F376" s="127"/>
      <c r="G376" s="128"/>
      <c r="H376" s="50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8"/>
      <c r="P376" s="508"/>
      <c r="Q376" s="508"/>
      <c r="R376" s="508"/>
      <c r="S376" s="508"/>
      <c r="T376" s="508"/>
      <c r="U376" s="50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03" t="s">
        <v>414</v>
      </c>
      <c r="C377" s="187" t="s">
        <v>416</v>
      </c>
      <c r="D377" s="108"/>
      <c r="E377" s="108"/>
      <c r="F377" s="127"/>
      <c r="G377" s="128"/>
      <c r="H377" s="504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08"/>
      <c r="P377" s="508"/>
      <c r="Q377" s="508"/>
      <c r="R377" s="508"/>
      <c r="S377" s="508"/>
      <c r="T377" s="508"/>
      <c r="U377" s="50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03" t="s">
        <v>414</v>
      </c>
      <c r="C378" s="187" t="s">
        <v>61</v>
      </c>
      <c r="D378" s="108"/>
      <c r="E378" s="108"/>
      <c r="F378" s="127"/>
      <c r="G378" s="128"/>
      <c r="H378" s="504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08"/>
      <c r="P378" s="508"/>
      <c r="Q378" s="508"/>
      <c r="R378" s="508"/>
      <c r="S378" s="508"/>
      <c r="T378" s="508"/>
      <c r="U378" s="50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03" t="s">
        <v>208</v>
      </c>
      <c r="C379" s="126" t="s">
        <v>179</v>
      </c>
      <c r="D379" s="108">
        <v>5.08</v>
      </c>
      <c r="E379" s="108"/>
      <c r="F379" s="127"/>
      <c r="G379" s="128"/>
      <c r="H379" s="50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08"/>
      <c r="P379" s="508"/>
      <c r="Q379" s="508"/>
      <c r="R379" s="508"/>
      <c r="S379" s="508"/>
      <c r="T379" s="508"/>
      <c r="U379" s="50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03" t="s">
        <v>208</v>
      </c>
      <c r="C380" s="126" t="s">
        <v>204</v>
      </c>
      <c r="D380" s="108">
        <v>5.08</v>
      </c>
      <c r="E380" s="108"/>
      <c r="F380" s="127"/>
      <c r="G380" s="128"/>
      <c r="H380" s="50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8"/>
      <c r="P380" s="508"/>
      <c r="Q380" s="508"/>
      <c r="R380" s="508"/>
      <c r="S380" s="508"/>
      <c r="T380" s="508"/>
      <c r="U380" s="50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03" t="s">
        <v>208</v>
      </c>
      <c r="C381" s="126" t="s">
        <v>205</v>
      </c>
      <c r="D381" s="108">
        <v>5.08</v>
      </c>
      <c r="E381" s="108"/>
      <c r="F381" s="127"/>
      <c r="G381" s="128"/>
      <c r="H381" s="50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8"/>
      <c r="P381" s="508"/>
      <c r="Q381" s="508"/>
      <c r="R381" s="508"/>
      <c r="S381" s="508"/>
      <c r="T381" s="508"/>
      <c r="U381" s="50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03" t="s">
        <v>208</v>
      </c>
      <c r="C382" s="126" t="s">
        <v>186</v>
      </c>
      <c r="D382" s="108">
        <v>5.08</v>
      </c>
      <c r="E382" s="108"/>
      <c r="F382" s="127"/>
      <c r="G382" s="128"/>
      <c r="H382" s="50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08"/>
      <c r="P382" s="508"/>
      <c r="Q382" s="508"/>
      <c r="R382" s="508"/>
      <c r="S382" s="508"/>
      <c r="T382" s="508"/>
      <c r="U382" s="50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03" t="s">
        <v>208</v>
      </c>
      <c r="C383" s="126" t="s">
        <v>203</v>
      </c>
      <c r="D383" s="108">
        <v>5.08</v>
      </c>
      <c r="E383" s="108"/>
      <c r="F383" s="127"/>
      <c r="G383" s="128"/>
      <c r="H383" s="50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8"/>
      <c r="P383" s="508"/>
      <c r="Q383" s="508"/>
      <c r="R383" s="508"/>
      <c r="S383" s="508"/>
      <c r="T383" s="508"/>
      <c r="U383" s="50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03" t="s">
        <v>208</v>
      </c>
      <c r="C384" s="126" t="s">
        <v>199</v>
      </c>
      <c r="D384" s="108">
        <v>5.08</v>
      </c>
      <c r="E384" s="108"/>
      <c r="F384" s="127"/>
      <c r="G384" s="128"/>
      <c r="H384" s="50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03" t="s">
        <v>208</v>
      </c>
      <c r="C385" s="126" t="s">
        <v>187</v>
      </c>
      <c r="D385" s="108">
        <v>5.08</v>
      </c>
      <c r="E385" s="108"/>
      <c r="F385" s="127"/>
      <c r="G385" s="128"/>
      <c r="H385" s="50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08"/>
      <c r="P385" s="508"/>
      <c r="Q385" s="508"/>
      <c r="R385" s="508"/>
      <c r="S385" s="508"/>
      <c r="T385" s="508"/>
      <c r="U385" s="50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03" t="s">
        <v>208</v>
      </c>
      <c r="C386" s="126" t="s">
        <v>207</v>
      </c>
      <c r="D386" s="108">
        <v>5.08</v>
      </c>
      <c r="E386" s="108"/>
      <c r="F386" s="127"/>
      <c r="G386" s="128"/>
      <c r="H386" s="50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12"/>
      <c r="P386" s="512"/>
      <c r="Q386" s="512"/>
      <c r="R386" s="512"/>
      <c r="S386" s="512"/>
      <c r="T386" s="512"/>
      <c r="U386" s="51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03" t="s">
        <v>209</v>
      </c>
      <c r="C387" s="126" t="s">
        <v>194</v>
      </c>
      <c r="D387" s="108">
        <v>5.03</v>
      </c>
      <c r="E387" s="108"/>
      <c r="F387" s="127"/>
      <c r="G387" s="128"/>
      <c r="H387" s="50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8"/>
      <c r="P387" s="508"/>
      <c r="Q387" s="508"/>
      <c r="R387" s="508"/>
      <c r="S387" s="508"/>
      <c r="T387" s="508"/>
      <c r="U387" s="50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03" t="s">
        <v>209</v>
      </c>
      <c r="C388" s="126" t="s">
        <v>179</v>
      </c>
      <c r="D388" s="108">
        <v>5.03</v>
      </c>
      <c r="E388" s="108"/>
      <c r="F388" s="127"/>
      <c r="G388" s="128"/>
      <c r="H388" s="50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8"/>
      <c r="P388" s="508"/>
      <c r="Q388" s="508"/>
      <c r="R388" s="508"/>
      <c r="S388" s="508"/>
      <c r="T388" s="508"/>
      <c r="U388" s="50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03" t="s">
        <v>209</v>
      </c>
      <c r="C389" s="126" t="s">
        <v>195</v>
      </c>
      <c r="D389" s="108">
        <v>5.03</v>
      </c>
      <c r="E389" s="108"/>
      <c r="F389" s="127"/>
      <c r="G389" s="128"/>
      <c r="H389" s="504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08"/>
      <c r="P389" s="508"/>
      <c r="Q389" s="508"/>
      <c r="R389" s="508"/>
      <c r="S389" s="508"/>
      <c r="T389" s="508"/>
      <c r="U389" s="50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03" t="s">
        <v>209</v>
      </c>
      <c r="C390" s="126" t="s">
        <v>204</v>
      </c>
      <c r="D390" s="108">
        <v>5.03</v>
      </c>
      <c r="E390" s="108"/>
      <c r="F390" s="127"/>
      <c r="G390" s="128"/>
      <c r="H390" s="504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08"/>
      <c r="P390" s="508"/>
      <c r="Q390" s="508"/>
      <c r="R390" s="508"/>
      <c r="S390" s="508"/>
      <c r="T390" s="508"/>
      <c r="U390" s="50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03" t="s">
        <v>382</v>
      </c>
      <c r="C391" s="187" t="s">
        <v>383</v>
      </c>
      <c r="D391" s="108">
        <v>5.03</v>
      </c>
      <c r="E391" s="108"/>
      <c r="F391" s="127"/>
      <c r="G391" s="128"/>
      <c r="H391" s="50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8"/>
      <c r="P391" s="508"/>
      <c r="Q391" s="508"/>
      <c r="R391" s="508"/>
      <c r="S391" s="508"/>
      <c r="T391" s="508"/>
      <c r="U391" s="50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03" t="s">
        <v>382</v>
      </c>
      <c r="C392" s="187" t="s">
        <v>384</v>
      </c>
      <c r="D392" s="108">
        <v>5.03</v>
      </c>
      <c r="E392" s="108"/>
      <c r="F392" s="127"/>
      <c r="G392" s="128"/>
      <c r="H392" s="50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8"/>
      <c r="P392" s="508"/>
      <c r="Q392" s="508"/>
      <c r="R392" s="508"/>
      <c r="S392" s="508"/>
      <c r="T392" s="508"/>
      <c r="U392" s="50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03" t="s">
        <v>382</v>
      </c>
      <c r="C393" s="187" t="s">
        <v>389</v>
      </c>
      <c r="D393" s="108">
        <v>5.03</v>
      </c>
      <c r="E393" s="108"/>
      <c r="F393" s="127"/>
      <c r="G393" s="128"/>
      <c r="H393" s="50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08"/>
      <c r="P393" s="508"/>
      <c r="Q393" s="508"/>
      <c r="R393" s="508"/>
      <c r="S393" s="508"/>
      <c r="T393" s="508"/>
      <c r="U393" s="50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03" t="s">
        <v>382</v>
      </c>
      <c r="C394" s="187" t="s">
        <v>391</v>
      </c>
      <c r="D394" s="108">
        <v>5.03</v>
      </c>
      <c r="E394" s="108"/>
      <c r="F394" s="127"/>
      <c r="G394" s="128"/>
      <c r="H394" s="50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08"/>
      <c r="P394" s="508"/>
      <c r="Q394" s="508"/>
      <c r="R394" s="508"/>
      <c r="S394" s="508"/>
      <c r="T394" s="508"/>
      <c r="U394" s="50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03" t="s">
        <v>418</v>
      </c>
      <c r="C395" s="187" t="s">
        <v>364</v>
      </c>
      <c r="D395" s="108">
        <v>5.03</v>
      </c>
      <c r="E395" s="108"/>
      <c r="F395" s="127"/>
      <c r="G395" s="128"/>
      <c r="H395" s="50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8"/>
      <c r="P395" s="508"/>
      <c r="Q395" s="508"/>
      <c r="R395" s="508"/>
      <c r="S395" s="508"/>
      <c r="T395" s="508"/>
      <c r="U395" s="50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03" t="s">
        <v>418</v>
      </c>
      <c r="C396" s="187" t="s">
        <v>365</v>
      </c>
      <c r="D396" s="108">
        <v>5.03</v>
      </c>
      <c r="E396" s="108"/>
      <c r="F396" s="127"/>
      <c r="G396" s="128"/>
      <c r="H396" s="50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8"/>
      <c r="P396" s="508"/>
      <c r="Q396" s="508"/>
      <c r="R396" s="508"/>
      <c r="S396" s="508"/>
      <c r="T396" s="508"/>
      <c r="U396" s="50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03" t="s">
        <v>418</v>
      </c>
      <c r="C397" s="187" t="s">
        <v>366</v>
      </c>
      <c r="D397" s="108">
        <v>5.03</v>
      </c>
      <c r="E397" s="108"/>
      <c r="F397" s="127"/>
      <c r="G397" s="128"/>
      <c r="H397" s="504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08"/>
      <c r="P397" s="508"/>
      <c r="Q397" s="508"/>
      <c r="R397" s="508"/>
      <c r="S397" s="508"/>
      <c r="T397" s="508"/>
      <c r="U397" s="50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03" t="s">
        <v>418</v>
      </c>
      <c r="C398" s="187" t="s">
        <v>367</v>
      </c>
      <c r="D398" s="108">
        <v>5.03</v>
      </c>
      <c r="E398" s="108"/>
      <c r="F398" s="127"/>
      <c r="G398" s="128"/>
      <c r="H398" s="504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08"/>
      <c r="P398" s="508"/>
      <c r="Q398" s="508"/>
      <c r="R398" s="508"/>
      <c r="S398" s="508"/>
      <c r="T398" s="508"/>
      <c r="U398" s="50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0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12"/>
      <c r="P399" s="512"/>
      <c r="Q399" s="512"/>
      <c r="R399" s="512"/>
      <c r="S399" s="512"/>
      <c r="T399" s="512"/>
      <c r="U399" s="512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0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0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0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0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0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0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0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04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12"/>
      <c r="P407" s="512"/>
      <c r="Q407" s="512"/>
      <c r="R407" s="512"/>
      <c r="S407" s="512"/>
      <c r="T407" s="512"/>
      <c r="U407" s="512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04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12"/>
      <c r="P408" s="512"/>
      <c r="Q408" s="512"/>
      <c r="R408" s="512"/>
      <c r="S408" s="512"/>
      <c r="T408" s="512"/>
      <c r="U408" s="512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04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2"/>
      <c r="P409" s="512"/>
      <c r="Q409" s="512"/>
      <c r="R409" s="512"/>
      <c r="S409" s="512"/>
      <c r="T409" s="512"/>
      <c r="U409" s="51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04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12"/>
      <c r="P410" s="512"/>
      <c r="Q410" s="512"/>
      <c r="R410" s="512"/>
      <c r="S410" s="512"/>
      <c r="T410" s="512"/>
      <c r="U410" s="51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04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12"/>
      <c r="P411" s="512"/>
      <c r="Q411" s="512"/>
      <c r="R411" s="512"/>
      <c r="S411" s="512"/>
      <c r="T411" s="512"/>
      <c r="U411" s="512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04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12"/>
      <c r="P412" s="512"/>
      <c r="Q412" s="512"/>
      <c r="R412" s="512"/>
      <c r="S412" s="512"/>
      <c r="T412" s="512"/>
      <c r="U412" s="512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04">
        <f t="shared" si="171"/>
        <v>0</v>
      </c>
      <c r="I413" s="129"/>
      <c r="J413" s="130"/>
      <c r="K413" s="131"/>
      <c r="L413" s="129"/>
      <c r="M413" s="109"/>
      <c r="N413" s="130"/>
      <c r="O413" s="512"/>
      <c r="P413" s="512"/>
      <c r="Q413" s="512"/>
      <c r="R413" s="512"/>
      <c r="S413" s="512"/>
      <c r="T413" s="512"/>
      <c r="U413" s="5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0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12"/>
      <c r="P414" s="512"/>
      <c r="Q414" s="512"/>
      <c r="R414" s="512"/>
      <c r="S414" s="512"/>
      <c r="T414" s="512"/>
      <c r="U414" s="512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0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04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12"/>
      <c r="P416" s="512"/>
      <c r="Q416" s="512"/>
      <c r="R416" s="512"/>
      <c r="S416" s="512"/>
      <c r="T416" s="512"/>
      <c r="U416" s="512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04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12"/>
      <c r="P417" s="512"/>
      <c r="Q417" s="512"/>
      <c r="R417" s="512"/>
      <c r="S417" s="512"/>
      <c r="T417" s="512"/>
      <c r="U417" s="512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0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0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0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0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0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0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0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0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04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12"/>
      <c r="P426" s="512"/>
      <c r="Q426" s="512"/>
      <c r="R426" s="512"/>
      <c r="S426" s="512"/>
      <c r="T426" s="512"/>
      <c r="U426" s="51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04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12"/>
      <c r="P427" s="512"/>
      <c r="Q427" s="512"/>
      <c r="R427" s="512"/>
      <c r="S427" s="512"/>
      <c r="T427" s="512"/>
      <c r="U427" s="51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51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03" t="s">
        <v>217</v>
      </c>
      <c r="C429" s="126" t="s">
        <v>179</v>
      </c>
      <c r="D429" s="108">
        <v>5.03</v>
      </c>
      <c r="E429" s="108"/>
      <c r="F429" s="127"/>
      <c r="G429" s="128"/>
      <c r="H429" s="504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12"/>
      <c r="P429" s="512"/>
      <c r="Q429" s="512"/>
      <c r="R429" s="512"/>
      <c r="S429" s="512"/>
      <c r="T429" s="512"/>
      <c r="U429" s="512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03" t="s">
        <v>217</v>
      </c>
      <c r="C430" s="126" t="s">
        <v>186</v>
      </c>
      <c r="D430" s="108">
        <v>5.03</v>
      </c>
      <c r="E430" s="108"/>
      <c r="F430" s="127"/>
      <c r="G430" s="128"/>
      <c r="H430" s="50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03" t="s">
        <v>217</v>
      </c>
      <c r="C431" s="126" t="s">
        <v>204</v>
      </c>
      <c r="D431" s="108">
        <v>5.03</v>
      </c>
      <c r="E431" s="108"/>
      <c r="F431" s="127"/>
      <c r="G431" s="128"/>
      <c r="H431" s="50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0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0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04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12"/>
      <c r="P434" s="512"/>
      <c r="Q434" s="512"/>
      <c r="R434" s="512"/>
      <c r="S434" s="512"/>
      <c r="T434" s="512"/>
      <c r="U434" s="512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0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12"/>
      <c r="P435" s="512"/>
      <c r="Q435" s="512"/>
      <c r="R435" s="512"/>
      <c r="S435" s="512"/>
      <c r="T435" s="512"/>
      <c r="U435" s="512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04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12"/>
      <c r="P436" s="512"/>
      <c r="Q436" s="512"/>
      <c r="R436" s="512"/>
      <c r="S436" s="512"/>
      <c r="T436" s="512"/>
      <c r="U436" s="51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0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0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0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04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2"/>
      <c r="P440" s="512"/>
      <c r="Q440" s="512"/>
      <c r="R440" s="512"/>
      <c r="S440" s="512"/>
      <c r="T440" s="512"/>
      <c r="U440" s="51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04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12"/>
      <c r="P441" s="512"/>
      <c r="Q441" s="512"/>
      <c r="R441" s="512"/>
      <c r="S441" s="512"/>
      <c r="T441" s="512"/>
      <c r="U441" s="512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0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04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12"/>
      <c r="P443" s="512"/>
      <c r="Q443" s="512"/>
      <c r="R443" s="512"/>
      <c r="S443" s="512"/>
      <c r="T443" s="512"/>
      <c r="U443" s="512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04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03" t="s">
        <v>222</v>
      </c>
      <c r="C445" s="126" t="s">
        <v>181</v>
      </c>
      <c r="D445" s="108">
        <v>9.36</v>
      </c>
      <c r="E445" s="108"/>
      <c r="F445" s="127"/>
      <c r="G445" s="128"/>
      <c r="H445" s="50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12"/>
      <c r="P445" s="512"/>
      <c r="Q445" s="512"/>
      <c r="R445" s="512"/>
      <c r="S445" s="512"/>
      <c r="T445" s="512"/>
      <c r="U445" s="512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03" t="s">
        <v>222</v>
      </c>
      <c r="C446" s="126" t="s">
        <v>179</v>
      </c>
      <c r="D446" s="108">
        <v>9.36</v>
      </c>
      <c r="E446" s="108"/>
      <c r="F446" s="127"/>
      <c r="G446" s="128"/>
      <c r="H446" s="50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03" t="s">
        <v>222</v>
      </c>
      <c r="C447" s="126" t="s">
        <v>221</v>
      </c>
      <c r="D447" s="108">
        <v>9.36</v>
      </c>
      <c r="E447" s="108"/>
      <c r="F447" s="127"/>
      <c r="G447" s="128"/>
      <c r="H447" s="504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12"/>
      <c r="P447" s="512"/>
      <c r="Q447" s="512"/>
      <c r="R447" s="512"/>
      <c r="S447" s="512"/>
      <c r="T447" s="512"/>
      <c r="U447" s="512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03" t="s">
        <v>222</v>
      </c>
      <c r="C448" s="126" t="s">
        <v>186</v>
      </c>
      <c r="D448" s="108">
        <v>9.36</v>
      </c>
      <c r="E448" s="108"/>
      <c r="F448" s="127"/>
      <c r="G448" s="128"/>
      <c r="H448" s="504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12"/>
      <c r="P448" s="512"/>
      <c r="Q448" s="512"/>
      <c r="R448" s="512"/>
      <c r="S448" s="512"/>
      <c r="T448" s="512"/>
      <c r="U448" s="512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03" t="s">
        <v>393</v>
      </c>
      <c r="C449" s="187" t="s">
        <v>395</v>
      </c>
      <c r="D449" s="108">
        <v>5</v>
      </c>
      <c r="E449" s="108"/>
      <c r="F449" s="127"/>
      <c r="G449" s="128"/>
      <c r="H449" s="50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03" t="s">
        <v>393</v>
      </c>
      <c r="C450" s="187" t="s">
        <v>402</v>
      </c>
      <c r="D450" s="108">
        <v>5</v>
      </c>
      <c r="E450" s="108"/>
      <c r="F450" s="127"/>
      <c r="G450" s="128"/>
      <c r="H450" s="50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03" t="s">
        <v>404</v>
      </c>
      <c r="C451" s="187" t="s">
        <v>405</v>
      </c>
      <c r="D451" s="108">
        <v>5</v>
      </c>
      <c r="E451" s="108"/>
      <c r="F451" s="127"/>
      <c r="G451" s="128"/>
      <c r="H451" s="50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03" t="s">
        <v>342</v>
      </c>
      <c r="C452" s="187" t="s">
        <v>372</v>
      </c>
      <c r="D452" s="108">
        <v>5</v>
      </c>
      <c r="E452" s="108"/>
      <c r="F452" s="127"/>
      <c r="G452" s="128"/>
      <c r="H452" s="50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03" t="s">
        <v>343</v>
      </c>
      <c r="C453" s="126" t="s">
        <v>345</v>
      </c>
      <c r="D453" s="108">
        <v>5</v>
      </c>
      <c r="E453" s="108"/>
      <c r="F453" s="127"/>
      <c r="G453" s="128"/>
      <c r="H453" s="504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12"/>
      <c r="P453" s="512"/>
      <c r="Q453" s="512"/>
      <c r="R453" s="512"/>
      <c r="S453" s="512"/>
      <c r="T453" s="512"/>
      <c r="U453" s="5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03" t="s">
        <v>343</v>
      </c>
      <c r="C454" s="126" t="s">
        <v>347</v>
      </c>
      <c r="D454" s="108">
        <v>5</v>
      </c>
      <c r="E454" s="108"/>
      <c r="F454" s="127"/>
      <c r="G454" s="128"/>
      <c r="H454" s="504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12"/>
      <c r="P454" s="512"/>
      <c r="Q454" s="512"/>
      <c r="R454" s="512"/>
      <c r="S454" s="512"/>
      <c r="T454" s="512"/>
      <c r="U454" s="51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04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12"/>
      <c r="P455" s="512"/>
      <c r="Q455" s="512"/>
      <c r="R455" s="512"/>
      <c r="S455" s="512"/>
      <c r="T455" s="512"/>
      <c r="U455" s="512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04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12"/>
      <c r="P456" s="512"/>
      <c r="Q456" s="512"/>
      <c r="R456" s="512"/>
      <c r="S456" s="512"/>
      <c r="T456" s="512"/>
      <c r="U456" s="512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0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04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12"/>
      <c r="P458" s="512"/>
      <c r="Q458" s="512"/>
      <c r="R458" s="512"/>
      <c r="S458" s="512"/>
      <c r="T458" s="512"/>
      <c r="U458" s="51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04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12"/>
      <c r="P459" s="512"/>
      <c r="Q459" s="512"/>
      <c r="R459" s="512"/>
      <c r="S459" s="512"/>
      <c r="T459" s="512"/>
      <c r="U459" s="51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04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12"/>
      <c r="P460" s="512"/>
      <c r="Q460" s="512"/>
      <c r="R460" s="512"/>
      <c r="S460" s="512"/>
      <c r="T460" s="512"/>
      <c r="U460" s="512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04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12"/>
      <c r="P461" s="512"/>
      <c r="Q461" s="512"/>
      <c r="R461" s="512"/>
      <c r="S461" s="512"/>
      <c r="T461" s="512"/>
      <c r="U461" s="512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04">
        <f t="shared" si="196"/>
        <v>0</v>
      </c>
      <c r="I462" s="129"/>
      <c r="J462" s="130" t="str">
        <f t="array" ref="J462">IF(ISERROR(G462/I462),"",G462/I462)</f>
        <v/>
      </c>
      <c r="K462" s="504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12"/>
      <c r="P462" s="512"/>
      <c r="Q462" s="512"/>
      <c r="R462" s="512"/>
      <c r="S462" s="512"/>
      <c r="T462" s="512"/>
      <c r="U462" s="512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65" t="s">
        <v>224</v>
      </c>
      <c r="B463" s="566"/>
      <c r="C463" s="513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04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12"/>
      <c r="P464" s="512"/>
      <c r="Q464" s="512"/>
      <c r="R464" s="512"/>
      <c r="S464" s="512"/>
      <c r="T464" s="512"/>
      <c r="U464" s="512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0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0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0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09" t="s">
        <v>203</v>
      </c>
      <c r="D468" s="108">
        <v>5.03</v>
      </c>
      <c r="E468" s="108"/>
      <c r="F468" s="127"/>
      <c r="G468" s="128"/>
      <c r="H468" s="50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0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04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09" t="s">
        <v>228</v>
      </c>
      <c r="D471" s="108">
        <v>5.03</v>
      </c>
      <c r="E471" s="108"/>
      <c r="F471" s="127"/>
      <c r="G471" s="128"/>
      <c r="H471" s="504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09" t="s">
        <v>212</v>
      </c>
      <c r="D472" s="108">
        <v>5.03</v>
      </c>
      <c r="E472" s="108"/>
      <c r="F472" s="127"/>
      <c r="G472" s="128"/>
      <c r="H472" s="50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09" t="s">
        <v>203</v>
      </c>
      <c r="D473" s="108">
        <v>5.03</v>
      </c>
      <c r="E473" s="108"/>
      <c r="F473" s="127"/>
      <c r="G473" s="128"/>
      <c r="H473" s="50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09" t="s">
        <v>186</v>
      </c>
      <c r="D474" s="108">
        <v>5.03</v>
      </c>
      <c r="E474" s="108"/>
      <c r="F474" s="127"/>
      <c r="G474" s="128"/>
      <c r="H474" s="50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09" t="s">
        <v>228</v>
      </c>
      <c r="D475" s="108">
        <v>5.03</v>
      </c>
      <c r="E475" s="108"/>
      <c r="F475" s="127"/>
      <c r="G475" s="128"/>
      <c r="H475" s="504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09" t="s">
        <v>199</v>
      </c>
      <c r="D476" s="108">
        <v>5.03</v>
      </c>
      <c r="E476" s="108"/>
      <c r="F476" s="127"/>
      <c r="G476" s="128"/>
      <c r="H476" s="504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04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12"/>
      <c r="P477" s="512"/>
      <c r="Q477" s="512"/>
      <c r="R477" s="512"/>
      <c r="S477" s="512"/>
      <c r="T477" s="512"/>
      <c r="U477" s="512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04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12"/>
      <c r="P478" s="512"/>
      <c r="Q478" s="512"/>
      <c r="R478" s="512"/>
      <c r="S478" s="512"/>
      <c r="T478" s="512"/>
      <c r="U478" s="512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51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04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12"/>
      <c r="P480" s="512"/>
      <c r="Q480" s="512"/>
      <c r="R480" s="512"/>
      <c r="S480" s="512"/>
      <c r="T480" s="512"/>
      <c r="U480" s="512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0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0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04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12"/>
      <c r="P483" s="512"/>
      <c r="Q483" s="512"/>
      <c r="R483" s="512"/>
      <c r="S483" s="512"/>
      <c r="T483" s="512"/>
      <c r="U483" s="512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04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12"/>
      <c r="P484" s="512"/>
      <c r="Q484" s="512"/>
      <c r="R484" s="512"/>
      <c r="S484" s="512"/>
      <c r="T484" s="512"/>
      <c r="U484" s="512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0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04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12"/>
      <c r="P486" s="512"/>
      <c r="Q486" s="512"/>
      <c r="R486" s="512"/>
      <c r="S486" s="512"/>
      <c r="T486" s="512"/>
      <c r="U486" s="5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04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12"/>
      <c r="P487" s="512"/>
      <c r="Q487" s="512"/>
      <c r="R487" s="512"/>
      <c r="S487" s="512"/>
      <c r="T487" s="512"/>
      <c r="U487" s="5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04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12"/>
      <c r="P488" s="512"/>
      <c r="Q488" s="512"/>
      <c r="R488" s="512"/>
      <c r="S488" s="512"/>
      <c r="T488" s="512"/>
      <c r="U488" s="51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04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12"/>
      <c r="P489" s="512"/>
      <c r="Q489" s="512"/>
      <c r="R489" s="512"/>
      <c r="S489" s="512"/>
      <c r="T489" s="512"/>
      <c r="U489" s="512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51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10"/>
      <c r="D491" s="108">
        <v>3.65</v>
      </c>
      <c r="E491" s="108"/>
      <c r="F491" s="153"/>
      <c r="G491" s="128"/>
      <c r="H491" s="504">
        <f t="shared" ref="H491:H505" si="223">D491*G491</f>
        <v>0</v>
      </c>
      <c r="I491" s="129"/>
      <c r="J491" s="130" t="str">
        <f t="array" ref="J491">IF(ISERROR(G491/I491),"",G491/I491)</f>
        <v/>
      </c>
      <c r="K491" s="504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12"/>
      <c r="P491" s="512"/>
      <c r="Q491" s="512"/>
      <c r="R491" s="512"/>
      <c r="S491" s="512"/>
      <c r="T491" s="512"/>
      <c r="U491" s="512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10"/>
      <c r="D492" s="108">
        <v>6.58</v>
      </c>
      <c r="E492" s="108"/>
      <c r="F492" s="127"/>
      <c r="G492" s="128"/>
      <c r="H492" s="504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12"/>
      <c r="P492" s="512"/>
      <c r="Q492" s="512"/>
      <c r="R492" s="512"/>
      <c r="S492" s="512"/>
      <c r="T492" s="512"/>
      <c r="U492" s="512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10"/>
      <c r="D493" s="108">
        <v>7.8</v>
      </c>
      <c r="E493" s="108"/>
      <c r="F493" s="127"/>
      <c r="G493" s="128"/>
      <c r="H493" s="504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12"/>
      <c r="P493" s="512"/>
      <c r="Q493" s="512"/>
      <c r="R493" s="512"/>
      <c r="S493" s="512"/>
      <c r="T493" s="512"/>
      <c r="U493" s="512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10"/>
      <c r="D494" s="108">
        <v>4.4000000000000004</v>
      </c>
      <c r="E494" s="108"/>
      <c r="F494" s="127"/>
      <c r="G494" s="128"/>
      <c r="H494" s="50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12"/>
      <c r="P494" s="512"/>
      <c r="Q494" s="512"/>
      <c r="R494" s="512"/>
      <c r="S494" s="512"/>
      <c r="T494" s="512"/>
      <c r="U494" s="512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04">
        <f t="shared" si="223"/>
        <v>0</v>
      </c>
      <c r="I495" s="129"/>
      <c r="J495" s="130"/>
      <c r="K495" s="131"/>
      <c r="L495" s="129"/>
      <c r="M495" s="109"/>
      <c r="N495" s="130"/>
      <c r="O495" s="512"/>
      <c r="P495" s="512"/>
      <c r="Q495" s="512"/>
      <c r="R495" s="512"/>
      <c r="S495" s="512"/>
      <c r="T495" s="512"/>
      <c r="U495" s="5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10"/>
      <c r="D496" s="108"/>
      <c r="E496" s="108"/>
      <c r="F496" s="127"/>
      <c r="G496" s="128"/>
      <c r="H496" s="504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10" t="s">
        <v>239</v>
      </c>
      <c r="C497" s="510" t="s">
        <v>179</v>
      </c>
      <c r="D497" s="108">
        <v>6.04</v>
      </c>
      <c r="E497" s="108"/>
      <c r="F497" s="127"/>
      <c r="G497" s="128"/>
      <c r="H497" s="504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12"/>
      <c r="P497" s="512"/>
      <c r="Q497" s="512"/>
      <c r="R497" s="512"/>
      <c r="S497" s="512"/>
      <c r="T497" s="512"/>
      <c r="U497" s="512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10" t="s">
        <v>239</v>
      </c>
      <c r="C498" s="510" t="s">
        <v>186</v>
      </c>
      <c r="D498" s="108">
        <v>6.04</v>
      </c>
      <c r="E498" s="108"/>
      <c r="F498" s="127"/>
      <c r="G498" s="128"/>
      <c r="H498" s="50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12"/>
      <c r="P498" s="512"/>
      <c r="Q498" s="512"/>
      <c r="R498" s="512"/>
      <c r="S498" s="512"/>
      <c r="T498" s="512"/>
      <c r="U498" s="512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10" t="s">
        <v>443</v>
      </c>
      <c r="C499" s="510" t="s">
        <v>179</v>
      </c>
      <c r="D499" s="108"/>
      <c r="E499" s="108"/>
      <c r="F499" s="127"/>
      <c r="G499" s="128"/>
      <c r="H499" s="504">
        <f t="shared" si="223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10" t="s">
        <v>443</v>
      </c>
      <c r="C500" s="510" t="s">
        <v>186</v>
      </c>
      <c r="D500" s="108"/>
      <c r="E500" s="108"/>
      <c r="F500" s="127"/>
      <c r="G500" s="128"/>
      <c r="H500" s="504">
        <f t="shared" si="223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03" t="s">
        <v>240</v>
      </c>
      <c r="C501" s="126"/>
      <c r="D501" s="108">
        <v>7.3</v>
      </c>
      <c r="E501" s="108"/>
      <c r="F501" s="127"/>
      <c r="G501" s="128"/>
      <c r="H501" s="504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12"/>
      <c r="P501" s="512"/>
      <c r="Q501" s="512"/>
      <c r="R501" s="512"/>
      <c r="S501" s="512"/>
      <c r="T501" s="512"/>
      <c r="U501" s="512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03" t="s">
        <v>241</v>
      </c>
      <c r="C502" s="126"/>
      <c r="D502" s="108">
        <f>78*120/1000</f>
        <v>9.36</v>
      </c>
      <c r="E502" s="108"/>
      <c r="F502" s="127"/>
      <c r="G502" s="128"/>
      <c r="H502" s="504">
        <f t="shared" si="223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03" t="s">
        <v>242</v>
      </c>
      <c r="C503" s="126"/>
      <c r="D503" s="108">
        <v>4.5</v>
      </c>
      <c r="E503" s="108"/>
      <c r="F503" s="127"/>
      <c r="G503" s="128"/>
      <c r="H503" s="504">
        <f t="shared" si="223"/>
        <v>0</v>
      </c>
      <c r="I503" s="129"/>
      <c r="J503" s="130"/>
      <c r="K503" s="131"/>
      <c r="L503" s="129"/>
      <c r="M503" s="109"/>
      <c r="N503" s="130"/>
      <c r="O503" s="512"/>
      <c r="P503" s="512"/>
      <c r="Q503" s="512"/>
      <c r="R503" s="512"/>
      <c r="S503" s="512"/>
      <c r="T503" s="512"/>
      <c r="U503" s="51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03" t="s">
        <v>243</v>
      </c>
      <c r="C504" s="126"/>
      <c r="D504" s="108">
        <v>4.5</v>
      </c>
      <c r="E504" s="108"/>
      <c r="F504" s="127"/>
      <c r="G504" s="128"/>
      <c r="H504" s="504">
        <f t="shared" si="223"/>
        <v>0</v>
      </c>
      <c r="I504" s="129"/>
      <c r="J504" s="130"/>
      <c r="K504" s="131"/>
      <c r="L504" s="129"/>
      <c r="M504" s="109"/>
      <c r="N504" s="130"/>
      <c r="O504" s="512"/>
      <c r="P504" s="512"/>
      <c r="Q504" s="512"/>
      <c r="R504" s="512"/>
      <c r="S504" s="512"/>
      <c r="T504" s="512"/>
      <c r="U504" s="51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03"/>
      <c r="C505" s="126"/>
      <c r="D505" s="108"/>
      <c r="E505" s="108"/>
      <c r="F505" s="127"/>
      <c r="G505" s="128"/>
      <c r="H505" s="504">
        <f t="shared" si="223"/>
        <v>0</v>
      </c>
      <c r="I505" s="129"/>
      <c r="J505" s="130"/>
      <c r="K505" s="131"/>
      <c r="L505" s="129"/>
      <c r="M505" s="109"/>
      <c r="N505" s="130"/>
      <c r="O505" s="512"/>
      <c r="P505" s="512"/>
      <c r="Q505" s="512"/>
      <c r="R505" s="512"/>
      <c r="S505" s="512"/>
      <c r="T505" s="512"/>
      <c r="U505" s="51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51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506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506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506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506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506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506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506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506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506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50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11019</v>
      </c>
      <c r="D519" s="554"/>
      <c r="E519" s="544" t="s">
        <v>269</v>
      </c>
      <c r="F519" s="544"/>
      <c r="G519" s="556">
        <f>SUM(E171,E342,E514)</f>
        <v>55558.61</v>
      </c>
      <c r="H519" s="556"/>
      <c r="I519" s="531" t="s">
        <v>270</v>
      </c>
      <c r="J519" s="544"/>
      <c r="K519" s="553">
        <f>IF(ISERROR(C519/G520),"",C519/G520)</f>
        <v>14.245442726675861</v>
      </c>
      <c r="L519" s="554"/>
      <c r="M519" s="531" t="s">
        <v>271</v>
      </c>
      <c r="N519" s="531"/>
      <c r="O519" s="532">
        <f t="array" ref="O519">IF(ISERROR(C519/C520),"",C519/C520)</f>
        <v>19.146828844483057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575.5</v>
      </c>
      <c r="D520" s="554"/>
      <c r="E520" s="531" t="s">
        <v>251</v>
      </c>
      <c r="F520" s="531"/>
      <c r="G520" s="556">
        <f>SUM(E172,E343,E515)</f>
        <v>773.51053325748455</v>
      </c>
      <c r="H520" s="556"/>
      <c r="I520" s="538" t="s">
        <v>274</v>
      </c>
      <c r="J520" s="539"/>
      <c r="K520" s="541">
        <f>C520-G520</f>
        <v>-198.01053325748455</v>
      </c>
      <c r="L520" s="540"/>
      <c r="M520" s="541" t="s">
        <v>275</v>
      </c>
      <c r="N520" s="540"/>
      <c r="O520" s="545">
        <f>IF(ISERROR(K520/C520),"",K520/C520)</f>
        <v>-0.34406695613811389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0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3222</v>
      </c>
      <c r="D524" s="539"/>
      <c r="E524" s="534">
        <f>IF(ISERROR(C524/C530),"",C524/C530)</f>
        <v>0.29240402940375715</v>
      </c>
      <c r="F524" s="535"/>
      <c r="G524" s="549"/>
      <c r="H524" s="550"/>
      <c r="I524" s="536" t="s">
        <v>301</v>
      </c>
      <c r="J524" s="542"/>
      <c r="K524" s="541">
        <f t="shared" ref="K524:K529" si="238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9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5319</v>
      </c>
      <c r="D525" s="539"/>
      <c r="E525" s="534">
        <f>IF(ISERROR(C525/C530),"",C525/C530)</f>
        <v>0.48271167982575552</v>
      </c>
      <c r="F525" s="535"/>
      <c r="G525" s="549"/>
      <c r="H525" s="550"/>
      <c r="I525" s="536" t="s">
        <v>302</v>
      </c>
      <c r="J525" s="542"/>
      <c r="K525" s="541">
        <f t="shared" si="238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9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1253</v>
      </c>
      <c r="D526" s="539"/>
      <c r="E526" s="534">
        <f>IF(ISERROR(C526/C530),"",C526/C530)</f>
        <v>0.11371267810146111</v>
      </c>
      <c r="F526" s="535"/>
      <c r="G526" s="549"/>
      <c r="H526" s="550"/>
      <c r="I526" s="536" t="s">
        <v>303</v>
      </c>
      <c r="J526" s="542"/>
      <c r="K526" s="541">
        <f t="shared" si="238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9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1083</v>
      </c>
      <c r="D527" s="539"/>
      <c r="E527" s="534">
        <f>IF(ISERROR(C527/C530),"",C527/C530)</f>
        <v>9.8284780833106447E-2</v>
      </c>
      <c r="F527" s="535"/>
      <c r="G527" s="549"/>
      <c r="H527" s="550"/>
      <c r="I527" s="536" t="s">
        <v>304</v>
      </c>
      <c r="J527" s="542"/>
      <c r="K527" s="541">
        <f t="shared" si="238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9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142</v>
      </c>
      <c r="D528" s="539"/>
      <c r="E528" s="534">
        <f>IF(ISERROR(C528/C530),"",C528/C530)</f>
        <v>1.2886831835919776E-2</v>
      </c>
      <c r="F528" s="535"/>
      <c r="G528" s="549"/>
      <c r="H528" s="550"/>
      <c r="I528" s="536" t="s">
        <v>306</v>
      </c>
      <c r="J528" s="542"/>
      <c r="K528" s="541">
        <f t="shared" si="238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9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>
        <f>IF(ISERROR(C529/C530),"",C529/C530)</f>
        <v>0</v>
      </c>
      <c r="F529" s="535"/>
      <c r="G529" s="549"/>
      <c r="H529" s="550"/>
      <c r="I529" s="536" t="s">
        <v>307</v>
      </c>
      <c r="J529" s="542"/>
      <c r="K529" s="541">
        <f t="shared" si="238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9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11019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510" t="s">
        <v>309</v>
      </c>
      <c r="D532" s="510" t="s">
        <v>310</v>
      </c>
      <c r="E532" s="510" t="s">
        <v>311</v>
      </c>
      <c r="F532" s="51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04" t="s">
        <v>322</v>
      </c>
      <c r="Q532" s="129" t="s">
        <v>323</v>
      </c>
      <c r="R532" s="109" t="s">
        <v>324</v>
      </c>
      <c r="S532" s="510" t="s">
        <v>325</v>
      </c>
      <c r="T532" s="51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+'9'!C533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11">
        <f t="array" ref="S533">IF(ISERROR(Q533/J533),"",Q533/J533)</f>
        <v>1</v>
      </c>
      <c r="T533" s="51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+'9'!C534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511">
        <f t="array" ref="S534">IF(ISERROR(Q534/J534),"",Q534/J534)</f>
        <v>0.97727272727272729</v>
      </c>
      <c r="T534" s="51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+'9'!C535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11">
        <f t="array" ref="S535">IF(ISERROR(Q535/J535),"",Q535/J535)</f>
        <v>1</v>
      </c>
      <c r="T535" s="51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40">SUM(D533:D535)</f>
        <v>100</v>
      </c>
      <c r="E536" s="112">
        <f t="shared" si="240"/>
        <v>0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100</v>
      </c>
      <c r="K536" s="112">
        <f t="shared" si="240"/>
        <v>1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6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515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customHeight="1">
      <c r="A7" s="299">
        <v>30100030</v>
      </c>
      <c r="B7" s="518" t="s">
        <v>178</v>
      </c>
      <c r="C7" s="126" t="s">
        <v>179</v>
      </c>
      <c r="D7" s="108">
        <v>5.03</v>
      </c>
      <c r="E7" s="108"/>
      <c r="F7" s="127"/>
      <c r="G7" s="128"/>
      <c r="H7" s="5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7"/>
      <c r="P7" s="517"/>
      <c r="Q7" s="517"/>
      <c r="R7" s="517"/>
      <c r="S7" s="517"/>
      <c r="T7" s="517"/>
      <c r="U7" s="51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7"/>
      <c r="Q8" s="517"/>
      <c r="R8" s="517"/>
      <c r="S8" s="517"/>
      <c r="T8" s="517"/>
      <c r="U8" s="51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7"/>
      <c r="P9" s="517"/>
      <c r="Q9" s="517"/>
      <c r="R9" s="517"/>
      <c r="S9" s="517"/>
      <c r="T9" s="517"/>
      <c r="U9" s="51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7"/>
      <c r="P10" s="517"/>
      <c r="Q10" s="517"/>
      <c r="R10" s="517"/>
      <c r="S10" s="517"/>
      <c r="T10" s="517"/>
      <c r="U10" s="51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7"/>
      <c r="P11" s="517"/>
      <c r="Q11" s="517"/>
      <c r="R11" s="517"/>
      <c r="S11" s="517"/>
      <c r="T11" s="517"/>
      <c r="U11" s="51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7"/>
      <c r="P12" s="517"/>
      <c r="Q12" s="517"/>
      <c r="R12" s="517"/>
      <c r="S12" s="517"/>
      <c r="T12" s="517"/>
      <c r="U12" s="51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7"/>
      <c r="P13" s="517"/>
      <c r="Q13" s="517"/>
      <c r="R13" s="517"/>
      <c r="S13" s="517"/>
      <c r="T13" s="517"/>
      <c r="U13" s="517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7"/>
      <c r="P14" s="517"/>
      <c r="Q14" s="517"/>
      <c r="R14" s="517"/>
      <c r="S14" s="517"/>
      <c r="T14" s="517"/>
      <c r="U14" s="517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26">
        <f t="shared" si="0"/>
        <v>0</v>
      </c>
      <c r="I15" s="5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7"/>
      <c r="P15" s="517"/>
      <c r="Q15" s="517"/>
      <c r="R15" s="517"/>
      <c r="S15" s="517"/>
      <c r="T15" s="517"/>
      <c r="U15" s="51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26">
        <f t="shared" si="0"/>
        <v>0</v>
      </c>
      <c r="I16" s="5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17"/>
      <c r="P16" s="517"/>
      <c r="Q16" s="517"/>
      <c r="R16" s="517"/>
      <c r="S16" s="517"/>
      <c r="T16" s="517"/>
      <c r="U16" s="51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7"/>
      <c r="P17" s="517"/>
      <c r="Q17" s="517"/>
      <c r="R17" s="517"/>
      <c r="S17" s="517"/>
      <c r="T17" s="517"/>
      <c r="U17" s="517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7"/>
      <c r="P18" s="517"/>
      <c r="Q18" s="517"/>
      <c r="R18" s="517"/>
      <c r="S18" s="517"/>
      <c r="T18" s="517"/>
      <c r="U18" s="517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2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17"/>
      <c r="P19" s="517"/>
      <c r="Q19" s="517"/>
      <c r="R19" s="517"/>
      <c r="S19" s="517"/>
      <c r="T19" s="517"/>
      <c r="U19" s="517"/>
      <c r="V19" s="132">
        <f t="shared" ref="V19:V21" si="5">SUM(X19:AA19)</f>
        <v>0</v>
      </c>
      <c r="W19" s="52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17"/>
      <c r="P20" s="517"/>
      <c r="Q20" s="517"/>
      <c r="R20" s="517"/>
      <c r="S20" s="517"/>
      <c r="T20" s="517"/>
      <c r="U20" s="51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7"/>
      <c r="P21" s="517"/>
      <c r="Q21" s="517"/>
      <c r="R21" s="517"/>
      <c r="S21" s="517"/>
      <c r="T21" s="517"/>
      <c r="U21" s="517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198</v>
      </c>
      <c r="C22" s="516" t="s">
        <v>190</v>
      </c>
      <c r="D22" s="108">
        <v>4.8</v>
      </c>
      <c r="E22" s="108"/>
      <c r="F22" s="127"/>
      <c r="G22" s="128"/>
      <c r="H22" s="5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7"/>
      <c r="P22" s="517"/>
      <c r="Q22" s="517"/>
      <c r="R22" s="517"/>
      <c r="S22" s="517"/>
      <c r="T22" s="517"/>
      <c r="U22" s="517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516" t="s">
        <v>187</v>
      </c>
      <c r="D23" s="108">
        <v>4.8</v>
      </c>
      <c r="E23" s="108"/>
      <c r="F23" s="127"/>
      <c r="G23" s="128"/>
      <c r="H23" s="5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7"/>
      <c r="P23" s="517"/>
      <c r="Q23" s="517"/>
      <c r="R23" s="517"/>
      <c r="S23" s="517"/>
      <c r="T23" s="517"/>
      <c r="U23" s="517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516" t="s">
        <v>179</v>
      </c>
      <c r="D24" s="108">
        <v>4.8</v>
      </c>
      <c r="E24" s="108"/>
      <c r="F24" s="127"/>
      <c r="G24" s="128"/>
      <c r="H24" s="5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7"/>
      <c r="P24" s="517"/>
      <c r="Q24" s="517"/>
      <c r="R24" s="517"/>
      <c r="S24" s="517"/>
      <c r="T24" s="517"/>
      <c r="U24" s="517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516" t="s">
        <v>199</v>
      </c>
      <c r="D25" s="108">
        <v>4.8</v>
      </c>
      <c r="E25" s="108"/>
      <c r="F25" s="127"/>
      <c r="G25" s="128"/>
      <c r="H25" s="5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7"/>
      <c r="P25" s="517"/>
      <c r="Q25" s="517"/>
      <c r="R25" s="517"/>
      <c r="S25" s="517"/>
      <c r="T25" s="517"/>
      <c r="U25" s="517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7"/>
      <c r="P26" s="517"/>
      <c r="Q26" s="517"/>
      <c r="R26" s="517"/>
      <c r="S26" s="517"/>
      <c r="T26" s="517"/>
      <c r="U26" s="51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7"/>
      <c r="P27" s="517"/>
      <c r="Q27" s="517"/>
      <c r="R27" s="517"/>
      <c r="S27" s="517"/>
      <c r="T27" s="517"/>
      <c r="U27" s="51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5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18" t="s">
        <v>206</v>
      </c>
      <c r="C29" s="126" t="s">
        <v>199</v>
      </c>
      <c r="D29" s="108">
        <v>5.03</v>
      </c>
      <c r="E29" s="108"/>
      <c r="F29" s="127"/>
      <c r="G29" s="128"/>
      <c r="H29" s="52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21"/>
      <c r="P29" s="521"/>
      <c r="Q29" s="521"/>
      <c r="R29" s="521"/>
      <c r="S29" s="521"/>
      <c r="T29" s="521"/>
      <c r="U29" s="52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18" t="s">
        <v>425</v>
      </c>
      <c r="C30" s="187" t="s">
        <v>427</v>
      </c>
      <c r="D30" s="108">
        <v>5.03</v>
      </c>
      <c r="E30" s="108"/>
      <c r="F30" s="127"/>
      <c r="G30" s="128"/>
      <c r="H30" s="52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1"/>
      <c r="P30" s="521"/>
      <c r="Q30" s="521"/>
      <c r="R30" s="521"/>
      <c r="S30" s="521"/>
      <c r="T30" s="521"/>
      <c r="U30" s="521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18" t="s">
        <v>206</v>
      </c>
      <c r="C31" s="126" t="s">
        <v>186</v>
      </c>
      <c r="D31" s="108">
        <v>5.03</v>
      </c>
      <c r="E31" s="108"/>
      <c r="F31" s="127"/>
      <c r="G31" s="128"/>
      <c r="H31" s="52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1"/>
      <c r="P31" s="521"/>
      <c r="Q31" s="521"/>
      <c r="R31" s="521"/>
      <c r="S31" s="521"/>
      <c r="T31" s="521"/>
      <c r="U31" s="52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18" t="s">
        <v>206</v>
      </c>
      <c r="C32" s="126" t="s">
        <v>203</v>
      </c>
      <c r="D32" s="108">
        <v>5.03</v>
      </c>
      <c r="E32" s="108"/>
      <c r="F32" s="127"/>
      <c r="G32" s="128"/>
      <c r="H32" s="52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1"/>
      <c r="P32" s="521"/>
      <c r="Q32" s="521"/>
      <c r="R32" s="521"/>
      <c r="S32" s="521"/>
      <c r="T32" s="521"/>
      <c r="U32" s="52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18" t="s">
        <v>206</v>
      </c>
      <c r="C33" s="126" t="s">
        <v>207</v>
      </c>
      <c r="D33" s="108">
        <v>5.03</v>
      </c>
      <c r="E33" s="108"/>
      <c r="F33" s="127"/>
      <c r="G33" s="128"/>
      <c r="H33" s="52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1"/>
      <c r="P33" s="521"/>
      <c r="Q33" s="521"/>
      <c r="R33" s="521"/>
      <c r="S33" s="521"/>
      <c r="T33" s="521"/>
      <c r="U33" s="52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518" t="s">
        <v>414</v>
      </c>
      <c r="C34" s="187" t="s">
        <v>415</v>
      </c>
      <c r="D34" s="108">
        <v>5.03</v>
      </c>
      <c r="E34" s="108"/>
      <c r="F34" s="127"/>
      <c r="G34" s="128"/>
      <c r="H34" s="526">
        <f t="shared" si="11"/>
        <v>0</v>
      </c>
      <c r="I34" s="129"/>
      <c r="J34" s="130"/>
      <c r="K34" s="131"/>
      <c r="L34" s="129">
        <v>52</v>
      </c>
      <c r="M34" s="109"/>
      <c r="N34" s="130"/>
      <c r="O34" s="521"/>
      <c r="P34" s="521"/>
      <c r="Q34" s="521"/>
      <c r="R34" s="521"/>
      <c r="S34" s="521"/>
      <c r="T34" s="521"/>
      <c r="U34" s="5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518" t="s">
        <v>414</v>
      </c>
      <c r="C35" s="187" t="s">
        <v>416</v>
      </c>
      <c r="D35" s="108">
        <v>5.03</v>
      </c>
      <c r="E35" s="108"/>
      <c r="F35" s="127"/>
      <c r="G35" s="128"/>
      <c r="H35" s="526">
        <f t="shared" si="11"/>
        <v>0</v>
      </c>
      <c r="I35" s="129"/>
      <c r="J35" s="130"/>
      <c r="K35" s="131"/>
      <c r="L35" s="129">
        <v>52</v>
      </c>
      <c r="M35" s="109"/>
      <c r="N35" s="130"/>
      <c r="O35" s="521"/>
      <c r="P35" s="521"/>
      <c r="Q35" s="521"/>
      <c r="R35" s="521"/>
      <c r="S35" s="521"/>
      <c r="T35" s="521"/>
      <c r="U35" s="5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518" t="s">
        <v>414</v>
      </c>
      <c r="C36" s="187" t="s">
        <v>61</v>
      </c>
      <c r="D36" s="108">
        <v>5.03</v>
      </c>
      <c r="E36" s="108"/>
      <c r="F36" s="127"/>
      <c r="G36" s="128"/>
      <c r="H36" s="526">
        <f t="shared" si="11"/>
        <v>0</v>
      </c>
      <c r="I36" s="129"/>
      <c r="J36" s="130"/>
      <c r="K36" s="131"/>
      <c r="L36" s="129">
        <v>52</v>
      </c>
      <c r="M36" s="109"/>
      <c r="N36" s="130"/>
      <c r="O36" s="521"/>
      <c r="P36" s="521"/>
      <c r="Q36" s="521"/>
      <c r="R36" s="521"/>
      <c r="S36" s="521"/>
      <c r="T36" s="521"/>
      <c r="U36" s="5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18" t="s">
        <v>208</v>
      </c>
      <c r="C37" s="126" t="s">
        <v>179</v>
      </c>
      <c r="D37" s="108">
        <v>5.08</v>
      </c>
      <c r="E37" s="108"/>
      <c r="F37" s="127"/>
      <c r="G37" s="128"/>
      <c r="H37" s="52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1"/>
      <c r="P37" s="521"/>
      <c r="Q37" s="521"/>
      <c r="R37" s="521"/>
      <c r="S37" s="521"/>
      <c r="T37" s="521"/>
      <c r="U37" s="52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18" t="s">
        <v>208</v>
      </c>
      <c r="C38" s="126" t="s">
        <v>204</v>
      </c>
      <c r="D38" s="108">
        <v>5.08</v>
      </c>
      <c r="E38" s="108"/>
      <c r="F38" s="127"/>
      <c r="G38" s="128"/>
      <c r="H38" s="52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1"/>
      <c r="P38" s="521"/>
      <c r="Q38" s="521"/>
      <c r="R38" s="521"/>
      <c r="S38" s="521"/>
      <c r="T38" s="521"/>
      <c r="U38" s="52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518" t="s">
        <v>208</v>
      </c>
      <c r="C39" s="126" t="s">
        <v>205</v>
      </c>
      <c r="D39" s="108">
        <v>5.08</v>
      </c>
      <c r="E39" s="108"/>
      <c r="F39" s="127"/>
      <c r="G39" s="128"/>
      <c r="H39" s="52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1"/>
      <c r="P39" s="521"/>
      <c r="Q39" s="521"/>
      <c r="R39" s="521"/>
      <c r="S39" s="521"/>
      <c r="T39" s="521"/>
      <c r="U39" s="52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18" t="s">
        <v>208</v>
      </c>
      <c r="C40" s="126" t="s">
        <v>186</v>
      </c>
      <c r="D40" s="108">
        <v>5.08</v>
      </c>
      <c r="E40" s="108"/>
      <c r="F40" s="127"/>
      <c r="G40" s="128"/>
      <c r="H40" s="52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1"/>
      <c r="P40" s="521"/>
      <c r="Q40" s="521"/>
      <c r="R40" s="521"/>
      <c r="S40" s="521"/>
      <c r="T40" s="521"/>
      <c r="U40" s="52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18" t="s">
        <v>208</v>
      </c>
      <c r="C41" s="126" t="s">
        <v>203</v>
      </c>
      <c r="D41" s="108">
        <v>5.08</v>
      </c>
      <c r="E41" s="108"/>
      <c r="F41" s="127"/>
      <c r="G41" s="128"/>
      <c r="H41" s="52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1"/>
      <c r="P41" s="521"/>
      <c r="Q41" s="521"/>
      <c r="R41" s="521"/>
      <c r="S41" s="521"/>
      <c r="T41" s="521"/>
      <c r="U41" s="52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518" t="s">
        <v>208</v>
      </c>
      <c r="C42" s="126" t="s">
        <v>199</v>
      </c>
      <c r="D42" s="108">
        <v>5.08</v>
      </c>
      <c r="E42" s="108"/>
      <c r="F42" s="127"/>
      <c r="G42" s="128"/>
      <c r="H42" s="52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7"/>
      <c r="P42" s="517"/>
      <c r="Q42" s="517"/>
      <c r="R42" s="517"/>
      <c r="S42" s="517"/>
      <c r="T42" s="517"/>
      <c r="U42" s="51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518" t="s">
        <v>208</v>
      </c>
      <c r="C43" s="126" t="s">
        <v>187</v>
      </c>
      <c r="D43" s="108">
        <v>5.08</v>
      </c>
      <c r="E43" s="108"/>
      <c r="F43" s="127"/>
      <c r="G43" s="128"/>
      <c r="H43" s="52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1"/>
      <c r="P43" s="521"/>
      <c r="Q43" s="521"/>
      <c r="R43" s="521"/>
      <c r="S43" s="521"/>
      <c r="T43" s="521"/>
      <c r="U43" s="52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18" t="s">
        <v>208</v>
      </c>
      <c r="C44" s="126" t="s">
        <v>207</v>
      </c>
      <c r="D44" s="108">
        <v>5.08</v>
      </c>
      <c r="E44" s="108"/>
      <c r="F44" s="127"/>
      <c r="G44" s="128"/>
      <c r="H44" s="52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7"/>
      <c r="P44" s="517"/>
      <c r="Q44" s="517"/>
      <c r="R44" s="517"/>
      <c r="S44" s="517"/>
      <c r="T44" s="517"/>
      <c r="U44" s="51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18" t="s">
        <v>209</v>
      </c>
      <c r="C45" s="126" t="s">
        <v>194</v>
      </c>
      <c r="D45" s="108">
        <v>5.03</v>
      </c>
      <c r="E45" s="108"/>
      <c r="F45" s="127"/>
      <c r="G45" s="128"/>
      <c r="H45" s="52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1"/>
      <c r="P45" s="521"/>
      <c r="Q45" s="521"/>
      <c r="R45" s="521"/>
      <c r="S45" s="521"/>
      <c r="T45" s="521"/>
      <c r="U45" s="52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18" t="s">
        <v>209</v>
      </c>
      <c r="C46" s="126" t="s">
        <v>179</v>
      </c>
      <c r="D46" s="108">
        <v>5.03</v>
      </c>
      <c r="E46" s="108"/>
      <c r="F46" s="127"/>
      <c r="G46" s="128"/>
      <c r="H46" s="52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1"/>
      <c r="P46" s="521"/>
      <c r="Q46" s="521"/>
      <c r="R46" s="521"/>
      <c r="S46" s="521"/>
      <c r="T46" s="521"/>
      <c r="U46" s="52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518" t="s">
        <v>209</v>
      </c>
      <c r="C47" s="126" t="s">
        <v>195</v>
      </c>
      <c r="D47" s="108">
        <v>5.03</v>
      </c>
      <c r="E47" s="108"/>
      <c r="F47" s="127"/>
      <c r="G47" s="128"/>
      <c r="H47" s="52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1"/>
      <c r="P47" s="521"/>
      <c r="Q47" s="521"/>
      <c r="R47" s="521"/>
      <c r="S47" s="521"/>
      <c r="T47" s="521"/>
      <c r="U47" s="52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18" t="s">
        <v>209</v>
      </c>
      <c r="C48" s="126" t="s">
        <v>204</v>
      </c>
      <c r="D48" s="108">
        <v>5.03</v>
      </c>
      <c r="E48" s="108"/>
      <c r="F48" s="127"/>
      <c r="G48" s="128"/>
      <c r="H48" s="52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1"/>
      <c r="P48" s="521"/>
      <c r="Q48" s="521"/>
      <c r="R48" s="521"/>
      <c r="S48" s="521"/>
      <c r="T48" s="521"/>
      <c r="U48" s="52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18" t="s">
        <v>382</v>
      </c>
      <c r="C49" s="187" t="s">
        <v>383</v>
      </c>
      <c r="D49" s="108">
        <v>5.03</v>
      </c>
      <c r="E49" s="108"/>
      <c r="F49" s="127"/>
      <c r="G49" s="128"/>
      <c r="H49" s="52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1"/>
      <c r="P49" s="521"/>
      <c r="Q49" s="521"/>
      <c r="R49" s="521"/>
      <c r="S49" s="521"/>
      <c r="T49" s="521"/>
      <c r="U49" s="5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518" t="s">
        <v>382</v>
      </c>
      <c r="C50" s="187" t="s">
        <v>384</v>
      </c>
      <c r="D50" s="108">
        <v>5.03</v>
      </c>
      <c r="E50" s="108"/>
      <c r="F50" s="127"/>
      <c r="G50" s="128"/>
      <c r="H50" s="52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1"/>
      <c r="P50" s="521"/>
      <c r="Q50" s="521"/>
      <c r="R50" s="521"/>
      <c r="S50" s="521"/>
      <c r="T50" s="521"/>
      <c r="U50" s="5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518" t="s">
        <v>382</v>
      </c>
      <c r="C51" s="187" t="s">
        <v>389</v>
      </c>
      <c r="D51" s="108">
        <v>5.03</v>
      </c>
      <c r="E51" s="108"/>
      <c r="F51" s="127"/>
      <c r="G51" s="128"/>
      <c r="H51" s="52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1"/>
      <c r="P51" s="521"/>
      <c r="Q51" s="521"/>
      <c r="R51" s="521"/>
      <c r="S51" s="521"/>
      <c r="T51" s="521"/>
      <c r="U51" s="5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518" t="s">
        <v>382</v>
      </c>
      <c r="C52" s="187" t="s">
        <v>391</v>
      </c>
      <c r="D52" s="108">
        <v>5.03</v>
      </c>
      <c r="E52" s="108"/>
      <c r="F52" s="127"/>
      <c r="G52" s="128"/>
      <c r="H52" s="52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1"/>
      <c r="P52" s="521"/>
      <c r="Q52" s="521"/>
      <c r="R52" s="521"/>
      <c r="S52" s="521"/>
      <c r="T52" s="521"/>
      <c r="U52" s="5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518" t="s">
        <v>418</v>
      </c>
      <c r="C53" s="187" t="s">
        <v>364</v>
      </c>
      <c r="D53" s="108">
        <v>5.03</v>
      </c>
      <c r="E53" s="108"/>
      <c r="F53" s="127"/>
      <c r="G53" s="128"/>
      <c r="H53" s="52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1"/>
      <c r="P53" s="521"/>
      <c r="Q53" s="521"/>
      <c r="R53" s="521"/>
      <c r="S53" s="521"/>
      <c r="T53" s="521"/>
      <c r="U53" s="5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518" t="s">
        <v>418</v>
      </c>
      <c r="C54" s="187" t="s">
        <v>365</v>
      </c>
      <c r="D54" s="108">
        <v>5.03</v>
      </c>
      <c r="E54" s="108"/>
      <c r="F54" s="127"/>
      <c r="G54" s="128"/>
      <c r="H54" s="52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1"/>
      <c r="P54" s="521"/>
      <c r="Q54" s="521"/>
      <c r="R54" s="521"/>
      <c r="S54" s="521"/>
      <c r="T54" s="521"/>
      <c r="U54" s="5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518" t="s">
        <v>418</v>
      </c>
      <c r="C55" s="187" t="s">
        <v>366</v>
      </c>
      <c r="D55" s="108">
        <v>5.03</v>
      </c>
      <c r="E55" s="108"/>
      <c r="F55" s="127"/>
      <c r="G55" s="128"/>
      <c r="H55" s="52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1"/>
      <c r="P55" s="521"/>
      <c r="Q55" s="521"/>
      <c r="R55" s="521"/>
      <c r="S55" s="521"/>
      <c r="T55" s="521"/>
      <c r="U55" s="5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518" t="s">
        <v>418</v>
      </c>
      <c r="C56" s="187" t="s">
        <v>367</v>
      </c>
      <c r="D56" s="108">
        <v>5.03</v>
      </c>
      <c r="E56" s="108"/>
      <c r="F56" s="127"/>
      <c r="G56" s="128"/>
      <c r="H56" s="52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1"/>
      <c r="P56" s="521"/>
      <c r="Q56" s="521"/>
      <c r="R56" s="521"/>
      <c r="S56" s="521"/>
      <c r="T56" s="521"/>
      <c r="U56" s="5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2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7"/>
      <c r="P57" s="517"/>
      <c r="Q57" s="517"/>
      <c r="R57" s="517"/>
      <c r="S57" s="517"/>
      <c r="T57" s="517"/>
      <c r="U57" s="51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2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7"/>
      <c r="P58" s="517"/>
      <c r="Q58" s="517"/>
      <c r="R58" s="517"/>
      <c r="S58" s="517"/>
      <c r="T58" s="517"/>
      <c r="U58" s="51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2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7"/>
      <c r="P59" s="517"/>
      <c r="Q59" s="517"/>
      <c r="R59" s="517"/>
      <c r="S59" s="517"/>
      <c r="T59" s="517"/>
      <c r="U59" s="51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2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7"/>
      <c r="P60" s="517"/>
      <c r="Q60" s="517"/>
      <c r="R60" s="517"/>
      <c r="S60" s="517"/>
      <c r="T60" s="517"/>
      <c r="U60" s="51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2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7"/>
      <c r="P61" s="517"/>
      <c r="Q61" s="517"/>
      <c r="R61" s="517"/>
      <c r="S61" s="517"/>
      <c r="T61" s="517"/>
      <c r="U61" s="51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2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7"/>
      <c r="P62" s="517"/>
      <c r="Q62" s="517"/>
      <c r="R62" s="517"/>
      <c r="S62" s="517"/>
      <c r="T62" s="517"/>
      <c r="U62" s="51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2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7"/>
      <c r="P63" s="517"/>
      <c r="Q63" s="517"/>
      <c r="R63" s="517"/>
      <c r="S63" s="517"/>
      <c r="T63" s="517"/>
      <c r="U63" s="51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2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7"/>
      <c r="P64" s="517"/>
      <c r="Q64" s="517"/>
      <c r="R64" s="517"/>
      <c r="S64" s="517"/>
      <c r="T64" s="517"/>
      <c r="U64" s="51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452">
        <f>90</f>
        <v>90</v>
      </c>
      <c r="H65" s="526">
        <f t="shared" si="11"/>
        <v>452.70000000000005</v>
      </c>
      <c r="I65" s="129"/>
      <c r="J65" s="130" t="str">
        <f t="array" ref="J65">IF(ISERROR(G65/I65),"",G65/I65)</f>
        <v/>
      </c>
      <c r="K65" s="131">
        <f t="array" ref="K65">IF(ISERROR(G65/L65),"",G65/L65)</f>
        <v>1.8</v>
      </c>
      <c r="L65" s="129">
        <v>50</v>
      </c>
      <c r="M65" s="109">
        <f t="shared" si="19"/>
        <v>-1.8</v>
      </c>
      <c r="N65" s="130">
        <f t="shared" si="23"/>
        <v>0</v>
      </c>
      <c r="O65" s="517"/>
      <c r="P65" s="517"/>
      <c r="Q65" s="517"/>
      <c r="R65" s="517"/>
      <c r="S65" s="517"/>
      <c r="T65" s="517"/>
      <c r="U65" s="517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2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7"/>
      <c r="P66" s="517"/>
      <c r="Q66" s="517"/>
      <c r="R66" s="517"/>
      <c r="S66" s="517"/>
      <c r="T66" s="517"/>
      <c r="U66" s="51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2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7"/>
      <c r="P67" s="517"/>
      <c r="Q67" s="517"/>
      <c r="R67" s="517"/>
      <c r="S67" s="517"/>
      <c r="T67" s="517"/>
      <c r="U67" s="51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2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7"/>
      <c r="P68" s="517"/>
      <c r="Q68" s="517"/>
      <c r="R68" s="517"/>
      <c r="S68" s="517"/>
      <c r="T68" s="517"/>
      <c r="U68" s="517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2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7"/>
      <c r="P69" s="517"/>
      <c r="Q69" s="517"/>
      <c r="R69" s="517"/>
      <c r="S69" s="517"/>
      <c r="T69" s="517"/>
      <c r="U69" s="51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2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7"/>
      <c r="P70" s="517"/>
      <c r="Q70" s="517"/>
      <c r="R70" s="517"/>
      <c r="S70" s="517"/>
      <c r="T70" s="517"/>
      <c r="U70" s="51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26">
        <f t="shared" si="11"/>
        <v>0</v>
      </c>
      <c r="I71" s="129"/>
      <c r="J71" s="130"/>
      <c r="K71" s="131"/>
      <c r="L71" s="129"/>
      <c r="M71" s="109"/>
      <c r="N71" s="130"/>
      <c r="O71" s="517"/>
      <c r="P71" s="517"/>
      <c r="Q71" s="517"/>
      <c r="R71" s="517"/>
      <c r="S71" s="517"/>
      <c r="T71" s="517"/>
      <c r="U71" s="517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2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7"/>
      <c r="P72" s="517"/>
      <c r="Q72" s="517"/>
      <c r="R72" s="517"/>
      <c r="S72" s="517"/>
      <c r="T72" s="517"/>
      <c r="U72" s="51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2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7"/>
      <c r="P73" s="517"/>
      <c r="Q73" s="517"/>
      <c r="R73" s="517"/>
      <c r="S73" s="517"/>
      <c r="T73" s="517"/>
      <c r="U73" s="51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2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7"/>
      <c r="P74" s="517"/>
      <c r="Q74" s="517"/>
      <c r="R74" s="517"/>
      <c r="S74" s="517"/>
      <c r="T74" s="517"/>
      <c r="U74" s="51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2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7"/>
      <c r="P75" s="517"/>
      <c r="Q75" s="517"/>
      <c r="R75" s="517"/>
      <c r="S75" s="517"/>
      <c r="T75" s="517"/>
      <c r="U75" s="51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2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7"/>
      <c r="P76" s="517"/>
      <c r="Q76" s="517"/>
      <c r="R76" s="517"/>
      <c r="S76" s="517"/>
      <c r="T76" s="517"/>
      <c r="U76" s="517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2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7"/>
      <c r="P77" s="517"/>
      <c r="Q77" s="517"/>
      <c r="R77" s="517"/>
      <c r="S77" s="517"/>
      <c r="T77" s="517"/>
      <c r="U77" s="517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2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7"/>
      <c r="P78" s="517"/>
      <c r="Q78" s="517"/>
      <c r="R78" s="517"/>
      <c r="S78" s="517"/>
      <c r="T78" s="517"/>
      <c r="U78" s="517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2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7"/>
      <c r="P79" s="517"/>
      <c r="Q79" s="517"/>
      <c r="R79" s="517"/>
      <c r="S79" s="517"/>
      <c r="T79" s="517"/>
      <c r="U79" s="517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2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7"/>
      <c r="P80" s="517"/>
      <c r="Q80" s="517"/>
      <c r="R80" s="517"/>
      <c r="S80" s="517"/>
      <c r="T80" s="517"/>
      <c r="U80" s="517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2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7"/>
      <c r="P81" s="517"/>
      <c r="Q81" s="517"/>
      <c r="R81" s="517"/>
      <c r="S81" s="517"/>
      <c r="T81" s="517"/>
      <c r="U81" s="517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2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7"/>
      <c r="P82" s="517"/>
      <c r="Q82" s="517"/>
      <c r="R82" s="517"/>
      <c r="S82" s="517"/>
      <c r="T82" s="517"/>
      <c r="U82" s="517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2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7"/>
      <c r="P83" s="517"/>
      <c r="Q83" s="517"/>
      <c r="R83" s="517"/>
      <c r="S83" s="517"/>
      <c r="T83" s="517"/>
      <c r="U83" s="517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2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7"/>
      <c r="P84" s="517"/>
      <c r="Q84" s="517"/>
      <c r="R84" s="517"/>
      <c r="S84" s="517"/>
      <c r="T84" s="517"/>
      <c r="U84" s="517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2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7"/>
      <c r="P85" s="517"/>
      <c r="Q85" s="517"/>
      <c r="R85" s="517"/>
      <c r="S85" s="517"/>
      <c r="T85" s="517"/>
      <c r="U85" s="517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524" t="s">
        <v>202</v>
      </c>
      <c r="D86" s="143"/>
      <c r="E86" s="143"/>
      <c r="F86" s="144"/>
      <c r="G86" s="145">
        <f>SUM(G29:G85)</f>
        <v>90</v>
      </c>
      <c r="H86" s="146">
        <f>SUM(H29:H85)</f>
        <v>452.70000000000005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1.8</v>
      </c>
      <c r="L86" s="147"/>
      <c r="M86" s="150">
        <f t="shared" ref="M86:V86" si="34">SUM(M29:M85)</f>
        <v>-1.8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518" t="s">
        <v>217</v>
      </c>
      <c r="C87" s="126" t="s">
        <v>179</v>
      </c>
      <c r="D87" s="108">
        <v>5.03</v>
      </c>
      <c r="E87" s="108"/>
      <c r="F87" s="127"/>
      <c r="G87" s="128"/>
      <c r="H87" s="52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17"/>
      <c r="P87" s="517"/>
      <c r="Q87" s="517"/>
      <c r="R87" s="517"/>
      <c r="S87" s="517"/>
      <c r="T87" s="517"/>
      <c r="U87" s="51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518" t="s">
        <v>217</v>
      </c>
      <c r="C88" s="126" t="s">
        <v>186</v>
      </c>
      <c r="D88" s="108">
        <v>5.03</v>
      </c>
      <c r="E88" s="108"/>
      <c r="F88" s="127"/>
      <c r="G88" s="128"/>
      <c r="H88" s="52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7"/>
      <c r="P88" s="517"/>
      <c r="Q88" s="517"/>
      <c r="R88" s="517"/>
      <c r="S88" s="517"/>
      <c r="T88" s="517"/>
      <c r="U88" s="51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518" t="s">
        <v>217</v>
      </c>
      <c r="C89" s="126" t="s">
        <v>204</v>
      </c>
      <c r="D89" s="108">
        <v>5.03</v>
      </c>
      <c r="E89" s="108"/>
      <c r="F89" s="127"/>
      <c r="G89" s="128"/>
      <c r="H89" s="52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7"/>
      <c r="P89" s="517"/>
      <c r="Q89" s="517"/>
      <c r="R89" s="517"/>
      <c r="S89" s="517"/>
      <c r="T89" s="517"/>
      <c r="U89" s="51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2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7"/>
      <c r="P90" s="517"/>
      <c r="Q90" s="517"/>
      <c r="R90" s="517"/>
      <c r="S90" s="517"/>
      <c r="T90" s="517"/>
      <c r="U90" s="51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2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7"/>
      <c r="P91" s="517"/>
      <c r="Q91" s="517"/>
      <c r="R91" s="517"/>
      <c r="S91" s="517"/>
      <c r="T91" s="517"/>
      <c r="U91" s="51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2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7"/>
      <c r="P92" s="517"/>
      <c r="Q92" s="517"/>
      <c r="R92" s="517"/>
      <c r="S92" s="517"/>
      <c r="T92" s="517"/>
      <c r="U92" s="51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2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7"/>
      <c r="P93" s="517"/>
      <c r="Q93" s="517"/>
      <c r="R93" s="517"/>
      <c r="S93" s="517"/>
      <c r="T93" s="517"/>
      <c r="U93" s="51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2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7"/>
      <c r="P94" s="517"/>
      <c r="Q94" s="517"/>
      <c r="R94" s="517"/>
      <c r="S94" s="517"/>
      <c r="T94" s="517"/>
      <c r="U94" s="517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52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7"/>
      <c r="P95" s="517"/>
      <c r="Q95" s="517"/>
      <c r="R95" s="517"/>
      <c r="S95" s="517"/>
      <c r="T95" s="517"/>
      <c r="U95" s="51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2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7"/>
      <c r="P96" s="517"/>
      <c r="Q96" s="517"/>
      <c r="R96" s="517"/>
      <c r="S96" s="517"/>
      <c r="T96" s="517"/>
      <c r="U96" s="51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2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7"/>
      <c r="P97" s="517"/>
      <c r="Q97" s="517"/>
      <c r="R97" s="517"/>
      <c r="S97" s="517"/>
      <c r="T97" s="517"/>
      <c r="U97" s="51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2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7"/>
      <c r="P98" s="517"/>
      <c r="Q98" s="517"/>
      <c r="R98" s="517"/>
      <c r="S98" s="517"/>
      <c r="T98" s="517"/>
      <c r="U98" s="51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2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7"/>
      <c r="P99" s="517"/>
      <c r="Q99" s="517"/>
      <c r="R99" s="517"/>
      <c r="S99" s="517"/>
      <c r="T99" s="517"/>
      <c r="U99" s="51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2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7"/>
      <c r="P100" s="517"/>
      <c r="Q100" s="517"/>
      <c r="R100" s="517"/>
      <c r="S100" s="517"/>
      <c r="T100" s="517"/>
      <c r="U100" s="51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2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7"/>
      <c r="P101" s="517"/>
      <c r="Q101" s="517"/>
      <c r="R101" s="517"/>
      <c r="S101" s="517"/>
      <c r="T101" s="517"/>
      <c r="U101" s="51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2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7"/>
      <c r="P102" s="517"/>
      <c r="Q102" s="517"/>
      <c r="R102" s="517"/>
      <c r="S102" s="517"/>
      <c r="T102" s="517"/>
      <c r="U102" s="51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51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2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7"/>
      <c r="P103" s="517"/>
      <c r="Q103" s="517"/>
      <c r="R103" s="517"/>
      <c r="S103" s="517"/>
      <c r="T103" s="517"/>
      <c r="U103" s="51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51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2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7"/>
      <c r="P104" s="517"/>
      <c r="Q104" s="517"/>
      <c r="R104" s="517"/>
      <c r="S104" s="517"/>
      <c r="T104" s="517"/>
      <c r="U104" s="51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51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2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7"/>
      <c r="P105" s="517"/>
      <c r="Q105" s="517"/>
      <c r="R105" s="517"/>
      <c r="S105" s="517"/>
      <c r="T105" s="517"/>
      <c r="U105" s="51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51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2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7"/>
      <c r="P106" s="517"/>
      <c r="Q106" s="517"/>
      <c r="R106" s="517"/>
      <c r="S106" s="517"/>
      <c r="T106" s="517"/>
      <c r="U106" s="51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18" t="s">
        <v>393</v>
      </c>
      <c r="C107" s="187" t="s">
        <v>395</v>
      </c>
      <c r="D107" s="108">
        <v>5</v>
      </c>
      <c r="E107" s="108"/>
      <c r="F107" s="127"/>
      <c r="G107" s="128"/>
      <c r="H107" s="52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7"/>
      <c r="P107" s="517"/>
      <c r="Q107" s="517"/>
      <c r="R107" s="517"/>
      <c r="S107" s="517"/>
      <c r="T107" s="517"/>
      <c r="U107" s="517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18" t="s">
        <v>393</v>
      </c>
      <c r="C108" s="187" t="s">
        <v>402</v>
      </c>
      <c r="D108" s="108">
        <v>5</v>
      </c>
      <c r="E108" s="108"/>
      <c r="F108" s="127"/>
      <c r="G108" s="128"/>
      <c r="H108" s="52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7"/>
      <c r="P108" s="517"/>
      <c r="Q108" s="517"/>
      <c r="R108" s="517"/>
      <c r="S108" s="517"/>
      <c r="T108" s="517"/>
      <c r="U108" s="517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18" t="s">
        <v>404</v>
      </c>
      <c r="C109" s="187" t="s">
        <v>405</v>
      </c>
      <c r="D109" s="108">
        <v>5</v>
      </c>
      <c r="E109" s="108"/>
      <c r="F109" s="127"/>
      <c r="G109" s="128"/>
      <c r="H109" s="52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7"/>
      <c r="P109" s="517"/>
      <c r="Q109" s="517"/>
      <c r="R109" s="517"/>
      <c r="S109" s="517"/>
      <c r="T109" s="517"/>
      <c r="U109" s="517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518" t="s">
        <v>492</v>
      </c>
      <c r="C110" s="187" t="s">
        <v>372</v>
      </c>
      <c r="D110" s="108">
        <v>5</v>
      </c>
      <c r="E110" s="108"/>
      <c r="F110" s="127"/>
      <c r="G110" s="128"/>
      <c r="H110" s="52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7"/>
      <c r="P110" s="517"/>
      <c r="Q110" s="517"/>
      <c r="R110" s="517"/>
      <c r="S110" s="517"/>
      <c r="T110" s="517"/>
      <c r="U110" s="517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18" t="s">
        <v>343</v>
      </c>
      <c r="C111" s="126" t="s">
        <v>345</v>
      </c>
      <c r="D111" s="108">
        <v>5</v>
      </c>
      <c r="E111" s="108"/>
      <c r="F111" s="127"/>
      <c r="G111" s="128"/>
      <c r="H111" s="52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17"/>
      <c r="P111" s="517"/>
      <c r="Q111" s="517"/>
      <c r="R111" s="517"/>
      <c r="S111" s="517"/>
      <c r="T111" s="517"/>
      <c r="U111" s="517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8" t="s">
        <v>343</v>
      </c>
      <c r="C112" s="126" t="s">
        <v>347</v>
      </c>
      <c r="D112" s="108">
        <v>5</v>
      </c>
      <c r="E112" s="108"/>
      <c r="F112" s="127"/>
      <c r="G112" s="128"/>
      <c r="H112" s="52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17"/>
      <c r="P112" s="517"/>
      <c r="Q112" s="517"/>
      <c r="R112" s="517"/>
      <c r="S112" s="517"/>
      <c r="T112" s="517"/>
      <c r="U112" s="517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2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7"/>
      <c r="P113" s="517"/>
      <c r="Q113" s="517"/>
      <c r="R113" s="517"/>
      <c r="S113" s="517"/>
      <c r="T113" s="517"/>
      <c r="U113" s="51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2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7"/>
      <c r="P114" s="517"/>
      <c r="Q114" s="517"/>
      <c r="R114" s="517"/>
      <c r="S114" s="517"/>
      <c r="T114" s="517"/>
      <c r="U114" s="517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2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17"/>
      <c r="P115" s="517"/>
      <c r="Q115" s="517"/>
      <c r="R115" s="517"/>
      <c r="S115" s="517"/>
      <c r="T115" s="517"/>
      <c r="U115" s="51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2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17"/>
      <c r="P116" s="517"/>
      <c r="Q116" s="517"/>
      <c r="R116" s="517"/>
      <c r="S116" s="517"/>
      <c r="T116" s="517"/>
      <c r="U116" s="517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2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7"/>
      <c r="P117" s="517"/>
      <c r="Q117" s="517"/>
      <c r="R117" s="517"/>
      <c r="S117" s="517"/>
      <c r="T117" s="517"/>
      <c r="U117" s="517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2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7"/>
      <c r="P118" s="517"/>
      <c r="Q118" s="517"/>
      <c r="R118" s="517"/>
      <c r="S118" s="517"/>
      <c r="T118" s="517"/>
      <c r="U118" s="51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2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7"/>
      <c r="P119" s="517"/>
      <c r="Q119" s="517"/>
      <c r="R119" s="517"/>
      <c r="S119" s="517"/>
      <c r="T119" s="517"/>
      <c r="U119" s="51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26">
        <f t="shared" si="36"/>
        <v>0</v>
      </c>
      <c r="I120" s="129"/>
      <c r="J120" s="130" t="str">
        <f t="array" ref="J120">IF(ISERROR(G120/I120),"",G120/I120)</f>
        <v/>
      </c>
      <c r="K120" s="52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7"/>
      <c r="P120" s="517"/>
      <c r="Q120" s="517"/>
      <c r="R120" s="517"/>
      <c r="S120" s="517"/>
      <c r="T120" s="517"/>
      <c r="U120" s="51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5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2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7"/>
      <c r="P122" s="517"/>
      <c r="Q122" s="517"/>
      <c r="R122" s="517"/>
      <c r="S122" s="517"/>
      <c r="T122" s="517"/>
      <c r="U122" s="51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2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7"/>
      <c r="P123" s="517"/>
      <c r="Q123" s="517"/>
      <c r="R123" s="517"/>
      <c r="S123" s="517"/>
      <c r="T123" s="517"/>
      <c r="U123" s="51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2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7"/>
      <c r="P124" s="517"/>
      <c r="Q124" s="517"/>
      <c r="R124" s="517"/>
      <c r="S124" s="517"/>
      <c r="T124" s="517"/>
      <c r="U124" s="51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2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7"/>
      <c r="P125" s="517"/>
      <c r="Q125" s="517"/>
      <c r="R125" s="517"/>
      <c r="S125" s="517"/>
      <c r="T125" s="517"/>
      <c r="U125" s="51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22" t="s">
        <v>203</v>
      </c>
      <c r="D126" s="108">
        <v>5.03</v>
      </c>
      <c r="E126" s="108"/>
      <c r="F126" s="127"/>
      <c r="G126" s="128"/>
      <c r="H126" s="52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17"/>
      <c r="P126" s="517"/>
      <c r="Q126" s="517"/>
      <c r="R126" s="517"/>
      <c r="S126" s="517"/>
      <c r="T126" s="517"/>
      <c r="U126" s="51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2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17"/>
      <c r="P127" s="517"/>
      <c r="Q127" s="517"/>
      <c r="R127" s="517"/>
      <c r="S127" s="517"/>
      <c r="T127" s="517"/>
      <c r="U127" s="51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2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7"/>
      <c r="P128" s="517"/>
      <c r="Q128" s="517"/>
      <c r="R128" s="517"/>
      <c r="S128" s="517"/>
      <c r="T128" s="517"/>
      <c r="U128" s="51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522" t="s">
        <v>228</v>
      </c>
      <c r="D129" s="108">
        <v>5.03</v>
      </c>
      <c r="E129" s="108"/>
      <c r="F129" s="127"/>
      <c r="G129" s="128"/>
      <c r="H129" s="52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7"/>
      <c r="P129" s="517"/>
      <c r="Q129" s="517"/>
      <c r="R129" s="517"/>
      <c r="S129" s="517"/>
      <c r="T129" s="517"/>
      <c r="U129" s="51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229</v>
      </c>
      <c r="C130" s="522" t="s">
        <v>212</v>
      </c>
      <c r="D130" s="108">
        <v>5.03</v>
      </c>
      <c r="E130" s="108"/>
      <c r="F130" s="127"/>
      <c r="G130" s="128"/>
      <c r="H130" s="52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7"/>
      <c r="P130" s="517"/>
      <c r="Q130" s="517"/>
      <c r="R130" s="517"/>
      <c r="S130" s="517"/>
      <c r="T130" s="517"/>
      <c r="U130" s="51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522" t="s">
        <v>203</v>
      </c>
      <c r="D131" s="108">
        <v>5.03</v>
      </c>
      <c r="E131" s="108"/>
      <c r="F131" s="127"/>
      <c r="G131" s="128"/>
      <c r="H131" s="52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7"/>
      <c r="P131" s="517"/>
      <c r="Q131" s="517"/>
      <c r="R131" s="517"/>
      <c r="S131" s="517"/>
      <c r="T131" s="517"/>
      <c r="U131" s="51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522" t="s">
        <v>186</v>
      </c>
      <c r="D132" s="108">
        <v>5.03</v>
      </c>
      <c r="E132" s="108"/>
      <c r="F132" s="127"/>
      <c r="G132" s="128"/>
      <c r="H132" s="52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7"/>
      <c r="P132" s="517"/>
      <c r="Q132" s="517"/>
      <c r="R132" s="517"/>
      <c r="S132" s="517"/>
      <c r="T132" s="517"/>
      <c r="U132" s="51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522" t="s">
        <v>228</v>
      </c>
      <c r="D133" s="108">
        <v>5.03</v>
      </c>
      <c r="E133" s="108"/>
      <c r="F133" s="127"/>
      <c r="G133" s="128"/>
      <c r="H133" s="52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7"/>
      <c r="P133" s="517"/>
      <c r="Q133" s="517"/>
      <c r="R133" s="517"/>
      <c r="S133" s="517"/>
      <c r="T133" s="517"/>
      <c r="U133" s="51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522" t="s">
        <v>199</v>
      </c>
      <c r="D134" s="108">
        <v>5.03</v>
      </c>
      <c r="E134" s="108"/>
      <c r="F134" s="127"/>
      <c r="G134" s="128"/>
      <c r="H134" s="52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7"/>
      <c r="P134" s="517"/>
      <c r="Q134" s="517"/>
      <c r="R134" s="517"/>
      <c r="S134" s="517"/>
      <c r="T134" s="517"/>
      <c r="U134" s="51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2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7"/>
      <c r="P135" s="517"/>
      <c r="Q135" s="517"/>
      <c r="R135" s="517"/>
      <c r="S135" s="517"/>
      <c r="T135" s="517"/>
      <c r="U135" s="51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26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7"/>
      <c r="P136" s="517"/>
      <c r="Q136" s="517"/>
      <c r="R136" s="517"/>
      <c r="S136" s="517"/>
      <c r="T136" s="517"/>
      <c r="U136" s="51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5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2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7"/>
      <c r="P138" s="517"/>
      <c r="Q138" s="517"/>
      <c r="R138" s="517"/>
      <c r="S138" s="517"/>
      <c r="T138" s="517"/>
      <c r="U138" s="517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2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7"/>
      <c r="P139" s="517"/>
      <c r="Q139" s="517"/>
      <c r="R139" s="517"/>
      <c r="S139" s="517"/>
      <c r="T139" s="517"/>
      <c r="U139" s="51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2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7"/>
      <c r="P140" s="517"/>
      <c r="Q140" s="517"/>
      <c r="R140" s="517"/>
      <c r="S140" s="517"/>
      <c r="T140" s="517"/>
      <c r="U140" s="51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2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7"/>
      <c r="P141" s="517"/>
      <c r="Q141" s="517"/>
      <c r="R141" s="517"/>
      <c r="S141" s="517"/>
      <c r="T141" s="517"/>
      <c r="U141" s="51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2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7"/>
      <c r="P142" s="517"/>
      <c r="Q142" s="517"/>
      <c r="R142" s="517"/>
      <c r="S142" s="517"/>
      <c r="T142" s="517"/>
      <c r="U142" s="51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2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7"/>
      <c r="P143" s="517"/>
      <c r="Q143" s="517"/>
      <c r="R143" s="517"/>
      <c r="S143" s="517"/>
      <c r="T143" s="517"/>
      <c r="U143" s="517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2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17"/>
      <c r="P144" s="517"/>
      <c r="Q144" s="517"/>
      <c r="R144" s="517"/>
      <c r="S144" s="517"/>
      <c r="T144" s="517"/>
      <c r="U144" s="517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2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7"/>
      <c r="P145" s="517"/>
      <c r="Q145" s="517"/>
      <c r="R145" s="517"/>
      <c r="S145" s="517"/>
      <c r="T145" s="517"/>
      <c r="U145" s="51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2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7"/>
      <c r="P146" s="517"/>
      <c r="Q146" s="517"/>
      <c r="R146" s="517"/>
      <c r="S146" s="517"/>
      <c r="T146" s="517"/>
      <c r="U146" s="517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2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17"/>
      <c r="P147" s="517"/>
      <c r="Q147" s="517"/>
      <c r="R147" s="517"/>
      <c r="S147" s="517"/>
      <c r="T147" s="517"/>
      <c r="U147" s="517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5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516"/>
      <c r="D149" s="108">
        <v>3.65</v>
      </c>
      <c r="E149" s="108"/>
      <c r="F149" s="153"/>
      <c r="G149" s="128"/>
      <c r="H149" s="526">
        <f t="shared" ref="H149:H162" si="63">D149*G149</f>
        <v>0</v>
      </c>
      <c r="I149" s="129"/>
      <c r="J149" s="130" t="str">
        <f t="array" ref="J149">IF(ISERROR(G149/I149),"",G149/I149)</f>
        <v/>
      </c>
      <c r="K149" s="5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17"/>
      <c r="P149" s="517"/>
      <c r="Q149" s="517"/>
      <c r="R149" s="517"/>
      <c r="S149" s="517"/>
      <c r="T149" s="517"/>
      <c r="U149" s="517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16"/>
      <c r="D150" s="108">
        <v>6.58</v>
      </c>
      <c r="E150" s="108"/>
      <c r="F150" s="127"/>
      <c r="G150" s="128"/>
      <c r="H150" s="5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17"/>
      <c r="P150" s="517"/>
      <c r="Q150" s="517"/>
      <c r="R150" s="517"/>
      <c r="S150" s="517"/>
      <c r="T150" s="517"/>
      <c r="U150" s="51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16"/>
      <c r="D151" s="108">
        <v>7.8</v>
      </c>
      <c r="E151" s="108"/>
      <c r="F151" s="127"/>
      <c r="G151" s="128"/>
      <c r="H151" s="5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17"/>
      <c r="P151" s="517"/>
      <c r="Q151" s="517"/>
      <c r="R151" s="517"/>
      <c r="S151" s="517"/>
      <c r="T151" s="517"/>
      <c r="U151" s="51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16"/>
      <c r="D152" s="108">
        <v>4.4000000000000004</v>
      </c>
      <c r="E152" s="108"/>
      <c r="F152" s="127"/>
      <c r="G152" s="128"/>
      <c r="H152" s="526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17"/>
      <c r="P152" s="517"/>
      <c r="Q152" s="517"/>
      <c r="R152" s="517"/>
      <c r="S152" s="517"/>
      <c r="T152" s="517"/>
      <c r="U152" s="517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2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17"/>
      <c r="P153" s="517"/>
      <c r="Q153" s="517"/>
      <c r="R153" s="517"/>
      <c r="S153" s="517"/>
      <c r="T153" s="517"/>
      <c r="U153" s="517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516" t="s">
        <v>239</v>
      </c>
      <c r="C154" s="516" t="s">
        <v>179</v>
      </c>
      <c r="D154" s="108">
        <v>6.04</v>
      </c>
      <c r="E154" s="108"/>
      <c r="F154" s="127"/>
      <c r="G154" s="128"/>
      <c r="H154" s="52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17"/>
      <c r="P154" s="517"/>
      <c r="Q154" s="517"/>
      <c r="R154" s="517"/>
      <c r="S154" s="517"/>
      <c r="T154" s="517"/>
      <c r="U154" s="517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516" t="s">
        <v>239</v>
      </c>
      <c r="C155" s="516" t="s">
        <v>186</v>
      </c>
      <c r="D155" s="108">
        <v>6.04</v>
      </c>
      <c r="E155" s="108"/>
      <c r="F155" s="127"/>
      <c r="G155" s="128"/>
      <c r="H155" s="52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17"/>
      <c r="P155" s="517"/>
      <c r="Q155" s="517"/>
      <c r="R155" s="517"/>
      <c r="S155" s="517"/>
      <c r="T155" s="517"/>
      <c r="U155" s="517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16" t="s">
        <v>443</v>
      </c>
      <c r="C156" s="516" t="s">
        <v>179</v>
      </c>
      <c r="D156" s="108">
        <v>6</v>
      </c>
      <c r="E156" s="108"/>
      <c r="F156" s="127"/>
      <c r="G156" s="128"/>
      <c r="H156" s="526">
        <f t="shared" si="63"/>
        <v>0</v>
      </c>
      <c r="I156" s="129"/>
      <c r="J156" s="130"/>
      <c r="K156" s="131"/>
      <c r="L156" s="129"/>
      <c r="M156" s="109"/>
      <c r="N156" s="130"/>
      <c r="O156" s="517"/>
      <c r="P156" s="517"/>
      <c r="Q156" s="517"/>
      <c r="R156" s="517"/>
      <c r="S156" s="517"/>
      <c r="T156" s="517"/>
      <c r="U156" s="517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16" t="s">
        <v>443</v>
      </c>
      <c r="C157" s="516" t="s">
        <v>60</v>
      </c>
      <c r="D157" s="108">
        <v>6</v>
      </c>
      <c r="E157" s="108"/>
      <c r="F157" s="127"/>
      <c r="G157" s="128"/>
      <c r="H157" s="52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17"/>
      <c r="P157" s="517"/>
      <c r="Q157" s="517"/>
      <c r="R157" s="517"/>
      <c r="S157" s="517"/>
      <c r="T157" s="517"/>
      <c r="U157" s="517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518" t="s">
        <v>240</v>
      </c>
      <c r="C158" s="126"/>
      <c r="D158" s="108">
        <v>7.3</v>
      </c>
      <c r="E158" s="108"/>
      <c r="F158" s="127"/>
      <c r="G158" s="128"/>
      <c r="H158" s="52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17"/>
      <c r="P158" s="517"/>
      <c r="Q158" s="517"/>
      <c r="R158" s="517"/>
      <c r="S158" s="517"/>
      <c r="T158" s="517"/>
      <c r="U158" s="517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518" t="s">
        <v>241</v>
      </c>
      <c r="C159" s="126"/>
      <c r="D159" s="108">
        <f>78*120/1000</f>
        <v>9.36</v>
      </c>
      <c r="E159" s="108"/>
      <c r="F159" s="127"/>
      <c r="G159" s="128"/>
      <c r="H159" s="52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17"/>
      <c r="P159" s="517"/>
      <c r="Q159" s="517"/>
      <c r="R159" s="517"/>
      <c r="S159" s="517"/>
      <c r="T159" s="517"/>
      <c r="U159" s="517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518" t="s">
        <v>242</v>
      </c>
      <c r="C160" s="126"/>
      <c r="D160" s="108">
        <v>4.5</v>
      </c>
      <c r="E160" s="108"/>
      <c r="F160" s="127"/>
      <c r="G160" s="128"/>
      <c r="H160" s="526">
        <f t="shared" si="63"/>
        <v>0</v>
      </c>
      <c r="I160" s="129"/>
      <c r="J160" s="130"/>
      <c r="K160" s="131"/>
      <c r="L160" s="129"/>
      <c r="M160" s="109"/>
      <c r="N160" s="130"/>
      <c r="O160" s="517"/>
      <c r="P160" s="517"/>
      <c r="Q160" s="517"/>
      <c r="R160" s="517"/>
      <c r="S160" s="517"/>
      <c r="T160" s="517"/>
      <c r="U160" s="517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518" t="s">
        <v>243</v>
      </c>
      <c r="C161" s="126"/>
      <c r="D161" s="108">
        <v>4.5</v>
      </c>
      <c r="E161" s="108"/>
      <c r="F161" s="127"/>
      <c r="G161" s="128"/>
      <c r="H161" s="526">
        <f t="shared" si="63"/>
        <v>0</v>
      </c>
      <c r="I161" s="129"/>
      <c r="J161" s="130"/>
      <c r="K161" s="131"/>
      <c r="L161" s="129"/>
      <c r="M161" s="109"/>
      <c r="N161" s="130"/>
      <c r="O161" s="517"/>
      <c r="P161" s="517"/>
      <c r="Q161" s="517"/>
      <c r="R161" s="517"/>
      <c r="S161" s="517"/>
      <c r="T161" s="517"/>
      <c r="U161" s="517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26">
        <f t="shared" si="63"/>
        <v>0</v>
      </c>
      <c r="I162" s="129"/>
      <c r="J162" s="130"/>
      <c r="K162" s="131"/>
      <c r="L162" s="129"/>
      <c r="M162" s="109"/>
      <c r="N162" s="130"/>
      <c r="O162" s="517"/>
      <c r="P162" s="517"/>
      <c r="Q162" s="517"/>
      <c r="R162" s="517"/>
      <c r="S162" s="517"/>
      <c r="T162" s="517"/>
      <c r="U162" s="517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5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90</v>
      </c>
      <c r="H164" s="154">
        <f>SUM(H28,H86,H121,H137,H148,H163)</f>
        <v>452.70000000000005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1.8</v>
      </c>
      <c r="L164" s="155">
        <f>IF(ISERROR(G164/K164),"",G164/K164)</f>
        <v>50</v>
      </c>
      <c r="M164" s="154">
        <f t="shared" ref="M164:AA164" si="76">SUM(M28,M86,M121,M137,M148,M163)</f>
        <v>-1.8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523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523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523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523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523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523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523">
        <f>G164</f>
        <v>90</v>
      </c>
      <c r="C171" s="541" t="s">
        <v>269</v>
      </c>
      <c r="D171" s="540"/>
      <c r="E171" s="531">
        <f>H164</f>
        <v>452.70000000000005</v>
      </c>
      <c r="F171" s="531"/>
      <c r="G171" s="531" t="s">
        <v>270</v>
      </c>
      <c r="H171" s="531"/>
      <c r="I171" s="559">
        <f>L164</f>
        <v>50</v>
      </c>
      <c r="J171" s="559"/>
      <c r="K171" s="561" t="s">
        <v>271</v>
      </c>
      <c r="L171" s="561"/>
      <c r="M171" s="559" t="str">
        <f>J164</f>
        <v/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523">
        <f>I164+C170</f>
        <v>4</v>
      </c>
      <c r="C172" s="538" t="s">
        <v>251</v>
      </c>
      <c r="D172" s="539"/>
      <c r="E172" s="556">
        <f>K164+I170</f>
        <v>42.8</v>
      </c>
      <c r="F172" s="556"/>
      <c r="G172" s="531" t="s">
        <v>274</v>
      </c>
      <c r="H172" s="531"/>
      <c r="I172" s="559">
        <f>B172-E172</f>
        <v>-38.799999999999997</v>
      </c>
      <c r="J172" s="559"/>
      <c r="K172" s="561" t="s">
        <v>275</v>
      </c>
      <c r="L172" s="561"/>
      <c r="M172" s="562">
        <f>IF(ISERROR(I172/E172),"",I172/E172)</f>
        <v>-0.90654205607476634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523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296</v>
      </c>
      <c r="H177" s="516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customHeight="1">
      <c r="A178" s="299">
        <v>30100030</v>
      </c>
      <c r="B178" s="518" t="s">
        <v>178</v>
      </c>
      <c r="C178" s="126" t="s">
        <v>179</v>
      </c>
      <c r="D178" s="108">
        <v>5.03</v>
      </c>
      <c r="E178" s="108"/>
      <c r="F178" s="127"/>
      <c r="G178" s="152"/>
      <c r="H178" s="5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17"/>
      <c r="P178" s="517"/>
      <c r="Q178" s="517"/>
      <c r="R178" s="517"/>
      <c r="S178" s="517"/>
      <c r="T178" s="517"/>
      <c r="U178" s="517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17"/>
      <c r="P179" s="517"/>
      <c r="Q179" s="517"/>
      <c r="R179" s="517"/>
      <c r="S179" s="517"/>
      <c r="T179" s="517"/>
      <c r="U179" s="51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17"/>
      <c r="P180" s="517"/>
      <c r="Q180" s="517"/>
      <c r="R180" s="517"/>
      <c r="S180" s="517"/>
      <c r="T180" s="517"/>
      <c r="U180" s="51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17"/>
      <c r="P181" s="517"/>
      <c r="Q181" s="517"/>
      <c r="R181" s="517"/>
      <c r="S181" s="517"/>
      <c r="T181" s="517"/>
      <c r="U181" s="51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17"/>
      <c r="P182" s="517"/>
      <c r="Q182" s="517"/>
      <c r="R182" s="517"/>
      <c r="S182" s="517"/>
      <c r="T182" s="517"/>
      <c r="U182" s="51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17"/>
      <c r="P183" s="517"/>
      <c r="Q183" s="517"/>
      <c r="R183" s="517"/>
      <c r="S183" s="517"/>
      <c r="T183" s="517"/>
      <c r="U183" s="517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17"/>
      <c r="P184" s="517"/>
      <c r="Q184" s="517"/>
      <c r="R184" s="517"/>
      <c r="S184" s="517"/>
      <c r="T184" s="517"/>
      <c r="U184" s="517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17"/>
      <c r="P185" s="517"/>
      <c r="Q185" s="517"/>
      <c r="R185" s="517"/>
      <c r="S185" s="517"/>
      <c r="T185" s="517"/>
      <c r="U185" s="517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26">
        <f t="shared" si="77"/>
        <v>0</v>
      </c>
      <c r="I186" s="5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17"/>
      <c r="P186" s="517"/>
      <c r="Q186" s="517"/>
      <c r="R186" s="517"/>
      <c r="S186" s="517"/>
      <c r="T186" s="517"/>
      <c r="U186" s="51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452">
        <f>100</f>
        <v>100</v>
      </c>
      <c r="H187" s="526">
        <f t="shared" si="77"/>
        <v>504</v>
      </c>
      <c r="I187" s="526"/>
      <c r="J187" s="130" t="str">
        <f t="array" ref="J187">IF(ISERROR(G187/I187),"",G187/I187)</f>
        <v/>
      </c>
      <c r="K187" s="131">
        <f t="array" ref="K187">IF(ISERROR(G187/L187),"",G187/L187)</f>
        <v>5.882352941176471</v>
      </c>
      <c r="L187" s="129">
        <v>17</v>
      </c>
      <c r="M187" s="109">
        <f t="shared" si="78"/>
        <v>-5.882352941176471</v>
      </c>
      <c r="N187" s="130">
        <f t="shared" si="81"/>
        <v>0</v>
      </c>
      <c r="O187" s="517"/>
      <c r="P187" s="517"/>
      <c r="Q187" s="517"/>
      <c r="R187" s="517"/>
      <c r="S187" s="517"/>
      <c r="T187" s="517"/>
      <c r="U187" s="517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7"/>
      <c r="P188" s="517"/>
      <c r="Q188" s="517"/>
      <c r="R188" s="517"/>
      <c r="S188" s="517"/>
      <c r="T188" s="517"/>
      <c r="U188" s="517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7"/>
      <c r="P189" s="517"/>
      <c r="Q189" s="517"/>
      <c r="R189" s="517"/>
      <c r="S189" s="517"/>
      <c r="T189" s="517"/>
      <c r="U189" s="517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17"/>
      <c r="P190" s="517"/>
      <c r="Q190" s="517"/>
      <c r="R190" s="517"/>
      <c r="S190" s="517"/>
      <c r="T190" s="517"/>
      <c r="U190" s="517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17"/>
      <c r="P191" s="517"/>
      <c r="Q191" s="517"/>
      <c r="R191" s="517"/>
      <c r="S191" s="517"/>
      <c r="T191" s="517"/>
      <c r="U191" s="517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17"/>
      <c r="P192" s="517"/>
      <c r="Q192" s="517"/>
      <c r="R192" s="517"/>
      <c r="S192" s="517"/>
      <c r="T192" s="517"/>
      <c r="U192" s="517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516" t="s">
        <v>190</v>
      </c>
      <c r="D193" s="108">
        <v>4.8</v>
      </c>
      <c r="E193" s="108"/>
      <c r="F193" s="127"/>
      <c r="G193" s="128"/>
      <c r="H193" s="5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17"/>
      <c r="P193" s="517"/>
      <c r="Q193" s="517"/>
      <c r="R193" s="517"/>
      <c r="S193" s="517"/>
      <c r="T193" s="517"/>
      <c r="U193" s="517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516" t="s">
        <v>187</v>
      </c>
      <c r="D194" s="108">
        <v>4.8</v>
      </c>
      <c r="E194" s="108"/>
      <c r="F194" s="127"/>
      <c r="G194" s="128"/>
      <c r="H194" s="5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17"/>
      <c r="P194" s="517"/>
      <c r="Q194" s="517"/>
      <c r="R194" s="517"/>
      <c r="S194" s="517"/>
      <c r="T194" s="517"/>
      <c r="U194" s="517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516" t="s">
        <v>179</v>
      </c>
      <c r="D195" s="108">
        <v>4.8</v>
      </c>
      <c r="E195" s="108"/>
      <c r="F195" s="127"/>
      <c r="G195" s="128"/>
      <c r="H195" s="5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17"/>
      <c r="P195" s="517"/>
      <c r="Q195" s="517"/>
      <c r="R195" s="517"/>
      <c r="S195" s="517"/>
      <c r="T195" s="517"/>
      <c r="U195" s="517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516" t="s">
        <v>199</v>
      </c>
      <c r="D196" s="108">
        <v>4.8</v>
      </c>
      <c r="E196" s="108"/>
      <c r="F196" s="127"/>
      <c r="G196" s="128"/>
      <c r="H196" s="5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17"/>
      <c r="P196" s="517"/>
      <c r="Q196" s="517"/>
      <c r="R196" s="517"/>
      <c r="S196" s="517"/>
      <c r="T196" s="517"/>
      <c r="U196" s="517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17"/>
      <c r="P197" s="517"/>
      <c r="Q197" s="517"/>
      <c r="R197" s="517"/>
      <c r="S197" s="517"/>
      <c r="T197" s="517"/>
      <c r="U197" s="517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17"/>
      <c r="P198" s="517"/>
      <c r="Q198" s="517"/>
      <c r="R198" s="517"/>
      <c r="S198" s="517"/>
      <c r="T198" s="517"/>
      <c r="U198" s="517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524" t="s">
        <v>202</v>
      </c>
      <c r="D199" s="143"/>
      <c r="E199" s="143"/>
      <c r="F199" s="144"/>
      <c r="G199" s="145">
        <f>SUM(G178:G198)</f>
        <v>100</v>
      </c>
      <c r="H199" s="146">
        <f>SUM(H178:H198)</f>
        <v>504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5.882352941176471</v>
      </c>
      <c r="L199" s="147"/>
      <c r="M199" s="150">
        <f t="shared" ref="M199:AA199" si="90">SUM(M178:M198)</f>
        <v>-5.882352941176471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18" t="s">
        <v>206</v>
      </c>
      <c r="C200" s="126" t="s">
        <v>199</v>
      </c>
      <c r="D200" s="108">
        <v>5.03</v>
      </c>
      <c r="E200" s="108"/>
      <c r="F200" s="127"/>
      <c r="G200" s="128"/>
      <c r="H200" s="52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521"/>
      <c r="P200" s="521"/>
      <c r="Q200" s="521"/>
      <c r="R200" s="521"/>
      <c r="S200" s="521"/>
      <c r="T200" s="521"/>
      <c r="U200" s="521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18" t="s">
        <v>425</v>
      </c>
      <c r="C201" s="187" t="s">
        <v>427</v>
      </c>
      <c r="D201" s="108">
        <v>5.03</v>
      </c>
      <c r="E201" s="108"/>
      <c r="F201" s="127"/>
      <c r="G201" s="128"/>
      <c r="H201" s="52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21"/>
      <c r="P201" s="521"/>
      <c r="Q201" s="521"/>
      <c r="R201" s="521"/>
      <c r="S201" s="521"/>
      <c r="T201" s="521"/>
      <c r="U201" s="521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518" t="s">
        <v>206</v>
      </c>
      <c r="C202" s="126" t="s">
        <v>186</v>
      </c>
      <c r="D202" s="108">
        <v>5.03</v>
      </c>
      <c r="E202" s="108"/>
      <c r="F202" s="127"/>
      <c r="G202" s="128"/>
      <c r="H202" s="5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21"/>
      <c r="P202" s="521"/>
      <c r="Q202" s="521"/>
      <c r="R202" s="521"/>
      <c r="S202" s="521"/>
      <c r="T202" s="521"/>
      <c r="U202" s="521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518" t="s">
        <v>206</v>
      </c>
      <c r="C203" s="126" t="s">
        <v>203</v>
      </c>
      <c r="D203" s="108">
        <v>5.03</v>
      </c>
      <c r="E203" s="108"/>
      <c r="F203" s="127"/>
      <c r="G203" s="128"/>
      <c r="H203" s="5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21"/>
      <c r="P203" s="521"/>
      <c r="Q203" s="521"/>
      <c r="R203" s="521"/>
      <c r="S203" s="521"/>
      <c r="T203" s="521"/>
      <c r="U203" s="52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518" t="s">
        <v>206</v>
      </c>
      <c r="C204" s="126" t="s">
        <v>207</v>
      </c>
      <c r="D204" s="108">
        <v>5.03</v>
      </c>
      <c r="E204" s="108"/>
      <c r="F204" s="127"/>
      <c r="G204" s="128"/>
      <c r="H204" s="52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21"/>
      <c r="P204" s="521"/>
      <c r="Q204" s="521"/>
      <c r="R204" s="521"/>
      <c r="S204" s="521"/>
      <c r="T204" s="521"/>
      <c r="U204" s="521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518" t="s">
        <v>414</v>
      </c>
      <c r="C205" s="187" t="s">
        <v>415</v>
      </c>
      <c r="D205" s="108">
        <v>5.03</v>
      </c>
      <c r="E205" s="108"/>
      <c r="F205" s="127"/>
      <c r="G205" s="128"/>
      <c r="H205" s="52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1"/>
      <c r="P205" s="521"/>
      <c r="Q205" s="521"/>
      <c r="R205" s="521"/>
      <c r="S205" s="521"/>
      <c r="T205" s="521"/>
      <c r="U205" s="5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518" t="s">
        <v>414</v>
      </c>
      <c r="C206" s="187" t="s">
        <v>416</v>
      </c>
      <c r="D206" s="108">
        <v>5.03</v>
      </c>
      <c r="E206" s="108"/>
      <c r="F206" s="127"/>
      <c r="G206" s="128"/>
      <c r="H206" s="52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1"/>
      <c r="P206" s="521"/>
      <c r="Q206" s="521"/>
      <c r="R206" s="521"/>
      <c r="S206" s="521"/>
      <c r="T206" s="521"/>
      <c r="U206" s="5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518" t="s">
        <v>414</v>
      </c>
      <c r="C207" s="187" t="s">
        <v>61</v>
      </c>
      <c r="D207" s="108">
        <v>5.03</v>
      </c>
      <c r="E207" s="108"/>
      <c r="F207" s="127"/>
      <c r="G207" s="128"/>
      <c r="H207" s="52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21"/>
      <c r="P207" s="521"/>
      <c r="Q207" s="521"/>
      <c r="R207" s="521"/>
      <c r="S207" s="521"/>
      <c r="T207" s="521"/>
      <c r="U207" s="5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518" t="s">
        <v>208</v>
      </c>
      <c r="C208" s="126" t="s">
        <v>179</v>
      </c>
      <c r="D208" s="108">
        <v>5.08</v>
      </c>
      <c r="E208" s="108"/>
      <c r="F208" s="127"/>
      <c r="G208" s="128"/>
      <c r="H208" s="52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21"/>
      <c r="P208" s="521"/>
      <c r="Q208" s="521"/>
      <c r="R208" s="521"/>
      <c r="S208" s="521"/>
      <c r="T208" s="521"/>
      <c r="U208" s="521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18" t="s">
        <v>208</v>
      </c>
      <c r="C209" s="126" t="s">
        <v>204</v>
      </c>
      <c r="D209" s="108">
        <v>5.08</v>
      </c>
      <c r="E209" s="108"/>
      <c r="F209" s="127"/>
      <c r="G209" s="128"/>
      <c r="H209" s="52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1"/>
      <c r="P209" s="521"/>
      <c r="Q209" s="521"/>
      <c r="R209" s="521"/>
      <c r="S209" s="521"/>
      <c r="T209" s="521"/>
      <c r="U209" s="52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518" t="s">
        <v>208</v>
      </c>
      <c r="C210" s="126" t="s">
        <v>205</v>
      </c>
      <c r="D210" s="108">
        <v>5.08</v>
      </c>
      <c r="E210" s="108"/>
      <c r="F210" s="127"/>
      <c r="G210" s="128"/>
      <c r="H210" s="52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1"/>
      <c r="P210" s="521"/>
      <c r="Q210" s="521"/>
      <c r="R210" s="521"/>
      <c r="S210" s="521"/>
      <c r="T210" s="521"/>
      <c r="U210" s="52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18" t="s">
        <v>208</v>
      </c>
      <c r="C211" s="126" t="s">
        <v>186</v>
      </c>
      <c r="D211" s="108">
        <v>5.08</v>
      </c>
      <c r="E211" s="108"/>
      <c r="F211" s="127"/>
      <c r="G211" s="128"/>
      <c r="H211" s="52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1"/>
      <c r="P211" s="521"/>
      <c r="Q211" s="521"/>
      <c r="R211" s="521"/>
      <c r="S211" s="521"/>
      <c r="T211" s="521"/>
      <c r="U211" s="52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18" t="s">
        <v>208</v>
      </c>
      <c r="C212" s="126" t="s">
        <v>203</v>
      </c>
      <c r="D212" s="108">
        <v>5.08</v>
      </c>
      <c r="E212" s="108"/>
      <c r="F212" s="127"/>
      <c r="G212" s="128"/>
      <c r="H212" s="52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21"/>
      <c r="P212" s="521"/>
      <c r="Q212" s="521"/>
      <c r="R212" s="521"/>
      <c r="S212" s="521"/>
      <c r="T212" s="521"/>
      <c r="U212" s="52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518" t="s">
        <v>208</v>
      </c>
      <c r="C213" s="126" t="s">
        <v>199</v>
      </c>
      <c r="D213" s="108">
        <v>5.08</v>
      </c>
      <c r="E213" s="108"/>
      <c r="F213" s="127"/>
      <c r="G213" s="128"/>
      <c r="H213" s="52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17"/>
      <c r="P213" s="517"/>
      <c r="Q213" s="517"/>
      <c r="R213" s="517"/>
      <c r="S213" s="517"/>
      <c r="T213" s="517"/>
      <c r="U213" s="51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518" t="s">
        <v>208</v>
      </c>
      <c r="C214" s="126" t="s">
        <v>187</v>
      </c>
      <c r="D214" s="108">
        <v>5.08</v>
      </c>
      <c r="E214" s="108"/>
      <c r="F214" s="127"/>
      <c r="G214" s="128"/>
      <c r="H214" s="52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1"/>
      <c r="P214" s="521"/>
      <c r="Q214" s="521"/>
      <c r="R214" s="521"/>
      <c r="S214" s="521"/>
      <c r="T214" s="521"/>
      <c r="U214" s="52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518" t="s">
        <v>208</v>
      </c>
      <c r="C215" s="126" t="s">
        <v>207</v>
      </c>
      <c r="D215" s="108">
        <v>5.08</v>
      </c>
      <c r="E215" s="108"/>
      <c r="F215" s="127"/>
      <c r="G215" s="128"/>
      <c r="H215" s="52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17"/>
      <c r="P215" s="517"/>
      <c r="Q215" s="517"/>
      <c r="R215" s="517"/>
      <c r="S215" s="517"/>
      <c r="T215" s="517"/>
      <c r="U215" s="51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518" t="s">
        <v>209</v>
      </c>
      <c r="C216" s="126" t="s">
        <v>194</v>
      </c>
      <c r="D216" s="108">
        <v>5.03</v>
      </c>
      <c r="E216" s="108"/>
      <c r="F216" s="127"/>
      <c r="G216" s="128"/>
      <c r="H216" s="52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1"/>
      <c r="P216" s="521"/>
      <c r="Q216" s="521"/>
      <c r="R216" s="521"/>
      <c r="S216" s="521"/>
      <c r="T216" s="521"/>
      <c r="U216" s="52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18" t="s">
        <v>209</v>
      </c>
      <c r="C217" s="126" t="s">
        <v>179</v>
      </c>
      <c r="D217" s="108">
        <v>5.03</v>
      </c>
      <c r="E217" s="108"/>
      <c r="F217" s="127"/>
      <c r="G217" s="128"/>
      <c r="H217" s="52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1"/>
      <c r="P217" s="521"/>
      <c r="Q217" s="521"/>
      <c r="R217" s="521"/>
      <c r="S217" s="521"/>
      <c r="T217" s="521"/>
      <c r="U217" s="52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18" t="s">
        <v>209</v>
      </c>
      <c r="C218" s="126" t="s">
        <v>195</v>
      </c>
      <c r="D218" s="108">
        <v>5.03</v>
      </c>
      <c r="E218" s="108"/>
      <c r="F218" s="127"/>
      <c r="G218" s="128"/>
      <c r="H218" s="52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1"/>
      <c r="P218" s="521"/>
      <c r="Q218" s="521"/>
      <c r="R218" s="521"/>
      <c r="S218" s="521"/>
      <c r="T218" s="521"/>
      <c r="U218" s="52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18" t="s">
        <v>209</v>
      </c>
      <c r="C219" s="126" t="s">
        <v>204</v>
      </c>
      <c r="D219" s="108">
        <v>5.03</v>
      </c>
      <c r="E219" s="108"/>
      <c r="F219" s="127"/>
      <c r="G219" s="128"/>
      <c r="H219" s="52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21"/>
      <c r="P219" s="521"/>
      <c r="Q219" s="521"/>
      <c r="R219" s="521"/>
      <c r="S219" s="521"/>
      <c r="T219" s="521"/>
      <c r="U219" s="521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18" t="s">
        <v>382</v>
      </c>
      <c r="C220" s="187" t="s">
        <v>383</v>
      </c>
      <c r="D220" s="108">
        <v>5.03</v>
      </c>
      <c r="E220" s="108"/>
      <c r="F220" s="127"/>
      <c r="G220" s="128"/>
      <c r="H220" s="52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1"/>
      <c r="P220" s="521"/>
      <c r="Q220" s="521"/>
      <c r="R220" s="521"/>
      <c r="S220" s="521"/>
      <c r="T220" s="521"/>
      <c r="U220" s="5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518" t="s">
        <v>382</v>
      </c>
      <c r="C221" s="187" t="s">
        <v>384</v>
      </c>
      <c r="D221" s="108">
        <v>5.03</v>
      </c>
      <c r="E221" s="108"/>
      <c r="F221" s="127"/>
      <c r="G221" s="128"/>
      <c r="H221" s="52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1"/>
      <c r="P221" s="521"/>
      <c r="Q221" s="521"/>
      <c r="R221" s="521"/>
      <c r="S221" s="521"/>
      <c r="T221" s="521"/>
      <c r="U221" s="5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518" t="s">
        <v>382</v>
      </c>
      <c r="C222" s="187" t="s">
        <v>389</v>
      </c>
      <c r="D222" s="108">
        <v>5.03</v>
      </c>
      <c r="E222" s="108"/>
      <c r="F222" s="127"/>
      <c r="G222" s="128"/>
      <c r="H222" s="52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1"/>
      <c r="P222" s="521"/>
      <c r="Q222" s="521"/>
      <c r="R222" s="521"/>
      <c r="S222" s="521"/>
      <c r="T222" s="521"/>
      <c r="U222" s="5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518" t="s">
        <v>382</v>
      </c>
      <c r="C223" s="187" t="s">
        <v>391</v>
      </c>
      <c r="D223" s="108">
        <v>5.03</v>
      </c>
      <c r="E223" s="108"/>
      <c r="F223" s="127"/>
      <c r="G223" s="128"/>
      <c r="H223" s="52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21"/>
      <c r="P223" s="521"/>
      <c r="Q223" s="521"/>
      <c r="R223" s="521"/>
      <c r="S223" s="521"/>
      <c r="T223" s="521"/>
      <c r="U223" s="5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518" t="s">
        <v>418</v>
      </c>
      <c r="C224" s="187" t="s">
        <v>364</v>
      </c>
      <c r="D224" s="108">
        <v>5.03</v>
      </c>
      <c r="E224" s="108"/>
      <c r="F224" s="127"/>
      <c r="G224" s="128"/>
      <c r="H224" s="52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1"/>
      <c r="P224" s="521"/>
      <c r="Q224" s="521"/>
      <c r="R224" s="521"/>
      <c r="S224" s="521"/>
      <c r="T224" s="521"/>
      <c r="U224" s="5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518" t="s">
        <v>418</v>
      </c>
      <c r="C225" s="187" t="s">
        <v>365</v>
      </c>
      <c r="D225" s="108">
        <v>5.03</v>
      </c>
      <c r="E225" s="108"/>
      <c r="F225" s="127"/>
      <c r="G225" s="128"/>
      <c r="H225" s="52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1"/>
      <c r="P225" s="521"/>
      <c r="Q225" s="521"/>
      <c r="R225" s="521"/>
      <c r="S225" s="521"/>
      <c r="T225" s="521"/>
      <c r="U225" s="5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518" t="s">
        <v>418</v>
      </c>
      <c r="C226" s="187" t="s">
        <v>366</v>
      </c>
      <c r="D226" s="108">
        <v>5.03</v>
      </c>
      <c r="E226" s="108"/>
      <c r="F226" s="127"/>
      <c r="G226" s="128"/>
      <c r="H226" s="52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1"/>
      <c r="P226" s="521"/>
      <c r="Q226" s="521"/>
      <c r="R226" s="521"/>
      <c r="S226" s="521"/>
      <c r="T226" s="521"/>
      <c r="U226" s="5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518" t="s">
        <v>418</v>
      </c>
      <c r="C227" s="187" t="s">
        <v>367</v>
      </c>
      <c r="D227" s="108">
        <v>5.03</v>
      </c>
      <c r="E227" s="108"/>
      <c r="F227" s="127"/>
      <c r="G227" s="128"/>
      <c r="H227" s="52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21"/>
      <c r="P227" s="521"/>
      <c r="Q227" s="521"/>
      <c r="R227" s="521"/>
      <c r="S227" s="521"/>
      <c r="T227" s="521"/>
      <c r="U227" s="5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52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17"/>
      <c r="P228" s="517"/>
      <c r="Q228" s="517"/>
      <c r="R228" s="517"/>
      <c r="S228" s="517"/>
      <c r="T228" s="517"/>
      <c r="U228" s="517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52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17"/>
      <c r="P229" s="517"/>
      <c r="Q229" s="517"/>
      <c r="R229" s="517"/>
      <c r="S229" s="517"/>
      <c r="T229" s="517"/>
      <c r="U229" s="51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52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17"/>
      <c r="P230" s="517"/>
      <c r="Q230" s="517"/>
      <c r="R230" s="517"/>
      <c r="S230" s="517"/>
      <c r="T230" s="517"/>
      <c r="U230" s="51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2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17"/>
      <c r="P231" s="517"/>
      <c r="Q231" s="517"/>
      <c r="R231" s="517"/>
      <c r="S231" s="517"/>
      <c r="T231" s="517"/>
      <c r="U231" s="51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2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17"/>
      <c r="P232" s="517"/>
      <c r="Q232" s="517"/>
      <c r="R232" s="517"/>
      <c r="S232" s="517"/>
      <c r="T232" s="517"/>
      <c r="U232" s="51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2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17"/>
      <c r="P233" s="517"/>
      <c r="Q233" s="517"/>
      <c r="R233" s="517"/>
      <c r="S233" s="517"/>
      <c r="T233" s="517"/>
      <c r="U233" s="51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2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17"/>
      <c r="P234" s="517"/>
      <c r="Q234" s="517"/>
      <c r="R234" s="517"/>
      <c r="S234" s="517"/>
      <c r="T234" s="517"/>
      <c r="U234" s="51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2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17"/>
      <c r="P235" s="517"/>
      <c r="Q235" s="517"/>
      <c r="R235" s="517"/>
      <c r="S235" s="517"/>
      <c r="T235" s="517"/>
      <c r="U235" s="51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2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17"/>
      <c r="P236" s="517"/>
      <c r="Q236" s="517"/>
      <c r="R236" s="517"/>
      <c r="S236" s="517"/>
      <c r="T236" s="517"/>
      <c r="U236" s="51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2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17"/>
      <c r="P237" s="517"/>
      <c r="Q237" s="517"/>
      <c r="R237" s="517"/>
      <c r="S237" s="517"/>
      <c r="T237" s="517"/>
      <c r="U237" s="517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452">
        <f>90</f>
        <v>90</v>
      </c>
      <c r="H238" s="526">
        <f t="shared" si="91"/>
        <v>452.70000000000005</v>
      </c>
      <c r="I238" s="129"/>
      <c r="J238" s="130"/>
      <c r="K238" s="131"/>
      <c r="L238" s="129">
        <v>50</v>
      </c>
      <c r="M238" s="109"/>
      <c r="N238" s="130"/>
      <c r="O238" s="517"/>
      <c r="P238" s="517"/>
      <c r="Q238" s="517"/>
      <c r="R238" s="517"/>
      <c r="S238" s="517"/>
      <c r="T238" s="517"/>
      <c r="U238" s="517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2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17"/>
      <c r="P239" s="517"/>
      <c r="Q239" s="517"/>
      <c r="R239" s="517"/>
      <c r="S239" s="517"/>
      <c r="T239" s="517"/>
      <c r="U239" s="517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2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17"/>
      <c r="P240" s="517"/>
      <c r="Q240" s="517"/>
      <c r="R240" s="517"/>
      <c r="S240" s="517"/>
      <c r="T240" s="517"/>
      <c r="U240" s="517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2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17"/>
      <c r="P241" s="517"/>
      <c r="Q241" s="517"/>
      <c r="R241" s="517"/>
      <c r="S241" s="517"/>
      <c r="T241" s="517"/>
      <c r="U241" s="517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2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17"/>
      <c r="P242" s="517"/>
      <c r="Q242" s="517"/>
      <c r="R242" s="517"/>
      <c r="S242" s="517"/>
      <c r="T242" s="517"/>
      <c r="U242" s="517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2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17"/>
      <c r="P243" s="517"/>
      <c r="Q243" s="517"/>
      <c r="R243" s="517"/>
      <c r="S243" s="517"/>
      <c r="T243" s="517"/>
      <c r="U243" s="517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2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17"/>
      <c r="P244" s="517"/>
      <c r="Q244" s="517"/>
      <c r="R244" s="517"/>
      <c r="S244" s="517"/>
      <c r="T244" s="517"/>
      <c r="U244" s="51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2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17"/>
      <c r="P245" s="517"/>
      <c r="Q245" s="517"/>
      <c r="R245" s="517"/>
      <c r="S245" s="517"/>
      <c r="T245" s="517"/>
      <c r="U245" s="51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2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17"/>
      <c r="P246" s="517"/>
      <c r="Q246" s="517"/>
      <c r="R246" s="517"/>
      <c r="S246" s="517"/>
      <c r="T246" s="517"/>
      <c r="U246" s="517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2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17"/>
      <c r="P247" s="517"/>
      <c r="Q247" s="517"/>
      <c r="R247" s="517"/>
      <c r="S247" s="517"/>
      <c r="T247" s="517"/>
      <c r="U247" s="517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2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17"/>
      <c r="P248" s="517"/>
      <c r="Q248" s="517"/>
      <c r="R248" s="517"/>
      <c r="S248" s="517"/>
      <c r="T248" s="517"/>
      <c r="U248" s="517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2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17"/>
      <c r="P249" s="517"/>
      <c r="Q249" s="517"/>
      <c r="R249" s="517"/>
      <c r="S249" s="517"/>
      <c r="T249" s="517"/>
      <c r="U249" s="517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2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17"/>
      <c r="P250" s="517"/>
      <c r="Q250" s="517"/>
      <c r="R250" s="517"/>
      <c r="S250" s="517"/>
      <c r="T250" s="517"/>
      <c r="U250" s="517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2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17"/>
      <c r="P251" s="517"/>
      <c r="Q251" s="517"/>
      <c r="R251" s="517"/>
      <c r="S251" s="517"/>
      <c r="T251" s="517"/>
      <c r="U251" s="517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2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17"/>
      <c r="P252" s="517"/>
      <c r="Q252" s="517"/>
      <c r="R252" s="517"/>
      <c r="S252" s="517"/>
      <c r="T252" s="517"/>
      <c r="U252" s="517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2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17"/>
      <c r="P253" s="517"/>
      <c r="Q253" s="517"/>
      <c r="R253" s="517"/>
      <c r="S253" s="517"/>
      <c r="T253" s="517"/>
      <c r="U253" s="517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2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17"/>
      <c r="P254" s="517"/>
      <c r="Q254" s="517"/>
      <c r="R254" s="517"/>
      <c r="S254" s="517"/>
      <c r="T254" s="517"/>
      <c r="U254" s="517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2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17"/>
      <c r="P255" s="517"/>
      <c r="Q255" s="517"/>
      <c r="R255" s="517"/>
      <c r="S255" s="517"/>
      <c r="T255" s="517"/>
      <c r="U255" s="517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2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17"/>
      <c r="P256" s="517"/>
      <c r="Q256" s="517"/>
      <c r="R256" s="517"/>
      <c r="S256" s="517"/>
      <c r="T256" s="517"/>
      <c r="U256" s="517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524" t="s">
        <v>202</v>
      </c>
      <c r="D257" s="143"/>
      <c r="E257" s="143"/>
      <c r="F257" s="144"/>
      <c r="G257" s="145">
        <f>SUM(G200:G256)</f>
        <v>90</v>
      </c>
      <c r="H257" s="146">
        <f>SUM(H200:H256)</f>
        <v>452.70000000000005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4">SUM(M200:M256)</f>
        <v>0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518" t="s">
        <v>217</v>
      </c>
      <c r="C258" s="126" t="s">
        <v>179</v>
      </c>
      <c r="D258" s="108">
        <v>5.03</v>
      </c>
      <c r="E258" s="108"/>
      <c r="F258" s="127"/>
      <c r="G258" s="128"/>
      <c r="H258" s="52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17"/>
      <c r="P258" s="517"/>
      <c r="Q258" s="517"/>
      <c r="R258" s="517"/>
      <c r="S258" s="517"/>
      <c r="T258" s="517"/>
      <c r="U258" s="517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518" t="s">
        <v>217</v>
      </c>
      <c r="C259" s="126" t="s">
        <v>186</v>
      </c>
      <c r="D259" s="108">
        <v>5.03</v>
      </c>
      <c r="E259" s="108"/>
      <c r="F259" s="127"/>
      <c r="G259" s="128"/>
      <c r="H259" s="52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17"/>
      <c r="P259" s="517"/>
      <c r="Q259" s="517"/>
      <c r="R259" s="517"/>
      <c r="S259" s="517"/>
      <c r="T259" s="517"/>
      <c r="U259" s="51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518" t="s">
        <v>217</v>
      </c>
      <c r="C260" s="126" t="s">
        <v>204</v>
      </c>
      <c r="D260" s="108">
        <v>5.03</v>
      </c>
      <c r="E260" s="108"/>
      <c r="F260" s="127"/>
      <c r="G260" s="128"/>
      <c r="H260" s="52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17"/>
      <c r="P260" s="517"/>
      <c r="Q260" s="517"/>
      <c r="R260" s="517"/>
      <c r="S260" s="517"/>
      <c r="T260" s="517"/>
      <c r="U260" s="51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2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17"/>
      <c r="P261" s="517"/>
      <c r="Q261" s="517"/>
      <c r="R261" s="517"/>
      <c r="S261" s="517"/>
      <c r="T261" s="517"/>
      <c r="U261" s="517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2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17"/>
      <c r="P262" s="517"/>
      <c r="Q262" s="517"/>
      <c r="R262" s="517"/>
      <c r="S262" s="517"/>
      <c r="T262" s="517"/>
      <c r="U262" s="517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2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17"/>
      <c r="P263" s="517"/>
      <c r="Q263" s="517"/>
      <c r="R263" s="517"/>
      <c r="S263" s="517"/>
      <c r="T263" s="517"/>
      <c r="U263" s="51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2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17"/>
      <c r="P264" s="517"/>
      <c r="Q264" s="517"/>
      <c r="R264" s="517"/>
      <c r="S264" s="517"/>
      <c r="T264" s="517"/>
      <c r="U264" s="517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2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17"/>
      <c r="P265" s="517"/>
      <c r="Q265" s="517"/>
      <c r="R265" s="517"/>
      <c r="S265" s="517"/>
      <c r="T265" s="517"/>
      <c r="U265" s="517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52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7"/>
      <c r="P266" s="517"/>
      <c r="Q266" s="517"/>
      <c r="R266" s="517"/>
      <c r="S266" s="517"/>
      <c r="T266" s="517"/>
      <c r="U266" s="51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2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7"/>
      <c r="P267" s="517"/>
      <c r="Q267" s="517"/>
      <c r="R267" s="517"/>
      <c r="S267" s="517"/>
      <c r="T267" s="517"/>
      <c r="U267" s="51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2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7"/>
      <c r="P268" s="517"/>
      <c r="Q268" s="517"/>
      <c r="R268" s="517"/>
      <c r="S268" s="517"/>
      <c r="T268" s="517"/>
      <c r="U268" s="51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2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7"/>
      <c r="P269" s="517"/>
      <c r="Q269" s="517"/>
      <c r="R269" s="517"/>
      <c r="S269" s="517"/>
      <c r="T269" s="517"/>
      <c r="U269" s="517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2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17"/>
      <c r="P270" s="517"/>
      <c r="Q270" s="517"/>
      <c r="R270" s="517"/>
      <c r="S270" s="517"/>
      <c r="T270" s="517"/>
      <c r="U270" s="517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2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17"/>
      <c r="P271" s="517"/>
      <c r="Q271" s="517"/>
      <c r="R271" s="517"/>
      <c r="S271" s="517"/>
      <c r="T271" s="517"/>
      <c r="U271" s="51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2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17"/>
      <c r="P272" s="517"/>
      <c r="Q272" s="517"/>
      <c r="R272" s="517"/>
      <c r="S272" s="517"/>
      <c r="T272" s="517"/>
      <c r="U272" s="51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2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17"/>
      <c r="P273" s="517"/>
      <c r="Q273" s="517"/>
      <c r="R273" s="517"/>
      <c r="S273" s="517"/>
      <c r="T273" s="517"/>
      <c r="U273" s="517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518" t="s">
        <v>222</v>
      </c>
      <c r="C274" s="126" t="s">
        <v>181</v>
      </c>
      <c r="D274" s="108">
        <v>9.36</v>
      </c>
      <c r="E274" s="108"/>
      <c r="F274" s="127"/>
      <c r="G274" s="128"/>
      <c r="H274" s="52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17"/>
      <c r="P274" s="517"/>
      <c r="Q274" s="517"/>
      <c r="R274" s="517"/>
      <c r="S274" s="517"/>
      <c r="T274" s="517"/>
      <c r="U274" s="517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518" t="s">
        <v>222</v>
      </c>
      <c r="C275" s="126" t="s">
        <v>179</v>
      </c>
      <c r="D275" s="108">
        <v>9.36</v>
      </c>
      <c r="E275" s="108"/>
      <c r="F275" s="127"/>
      <c r="G275" s="128"/>
      <c r="H275" s="52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17"/>
      <c r="P275" s="517"/>
      <c r="Q275" s="517"/>
      <c r="R275" s="517"/>
      <c r="S275" s="517"/>
      <c r="T275" s="517"/>
      <c r="U275" s="51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518" t="s">
        <v>222</v>
      </c>
      <c r="C276" s="126" t="s">
        <v>221</v>
      </c>
      <c r="D276" s="108">
        <v>9.36</v>
      </c>
      <c r="E276" s="108"/>
      <c r="F276" s="127"/>
      <c r="G276" s="128"/>
      <c r="H276" s="52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17"/>
      <c r="P276" s="517"/>
      <c r="Q276" s="517"/>
      <c r="R276" s="517"/>
      <c r="S276" s="517"/>
      <c r="T276" s="517"/>
      <c r="U276" s="51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518" t="s">
        <v>222</v>
      </c>
      <c r="C277" s="126" t="s">
        <v>186</v>
      </c>
      <c r="D277" s="108">
        <v>9.36</v>
      </c>
      <c r="E277" s="108"/>
      <c r="F277" s="127"/>
      <c r="G277" s="128"/>
      <c r="H277" s="52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17"/>
      <c r="P277" s="517"/>
      <c r="Q277" s="517"/>
      <c r="R277" s="517"/>
      <c r="S277" s="517"/>
      <c r="T277" s="517"/>
      <c r="U277" s="517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518" t="s">
        <v>393</v>
      </c>
      <c r="C278" s="187" t="s">
        <v>395</v>
      </c>
      <c r="D278" s="108">
        <v>5</v>
      </c>
      <c r="E278" s="108"/>
      <c r="F278" s="127"/>
      <c r="G278" s="128"/>
      <c r="H278" s="52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17"/>
      <c r="P278" s="517"/>
      <c r="Q278" s="517"/>
      <c r="R278" s="517"/>
      <c r="S278" s="517"/>
      <c r="T278" s="517"/>
      <c r="U278" s="517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18" t="s">
        <v>393</v>
      </c>
      <c r="C279" s="187" t="s">
        <v>402</v>
      </c>
      <c r="D279" s="108">
        <v>5</v>
      </c>
      <c r="E279" s="108"/>
      <c r="F279" s="127"/>
      <c r="G279" s="128"/>
      <c r="H279" s="52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17"/>
      <c r="P279" s="517"/>
      <c r="Q279" s="517"/>
      <c r="R279" s="517"/>
      <c r="S279" s="517"/>
      <c r="T279" s="517"/>
      <c r="U279" s="517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18" t="s">
        <v>404</v>
      </c>
      <c r="C280" s="187" t="s">
        <v>405</v>
      </c>
      <c r="D280" s="108">
        <v>5</v>
      </c>
      <c r="E280" s="108"/>
      <c r="F280" s="127"/>
      <c r="G280" s="128"/>
      <c r="H280" s="52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17"/>
      <c r="P280" s="517"/>
      <c r="Q280" s="517"/>
      <c r="R280" s="517"/>
      <c r="S280" s="517"/>
      <c r="T280" s="517"/>
      <c r="U280" s="517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518" t="s">
        <v>342</v>
      </c>
      <c r="C281" s="187" t="s">
        <v>372</v>
      </c>
      <c r="D281" s="108">
        <v>5</v>
      </c>
      <c r="E281" s="108"/>
      <c r="F281" s="127"/>
      <c r="G281" s="128"/>
      <c r="H281" s="52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17"/>
      <c r="P281" s="517"/>
      <c r="Q281" s="517"/>
      <c r="R281" s="517"/>
      <c r="S281" s="517"/>
      <c r="T281" s="517"/>
      <c r="U281" s="517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518" t="s">
        <v>343</v>
      </c>
      <c r="C282" s="126" t="s">
        <v>345</v>
      </c>
      <c r="D282" s="108">
        <v>5</v>
      </c>
      <c r="E282" s="108"/>
      <c r="F282" s="127"/>
      <c r="G282" s="128"/>
      <c r="H282" s="52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17"/>
      <c r="P282" s="517"/>
      <c r="Q282" s="517"/>
      <c r="R282" s="517"/>
      <c r="S282" s="517"/>
      <c r="T282" s="517"/>
      <c r="U282" s="517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518" t="s">
        <v>343</v>
      </c>
      <c r="C283" s="126" t="s">
        <v>347</v>
      </c>
      <c r="D283" s="108">
        <v>5</v>
      </c>
      <c r="E283" s="108"/>
      <c r="F283" s="127"/>
      <c r="G283" s="128"/>
      <c r="H283" s="52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17"/>
      <c r="P283" s="517"/>
      <c r="Q283" s="517"/>
      <c r="R283" s="517"/>
      <c r="S283" s="517"/>
      <c r="T283" s="517"/>
      <c r="U283" s="517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2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17"/>
      <c r="P284" s="517"/>
      <c r="Q284" s="517"/>
      <c r="R284" s="517"/>
      <c r="S284" s="517"/>
      <c r="T284" s="517"/>
      <c r="U284" s="517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2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17"/>
      <c r="P285" s="517"/>
      <c r="Q285" s="517"/>
      <c r="R285" s="517"/>
      <c r="S285" s="517"/>
      <c r="T285" s="517"/>
      <c r="U285" s="517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2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17"/>
      <c r="P286" s="517"/>
      <c r="Q286" s="517"/>
      <c r="R286" s="517"/>
      <c r="S286" s="517"/>
      <c r="T286" s="517"/>
      <c r="U286" s="51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2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17"/>
      <c r="P287" s="517"/>
      <c r="Q287" s="517"/>
      <c r="R287" s="517"/>
      <c r="S287" s="517"/>
      <c r="T287" s="517"/>
      <c r="U287" s="517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2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17"/>
      <c r="P288" s="517"/>
      <c r="Q288" s="517"/>
      <c r="R288" s="517"/>
      <c r="S288" s="517"/>
      <c r="T288" s="517"/>
      <c r="U288" s="517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2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17"/>
      <c r="P289" s="517"/>
      <c r="Q289" s="517"/>
      <c r="R289" s="517"/>
      <c r="S289" s="517"/>
      <c r="T289" s="517"/>
      <c r="U289" s="517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2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17"/>
      <c r="P290" s="517"/>
      <c r="Q290" s="517"/>
      <c r="R290" s="517"/>
      <c r="S290" s="517"/>
      <c r="T290" s="517"/>
      <c r="U290" s="51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526">
        <f t="shared" si="116"/>
        <v>0</v>
      </c>
      <c r="I291" s="129"/>
      <c r="J291" s="130" t="str">
        <f t="array" ref="J291">IF(ISERROR(G291/I291),"",G291/I291)</f>
        <v/>
      </c>
      <c r="K291" s="5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17"/>
      <c r="P291" s="517"/>
      <c r="Q291" s="517"/>
      <c r="R291" s="517"/>
      <c r="S291" s="517"/>
      <c r="T291" s="517"/>
      <c r="U291" s="517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5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452">
        <f>2</f>
        <v>2</v>
      </c>
      <c r="H293" s="526">
        <f t="shared" ref="H293:H307" si="132">D293*G293</f>
        <v>10.06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0.08</v>
      </c>
      <c r="L293" s="129">
        <v>25</v>
      </c>
      <c r="M293" s="109">
        <f t="shared" ref="M293:M307" si="133">IF(ISERROR(I293-K293),"",I293-K293)</f>
        <v>-0.08</v>
      </c>
      <c r="N293" s="130">
        <f t="shared" ref="N293:N307" si="134">SUM(O293:U293)</f>
        <v>0</v>
      </c>
      <c r="O293" s="517"/>
      <c r="P293" s="517"/>
      <c r="Q293" s="517"/>
      <c r="R293" s="517"/>
      <c r="S293" s="517"/>
      <c r="T293" s="517"/>
      <c r="U293" s="517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42742</v>
      </c>
      <c r="G294" s="452">
        <f>1</f>
        <v>1</v>
      </c>
      <c r="H294" s="526">
        <f t="shared" si="132"/>
        <v>5.03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0.04</v>
      </c>
      <c r="L294" s="129">
        <v>25</v>
      </c>
      <c r="M294" s="109">
        <f t="shared" si="133"/>
        <v>-0.04</v>
      </c>
      <c r="N294" s="130">
        <f t="shared" si="134"/>
        <v>0</v>
      </c>
      <c r="O294" s="517"/>
      <c r="P294" s="517"/>
      <c r="Q294" s="517"/>
      <c r="R294" s="517"/>
      <c r="S294" s="517"/>
      <c r="T294" s="517"/>
      <c r="U294" s="517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17"/>
      <c r="P295" s="517"/>
      <c r="Q295" s="517"/>
      <c r="R295" s="517"/>
      <c r="S295" s="517"/>
      <c r="T295" s="517"/>
      <c r="U295" s="51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17"/>
      <c r="P296" s="517"/>
      <c r="Q296" s="517"/>
      <c r="R296" s="517"/>
      <c r="S296" s="517"/>
      <c r="T296" s="517"/>
      <c r="U296" s="51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22" t="s">
        <v>203</v>
      </c>
      <c r="D297" s="108">
        <v>5.03</v>
      </c>
      <c r="E297" s="108"/>
      <c r="F297" s="127"/>
      <c r="G297" s="152"/>
      <c r="H297" s="5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17"/>
      <c r="P297" s="517"/>
      <c r="Q297" s="517"/>
      <c r="R297" s="517"/>
      <c r="S297" s="517"/>
      <c r="T297" s="517"/>
      <c r="U297" s="51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17"/>
      <c r="P298" s="517"/>
      <c r="Q298" s="517"/>
      <c r="R298" s="517"/>
      <c r="S298" s="517"/>
      <c r="T298" s="517"/>
      <c r="U298" s="51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17"/>
      <c r="P299" s="517"/>
      <c r="Q299" s="517"/>
      <c r="R299" s="517"/>
      <c r="S299" s="517"/>
      <c r="T299" s="517"/>
      <c r="U299" s="51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522" t="s">
        <v>228</v>
      </c>
      <c r="D300" s="108">
        <v>5.03</v>
      </c>
      <c r="E300" s="108"/>
      <c r="F300" s="127"/>
      <c r="G300" s="128"/>
      <c r="H300" s="5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17"/>
      <c r="P300" s="517"/>
      <c r="Q300" s="517"/>
      <c r="R300" s="517"/>
      <c r="S300" s="517"/>
      <c r="T300" s="517"/>
      <c r="U300" s="51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522" t="s">
        <v>212</v>
      </c>
      <c r="D301" s="108">
        <v>5.03</v>
      </c>
      <c r="E301" s="108"/>
      <c r="F301" s="127"/>
      <c r="G301" s="128"/>
      <c r="H301" s="5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17"/>
      <c r="P301" s="517"/>
      <c r="Q301" s="517"/>
      <c r="R301" s="517"/>
      <c r="S301" s="517"/>
      <c r="T301" s="517"/>
      <c r="U301" s="51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522" t="s">
        <v>203</v>
      </c>
      <c r="D302" s="108">
        <v>5.03</v>
      </c>
      <c r="E302" s="108"/>
      <c r="F302" s="127"/>
      <c r="G302" s="128"/>
      <c r="H302" s="5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17"/>
      <c r="P302" s="517"/>
      <c r="Q302" s="517"/>
      <c r="R302" s="517"/>
      <c r="S302" s="517"/>
      <c r="T302" s="517"/>
      <c r="U302" s="51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522" t="s">
        <v>186</v>
      </c>
      <c r="D303" s="108">
        <v>5.03</v>
      </c>
      <c r="E303" s="108"/>
      <c r="F303" s="127"/>
      <c r="G303" s="128"/>
      <c r="H303" s="5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17"/>
      <c r="P303" s="517"/>
      <c r="Q303" s="517"/>
      <c r="R303" s="517"/>
      <c r="S303" s="517"/>
      <c r="T303" s="517"/>
      <c r="U303" s="51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522" t="s">
        <v>228</v>
      </c>
      <c r="D304" s="108">
        <v>5.03</v>
      </c>
      <c r="E304" s="108"/>
      <c r="F304" s="127"/>
      <c r="G304" s="128"/>
      <c r="H304" s="5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17"/>
      <c r="P304" s="517"/>
      <c r="Q304" s="517"/>
      <c r="R304" s="517"/>
      <c r="S304" s="517"/>
      <c r="T304" s="517"/>
      <c r="U304" s="51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522" t="s">
        <v>199</v>
      </c>
      <c r="D305" s="108">
        <v>5.03</v>
      </c>
      <c r="E305" s="108"/>
      <c r="F305" s="127"/>
      <c r="G305" s="128"/>
      <c r="H305" s="5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17"/>
      <c r="P305" s="517"/>
      <c r="Q305" s="517"/>
      <c r="R305" s="517"/>
      <c r="S305" s="517"/>
      <c r="T305" s="517"/>
      <c r="U305" s="51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2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17"/>
      <c r="P306" s="517"/>
      <c r="Q306" s="517"/>
      <c r="R306" s="517"/>
      <c r="S306" s="517"/>
      <c r="T306" s="517"/>
      <c r="U306" s="51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26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17"/>
      <c r="P307" s="517"/>
      <c r="Q307" s="517"/>
      <c r="R307" s="517"/>
      <c r="S307" s="517"/>
      <c r="T307" s="517"/>
      <c r="U307" s="517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524" t="s">
        <v>202</v>
      </c>
      <c r="D308" s="143"/>
      <c r="E308" s="143"/>
      <c r="F308" s="144"/>
      <c r="G308" s="145">
        <f>SUM(G293:G307)</f>
        <v>3</v>
      </c>
      <c r="H308" s="146">
        <f>SUM(H293:H307)</f>
        <v>15.09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0.12</v>
      </c>
      <c r="L308" s="146"/>
      <c r="M308" s="150">
        <f>SUM(M293:M307)</f>
        <v>-0.12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2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17"/>
      <c r="P309" s="517"/>
      <c r="Q309" s="517"/>
      <c r="R309" s="517"/>
      <c r="S309" s="517"/>
      <c r="T309" s="517"/>
      <c r="U309" s="517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2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17"/>
      <c r="P310" s="517"/>
      <c r="Q310" s="517"/>
      <c r="R310" s="517"/>
      <c r="S310" s="517"/>
      <c r="T310" s="517"/>
      <c r="U310" s="51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2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17"/>
      <c r="P311" s="517"/>
      <c r="Q311" s="517"/>
      <c r="R311" s="517"/>
      <c r="S311" s="517"/>
      <c r="T311" s="517"/>
      <c r="U311" s="51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2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17"/>
      <c r="P312" s="517"/>
      <c r="Q312" s="517"/>
      <c r="R312" s="517"/>
      <c r="S312" s="517"/>
      <c r="T312" s="517"/>
      <c r="U312" s="51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2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17"/>
      <c r="P313" s="517"/>
      <c r="Q313" s="517"/>
      <c r="R313" s="517"/>
      <c r="S313" s="517"/>
      <c r="T313" s="517"/>
      <c r="U313" s="517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26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17"/>
      <c r="P314" s="517"/>
      <c r="Q314" s="517"/>
      <c r="R314" s="517"/>
      <c r="S314" s="517"/>
      <c r="T314" s="517"/>
      <c r="U314" s="517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2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17"/>
      <c r="P315" s="517"/>
      <c r="Q315" s="517"/>
      <c r="R315" s="517"/>
      <c r="S315" s="517"/>
      <c r="T315" s="517"/>
      <c r="U315" s="51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2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17"/>
      <c r="P316" s="517"/>
      <c r="Q316" s="517"/>
      <c r="R316" s="517"/>
      <c r="S316" s="517"/>
      <c r="T316" s="517"/>
      <c r="U316" s="517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26">
        <f t="shared" si="136"/>
        <v>0</v>
      </c>
      <c r="I317" s="129"/>
      <c r="J317" s="130"/>
      <c r="K317" s="131"/>
      <c r="L317" s="129"/>
      <c r="M317" s="109"/>
      <c r="N317" s="130"/>
      <c r="O317" s="517"/>
      <c r="P317" s="517"/>
      <c r="Q317" s="517"/>
      <c r="R317" s="517"/>
      <c r="S317" s="517"/>
      <c r="T317" s="517"/>
      <c r="U317" s="517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2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17"/>
      <c r="P318" s="517"/>
      <c r="Q318" s="517"/>
      <c r="R318" s="517"/>
      <c r="S318" s="517"/>
      <c r="T318" s="517"/>
      <c r="U318" s="517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5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516"/>
      <c r="D320" s="108">
        <v>3.65</v>
      </c>
      <c r="E320" s="108"/>
      <c r="F320" s="153"/>
      <c r="G320" s="128"/>
      <c r="H320" s="526">
        <f t="shared" ref="H320:H333" si="144">D320*G320</f>
        <v>0</v>
      </c>
      <c r="I320" s="129"/>
      <c r="J320" s="130" t="str">
        <f t="array" ref="J320">IF(ISERROR(G320/I320),"",G320/I320)</f>
        <v/>
      </c>
      <c r="K320" s="52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17"/>
      <c r="P320" s="517"/>
      <c r="Q320" s="517"/>
      <c r="R320" s="517"/>
      <c r="S320" s="517"/>
      <c r="T320" s="517"/>
      <c r="U320" s="517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16"/>
      <c r="D321" s="108">
        <v>6.58</v>
      </c>
      <c r="E321" s="108"/>
      <c r="F321" s="127"/>
      <c r="G321" s="128"/>
      <c r="H321" s="52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17"/>
      <c r="P321" s="517"/>
      <c r="Q321" s="517"/>
      <c r="R321" s="517"/>
      <c r="S321" s="517"/>
      <c r="T321" s="517"/>
      <c r="U321" s="517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16"/>
      <c r="D322" s="108">
        <v>7.8</v>
      </c>
      <c r="E322" s="108"/>
      <c r="F322" s="127"/>
      <c r="G322" s="128"/>
      <c r="H322" s="52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17"/>
      <c r="P322" s="517"/>
      <c r="Q322" s="517"/>
      <c r="R322" s="517"/>
      <c r="S322" s="517"/>
      <c r="T322" s="517"/>
      <c r="U322" s="517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16"/>
      <c r="D323" s="108">
        <v>4.4000000000000004</v>
      </c>
      <c r="E323" s="108"/>
      <c r="F323" s="127"/>
      <c r="G323" s="128"/>
      <c r="H323" s="52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17"/>
      <c r="P323" s="517"/>
      <c r="Q323" s="517"/>
      <c r="R323" s="517"/>
      <c r="S323" s="517"/>
      <c r="T323" s="517"/>
      <c r="U323" s="517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516"/>
      <c r="D324" s="108"/>
      <c r="E324" s="108"/>
      <c r="F324" s="127"/>
      <c r="G324" s="128"/>
      <c r="H324" s="52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17"/>
      <c r="P324" s="517"/>
      <c r="Q324" s="517"/>
      <c r="R324" s="517"/>
      <c r="S324" s="517"/>
      <c r="T324" s="517"/>
      <c r="U324" s="517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516" t="s">
        <v>239</v>
      </c>
      <c r="C325" s="516" t="s">
        <v>179</v>
      </c>
      <c r="D325" s="108">
        <v>6.04</v>
      </c>
      <c r="E325" s="108"/>
      <c r="F325" s="127"/>
      <c r="G325" s="128"/>
      <c r="H325" s="52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517"/>
      <c r="P325" s="517"/>
      <c r="Q325" s="517"/>
      <c r="R325" s="517"/>
      <c r="S325" s="517"/>
      <c r="T325" s="517"/>
      <c r="U325" s="517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516" t="s">
        <v>239</v>
      </c>
      <c r="C326" s="516" t="s">
        <v>186</v>
      </c>
      <c r="D326" s="108">
        <v>6.04</v>
      </c>
      <c r="E326" s="108"/>
      <c r="F326" s="127"/>
      <c r="G326" s="128"/>
      <c r="H326" s="52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17"/>
      <c r="P326" s="517"/>
      <c r="Q326" s="517"/>
      <c r="R326" s="517"/>
      <c r="S326" s="517"/>
      <c r="T326" s="517"/>
      <c r="U326" s="517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16" t="s">
        <v>443</v>
      </c>
      <c r="C327" s="516" t="s">
        <v>179</v>
      </c>
      <c r="D327" s="108">
        <v>6</v>
      </c>
      <c r="E327" s="108"/>
      <c r="F327" s="127"/>
      <c r="G327" s="128"/>
      <c r="H327" s="526">
        <f t="shared" si="144"/>
        <v>0</v>
      </c>
      <c r="I327" s="129"/>
      <c r="J327" s="130"/>
      <c r="K327" s="131"/>
      <c r="L327" s="129"/>
      <c r="M327" s="109"/>
      <c r="N327" s="130"/>
      <c r="O327" s="517"/>
      <c r="P327" s="517"/>
      <c r="Q327" s="517"/>
      <c r="R327" s="517"/>
      <c r="S327" s="517"/>
      <c r="T327" s="517"/>
      <c r="U327" s="517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16" t="s">
        <v>443</v>
      </c>
      <c r="C328" s="516" t="s">
        <v>60</v>
      </c>
      <c r="D328" s="108">
        <v>6</v>
      </c>
      <c r="E328" s="108"/>
      <c r="F328" s="127"/>
      <c r="G328" s="128"/>
      <c r="H328" s="52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7"/>
      <c r="P328" s="517"/>
      <c r="Q328" s="517"/>
      <c r="R328" s="517"/>
      <c r="S328" s="517"/>
      <c r="T328" s="517"/>
      <c r="U328" s="517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518" t="s">
        <v>240</v>
      </c>
      <c r="C329" s="126"/>
      <c r="D329" s="108">
        <v>7.3</v>
      </c>
      <c r="E329" s="108"/>
      <c r="F329" s="127"/>
      <c r="G329" s="128"/>
      <c r="H329" s="526">
        <f t="shared" si="144"/>
        <v>0</v>
      </c>
      <c r="I329" s="129"/>
      <c r="J329" s="130"/>
      <c r="K329" s="131"/>
      <c r="L329" s="129"/>
      <c r="M329" s="109"/>
      <c r="N329" s="130"/>
      <c r="O329" s="517"/>
      <c r="P329" s="517"/>
      <c r="Q329" s="517"/>
      <c r="R329" s="517"/>
      <c r="S329" s="517"/>
      <c r="T329" s="517"/>
      <c r="U329" s="517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518" t="s">
        <v>241</v>
      </c>
      <c r="C330" s="126"/>
      <c r="D330" s="108">
        <f>78*120/1000</f>
        <v>9.36</v>
      </c>
      <c r="E330" s="108"/>
      <c r="F330" s="127"/>
      <c r="G330" s="128"/>
      <c r="H330" s="52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17"/>
      <c r="P330" s="517"/>
      <c r="Q330" s="517"/>
      <c r="R330" s="517"/>
      <c r="S330" s="517"/>
      <c r="T330" s="517"/>
      <c r="U330" s="517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518" t="s">
        <v>242</v>
      </c>
      <c r="C331" s="126"/>
      <c r="D331" s="108">
        <v>4.5</v>
      </c>
      <c r="E331" s="108"/>
      <c r="F331" s="127"/>
      <c r="G331" s="128"/>
      <c r="H331" s="52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7"/>
      <c r="P331" s="517"/>
      <c r="Q331" s="517"/>
      <c r="R331" s="517"/>
      <c r="S331" s="517"/>
      <c r="T331" s="517"/>
      <c r="U331" s="517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518" t="s">
        <v>243</v>
      </c>
      <c r="C332" s="126"/>
      <c r="D332" s="108">
        <v>4.5</v>
      </c>
      <c r="E332" s="108"/>
      <c r="F332" s="127"/>
      <c r="G332" s="128"/>
      <c r="H332" s="52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7"/>
      <c r="P332" s="517"/>
      <c r="Q332" s="517"/>
      <c r="R332" s="517"/>
      <c r="S332" s="517"/>
      <c r="T332" s="517"/>
      <c r="U332" s="517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2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7"/>
      <c r="P333" s="517"/>
      <c r="Q333" s="517"/>
      <c r="R333" s="517"/>
      <c r="S333" s="517"/>
      <c r="T333" s="517"/>
      <c r="U333" s="517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5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193</v>
      </c>
      <c r="H335" s="154">
        <f>SUM(H199,H257,H292,H308,H319,H334)</f>
        <v>971.79000000000008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6.0023529411764711</v>
      </c>
      <c r="L335" s="155">
        <f>IF(ISERROR(G335/K335),"",G335/K335)</f>
        <v>32.154057232457859</v>
      </c>
      <c r="M335" s="154">
        <f t="shared" ref="M335:AA335" si="156">SUM(M199,M257,M292,M308,M319,M334)</f>
        <v>-6.0023529411764711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70" t="s">
        <v>476</v>
      </c>
      <c r="B336" s="523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523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523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523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523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523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523">
        <f>G335</f>
        <v>193</v>
      </c>
      <c r="C342" s="541" t="s">
        <v>269</v>
      </c>
      <c r="D342" s="540"/>
      <c r="E342" s="531">
        <f>H335</f>
        <v>971.79000000000008</v>
      </c>
      <c r="F342" s="531"/>
      <c r="G342" s="531" t="s">
        <v>270</v>
      </c>
      <c r="H342" s="531"/>
      <c r="I342" s="559">
        <f>L335</f>
        <v>32.154057232457859</v>
      </c>
      <c r="J342" s="559"/>
      <c r="K342" s="561" t="s">
        <v>271</v>
      </c>
      <c r="L342" s="561"/>
      <c r="M342" s="559" t="str">
        <f>J335</f>
        <v/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523">
        <f>I335+C341</f>
        <v>2</v>
      </c>
      <c r="C343" s="538" t="s">
        <v>251</v>
      </c>
      <c r="D343" s="539"/>
      <c r="E343" s="556">
        <f>K335+I341</f>
        <v>36.002352941176468</v>
      </c>
      <c r="F343" s="556"/>
      <c r="G343" s="531" t="s">
        <v>274</v>
      </c>
      <c r="H343" s="531"/>
      <c r="I343" s="559">
        <f>B343-E343</f>
        <v>-34.002352941176468</v>
      </c>
      <c r="J343" s="559"/>
      <c r="K343" s="561" t="s">
        <v>275</v>
      </c>
      <c r="L343" s="561"/>
      <c r="M343" s="562">
        <f>IF(ISERROR(I343/E343),"",I343/E343)</f>
        <v>-0.94444807528919683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523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516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customHeight="1">
      <c r="A349" s="299">
        <v>30100030</v>
      </c>
      <c r="B349" s="518" t="s">
        <v>178</v>
      </c>
      <c r="C349" s="126" t="s">
        <v>179</v>
      </c>
      <c r="D349" s="108">
        <v>5.03</v>
      </c>
      <c r="E349" s="108"/>
      <c r="F349" s="127"/>
      <c r="G349" s="128"/>
      <c r="H349" s="52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17"/>
      <c r="P349" s="517"/>
      <c r="Q349" s="517"/>
      <c r="R349" s="517"/>
      <c r="S349" s="517"/>
      <c r="T349" s="517"/>
      <c r="U349" s="517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2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17"/>
      <c r="P350" s="517"/>
      <c r="Q350" s="517"/>
      <c r="R350" s="517"/>
      <c r="S350" s="517"/>
      <c r="T350" s="517"/>
      <c r="U350" s="517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2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17"/>
      <c r="P351" s="517"/>
      <c r="Q351" s="517"/>
      <c r="R351" s="517"/>
      <c r="S351" s="517"/>
      <c r="T351" s="517"/>
      <c r="U351" s="517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2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17"/>
      <c r="P352" s="517"/>
      <c r="Q352" s="517"/>
      <c r="R352" s="517"/>
      <c r="S352" s="517"/>
      <c r="T352" s="517"/>
      <c r="U352" s="517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2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17"/>
      <c r="P353" s="517"/>
      <c r="Q353" s="517"/>
      <c r="R353" s="517"/>
      <c r="S353" s="517"/>
      <c r="T353" s="517"/>
      <c r="U353" s="517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2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17"/>
      <c r="P354" s="517"/>
      <c r="Q354" s="517"/>
      <c r="R354" s="517"/>
      <c r="S354" s="517"/>
      <c r="T354" s="517"/>
      <c r="U354" s="517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2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17"/>
      <c r="P355" s="517"/>
      <c r="Q355" s="517"/>
      <c r="R355" s="517"/>
      <c r="S355" s="517"/>
      <c r="T355" s="517"/>
      <c r="U355" s="517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2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17"/>
      <c r="P356" s="517"/>
      <c r="Q356" s="517"/>
      <c r="R356" s="517"/>
      <c r="S356" s="517"/>
      <c r="T356" s="517"/>
      <c r="U356" s="517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26">
        <f t="shared" si="157"/>
        <v>0</v>
      </c>
      <c r="I357" s="5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17"/>
      <c r="P357" s="517"/>
      <c r="Q357" s="517"/>
      <c r="R357" s="517"/>
      <c r="S357" s="517"/>
      <c r="T357" s="517"/>
      <c r="U357" s="517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26">
        <f t="shared" si="157"/>
        <v>0</v>
      </c>
      <c r="I358" s="5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17"/>
      <c r="P358" s="517"/>
      <c r="Q358" s="517"/>
      <c r="R358" s="517"/>
      <c r="S358" s="517"/>
      <c r="T358" s="517"/>
      <c r="U358" s="517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26">
        <f t="shared" si="157"/>
        <v>0</v>
      </c>
      <c r="I359" s="526"/>
      <c r="J359" s="130"/>
      <c r="K359" s="131"/>
      <c r="L359" s="129"/>
      <c r="M359" s="109"/>
      <c r="N359" s="130"/>
      <c r="O359" s="517"/>
      <c r="P359" s="517"/>
      <c r="Q359" s="517"/>
      <c r="R359" s="517"/>
      <c r="S359" s="517"/>
      <c r="T359" s="517"/>
      <c r="U359" s="517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26">
        <f t="shared" si="157"/>
        <v>0</v>
      </c>
      <c r="I360" s="526"/>
      <c r="J360" s="130"/>
      <c r="K360" s="131"/>
      <c r="L360" s="129"/>
      <c r="M360" s="109"/>
      <c r="N360" s="130"/>
      <c r="O360" s="517"/>
      <c r="P360" s="517"/>
      <c r="Q360" s="517"/>
      <c r="R360" s="517"/>
      <c r="S360" s="517"/>
      <c r="T360" s="517"/>
      <c r="U360" s="517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2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17"/>
      <c r="P361" s="517"/>
      <c r="Q361" s="517"/>
      <c r="R361" s="517"/>
      <c r="S361" s="517"/>
      <c r="T361" s="517"/>
      <c r="U361" s="517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2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17"/>
      <c r="P362" s="517"/>
      <c r="Q362" s="517"/>
      <c r="R362" s="517"/>
      <c r="S362" s="517"/>
      <c r="T362" s="517"/>
      <c r="U362" s="517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2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17"/>
      <c r="P363" s="517"/>
      <c r="Q363" s="517"/>
      <c r="R363" s="517"/>
      <c r="S363" s="517"/>
      <c r="T363" s="517"/>
      <c r="U363" s="517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516" t="s">
        <v>190</v>
      </c>
      <c r="D364" s="108">
        <v>4.8</v>
      </c>
      <c r="E364" s="108"/>
      <c r="F364" s="127"/>
      <c r="G364" s="128"/>
      <c r="H364" s="52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17"/>
      <c r="P364" s="517"/>
      <c r="Q364" s="517"/>
      <c r="R364" s="517"/>
      <c r="S364" s="517"/>
      <c r="T364" s="517"/>
      <c r="U364" s="517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516" t="s">
        <v>187</v>
      </c>
      <c r="D365" s="108">
        <v>4.8</v>
      </c>
      <c r="E365" s="108"/>
      <c r="F365" s="127"/>
      <c r="G365" s="128"/>
      <c r="H365" s="52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17"/>
      <c r="P365" s="517"/>
      <c r="Q365" s="517"/>
      <c r="R365" s="517"/>
      <c r="S365" s="517"/>
      <c r="T365" s="517"/>
      <c r="U365" s="517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516" t="s">
        <v>179</v>
      </c>
      <c r="D366" s="108">
        <v>4.8</v>
      </c>
      <c r="E366" s="108"/>
      <c r="F366" s="127"/>
      <c r="G366" s="128"/>
      <c r="H366" s="52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17"/>
      <c r="P366" s="517"/>
      <c r="Q366" s="517"/>
      <c r="R366" s="517"/>
      <c r="S366" s="517"/>
      <c r="T366" s="517"/>
      <c r="U366" s="517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516" t="s">
        <v>199</v>
      </c>
      <c r="D367" s="108">
        <v>4.8</v>
      </c>
      <c r="E367" s="108"/>
      <c r="F367" s="127"/>
      <c r="G367" s="128"/>
      <c r="H367" s="52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17"/>
      <c r="P367" s="517"/>
      <c r="Q367" s="517"/>
      <c r="R367" s="517"/>
      <c r="S367" s="517"/>
      <c r="T367" s="517"/>
      <c r="U367" s="517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2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17"/>
      <c r="P368" s="517"/>
      <c r="Q368" s="517"/>
      <c r="R368" s="517"/>
      <c r="S368" s="517"/>
      <c r="T368" s="517"/>
      <c r="U368" s="517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2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17"/>
      <c r="P369" s="517"/>
      <c r="Q369" s="517"/>
      <c r="R369" s="517"/>
      <c r="S369" s="517"/>
      <c r="T369" s="517"/>
      <c r="U369" s="517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customHeight="1">
      <c r="A370" s="565" t="s">
        <v>201</v>
      </c>
      <c r="B370" s="566"/>
      <c r="C370" s="5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customHeight="1">
      <c r="A371" s="300">
        <v>30100012</v>
      </c>
      <c r="B371" s="518" t="s">
        <v>206</v>
      </c>
      <c r="C371" s="126" t="s">
        <v>199</v>
      </c>
      <c r="D371" s="108">
        <v>5.03</v>
      </c>
      <c r="E371" s="108"/>
      <c r="F371" s="127"/>
      <c r="G371" s="128"/>
      <c r="H371" s="52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21"/>
      <c r="P371" s="521"/>
      <c r="Q371" s="521"/>
      <c r="R371" s="521"/>
      <c r="S371" s="521"/>
      <c r="T371" s="521"/>
      <c r="U371" s="521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518" t="s">
        <v>425</v>
      </c>
      <c r="C372" s="187" t="s">
        <v>427</v>
      </c>
      <c r="D372" s="108">
        <v>5.03</v>
      </c>
      <c r="E372" s="108"/>
      <c r="F372" s="127"/>
      <c r="G372" s="128"/>
      <c r="H372" s="52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21"/>
      <c r="P372" s="521"/>
      <c r="Q372" s="521"/>
      <c r="R372" s="521"/>
      <c r="S372" s="521"/>
      <c r="T372" s="521"/>
      <c r="U372" s="521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518" t="s">
        <v>206</v>
      </c>
      <c r="C373" s="126" t="s">
        <v>186</v>
      </c>
      <c r="D373" s="108">
        <v>5.03</v>
      </c>
      <c r="E373" s="108"/>
      <c r="F373" s="127"/>
      <c r="G373" s="128"/>
      <c r="H373" s="52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21"/>
      <c r="P373" s="521"/>
      <c r="Q373" s="521"/>
      <c r="R373" s="521"/>
      <c r="S373" s="521"/>
      <c r="T373" s="521"/>
      <c r="U373" s="521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518" t="s">
        <v>206</v>
      </c>
      <c r="C374" s="126" t="s">
        <v>203</v>
      </c>
      <c r="D374" s="108">
        <v>5.03</v>
      </c>
      <c r="E374" s="108"/>
      <c r="F374" s="127"/>
      <c r="G374" s="128"/>
      <c r="H374" s="52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21"/>
      <c r="P374" s="521"/>
      <c r="Q374" s="521"/>
      <c r="R374" s="521"/>
      <c r="S374" s="521"/>
      <c r="T374" s="521"/>
      <c r="U374" s="521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518" t="s">
        <v>206</v>
      </c>
      <c r="C375" s="126" t="s">
        <v>207</v>
      </c>
      <c r="D375" s="108">
        <v>5.03</v>
      </c>
      <c r="E375" s="108"/>
      <c r="F375" s="127"/>
      <c r="G375" s="128"/>
      <c r="H375" s="52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21"/>
      <c r="P375" s="521"/>
      <c r="Q375" s="521"/>
      <c r="R375" s="521"/>
      <c r="S375" s="521"/>
      <c r="T375" s="521"/>
      <c r="U375" s="521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518" t="s">
        <v>414</v>
      </c>
      <c r="C376" s="187" t="s">
        <v>415</v>
      </c>
      <c r="D376" s="108"/>
      <c r="E376" s="108"/>
      <c r="F376" s="127"/>
      <c r="G376" s="128"/>
      <c r="H376" s="52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1"/>
      <c r="P376" s="521"/>
      <c r="Q376" s="521"/>
      <c r="R376" s="521"/>
      <c r="S376" s="521"/>
      <c r="T376" s="521"/>
      <c r="U376" s="5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518" t="s">
        <v>414</v>
      </c>
      <c r="C377" s="187" t="s">
        <v>416</v>
      </c>
      <c r="D377" s="108"/>
      <c r="E377" s="108"/>
      <c r="F377" s="127"/>
      <c r="G377" s="128"/>
      <c r="H377" s="52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21"/>
      <c r="P377" s="521"/>
      <c r="Q377" s="521"/>
      <c r="R377" s="521"/>
      <c r="S377" s="521"/>
      <c r="T377" s="521"/>
      <c r="U377" s="5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518" t="s">
        <v>414</v>
      </c>
      <c r="C378" s="187" t="s">
        <v>61</v>
      </c>
      <c r="D378" s="108"/>
      <c r="E378" s="108"/>
      <c r="F378" s="127"/>
      <c r="G378" s="128"/>
      <c r="H378" s="52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21"/>
      <c r="P378" s="521"/>
      <c r="Q378" s="521"/>
      <c r="R378" s="521"/>
      <c r="S378" s="521"/>
      <c r="T378" s="521"/>
      <c r="U378" s="5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518" t="s">
        <v>208</v>
      </c>
      <c r="C379" s="126" t="s">
        <v>179</v>
      </c>
      <c r="D379" s="108">
        <v>5.08</v>
      </c>
      <c r="E379" s="108"/>
      <c r="F379" s="127"/>
      <c r="G379" s="128"/>
      <c r="H379" s="52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21"/>
      <c r="P379" s="521"/>
      <c r="Q379" s="521"/>
      <c r="R379" s="521"/>
      <c r="S379" s="521"/>
      <c r="T379" s="521"/>
      <c r="U379" s="521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518" t="s">
        <v>208</v>
      </c>
      <c r="C380" s="126" t="s">
        <v>204</v>
      </c>
      <c r="D380" s="108">
        <v>5.08</v>
      </c>
      <c r="E380" s="108"/>
      <c r="F380" s="127"/>
      <c r="G380" s="128"/>
      <c r="H380" s="52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1"/>
      <c r="P380" s="521"/>
      <c r="Q380" s="521"/>
      <c r="R380" s="521"/>
      <c r="S380" s="521"/>
      <c r="T380" s="521"/>
      <c r="U380" s="521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518" t="s">
        <v>208</v>
      </c>
      <c r="C381" s="126" t="s">
        <v>205</v>
      </c>
      <c r="D381" s="108">
        <v>5.08</v>
      </c>
      <c r="E381" s="108"/>
      <c r="F381" s="127"/>
      <c r="G381" s="128"/>
      <c r="H381" s="52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1"/>
      <c r="P381" s="521"/>
      <c r="Q381" s="521"/>
      <c r="R381" s="521"/>
      <c r="S381" s="521"/>
      <c r="T381" s="521"/>
      <c r="U381" s="521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518" t="s">
        <v>208</v>
      </c>
      <c r="C382" s="126" t="s">
        <v>186</v>
      </c>
      <c r="D382" s="108">
        <v>5.08</v>
      </c>
      <c r="E382" s="108"/>
      <c r="F382" s="127"/>
      <c r="G382" s="128"/>
      <c r="H382" s="52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1"/>
      <c r="P382" s="521"/>
      <c r="Q382" s="521"/>
      <c r="R382" s="521"/>
      <c r="S382" s="521"/>
      <c r="T382" s="521"/>
      <c r="U382" s="521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518" t="s">
        <v>208</v>
      </c>
      <c r="C383" s="126" t="s">
        <v>203</v>
      </c>
      <c r="D383" s="108">
        <v>5.08</v>
      </c>
      <c r="E383" s="108"/>
      <c r="F383" s="127"/>
      <c r="G383" s="128"/>
      <c r="H383" s="52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1"/>
      <c r="P383" s="521"/>
      <c r="Q383" s="521"/>
      <c r="R383" s="521"/>
      <c r="S383" s="521"/>
      <c r="T383" s="521"/>
      <c r="U383" s="521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518" t="s">
        <v>208</v>
      </c>
      <c r="C384" s="126" t="s">
        <v>199</v>
      </c>
      <c r="D384" s="108">
        <v>5.08</v>
      </c>
      <c r="E384" s="108"/>
      <c r="F384" s="127"/>
      <c r="G384" s="128"/>
      <c r="H384" s="52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17"/>
      <c r="P384" s="517"/>
      <c r="Q384" s="517"/>
      <c r="R384" s="517"/>
      <c r="S384" s="517"/>
      <c r="T384" s="517"/>
      <c r="U384" s="517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518" t="s">
        <v>208</v>
      </c>
      <c r="C385" s="126" t="s">
        <v>187</v>
      </c>
      <c r="D385" s="108">
        <v>5.08</v>
      </c>
      <c r="E385" s="108"/>
      <c r="F385" s="127"/>
      <c r="G385" s="128"/>
      <c r="H385" s="52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21"/>
      <c r="P385" s="521"/>
      <c r="Q385" s="521"/>
      <c r="R385" s="521"/>
      <c r="S385" s="521"/>
      <c r="T385" s="521"/>
      <c r="U385" s="521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518" t="s">
        <v>208</v>
      </c>
      <c r="C386" s="126" t="s">
        <v>207</v>
      </c>
      <c r="D386" s="108">
        <v>5.08</v>
      </c>
      <c r="E386" s="108"/>
      <c r="F386" s="127"/>
      <c r="G386" s="128"/>
      <c r="H386" s="52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17"/>
      <c r="P386" s="517"/>
      <c r="Q386" s="517"/>
      <c r="R386" s="517"/>
      <c r="S386" s="517"/>
      <c r="T386" s="517"/>
      <c r="U386" s="517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518" t="s">
        <v>209</v>
      </c>
      <c r="C387" s="126" t="s">
        <v>194</v>
      </c>
      <c r="D387" s="108">
        <v>5.03</v>
      </c>
      <c r="E387" s="108"/>
      <c r="F387" s="127"/>
      <c r="G387" s="128"/>
      <c r="H387" s="52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1"/>
      <c r="P387" s="521"/>
      <c r="Q387" s="521"/>
      <c r="R387" s="521"/>
      <c r="S387" s="521"/>
      <c r="T387" s="521"/>
      <c r="U387" s="521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518" t="s">
        <v>209</v>
      </c>
      <c r="C388" s="126" t="s">
        <v>179</v>
      </c>
      <c r="D388" s="108">
        <v>5.03</v>
      </c>
      <c r="E388" s="108"/>
      <c r="F388" s="127"/>
      <c r="G388" s="128"/>
      <c r="H388" s="52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1"/>
      <c r="P388" s="521"/>
      <c r="Q388" s="521"/>
      <c r="R388" s="521"/>
      <c r="S388" s="521"/>
      <c r="T388" s="521"/>
      <c r="U388" s="521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518" t="s">
        <v>209</v>
      </c>
      <c r="C389" s="126" t="s">
        <v>195</v>
      </c>
      <c r="D389" s="108">
        <v>5.03</v>
      </c>
      <c r="E389" s="108"/>
      <c r="F389" s="127"/>
      <c r="G389" s="128"/>
      <c r="H389" s="52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21"/>
      <c r="P389" s="521"/>
      <c r="Q389" s="521"/>
      <c r="R389" s="521"/>
      <c r="S389" s="521"/>
      <c r="T389" s="521"/>
      <c r="U389" s="521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518" t="s">
        <v>209</v>
      </c>
      <c r="C390" s="126" t="s">
        <v>204</v>
      </c>
      <c r="D390" s="108">
        <v>5.03</v>
      </c>
      <c r="E390" s="108"/>
      <c r="F390" s="127"/>
      <c r="G390" s="128"/>
      <c r="H390" s="52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21"/>
      <c r="P390" s="521"/>
      <c r="Q390" s="521"/>
      <c r="R390" s="521"/>
      <c r="S390" s="521"/>
      <c r="T390" s="521"/>
      <c r="U390" s="521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518" t="s">
        <v>382</v>
      </c>
      <c r="C391" s="187" t="s">
        <v>383</v>
      </c>
      <c r="D391" s="108">
        <v>5.03</v>
      </c>
      <c r="E391" s="108"/>
      <c r="F391" s="127"/>
      <c r="G391" s="128"/>
      <c r="H391" s="52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1"/>
      <c r="P391" s="521"/>
      <c r="Q391" s="521"/>
      <c r="R391" s="521"/>
      <c r="S391" s="521"/>
      <c r="T391" s="521"/>
      <c r="U391" s="5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518" t="s">
        <v>382</v>
      </c>
      <c r="C392" s="187" t="s">
        <v>384</v>
      </c>
      <c r="D392" s="108">
        <v>5.03</v>
      </c>
      <c r="E392" s="108"/>
      <c r="F392" s="127"/>
      <c r="G392" s="128"/>
      <c r="H392" s="52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1"/>
      <c r="P392" s="521"/>
      <c r="Q392" s="521"/>
      <c r="R392" s="521"/>
      <c r="S392" s="521"/>
      <c r="T392" s="521"/>
      <c r="U392" s="5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518" t="s">
        <v>382</v>
      </c>
      <c r="C393" s="187" t="s">
        <v>389</v>
      </c>
      <c r="D393" s="108">
        <v>5.03</v>
      </c>
      <c r="E393" s="108"/>
      <c r="F393" s="127"/>
      <c r="G393" s="128"/>
      <c r="H393" s="52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21"/>
      <c r="P393" s="521"/>
      <c r="Q393" s="521"/>
      <c r="R393" s="521"/>
      <c r="S393" s="521"/>
      <c r="T393" s="521"/>
      <c r="U393" s="5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518" t="s">
        <v>382</v>
      </c>
      <c r="C394" s="187" t="s">
        <v>391</v>
      </c>
      <c r="D394" s="108">
        <v>5.03</v>
      </c>
      <c r="E394" s="108"/>
      <c r="F394" s="127"/>
      <c r="G394" s="128"/>
      <c r="H394" s="52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21"/>
      <c r="P394" s="521"/>
      <c r="Q394" s="521"/>
      <c r="R394" s="521"/>
      <c r="S394" s="521"/>
      <c r="T394" s="521"/>
      <c r="U394" s="5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518" t="s">
        <v>418</v>
      </c>
      <c r="C395" s="187" t="s">
        <v>364</v>
      </c>
      <c r="D395" s="108">
        <v>5.03</v>
      </c>
      <c r="E395" s="108"/>
      <c r="F395" s="127"/>
      <c r="G395" s="128"/>
      <c r="H395" s="52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1"/>
      <c r="P395" s="521"/>
      <c r="Q395" s="521"/>
      <c r="R395" s="521"/>
      <c r="S395" s="521"/>
      <c r="T395" s="521"/>
      <c r="U395" s="5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518" t="s">
        <v>418</v>
      </c>
      <c r="C396" s="187" t="s">
        <v>365</v>
      </c>
      <c r="D396" s="108">
        <v>5.03</v>
      </c>
      <c r="E396" s="108"/>
      <c r="F396" s="127"/>
      <c r="G396" s="128"/>
      <c r="H396" s="52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1"/>
      <c r="P396" s="521"/>
      <c r="Q396" s="521"/>
      <c r="R396" s="521"/>
      <c r="S396" s="521"/>
      <c r="T396" s="521"/>
      <c r="U396" s="5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518" t="s">
        <v>418</v>
      </c>
      <c r="C397" s="187" t="s">
        <v>366</v>
      </c>
      <c r="D397" s="108">
        <v>5.03</v>
      </c>
      <c r="E397" s="108"/>
      <c r="F397" s="127"/>
      <c r="G397" s="128"/>
      <c r="H397" s="52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21"/>
      <c r="P397" s="521"/>
      <c r="Q397" s="521"/>
      <c r="R397" s="521"/>
      <c r="S397" s="521"/>
      <c r="T397" s="521"/>
      <c r="U397" s="5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518" t="s">
        <v>418</v>
      </c>
      <c r="C398" s="187" t="s">
        <v>367</v>
      </c>
      <c r="D398" s="108">
        <v>5.03</v>
      </c>
      <c r="E398" s="108"/>
      <c r="F398" s="127"/>
      <c r="G398" s="128"/>
      <c r="H398" s="52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21"/>
      <c r="P398" s="521"/>
      <c r="Q398" s="521"/>
      <c r="R398" s="521"/>
      <c r="S398" s="521"/>
      <c r="T398" s="521"/>
      <c r="U398" s="5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2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17"/>
      <c r="P399" s="517"/>
      <c r="Q399" s="517"/>
      <c r="R399" s="517"/>
      <c r="S399" s="517"/>
      <c r="T399" s="517"/>
      <c r="U399" s="517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2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17"/>
      <c r="P400" s="517"/>
      <c r="Q400" s="517"/>
      <c r="R400" s="517"/>
      <c r="S400" s="517"/>
      <c r="T400" s="517"/>
      <c r="U400" s="517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2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17"/>
      <c r="P401" s="517"/>
      <c r="Q401" s="517"/>
      <c r="R401" s="517"/>
      <c r="S401" s="517"/>
      <c r="T401" s="517"/>
      <c r="U401" s="517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2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17"/>
      <c r="P402" s="517"/>
      <c r="Q402" s="517"/>
      <c r="R402" s="517"/>
      <c r="S402" s="517"/>
      <c r="T402" s="517"/>
      <c r="U402" s="517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2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17"/>
      <c r="P403" s="517"/>
      <c r="Q403" s="517"/>
      <c r="R403" s="517"/>
      <c r="S403" s="517"/>
      <c r="T403" s="517"/>
      <c r="U403" s="517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2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17"/>
      <c r="P404" s="517"/>
      <c r="Q404" s="517"/>
      <c r="R404" s="517"/>
      <c r="S404" s="517"/>
      <c r="T404" s="517"/>
      <c r="U404" s="517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2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17"/>
      <c r="P405" s="517"/>
      <c r="Q405" s="517"/>
      <c r="R405" s="517"/>
      <c r="S405" s="517"/>
      <c r="T405" s="517"/>
      <c r="U405" s="517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2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17"/>
      <c r="P406" s="517"/>
      <c r="Q406" s="517"/>
      <c r="R406" s="517"/>
      <c r="S406" s="517"/>
      <c r="T406" s="517"/>
      <c r="U406" s="517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2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17"/>
      <c r="P407" s="517"/>
      <c r="Q407" s="517"/>
      <c r="R407" s="517"/>
      <c r="S407" s="517"/>
      <c r="T407" s="517"/>
      <c r="U407" s="517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2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17"/>
      <c r="P408" s="517"/>
      <c r="Q408" s="517"/>
      <c r="R408" s="517"/>
      <c r="S408" s="517"/>
      <c r="T408" s="517"/>
      <c r="U408" s="517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2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7"/>
      <c r="P409" s="517"/>
      <c r="Q409" s="517"/>
      <c r="R409" s="517"/>
      <c r="S409" s="517"/>
      <c r="T409" s="517"/>
      <c r="U409" s="51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2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17"/>
      <c r="P410" s="517"/>
      <c r="Q410" s="517"/>
      <c r="R410" s="517"/>
      <c r="S410" s="517"/>
      <c r="T410" s="517"/>
      <c r="U410" s="517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2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17"/>
      <c r="P411" s="517"/>
      <c r="Q411" s="517"/>
      <c r="R411" s="517"/>
      <c r="S411" s="517"/>
      <c r="T411" s="517"/>
      <c r="U411" s="517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2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17"/>
      <c r="P412" s="517"/>
      <c r="Q412" s="517"/>
      <c r="R412" s="517"/>
      <c r="S412" s="517"/>
      <c r="T412" s="517"/>
      <c r="U412" s="517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26">
        <f t="shared" si="170"/>
        <v>0</v>
      </c>
      <c r="I413" s="129"/>
      <c r="J413" s="130"/>
      <c r="K413" s="131"/>
      <c r="L413" s="129"/>
      <c r="M413" s="109"/>
      <c r="N413" s="130"/>
      <c r="O413" s="517"/>
      <c r="P413" s="517"/>
      <c r="Q413" s="517"/>
      <c r="R413" s="517"/>
      <c r="S413" s="517"/>
      <c r="T413" s="517"/>
      <c r="U413" s="517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2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17"/>
      <c r="P414" s="517"/>
      <c r="Q414" s="517"/>
      <c r="R414" s="517"/>
      <c r="S414" s="517"/>
      <c r="T414" s="517"/>
      <c r="U414" s="517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2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17"/>
      <c r="P415" s="517"/>
      <c r="Q415" s="517"/>
      <c r="R415" s="517"/>
      <c r="S415" s="517"/>
      <c r="T415" s="517"/>
      <c r="U415" s="517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2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17"/>
      <c r="P416" s="517"/>
      <c r="Q416" s="517"/>
      <c r="R416" s="517"/>
      <c r="S416" s="517"/>
      <c r="T416" s="517"/>
      <c r="U416" s="517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2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17"/>
      <c r="P417" s="517"/>
      <c r="Q417" s="517"/>
      <c r="R417" s="517"/>
      <c r="S417" s="517"/>
      <c r="T417" s="517"/>
      <c r="U417" s="517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2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17"/>
      <c r="P418" s="517"/>
      <c r="Q418" s="517"/>
      <c r="R418" s="517"/>
      <c r="S418" s="517"/>
      <c r="T418" s="517"/>
      <c r="U418" s="517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2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17"/>
      <c r="P419" s="517"/>
      <c r="Q419" s="517"/>
      <c r="R419" s="517"/>
      <c r="S419" s="517"/>
      <c r="T419" s="517"/>
      <c r="U419" s="517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2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17"/>
      <c r="P420" s="517"/>
      <c r="Q420" s="517"/>
      <c r="R420" s="517"/>
      <c r="S420" s="517"/>
      <c r="T420" s="517"/>
      <c r="U420" s="517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2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17"/>
      <c r="P421" s="517"/>
      <c r="Q421" s="517"/>
      <c r="R421" s="517"/>
      <c r="S421" s="517"/>
      <c r="T421" s="517"/>
      <c r="U421" s="517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2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17"/>
      <c r="P422" s="517"/>
      <c r="Q422" s="517"/>
      <c r="R422" s="517"/>
      <c r="S422" s="517"/>
      <c r="T422" s="517"/>
      <c r="U422" s="517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2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17"/>
      <c r="P423" s="517"/>
      <c r="Q423" s="517"/>
      <c r="R423" s="517"/>
      <c r="S423" s="517"/>
      <c r="T423" s="517"/>
      <c r="U423" s="517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2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17"/>
      <c r="P424" s="517"/>
      <c r="Q424" s="517"/>
      <c r="R424" s="517"/>
      <c r="S424" s="517"/>
      <c r="T424" s="517"/>
      <c r="U424" s="517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2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17"/>
      <c r="P425" s="517"/>
      <c r="Q425" s="517"/>
      <c r="R425" s="517"/>
      <c r="S425" s="517"/>
      <c r="T425" s="517"/>
      <c r="U425" s="517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2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17"/>
      <c r="P426" s="517"/>
      <c r="Q426" s="517"/>
      <c r="R426" s="517"/>
      <c r="S426" s="517"/>
      <c r="T426" s="517"/>
      <c r="U426" s="517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2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17"/>
      <c r="P427" s="517"/>
      <c r="Q427" s="517"/>
      <c r="R427" s="517"/>
      <c r="S427" s="517"/>
      <c r="T427" s="517"/>
      <c r="U427" s="517"/>
      <c r="V427" s="132"/>
      <c r="W427" s="133"/>
      <c r="X427" s="132"/>
      <c r="Y427" s="132"/>
      <c r="Z427" s="132"/>
      <c r="AA427" s="132"/>
    </row>
    <row r="428" spans="1:27" ht="20.100000000000001" customHeight="1">
      <c r="A428" s="573" t="s">
        <v>216</v>
      </c>
      <c r="B428" s="573"/>
      <c r="C428" s="5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518" t="s">
        <v>217</v>
      </c>
      <c r="C429" s="126" t="s">
        <v>179</v>
      </c>
      <c r="D429" s="108">
        <v>5.03</v>
      </c>
      <c r="E429" s="108"/>
      <c r="F429" s="127"/>
      <c r="G429" s="128"/>
      <c r="H429" s="52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17"/>
      <c r="P429" s="517"/>
      <c r="Q429" s="517"/>
      <c r="R429" s="517"/>
      <c r="S429" s="517"/>
      <c r="T429" s="517"/>
      <c r="U429" s="517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518" t="s">
        <v>217</v>
      </c>
      <c r="C430" s="126" t="s">
        <v>186</v>
      </c>
      <c r="D430" s="108">
        <v>5.03</v>
      </c>
      <c r="E430" s="108"/>
      <c r="F430" s="127"/>
      <c r="G430" s="128"/>
      <c r="H430" s="5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17"/>
      <c r="P430" s="517"/>
      <c r="Q430" s="517"/>
      <c r="R430" s="517"/>
      <c r="S430" s="517"/>
      <c r="T430" s="517"/>
      <c r="U430" s="517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518" t="s">
        <v>217</v>
      </c>
      <c r="C431" s="126" t="s">
        <v>204</v>
      </c>
      <c r="D431" s="108">
        <v>5.03</v>
      </c>
      <c r="E431" s="108"/>
      <c r="F431" s="127"/>
      <c r="G431" s="128"/>
      <c r="H431" s="5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17"/>
      <c r="P431" s="517"/>
      <c r="Q431" s="517"/>
      <c r="R431" s="517"/>
      <c r="S431" s="517"/>
      <c r="T431" s="517"/>
      <c r="U431" s="517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17"/>
      <c r="P432" s="517"/>
      <c r="Q432" s="517"/>
      <c r="R432" s="517"/>
      <c r="S432" s="517"/>
      <c r="T432" s="517"/>
      <c r="U432" s="517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17"/>
      <c r="P433" s="517"/>
      <c r="Q433" s="517"/>
      <c r="R433" s="517"/>
      <c r="S433" s="517"/>
      <c r="T433" s="517"/>
      <c r="U433" s="517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17"/>
      <c r="P434" s="517"/>
      <c r="Q434" s="517"/>
      <c r="R434" s="517"/>
      <c r="S434" s="517"/>
      <c r="T434" s="517"/>
      <c r="U434" s="517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17"/>
      <c r="P435" s="517"/>
      <c r="Q435" s="517"/>
      <c r="R435" s="517"/>
      <c r="S435" s="517"/>
      <c r="T435" s="517"/>
      <c r="U435" s="517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17"/>
      <c r="P436" s="517"/>
      <c r="Q436" s="517"/>
      <c r="R436" s="517"/>
      <c r="S436" s="517"/>
      <c r="T436" s="517"/>
      <c r="U436" s="517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5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7"/>
      <c r="P437" s="517"/>
      <c r="Q437" s="517"/>
      <c r="R437" s="517"/>
      <c r="S437" s="517"/>
      <c r="T437" s="517"/>
      <c r="U437" s="51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7"/>
      <c r="P438" s="517"/>
      <c r="Q438" s="517"/>
      <c r="R438" s="517"/>
      <c r="S438" s="517"/>
      <c r="T438" s="517"/>
      <c r="U438" s="51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7"/>
      <c r="P439" s="517"/>
      <c r="Q439" s="517"/>
      <c r="R439" s="517"/>
      <c r="S439" s="517"/>
      <c r="T439" s="517"/>
      <c r="U439" s="517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7"/>
      <c r="P440" s="517"/>
      <c r="Q440" s="517"/>
      <c r="R440" s="517"/>
      <c r="S440" s="517"/>
      <c r="T440" s="517"/>
      <c r="U440" s="517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17"/>
      <c r="P441" s="517"/>
      <c r="Q441" s="517"/>
      <c r="R441" s="517"/>
      <c r="S441" s="517"/>
      <c r="T441" s="517"/>
      <c r="U441" s="517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17"/>
      <c r="P442" s="517"/>
      <c r="Q442" s="517"/>
      <c r="R442" s="517"/>
      <c r="S442" s="517"/>
      <c r="T442" s="517"/>
      <c r="U442" s="517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17"/>
      <c r="P443" s="517"/>
      <c r="Q443" s="517"/>
      <c r="R443" s="517"/>
      <c r="S443" s="517"/>
      <c r="T443" s="517"/>
      <c r="U443" s="517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17"/>
      <c r="P444" s="517"/>
      <c r="Q444" s="517"/>
      <c r="R444" s="517"/>
      <c r="S444" s="517"/>
      <c r="T444" s="517"/>
      <c r="U444" s="517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518" t="s">
        <v>222</v>
      </c>
      <c r="C445" s="126" t="s">
        <v>181</v>
      </c>
      <c r="D445" s="108">
        <v>9.36</v>
      </c>
      <c r="E445" s="108"/>
      <c r="F445" s="127"/>
      <c r="G445" s="128"/>
      <c r="H445" s="5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17"/>
      <c r="P445" s="517"/>
      <c r="Q445" s="517"/>
      <c r="R445" s="517"/>
      <c r="S445" s="517"/>
      <c r="T445" s="517"/>
      <c r="U445" s="517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518" t="s">
        <v>222</v>
      </c>
      <c r="C446" s="126" t="s">
        <v>179</v>
      </c>
      <c r="D446" s="108">
        <v>9.36</v>
      </c>
      <c r="E446" s="108"/>
      <c r="F446" s="127"/>
      <c r="G446" s="128"/>
      <c r="H446" s="5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17"/>
      <c r="P446" s="517"/>
      <c r="Q446" s="517"/>
      <c r="R446" s="517"/>
      <c r="S446" s="517"/>
      <c r="T446" s="517"/>
      <c r="U446" s="517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518" t="s">
        <v>222</v>
      </c>
      <c r="C447" s="126" t="s">
        <v>221</v>
      </c>
      <c r="D447" s="108">
        <v>9.36</v>
      </c>
      <c r="E447" s="108"/>
      <c r="F447" s="127"/>
      <c r="G447" s="128"/>
      <c r="H447" s="5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17"/>
      <c r="P447" s="517"/>
      <c r="Q447" s="517"/>
      <c r="R447" s="517"/>
      <c r="S447" s="517"/>
      <c r="T447" s="517"/>
      <c r="U447" s="517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518" t="s">
        <v>222</v>
      </c>
      <c r="C448" s="126" t="s">
        <v>186</v>
      </c>
      <c r="D448" s="108">
        <v>9.36</v>
      </c>
      <c r="E448" s="108"/>
      <c r="F448" s="127"/>
      <c r="G448" s="128"/>
      <c r="H448" s="5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17"/>
      <c r="P448" s="517"/>
      <c r="Q448" s="517"/>
      <c r="R448" s="517"/>
      <c r="S448" s="517"/>
      <c r="T448" s="517"/>
      <c r="U448" s="517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518" t="s">
        <v>393</v>
      </c>
      <c r="C449" s="187" t="s">
        <v>395</v>
      </c>
      <c r="D449" s="108">
        <v>5</v>
      </c>
      <c r="E449" s="108"/>
      <c r="F449" s="127"/>
      <c r="G449" s="128"/>
      <c r="H449" s="5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17"/>
      <c r="P449" s="517"/>
      <c r="Q449" s="517"/>
      <c r="R449" s="517"/>
      <c r="S449" s="517"/>
      <c r="T449" s="517"/>
      <c r="U449" s="517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518" t="s">
        <v>393</v>
      </c>
      <c r="C450" s="187" t="s">
        <v>402</v>
      </c>
      <c r="D450" s="108">
        <v>5</v>
      </c>
      <c r="E450" s="108"/>
      <c r="F450" s="127"/>
      <c r="G450" s="128"/>
      <c r="H450" s="5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17"/>
      <c r="P450" s="517"/>
      <c r="Q450" s="517"/>
      <c r="R450" s="517"/>
      <c r="S450" s="517"/>
      <c r="T450" s="517"/>
      <c r="U450" s="517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518" t="s">
        <v>404</v>
      </c>
      <c r="C451" s="187" t="s">
        <v>405</v>
      </c>
      <c r="D451" s="108">
        <v>5</v>
      </c>
      <c r="E451" s="108"/>
      <c r="F451" s="127"/>
      <c r="G451" s="128"/>
      <c r="H451" s="5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17"/>
      <c r="P451" s="517"/>
      <c r="Q451" s="517"/>
      <c r="R451" s="517"/>
      <c r="S451" s="517"/>
      <c r="T451" s="517"/>
      <c r="U451" s="517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518" t="s">
        <v>342</v>
      </c>
      <c r="C452" s="187" t="s">
        <v>372</v>
      </c>
      <c r="D452" s="108">
        <v>5</v>
      </c>
      <c r="E452" s="108"/>
      <c r="F452" s="127"/>
      <c r="G452" s="128"/>
      <c r="H452" s="5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17"/>
      <c r="P452" s="517"/>
      <c r="Q452" s="517"/>
      <c r="R452" s="517"/>
      <c r="S452" s="517"/>
      <c r="T452" s="517"/>
      <c r="U452" s="517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518" t="s">
        <v>343</v>
      </c>
      <c r="C453" s="126" t="s">
        <v>345</v>
      </c>
      <c r="D453" s="108">
        <v>5</v>
      </c>
      <c r="E453" s="108"/>
      <c r="F453" s="127"/>
      <c r="G453" s="128"/>
      <c r="H453" s="5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17"/>
      <c r="P453" s="517"/>
      <c r="Q453" s="517"/>
      <c r="R453" s="517"/>
      <c r="S453" s="517"/>
      <c r="T453" s="517"/>
      <c r="U453" s="517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518" t="s">
        <v>343</v>
      </c>
      <c r="C454" s="126" t="s">
        <v>347</v>
      </c>
      <c r="D454" s="108">
        <v>5</v>
      </c>
      <c r="E454" s="108"/>
      <c r="F454" s="127"/>
      <c r="G454" s="128"/>
      <c r="H454" s="5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17"/>
      <c r="P454" s="517"/>
      <c r="Q454" s="517"/>
      <c r="R454" s="517"/>
      <c r="S454" s="517"/>
      <c r="T454" s="517"/>
      <c r="U454" s="517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17"/>
      <c r="P455" s="517"/>
      <c r="Q455" s="517"/>
      <c r="R455" s="517"/>
      <c r="S455" s="517"/>
      <c r="T455" s="517"/>
      <c r="U455" s="517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17"/>
      <c r="P456" s="517"/>
      <c r="Q456" s="517"/>
      <c r="R456" s="517"/>
      <c r="S456" s="517"/>
      <c r="T456" s="517"/>
      <c r="U456" s="517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2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17"/>
      <c r="P457" s="517"/>
      <c r="Q457" s="517"/>
      <c r="R457" s="517"/>
      <c r="S457" s="517"/>
      <c r="T457" s="517"/>
      <c r="U457" s="517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2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17"/>
      <c r="P458" s="517"/>
      <c r="Q458" s="517"/>
      <c r="R458" s="517"/>
      <c r="S458" s="517"/>
      <c r="T458" s="517"/>
      <c r="U458" s="517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2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17"/>
      <c r="P459" s="517"/>
      <c r="Q459" s="517"/>
      <c r="R459" s="517"/>
      <c r="S459" s="517"/>
      <c r="T459" s="517"/>
      <c r="U459" s="517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2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17"/>
      <c r="P460" s="517"/>
      <c r="Q460" s="517"/>
      <c r="R460" s="517"/>
      <c r="S460" s="517"/>
      <c r="T460" s="517"/>
      <c r="U460" s="517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2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17"/>
      <c r="P461" s="517"/>
      <c r="Q461" s="517"/>
      <c r="R461" s="517"/>
      <c r="S461" s="517"/>
      <c r="T461" s="517"/>
      <c r="U461" s="517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26">
        <f t="shared" si="195"/>
        <v>0</v>
      </c>
      <c r="I462" s="129"/>
      <c r="J462" s="130" t="str">
        <f t="array" ref="J462">IF(ISERROR(G462/I462),"",G462/I462)</f>
        <v/>
      </c>
      <c r="K462" s="52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17"/>
      <c r="P462" s="517"/>
      <c r="Q462" s="517"/>
      <c r="R462" s="517"/>
      <c r="S462" s="517"/>
      <c r="T462" s="517"/>
      <c r="U462" s="517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5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2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17"/>
      <c r="P464" s="517"/>
      <c r="Q464" s="517"/>
      <c r="R464" s="517"/>
      <c r="S464" s="517"/>
      <c r="T464" s="517"/>
      <c r="U464" s="517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2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17"/>
      <c r="P465" s="517"/>
      <c r="Q465" s="517"/>
      <c r="R465" s="517"/>
      <c r="S465" s="517"/>
      <c r="T465" s="517"/>
      <c r="U465" s="517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2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17"/>
      <c r="P466" s="517"/>
      <c r="Q466" s="517"/>
      <c r="R466" s="517"/>
      <c r="S466" s="517"/>
      <c r="T466" s="517"/>
      <c r="U466" s="517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2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17"/>
      <c r="P467" s="517"/>
      <c r="Q467" s="517"/>
      <c r="R467" s="517"/>
      <c r="S467" s="517"/>
      <c r="T467" s="517"/>
      <c r="U467" s="517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522" t="s">
        <v>203</v>
      </c>
      <c r="D468" s="108">
        <v>5.03</v>
      </c>
      <c r="E468" s="108"/>
      <c r="F468" s="127"/>
      <c r="G468" s="128"/>
      <c r="H468" s="52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17"/>
      <c r="P468" s="517"/>
      <c r="Q468" s="517"/>
      <c r="R468" s="517"/>
      <c r="S468" s="517"/>
      <c r="T468" s="517"/>
      <c r="U468" s="517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2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17"/>
      <c r="P469" s="517"/>
      <c r="Q469" s="517"/>
      <c r="R469" s="517"/>
      <c r="S469" s="517"/>
      <c r="T469" s="517"/>
      <c r="U469" s="517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2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17"/>
      <c r="P470" s="517"/>
      <c r="Q470" s="517"/>
      <c r="R470" s="517"/>
      <c r="S470" s="517"/>
      <c r="T470" s="517"/>
      <c r="U470" s="517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522" t="s">
        <v>228</v>
      </c>
      <c r="D471" s="108">
        <v>5.03</v>
      </c>
      <c r="E471" s="108"/>
      <c r="F471" s="127"/>
      <c r="G471" s="128"/>
      <c r="H471" s="52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17"/>
      <c r="P471" s="517"/>
      <c r="Q471" s="517"/>
      <c r="R471" s="517"/>
      <c r="S471" s="517"/>
      <c r="T471" s="517"/>
      <c r="U471" s="517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522" t="s">
        <v>212</v>
      </c>
      <c r="D472" s="108">
        <v>5.03</v>
      </c>
      <c r="E472" s="108"/>
      <c r="F472" s="127"/>
      <c r="G472" s="128"/>
      <c r="H472" s="52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17"/>
      <c r="P472" s="517"/>
      <c r="Q472" s="517"/>
      <c r="R472" s="517"/>
      <c r="S472" s="517"/>
      <c r="T472" s="517"/>
      <c r="U472" s="517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522" t="s">
        <v>203</v>
      </c>
      <c r="D473" s="108">
        <v>5.03</v>
      </c>
      <c r="E473" s="108"/>
      <c r="F473" s="127"/>
      <c r="G473" s="128"/>
      <c r="H473" s="52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17"/>
      <c r="P473" s="517"/>
      <c r="Q473" s="517"/>
      <c r="R473" s="517"/>
      <c r="S473" s="517"/>
      <c r="T473" s="517"/>
      <c r="U473" s="517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522" t="s">
        <v>186</v>
      </c>
      <c r="D474" s="108">
        <v>5.03</v>
      </c>
      <c r="E474" s="108"/>
      <c r="F474" s="127"/>
      <c r="G474" s="128"/>
      <c r="H474" s="52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17"/>
      <c r="P474" s="517"/>
      <c r="Q474" s="517"/>
      <c r="R474" s="517"/>
      <c r="S474" s="517"/>
      <c r="T474" s="517"/>
      <c r="U474" s="517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522" t="s">
        <v>228</v>
      </c>
      <c r="D475" s="108">
        <v>5.03</v>
      </c>
      <c r="E475" s="108"/>
      <c r="F475" s="127"/>
      <c r="G475" s="128"/>
      <c r="H475" s="52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17"/>
      <c r="P475" s="517"/>
      <c r="Q475" s="517"/>
      <c r="R475" s="517"/>
      <c r="S475" s="517"/>
      <c r="T475" s="517"/>
      <c r="U475" s="517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522" t="s">
        <v>199</v>
      </c>
      <c r="D476" s="108">
        <v>5.03</v>
      </c>
      <c r="E476" s="108"/>
      <c r="F476" s="127"/>
      <c r="G476" s="128"/>
      <c r="H476" s="52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17"/>
      <c r="P476" s="517"/>
      <c r="Q476" s="517"/>
      <c r="R476" s="517"/>
      <c r="S476" s="517"/>
      <c r="T476" s="517"/>
      <c r="U476" s="517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2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17"/>
      <c r="P477" s="517"/>
      <c r="Q477" s="517"/>
      <c r="R477" s="517"/>
      <c r="S477" s="517"/>
      <c r="T477" s="517"/>
      <c r="U477" s="517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2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17"/>
      <c r="P478" s="517"/>
      <c r="Q478" s="517"/>
      <c r="R478" s="517"/>
      <c r="S478" s="517"/>
      <c r="T478" s="517"/>
      <c r="U478" s="517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customHeight="1">
      <c r="A479" s="565" t="s">
        <v>231</v>
      </c>
      <c r="B479" s="566"/>
      <c r="C479" s="5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2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17"/>
      <c r="P480" s="517"/>
      <c r="Q480" s="517"/>
      <c r="R480" s="517"/>
      <c r="S480" s="517"/>
      <c r="T480" s="517"/>
      <c r="U480" s="517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2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17"/>
      <c r="P481" s="517"/>
      <c r="Q481" s="517"/>
      <c r="R481" s="517"/>
      <c r="S481" s="517"/>
      <c r="T481" s="517"/>
      <c r="U481" s="517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2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17"/>
      <c r="P482" s="517"/>
      <c r="Q482" s="517"/>
      <c r="R482" s="517"/>
      <c r="S482" s="517"/>
      <c r="T482" s="517"/>
      <c r="U482" s="517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2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17"/>
      <c r="P483" s="517"/>
      <c r="Q483" s="517"/>
      <c r="R483" s="517"/>
      <c r="S483" s="517"/>
      <c r="T483" s="517"/>
      <c r="U483" s="517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2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17"/>
      <c r="P484" s="517"/>
      <c r="Q484" s="517"/>
      <c r="R484" s="517"/>
      <c r="S484" s="517"/>
      <c r="T484" s="517"/>
      <c r="U484" s="517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2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17"/>
      <c r="P485" s="517"/>
      <c r="Q485" s="517"/>
      <c r="R485" s="517"/>
      <c r="S485" s="517"/>
      <c r="T485" s="517"/>
      <c r="U485" s="517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2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17"/>
      <c r="P486" s="517"/>
      <c r="Q486" s="517"/>
      <c r="R486" s="517"/>
      <c r="S486" s="517"/>
      <c r="T486" s="517"/>
      <c r="U486" s="517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2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17"/>
      <c r="P487" s="517"/>
      <c r="Q487" s="517"/>
      <c r="R487" s="517"/>
      <c r="S487" s="517"/>
      <c r="T487" s="517"/>
      <c r="U487" s="517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2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17"/>
      <c r="P488" s="517"/>
      <c r="Q488" s="517"/>
      <c r="R488" s="517"/>
      <c r="S488" s="517"/>
      <c r="T488" s="517"/>
      <c r="U488" s="517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2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17"/>
      <c r="P489" s="517"/>
      <c r="Q489" s="517"/>
      <c r="R489" s="517"/>
      <c r="S489" s="517"/>
      <c r="T489" s="517"/>
      <c r="U489" s="517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customHeight="1">
      <c r="A490" s="565" t="s">
        <v>234</v>
      </c>
      <c r="B490" s="566"/>
      <c r="C490" s="5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516"/>
      <c r="D491" s="108">
        <v>3.65</v>
      </c>
      <c r="E491" s="108"/>
      <c r="F491" s="153"/>
      <c r="G491" s="128"/>
      <c r="H491" s="526">
        <f t="shared" ref="H491:H505" si="222">D491*G491</f>
        <v>0</v>
      </c>
      <c r="I491" s="129"/>
      <c r="J491" s="130" t="str">
        <f t="array" ref="J491">IF(ISERROR(G491/I491),"",G491/I491)</f>
        <v/>
      </c>
      <c r="K491" s="52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17"/>
      <c r="P491" s="517"/>
      <c r="Q491" s="517"/>
      <c r="R491" s="517"/>
      <c r="S491" s="517"/>
      <c r="T491" s="517"/>
      <c r="U491" s="517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516"/>
      <c r="D492" s="108">
        <v>6.58</v>
      </c>
      <c r="E492" s="108"/>
      <c r="F492" s="127"/>
      <c r="G492" s="128"/>
      <c r="H492" s="52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17"/>
      <c r="P492" s="517"/>
      <c r="Q492" s="517"/>
      <c r="R492" s="517"/>
      <c r="S492" s="517"/>
      <c r="T492" s="517"/>
      <c r="U492" s="517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516"/>
      <c r="D493" s="108">
        <v>7.8</v>
      </c>
      <c r="E493" s="108"/>
      <c r="F493" s="127"/>
      <c r="G493" s="128"/>
      <c r="H493" s="52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17"/>
      <c r="P493" s="517"/>
      <c r="Q493" s="517"/>
      <c r="R493" s="517"/>
      <c r="S493" s="517"/>
      <c r="T493" s="517"/>
      <c r="U493" s="517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516"/>
      <c r="D494" s="108">
        <v>4.4000000000000004</v>
      </c>
      <c r="E494" s="108"/>
      <c r="F494" s="127"/>
      <c r="G494" s="128"/>
      <c r="H494" s="52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17"/>
      <c r="P494" s="517"/>
      <c r="Q494" s="517"/>
      <c r="R494" s="517"/>
      <c r="S494" s="517"/>
      <c r="T494" s="517"/>
      <c r="U494" s="517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26">
        <f t="shared" si="222"/>
        <v>0</v>
      </c>
      <c r="I495" s="129"/>
      <c r="J495" s="130"/>
      <c r="K495" s="131"/>
      <c r="L495" s="129"/>
      <c r="M495" s="109"/>
      <c r="N495" s="130"/>
      <c r="O495" s="517"/>
      <c r="P495" s="517"/>
      <c r="Q495" s="517"/>
      <c r="R495" s="517"/>
      <c r="S495" s="517"/>
      <c r="T495" s="517"/>
      <c r="U495" s="517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516"/>
      <c r="D496" s="108"/>
      <c r="E496" s="108"/>
      <c r="F496" s="127"/>
      <c r="G496" s="128"/>
      <c r="H496" s="52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17"/>
      <c r="P496" s="517"/>
      <c r="Q496" s="517"/>
      <c r="R496" s="517"/>
      <c r="S496" s="517"/>
      <c r="T496" s="517"/>
      <c r="U496" s="517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516" t="s">
        <v>239</v>
      </c>
      <c r="C497" s="516" t="s">
        <v>179</v>
      </c>
      <c r="D497" s="108">
        <v>6.04</v>
      </c>
      <c r="E497" s="108"/>
      <c r="F497" s="127"/>
      <c r="G497" s="128"/>
      <c r="H497" s="52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17"/>
      <c r="P497" s="517"/>
      <c r="Q497" s="517"/>
      <c r="R497" s="517"/>
      <c r="S497" s="517"/>
      <c r="T497" s="517"/>
      <c r="U497" s="517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516" t="s">
        <v>239</v>
      </c>
      <c r="C498" s="516" t="s">
        <v>186</v>
      </c>
      <c r="D498" s="108">
        <v>6.04</v>
      </c>
      <c r="E498" s="108"/>
      <c r="F498" s="127"/>
      <c r="G498" s="128"/>
      <c r="H498" s="52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17"/>
      <c r="P498" s="517"/>
      <c r="Q498" s="517"/>
      <c r="R498" s="517"/>
      <c r="S498" s="517"/>
      <c r="T498" s="517"/>
      <c r="U498" s="517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516" t="s">
        <v>443</v>
      </c>
      <c r="C499" s="516" t="s">
        <v>179</v>
      </c>
      <c r="D499" s="108"/>
      <c r="E499" s="108"/>
      <c r="F499" s="127"/>
      <c r="G499" s="128"/>
      <c r="H499" s="526">
        <f t="shared" si="222"/>
        <v>0</v>
      </c>
      <c r="I499" s="129"/>
      <c r="J499" s="130"/>
      <c r="K499" s="131"/>
      <c r="L499" s="129"/>
      <c r="M499" s="109"/>
      <c r="N499" s="130"/>
      <c r="O499" s="517"/>
      <c r="P499" s="517"/>
      <c r="Q499" s="517"/>
      <c r="R499" s="517"/>
      <c r="S499" s="517"/>
      <c r="T499" s="517"/>
      <c r="U499" s="517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516" t="s">
        <v>443</v>
      </c>
      <c r="C500" s="516" t="s">
        <v>186</v>
      </c>
      <c r="D500" s="108"/>
      <c r="E500" s="108"/>
      <c r="F500" s="127"/>
      <c r="G500" s="128"/>
      <c r="H500" s="526">
        <f t="shared" si="222"/>
        <v>0</v>
      </c>
      <c r="I500" s="129"/>
      <c r="J500" s="130"/>
      <c r="K500" s="131"/>
      <c r="L500" s="129"/>
      <c r="M500" s="109"/>
      <c r="N500" s="130"/>
      <c r="O500" s="517"/>
      <c r="P500" s="517"/>
      <c r="Q500" s="517"/>
      <c r="R500" s="517"/>
      <c r="S500" s="517"/>
      <c r="T500" s="517"/>
      <c r="U500" s="51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518" t="s">
        <v>240</v>
      </c>
      <c r="C501" s="126"/>
      <c r="D501" s="108">
        <v>7.3</v>
      </c>
      <c r="E501" s="108"/>
      <c r="F501" s="127"/>
      <c r="G501" s="128"/>
      <c r="H501" s="52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17"/>
      <c r="P501" s="517"/>
      <c r="Q501" s="517"/>
      <c r="R501" s="517"/>
      <c r="S501" s="517"/>
      <c r="T501" s="517"/>
      <c r="U501" s="517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518" t="s">
        <v>241</v>
      </c>
      <c r="C502" s="126"/>
      <c r="D502" s="108">
        <f>78*120/1000</f>
        <v>9.36</v>
      </c>
      <c r="E502" s="108"/>
      <c r="F502" s="127"/>
      <c r="G502" s="128"/>
      <c r="H502" s="526">
        <f t="shared" si="222"/>
        <v>0</v>
      </c>
      <c r="I502" s="129"/>
      <c r="J502" s="130"/>
      <c r="K502" s="131"/>
      <c r="L502" s="129"/>
      <c r="M502" s="109"/>
      <c r="N502" s="130"/>
      <c r="O502" s="517"/>
      <c r="P502" s="517"/>
      <c r="Q502" s="517"/>
      <c r="R502" s="517"/>
      <c r="S502" s="517"/>
      <c r="T502" s="517"/>
      <c r="U502" s="517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518" t="s">
        <v>242</v>
      </c>
      <c r="C503" s="126"/>
      <c r="D503" s="108">
        <v>4.5</v>
      </c>
      <c r="E503" s="108"/>
      <c r="F503" s="127"/>
      <c r="G503" s="128"/>
      <c r="H503" s="526">
        <f t="shared" si="222"/>
        <v>0</v>
      </c>
      <c r="I503" s="129"/>
      <c r="J503" s="130"/>
      <c r="K503" s="131"/>
      <c r="L503" s="129"/>
      <c r="M503" s="109"/>
      <c r="N503" s="130"/>
      <c r="O503" s="517"/>
      <c r="P503" s="517"/>
      <c r="Q503" s="517"/>
      <c r="R503" s="517"/>
      <c r="S503" s="517"/>
      <c r="T503" s="517"/>
      <c r="U503" s="51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518" t="s">
        <v>243</v>
      </c>
      <c r="C504" s="126"/>
      <c r="D504" s="108">
        <v>4.5</v>
      </c>
      <c r="E504" s="108"/>
      <c r="F504" s="127"/>
      <c r="G504" s="128"/>
      <c r="H504" s="526">
        <f t="shared" si="222"/>
        <v>0</v>
      </c>
      <c r="I504" s="129"/>
      <c r="J504" s="130"/>
      <c r="K504" s="131"/>
      <c r="L504" s="129"/>
      <c r="M504" s="109"/>
      <c r="N504" s="130"/>
      <c r="O504" s="517"/>
      <c r="P504" s="517"/>
      <c r="Q504" s="517"/>
      <c r="R504" s="517"/>
      <c r="S504" s="517"/>
      <c r="T504" s="517"/>
      <c r="U504" s="517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518"/>
      <c r="C505" s="126"/>
      <c r="D505" s="108"/>
      <c r="E505" s="108"/>
      <c r="F505" s="127"/>
      <c r="G505" s="128"/>
      <c r="H505" s="526">
        <f t="shared" si="222"/>
        <v>0</v>
      </c>
      <c r="I505" s="129"/>
      <c r="J505" s="130"/>
      <c r="K505" s="131"/>
      <c r="L505" s="129"/>
      <c r="M505" s="109"/>
      <c r="N505" s="130"/>
      <c r="O505" s="517"/>
      <c r="P505" s="517"/>
      <c r="Q505" s="517"/>
      <c r="R505" s="517"/>
      <c r="S505" s="517"/>
      <c r="T505" s="517"/>
      <c r="U505" s="517"/>
      <c r="V505" s="132"/>
      <c r="W505" s="133"/>
      <c r="X505" s="132"/>
      <c r="Y505" s="132"/>
      <c r="Z505" s="132"/>
      <c r="AA505" s="132"/>
    </row>
    <row r="506" spans="1:27" ht="20.100000000000001" customHeight="1">
      <c r="A506" s="565" t="s">
        <v>244</v>
      </c>
      <c r="B506" s="566"/>
      <c r="C506" s="5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523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523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523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523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523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523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523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523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523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5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283</v>
      </c>
      <c r="D519" s="554"/>
      <c r="E519" s="544" t="s">
        <v>269</v>
      </c>
      <c r="F519" s="544"/>
      <c r="G519" s="556">
        <f>SUM(E171,E342,E514)</f>
        <v>1424.4900000000002</v>
      </c>
      <c r="H519" s="556"/>
      <c r="I519" s="531" t="s">
        <v>270</v>
      </c>
      <c r="J519" s="544"/>
      <c r="K519" s="553">
        <f>IF(ISERROR(C519/G520),"",C519/G520)</f>
        <v>3.1513650893465388</v>
      </c>
      <c r="L519" s="554"/>
      <c r="M519" s="531" t="s">
        <v>271</v>
      </c>
      <c r="N519" s="531"/>
      <c r="O519" s="532">
        <f t="array" ref="O519">IF(ISERROR(C519/C520),"",C519/C520)</f>
        <v>40.428571428571431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</v>
      </c>
      <c r="D520" s="554"/>
      <c r="E520" s="531" t="s">
        <v>251</v>
      </c>
      <c r="F520" s="531"/>
      <c r="G520" s="556">
        <f>SUM(E172,E343,E515)</f>
        <v>89.802352941176466</v>
      </c>
      <c r="H520" s="556"/>
      <c r="I520" s="538" t="s">
        <v>274</v>
      </c>
      <c r="J520" s="539"/>
      <c r="K520" s="541">
        <f>C520-G520</f>
        <v>-82.802352941176466</v>
      </c>
      <c r="L520" s="540"/>
      <c r="M520" s="541" t="s">
        <v>275</v>
      </c>
      <c r="N520" s="540"/>
      <c r="O520" s="545">
        <f>IF(ISERROR(K520/C520),"",K520/C520)</f>
        <v>-11.82890756302521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100</v>
      </c>
      <c r="D524" s="539"/>
      <c r="E524" s="534">
        <f>IF(ISERROR(C524/C530),"",C524/C530)</f>
        <v>0.35335689045936397</v>
      </c>
      <c r="F524" s="535"/>
      <c r="G524" s="549"/>
      <c r="H524" s="550"/>
      <c r="I524" s="536" t="s">
        <v>301</v>
      </c>
      <c r="J524" s="542"/>
      <c r="K524" s="541">
        <f t="shared" ref="K524:K529" si="237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8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180</v>
      </c>
      <c r="D525" s="539"/>
      <c r="E525" s="534">
        <f>IF(ISERROR(C525/C530),"",C525/C530)</f>
        <v>0.63604240282685509</v>
      </c>
      <c r="F525" s="535"/>
      <c r="G525" s="549"/>
      <c r="H525" s="550"/>
      <c r="I525" s="536" t="s">
        <v>302</v>
      </c>
      <c r="J525" s="542"/>
      <c r="K525" s="541">
        <f t="shared" si="237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8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0</v>
      </c>
      <c r="D526" s="539"/>
      <c r="E526" s="534">
        <f>IF(ISERROR(C526/C530),"",C526/C530)</f>
        <v>0</v>
      </c>
      <c r="F526" s="535"/>
      <c r="G526" s="549"/>
      <c r="H526" s="550"/>
      <c r="I526" s="536" t="s">
        <v>303</v>
      </c>
      <c r="J526" s="542"/>
      <c r="K526" s="541">
        <f t="shared" si="237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8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3</v>
      </c>
      <c r="D527" s="539"/>
      <c r="E527" s="534">
        <f>IF(ISERROR(C527/C530),"",C527/C530)</f>
        <v>1.0600706713780919E-2</v>
      </c>
      <c r="F527" s="535"/>
      <c r="G527" s="549"/>
      <c r="H527" s="550"/>
      <c r="I527" s="536" t="s">
        <v>304</v>
      </c>
      <c r="J527" s="542"/>
      <c r="K527" s="541">
        <f t="shared" si="237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8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0</v>
      </c>
      <c r="D528" s="539"/>
      <c r="E528" s="534">
        <f>IF(ISERROR(C528/C530),"",C528/C530)</f>
        <v>0</v>
      </c>
      <c r="F528" s="535"/>
      <c r="G528" s="549"/>
      <c r="H528" s="550"/>
      <c r="I528" s="536" t="s">
        <v>306</v>
      </c>
      <c r="J528" s="542"/>
      <c r="K528" s="541">
        <f t="shared" si="237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8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>
        <f>IF(ISERROR(C529/C530),"",C529/C530)</f>
        <v>0</v>
      </c>
      <c r="F529" s="535"/>
      <c r="G529" s="549"/>
      <c r="H529" s="550"/>
      <c r="I529" s="536" t="s">
        <v>307</v>
      </c>
      <c r="J529" s="542"/>
      <c r="K529" s="541">
        <f t="shared" si="237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8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283</v>
      </c>
      <c r="D530" s="539"/>
      <c r="E530" s="534">
        <f>SUM(E524:F529)</f>
        <v>0.99999999999999989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516" t="s">
        <v>309</v>
      </c>
      <c r="D532" s="516" t="s">
        <v>310</v>
      </c>
      <c r="E532" s="516" t="s">
        <v>311</v>
      </c>
      <c r="F532" s="51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7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26" t="s">
        <v>322</v>
      </c>
      <c r="Q532" s="129" t="s">
        <v>323</v>
      </c>
      <c r="R532" s="109" t="s">
        <v>324</v>
      </c>
      <c r="S532" s="516" t="s">
        <v>325</v>
      </c>
      <c r="T532" s="51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519" t="str">
        <f t="array" ref="S533">IF(ISERROR(Q533/J533),"",Q533/J533)</f>
        <v/>
      </c>
      <c r="T533" s="519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519" t="str">
        <f t="array" ref="S534">IF(ISERROR(Q534/J534),"",Q534/J534)</f>
        <v/>
      </c>
      <c r="T534" s="519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519" t="str">
        <f t="array" ref="S535">IF(ISERROR(Q535/J535),"",Q535/J535)</f>
        <v/>
      </c>
      <c r="T535" s="519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0</v>
      </c>
      <c r="D536" s="112">
        <f t="shared" ref="D536:N536" si="239">SUM(D533:D535)</f>
        <v>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0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105" t="s">
        <v>50</v>
      </c>
      <c r="H6" s="216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222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222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222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222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222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222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222">
        <f>G164</f>
        <v>0</v>
      </c>
      <c r="C171" s="541" t="s">
        <v>269</v>
      </c>
      <c r="D171" s="540"/>
      <c r="E171" s="531">
        <f>H164</f>
        <v>0</v>
      </c>
      <c r="F171" s="531"/>
      <c r="G171" s="531" t="s">
        <v>270</v>
      </c>
      <c r="H171" s="531"/>
      <c r="I171" s="559" t="str">
        <f>L164</f>
        <v/>
      </c>
      <c r="J171" s="559"/>
      <c r="K171" s="561" t="s">
        <v>271</v>
      </c>
      <c r="L171" s="561"/>
      <c r="M171" s="559" t="str">
        <f>J164</f>
        <v/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222">
        <f>I164+C170</f>
        <v>4</v>
      </c>
      <c r="C172" s="538" t="s">
        <v>251</v>
      </c>
      <c r="D172" s="539"/>
      <c r="E172" s="556">
        <f>K164+I170</f>
        <v>41</v>
      </c>
      <c r="F172" s="556"/>
      <c r="G172" s="531" t="s">
        <v>274</v>
      </c>
      <c r="H172" s="531"/>
      <c r="I172" s="559">
        <f>B172-E172</f>
        <v>-37</v>
      </c>
      <c r="J172" s="559"/>
      <c r="K172" s="561" t="s">
        <v>275</v>
      </c>
      <c r="L172" s="561"/>
      <c r="M172" s="562">
        <f>IF(ISERROR(I172/E172),"",I172/E172)</f>
        <v>-0.90243902439024393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222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 t="str">
        <f t="array" ref="M173">IF(ISERROR(I173/B171),"",I173/B171)</f>
        <v/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157" t="s">
        <v>296</v>
      </c>
      <c r="H177" s="217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222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222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222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222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222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222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222">
        <f>G335</f>
        <v>0</v>
      </c>
      <c r="C342" s="541" t="s">
        <v>269</v>
      </c>
      <c r="D342" s="540"/>
      <c r="E342" s="531">
        <f>H335</f>
        <v>0</v>
      </c>
      <c r="F342" s="531"/>
      <c r="G342" s="531" t="s">
        <v>270</v>
      </c>
      <c r="H342" s="531"/>
      <c r="I342" s="559" t="str">
        <f>L335</f>
        <v/>
      </c>
      <c r="J342" s="559"/>
      <c r="K342" s="561" t="s">
        <v>271</v>
      </c>
      <c r="L342" s="561"/>
      <c r="M342" s="559" t="str">
        <f>J335</f>
        <v/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222">
        <f>I335+C341</f>
        <v>2</v>
      </c>
      <c r="C343" s="538" t="s">
        <v>251</v>
      </c>
      <c r="D343" s="539"/>
      <c r="E343" s="556">
        <f>K335+I341</f>
        <v>30</v>
      </c>
      <c r="F343" s="556"/>
      <c r="G343" s="531" t="s">
        <v>274</v>
      </c>
      <c r="H343" s="531"/>
      <c r="I343" s="559">
        <f>B343-E343</f>
        <v>-28</v>
      </c>
      <c r="J343" s="559"/>
      <c r="K343" s="561" t="s">
        <v>275</v>
      </c>
      <c r="L343" s="561"/>
      <c r="M343" s="562">
        <f>IF(ISERROR(I343/E343),"",I343/E343)</f>
        <v>-0.93333333333333335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222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 t="str">
        <f t="array" ref="M344">IF(ISERROR(I344/B342),"",I344/B342)</f>
        <v/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157" t="s">
        <v>296</v>
      </c>
      <c r="H348" s="217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65" t="s">
        <v>201</v>
      </c>
      <c r="B370" s="566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73" t="s">
        <v>216</v>
      </c>
      <c r="B428" s="573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65" t="s">
        <v>231</v>
      </c>
      <c r="B479" s="566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65" t="s">
        <v>234</v>
      </c>
      <c r="B490" s="566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65" t="s">
        <v>244</v>
      </c>
      <c r="B506" s="566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222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222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222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222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222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222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222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222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222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0</v>
      </c>
      <c r="D519" s="554"/>
      <c r="E519" s="544" t="s">
        <v>269</v>
      </c>
      <c r="F519" s="544"/>
      <c r="G519" s="556">
        <f>SUM(E171,E342,E514)</f>
        <v>0</v>
      </c>
      <c r="H519" s="556"/>
      <c r="I519" s="531" t="s">
        <v>270</v>
      </c>
      <c r="J519" s="544"/>
      <c r="K519" s="553">
        <f>IF(ISERROR(C519/G520),"",C519/G520)</f>
        <v>0</v>
      </c>
      <c r="L519" s="554"/>
      <c r="M519" s="531" t="s">
        <v>271</v>
      </c>
      <c r="N519" s="531"/>
      <c r="O519" s="532">
        <f t="array" ref="O519">IF(ISERROR(C519/C520),"",C519/C520)</f>
        <v>0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</v>
      </c>
      <c r="D520" s="554"/>
      <c r="E520" s="531" t="s">
        <v>251</v>
      </c>
      <c r="F520" s="531"/>
      <c r="G520" s="556">
        <f>SUM(E172,E343,E515)</f>
        <v>82</v>
      </c>
      <c r="H520" s="556"/>
      <c r="I520" s="538" t="s">
        <v>274</v>
      </c>
      <c r="J520" s="539"/>
      <c r="K520" s="541">
        <f>C520-G520</f>
        <v>-75</v>
      </c>
      <c r="L520" s="540"/>
      <c r="M520" s="541" t="s">
        <v>275</v>
      </c>
      <c r="N520" s="540"/>
      <c r="O520" s="545">
        <f>IF(ISERROR(K520/C520),"",K520/C520)</f>
        <v>-10.714285714285714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 t="str">
        <f t="array" ref="O521">IF(ISERROR(K521/C519),"",K521/C519)</f>
        <v/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0</v>
      </c>
      <c r="D524" s="539"/>
      <c r="E524" s="534" t="str">
        <f>IF(ISERROR(C524/C530),"",C524/C530)</f>
        <v/>
      </c>
      <c r="F524" s="535"/>
      <c r="G524" s="549"/>
      <c r="H524" s="550"/>
      <c r="I524" s="536" t="s">
        <v>301</v>
      </c>
      <c r="J524" s="542"/>
      <c r="K524" s="541">
        <f t="shared" ref="K524:K529" si="236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7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0</v>
      </c>
      <c r="D525" s="539"/>
      <c r="E525" s="534" t="str">
        <f>IF(ISERROR(C525/C530),"",C525/C530)</f>
        <v/>
      </c>
      <c r="F525" s="535"/>
      <c r="G525" s="549"/>
      <c r="H525" s="550"/>
      <c r="I525" s="536" t="s">
        <v>302</v>
      </c>
      <c r="J525" s="542"/>
      <c r="K525" s="541">
        <f t="shared" si="236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7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0</v>
      </c>
      <c r="D526" s="539"/>
      <c r="E526" s="534" t="str">
        <f>IF(ISERROR(C526/C530),"",C526/C530)</f>
        <v/>
      </c>
      <c r="F526" s="535"/>
      <c r="G526" s="549"/>
      <c r="H526" s="550"/>
      <c r="I526" s="536" t="s">
        <v>303</v>
      </c>
      <c r="J526" s="542"/>
      <c r="K526" s="541">
        <f t="shared" si="236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7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0</v>
      </c>
      <c r="D527" s="539"/>
      <c r="E527" s="534" t="str">
        <f>IF(ISERROR(C527/C530),"",C527/C530)</f>
        <v/>
      </c>
      <c r="F527" s="535"/>
      <c r="G527" s="549"/>
      <c r="H527" s="550"/>
      <c r="I527" s="536" t="s">
        <v>304</v>
      </c>
      <c r="J527" s="542"/>
      <c r="K527" s="541">
        <f t="shared" si="236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7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0</v>
      </c>
      <c r="D528" s="539"/>
      <c r="E528" s="534" t="str">
        <f>IF(ISERROR(C528/C530),"",C528/C530)</f>
        <v/>
      </c>
      <c r="F528" s="535"/>
      <c r="G528" s="549"/>
      <c r="H528" s="550"/>
      <c r="I528" s="536" t="s">
        <v>306</v>
      </c>
      <c r="J528" s="542"/>
      <c r="K528" s="541">
        <f t="shared" si="236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7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 t="str">
        <f>IF(ISERROR(C529/C530),"",C529/C530)</f>
        <v/>
      </c>
      <c r="F529" s="535"/>
      <c r="G529" s="549"/>
      <c r="H529" s="550"/>
      <c r="I529" s="536" t="s">
        <v>307</v>
      </c>
      <c r="J529" s="542"/>
      <c r="K529" s="541">
        <f t="shared" si="236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7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0</v>
      </c>
      <c r="D530" s="539"/>
      <c r="E530" s="534">
        <f>SUM(E524:F529)</f>
        <v>0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1" t="s">
        <v>23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81" t="s">
        <v>502</v>
      </c>
      <c r="B4" s="622" t="s">
        <v>25</v>
      </c>
      <c r="C4" s="622" t="s">
        <v>26</v>
      </c>
      <c r="D4" s="622" t="s">
        <v>27</v>
      </c>
      <c r="E4" s="625" t="s">
        <v>28</v>
      </c>
      <c r="F4" s="628" t="s">
        <v>29</v>
      </c>
      <c r="G4" s="631" t="s">
        <v>30</v>
      </c>
      <c r="H4" s="631"/>
      <c r="I4" s="622" t="s">
        <v>31</v>
      </c>
      <c r="J4" s="632" t="s">
        <v>32</v>
      </c>
      <c r="K4" s="643" t="s">
        <v>33</v>
      </c>
      <c r="L4" s="622" t="s">
        <v>34</v>
      </c>
      <c r="M4" s="646" t="s">
        <v>35</v>
      </c>
      <c r="N4" s="640" t="s">
        <v>36</v>
      </c>
      <c r="O4" s="631" t="s">
        <v>37</v>
      </c>
      <c r="P4" s="631"/>
      <c r="Q4" s="631"/>
      <c r="R4" s="631"/>
      <c r="S4" s="631"/>
      <c r="T4" s="631"/>
      <c r="U4" s="631"/>
      <c r="V4" s="648" t="s">
        <v>38</v>
      </c>
      <c r="W4" s="640" t="s">
        <v>39</v>
      </c>
      <c r="X4" s="631" t="s">
        <v>40</v>
      </c>
      <c r="Y4" s="631"/>
      <c r="Z4" s="631"/>
      <c r="AA4" s="63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82"/>
      <c r="B5" s="623"/>
      <c r="C5" s="623"/>
      <c r="D5" s="623"/>
      <c r="E5" s="626"/>
      <c r="F5" s="629"/>
      <c r="G5" s="631"/>
      <c r="H5" s="631"/>
      <c r="I5" s="623"/>
      <c r="J5" s="633"/>
      <c r="K5" s="644"/>
      <c r="L5" s="623"/>
      <c r="M5" s="647"/>
      <c r="N5" s="640"/>
      <c r="O5" s="631" t="s">
        <v>41</v>
      </c>
      <c r="P5" s="631" t="s">
        <v>42</v>
      </c>
      <c r="Q5" s="631" t="s">
        <v>43</v>
      </c>
      <c r="R5" s="641" t="s">
        <v>44</v>
      </c>
      <c r="S5" s="642" t="s">
        <v>45</v>
      </c>
      <c r="T5" s="631" t="s">
        <v>46</v>
      </c>
      <c r="U5" s="631" t="s">
        <v>47</v>
      </c>
      <c r="V5" s="648"/>
      <c r="W5" s="640"/>
      <c r="X5" s="631" t="s">
        <v>13</v>
      </c>
      <c r="Y5" s="631" t="s">
        <v>48</v>
      </c>
      <c r="Z5" s="631" t="s">
        <v>49</v>
      </c>
      <c r="AA5" s="63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3"/>
      <c r="B6" s="624"/>
      <c r="C6" s="624"/>
      <c r="D6" s="624"/>
      <c r="E6" s="627"/>
      <c r="F6" s="630"/>
      <c r="G6" s="358" t="s">
        <v>50</v>
      </c>
      <c r="H6" s="358" t="s">
        <v>51</v>
      </c>
      <c r="I6" s="624"/>
      <c r="J6" s="634"/>
      <c r="K6" s="645"/>
      <c r="L6" s="624"/>
      <c r="M6" s="647"/>
      <c r="N6" s="640"/>
      <c r="O6" s="631"/>
      <c r="P6" s="631"/>
      <c r="Q6" s="631"/>
      <c r="R6" s="641"/>
      <c r="S6" s="642"/>
      <c r="T6" s="631"/>
      <c r="U6" s="631"/>
      <c r="V6" s="648"/>
      <c r="W6" s="640"/>
      <c r="X6" s="631"/>
      <c r="Y6" s="631"/>
      <c r="Z6" s="631"/>
      <c r="AA6" s="63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35" t="s">
        <v>70</v>
      </c>
      <c r="B28" s="636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7" t="s">
        <v>86</v>
      </c>
      <c r="B86" s="637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8" t="s">
        <v>92</v>
      </c>
      <c r="B121" s="639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38" t="s">
        <v>102</v>
      </c>
      <c r="B148" s="639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38" t="s">
        <v>106</v>
      </c>
      <c r="B163" s="639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49" t="s">
        <v>108</v>
      </c>
      <c r="B164" s="650"/>
      <c r="C164" s="650"/>
      <c r="D164" s="650"/>
      <c r="E164" s="650"/>
      <c r="F164" s="651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70" t="s">
        <v>503</v>
      </c>
      <c r="B165" s="362" t="s">
        <v>110</v>
      </c>
      <c r="C165" s="652" t="s">
        <v>111</v>
      </c>
      <c r="D165" s="652"/>
      <c r="E165" s="631" t="s">
        <v>112</v>
      </c>
      <c r="F165" s="631"/>
      <c r="G165" s="642" t="s">
        <v>113</v>
      </c>
      <c r="H165" s="642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42" t="s">
        <v>117</v>
      </c>
      <c r="Q165" s="642"/>
      <c r="R165" s="642" t="s">
        <v>36</v>
      </c>
      <c r="S165" s="642"/>
      <c r="T165" s="642" t="s">
        <v>118</v>
      </c>
      <c r="U165" s="642"/>
      <c r="V165" s="642" t="s">
        <v>119</v>
      </c>
      <c r="W165" s="642"/>
      <c r="X165" s="642" t="s">
        <v>36</v>
      </c>
      <c r="Y165" s="642"/>
      <c r="Z165" s="642" t="s">
        <v>118</v>
      </c>
      <c r="AA165" s="642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71"/>
      <c r="B166" s="362" t="s">
        <v>120</v>
      </c>
      <c r="C166" s="653">
        <f>SUM('1:2'!C166)</f>
        <v>2</v>
      </c>
      <c r="D166" s="654"/>
      <c r="E166" s="655">
        <f>D166*11</f>
        <v>0</v>
      </c>
      <c r="F166" s="655"/>
      <c r="G166" s="653">
        <f>SUM('1:2'!G166)</f>
        <v>2</v>
      </c>
      <c r="H166" s="654"/>
      <c r="I166" s="631">
        <f>G166*11</f>
        <v>22</v>
      </c>
      <c r="J166" s="631"/>
      <c r="K166" s="631">
        <f>E166-I166</f>
        <v>-22</v>
      </c>
      <c r="L166" s="631"/>
      <c r="M166" s="656" t="str">
        <f>IF(ISERROR(K166/E166),"",K166/E166)</f>
        <v/>
      </c>
      <c r="N166" s="656"/>
      <c r="O166" s="631"/>
      <c r="P166" s="642" t="s">
        <v>70</v>
      </c>
      <c r="Q166" s="642"/>
      <c r="R166" s="657">
        <f>SUM(O28:U28)</f>
        <v>0</v>
      </c>
      <c r="S166" s="657"/>
      <c r="T166" s="658" t="str">
        <f t="array" ref="T166">IF(ISERROR(R166/R173),"",R166/R173)</f>
        <v/>
      </c>
      <c r="U166" s="658"/>
      <c r="V166" s="642" t="s">
        <v>41</v>
      </c>
      <c r="W166" s="642"/>
      <c r="X166" s="657">
        <f>SUM(P27,P85,P120,P136,P147,P161)</f>
        <v>0</v>
      </c>
      <c r="Y166" s="657"/>
      <c r="Z166" s="658" t="str">
        <f t="array" ref="Z166">IF(ISERROR(X166/X173),"",X166/X173)</f>
        <v/>
      </c>
      <c r="AA166" s="658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71"/>
      <c r="B167" s="362" t="s">
        <v>121</v>
      </c>
      <c r="C167" s="653">
        <f>SUM('1:2'!C167)</f>
        <v>2</v>
      </c>
      <c r="D167" s="654"/>
      <c r="E167" s="655">
        <f>D167*11</f>
        <v>0</v>
      </c>
      <c r="F167" s="655"/>
      <c r="G167" s="653">
        <f>SUM('1:2'!G167)</f>
        <v>2</v>
      </c>
      <c r="H167" s="654"/>
      <c r="I167" s="631">
        <f>G167*11</f>
        <v>22</v>
      </c>
      <c r="J167" s="631"/>
      <c r="K167" s="631">
        <f>E167-I167</f>
        <v>-22</v>
      </c>
      <c r="L167" s="631"/>
      <c r="M167" s="656" t="str">
        <f>IF(ISERROR(K167/E167),"",K167/E167)</f>
        <v/>
      </c>
      <c r="N167" s="656"/>
      <c r="O167" s="631"/>
      <c r="P167" s="642" t="s">
        <v>86</v>
      </c>
      <c r="Q167" s="642"/>
      <c r="R167" s="657">
        <f>SUM(O86:U86)</f>
        <v>0</v>
      </c>
      <c r="S167" s="657"/>
      <c r="T167" s="658" t="str">
        <f>IF(ISERROR(R167/R173),"",R167/R173)</f>
        <v/>
      </c>
      <c r="U167" s="658"/>
      <c r="V167" s="642" t="s">
        <v>42</v>
      </c>
      <c r="W167" s="642"/>
      <c r="X167" s="657">
        <f>SUM(P28,P86,P121,P137,P148,P163)</f>
        <v>0</v>
      </c>
      <c r="Y167" s="657"/>
      <c r="Z167" s="658" t="str">
        <f>IF(ISERROR(X167/X173),"",X167/X173)</f>
        <v/>
      </c>
      <c r="AA167" s="658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71"/>
      <c r="B168" s="362" t="s">
        <v>122</v>
      </c>
      <c r="C168" s="653">
        <f>SUM('1:2'!C168)</f>
        <v>2</v>
      </c>
      <c r="D168" s="654"/>
      <c r="E168" s="655">
        <f>D168*11</f>
        <v>0</v>
      </c>
      <c r="F168" s="655"/>
      <c r="G168" s="653">
        <f>SUM('1:2'!G168)</f>
        <v>2</v>
      </c>
      <c r="H168" s="654"/>
      <c r="I168" s="631">
        <f>G168*8</f>
        <v>16</v>
      </c>
      <c r="J168" s="631"/>
      <c r="K168" s="631">
        <f>E168-I168</f>
        <v>-16</v>
      </c>
      <c r="L168" s="631"/>
      <c r="M168" s="656" t="str">
        <f>IF(ISERROR(K168/E168),"",K168/E168)</f>
        <v/>
      </c>
      <c r="N168" s="656"/>
      <c r="O168" s="631"/>
      <c r="P168" s="642" t="s">
        <v>92</v>
      </c>
      <c r="Q168" s="642"/>
      <c r="R168" s="657">
        <f>SUM(O121:U121)</f>
        <v>0</v>
      </c>
      <c r="S168" s="657"/>
      <c r="T168" s="658" t="str">
        <f>IF(ISERROR(R168/R173),"",R168/R173)</f>
        <v/>
      </c>
      <c r="U168" s="658"/>
      <c r="V168" s="642" t="s">
        <v>43</v>
      </c>
      <c r="W168" s="642"/>
      <c r="X168" s="657">
        <f>SUM(P29,P87,P122,P138,P149,P164)</f>
        <v>0</v>
      </c>
      <c r="Y168" s="657"/>
      <c r="Z168" s="658" t="str">
        <f>IF(ISERROR(X168/X173),"",X168/X173)</f>
        <v/>
      </c>
      <c r="AA168" s="658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71"/>
      <c r="B169" s="362" t="s">
        <v>47</v>
      </c>
      <c r="C169" s="653">
        <f>SUM('1:2'!C169)</f>
        <v>2</v>
      </c>
      <c r="D169" s="654"/>
      <c r="E169" s="655">
        <f>D169*11</f>
        <v>0</v>
      </c>
      <c r="F169" s="655"/>
      <c r="G169" s="653">
        <f>SUM('1:2'!G169)</f>
        <v>2</v>
      </c>
      <c r="H169" s="654"/>
      <c r="I169" s="631">
        <f>G169*11</f>
        <v>22</v>
      </c>
      <c r="J169" s="631"/>
      <c r="K169" s="631">
        <f>E169-I169</f>
        <v>-22</v>
      </c>
      <c r="L169" s="631"/>
      <c r="M169" s="656" t="str">
        <f>IF(ISERROR(K169/E169),"",K169/E169)</f>
        <v/>
      </c>
      <c r="N169" s="656"/>
      <c r="O169" s="631"/>
      <c r="P169" s="642" t="s">
        <v>99</v>
      </c>
      <c r="Q169" s="642"/>
      <c r="R169" s="657">
        <f>SUM(O137:U137)</f>
        <v>0</v>
      </c>
      <c r="S169" s="657"/>
      <c r="T169" s="658" t="str">
        <f>IF(ISERROR(R169/R173),"",R169/R173)</f>
        <v/>
      </c>
      <c r="U169" s="658"/>
      <c r="V169" s="642" t="s">
        <v>44</v>
      </c>
      <c r="W169" s="642"/>
      <c r="X169" s="657">
        <f>SUM(P31,P88,P123,P139,P150,P165)</f>
        <v>0</v>
      </c>
      <c r="Y169" s="657"/>
      <c r="Z169" s="658" t="str">
        <f>IF(ISERROR(X169/X173),"",X169/X173)</f>
        <v/>
      </c>
      <c r="AA169" s="658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72"/>
      <c r="B170" s="362" t="s">
        <v>123</v>
      </c>
      <c r="C170" s="660">
        <f>SUM(C166:D169)</f>
        <v>8</v>
      </c>
      <c r="D170" s="631"/>
      <c r="E170" s="631">
        <f>SUM(F166:F169)</f>
        <v>0</v>
      </c>
      <c r="F170" s="631"/>
      <c r="G170" s="660">
        <f>SUM(G166:H169)</f>
        <v>8</v>
      </c>
      <c r="H170" s="631"/>
      <c r="I170" s="631">
        <f>SUM(I166:J169)</f>
        <v>82</v>
      </c>
      <c r="J170" s="631"/>
      <c r="K170" s="631">
        <f>SUM(K166:L169)</f>
        <v>-82</v>
      </c>
      <c r="L170" s="631"/>
      <c r="M170" s="656" t="str">
        <f>IF(ISERROR(K170/E170),"",K170/E170)</f>
        <v/>
      </c>
      <c r="N170" s="656"/>
      <c r="O170" s="631"/>
      <c r="P170" s="642" t="s">
        <v>102</v>
      </c>
      <c r="Q170" s="642"/>
      <c r="R170" s="657">
        <f>SUM(O148:U148)</f>
        <v>0</v>
      </c>
      <c r="S170" s="657"/>
      <c r="T170" s="658" t="str">
        <f>IF(ISERROR(R170/R173),"",R170/R173)</f>
        <v/>
      </c>
      <c r="U170" s="658"/>
      <c r="V170" s="642" t="s">
        <v>45</v>
      </c>
      <c r="W170" s="642"/>
      <c r="X170" s="657">
        <f>SUM(P32,P89,P124,P140,P151,P166)</f>
        <v>0</v>
      </c>
      <c r="Y170" s="657"/>
      <c r="Z170" s="658" t="str">
        <f>IF(ISERROR(X170/X173),"",X170/X173)</f>
        <v/>
      </c>
      <c r="AA170" s="658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657" t="s">
        <v>155</v>
      </c>
      <c r="D171" s="657"/>
      <c r="E171" s="642">
        <f>H164</f>
        <v>55764.04</v>
      </c>
      <c r="F171" s="642"/>
      <c r="G171" s="642" t="s">
        <v>34</v>
      </c>
      <c r="H171" s="642"/>
      <c r="I171" s="659">
        <f>L164</f>
        <v>23.690228867206013</v>
      </c>
      <c r="J171" s="659"/>
      <c r="K171" s="631" t="s">
        <v>32</v>
      </c>
      <c r="L171" s="631"/>
      <c r="M171" s="659">
        <f>J164</f>
        <v>21.920239282153538</v>
      </c>
      <c r="N171" s="659"/>
      <c r="O171" s="631"/>
      <c r="P171" s="642" t="s">
        <v>106</v>
      </c>
      <c r="Q171" s="642"/>
      <c r="R171" s="657">
        <f>SUM(O163:U163)</f>
        <v>0</v>
      </c>
      <c r="S171" s="657"/>
      <c r="T171" s="658" t="str">
        <f>IF(ISERROR(R171/R173),"",R171/R173)</f>
        <v/>
      </c>
      <c r="U171" s="658"/>
      <c r="V171" s="642" t="s">
        <v>46</v>
      </c>
      <c r="W171" s="642"/>
      <c r="X171" s="657">
        <f>SUM(P33,P90,P125,P141,P152,P167)</f>
        <v>0</v>
      </c>
      <c r="Y171" s="657"/>
      <c r="Z171" s="658" t="str">
        <f>IF(ISERROR(X171/X173),"",X171/X173)</f>
        <v/>
      </c>
      <c r="AA171" s="658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42" t="s">
        <v>114</v>
      </c>
      <c r="D172" s="642"/>
      <c r="E172" s="652">
        <f>K164+I170</f>
        <v>546.03097503280878</v>
      </c>
      <c r="F172" s="652"/>
      <c r="G172" s="642" t="s">
        <v>150</v>
      </c>
      <c r="H172" s="642"/>
      <c r="I172" s="659">
        <f>B172-E172</f>
        <v>-36.530975032808783</v>
      </c>
      <c r="J172" s="659"/>
      <c r="K172" s="631" t="s">
        <v>151</v>
      </c>
      <c r="L172" s="631"/>
      <c r="M172" s="656">
        <f>IF(ISERROR(I172/B172),"",I172/B172)</f>
        <v>-7.1699656590399966E-2</v>
      </c>
      <c r="N172" s="656"/>
      <c r="O172" s="631"/>
      <c r="P172" s="642" t="s">
        <v>107</v>
      </c>
      <c r="Q172" s="642"/>
      <c r="R172" s="657"/>
      <c r="S172" s="657"/>
      <c r="T172" s="658" t="str">
        <f>IF(ISERROR(R172/R173),"",R172/R173)</f>
        <v/>
      </c>
      <c r="U172" s="658"/>
      <c r="V172" s="642" t="s">
        <v>47</v>
      </c>
      <c r="W172" s="642"/>
      <c r="X172" s="657"/>
      <c r="Y172" s="657"/>
      <c r="Z172" s="658" t="str">
        <f>IF(ISERROR(X172/X173),"",X172/X173)</f>
        <v/>
      </c>
      <c r="AA172" s="658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42" t="s">
        <v>149</v>
      </c>
      <c r="D173" s="642"/>
      <c r="E173" s="658">
        <f>IF(ISERROR(B173/B172),"",B173/B172)</f>
        <v>0</v>
      </c>
      <c r="F173" s="658"/>
      <c r="G173" s="642" t="s">
        <v>158</v>
      </c>
      <c r="H173" s="642"/>
      <c r="I173" s="631">
        <f>V164</f>
        <v>0</v>
      </c>
      <c r="J173" s="631"/>
      <c r="K173" s="631" t="s">
        <v>156</v>
      </c>
      <c r="L173" s="631"/>
      <c r="M173" s="656">
        <f t="array" ref="M173">IF(ISERROR(I173/B171),"",I173/B171)</f>
        <v>0</v>
      </c>
      <c r="N173" s="656"/>
      <c r="O173" s="631"/>
      <c r="P173" s="642" t="s">
        <v>123</v>
      </c>
      <c r="Q173" s="642"/>
      <c r="R173" s="657">
        <f>SUM(R166:S172)</f>
        <v>0</v>
      </c>
      <c r="S173" s="657"/>
      <c r="T173" s="658">
        <f>SUM(T166:U172)</f>
        <v>0</v>
      </c>
      <c r="U173" s="658"/>
      <c r="V173" s="642" t="s">
        <v>123</v>
      </c>
      <c r="W173" s="642"/>
      <c r="X173" s="657">
        <f>SUM(X166:Y172)</f>
        <v>0</v>
      </c>
      <c r="Y173" s="657"/>
      <c r="Z173" s="658">
        <f>SUM(Z166:AA172)</f>
        <v>0</v>
      </c>
      <c r="AA173" s="658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661" t="s">
        <v>128</v>
      </c>
      <c r="B174" s="661"/>
      <c r="C174" s="661"/>
      <c r="D174" s="661"/>
      <c r="E174" s="661"/>
      <c r="F174" s="661"/>
      <c r="G174" s="661"/>
      <c r="H174" s="661"/>
      <c r="I174" s="661"/>
      <c r="J174" s="662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</row>
    <row r="175" spans="1:106">
      <c r="A175" s="581" t="s">
        <v>502</v>
      </c>
      <c r="B175" s="622" t="s">
        <v>25</v>
      </c>
      <c r="C175" s="622" t="s">
        <v>26</v>
      </c>
      <c r="D175" s="622" t="s">
        <v>27</v>
      </c>
      <c r="E175" s="625" t="s">
        <v>28</v>
      </c>
      <c r="F175" s="628" t="s">
        <v>29</v>
      </c>
      <c r="G175" s="631" t="s">
        <v>30</v>
      </c>
      <c r="H175" s="631"/>
      <c r="I175" s="622" t="s">
        <v>31</v>
      </c>
      <c r="J175" s="632" t="s">
        <v>32</v>
      </c>
      <c r="K175" s="643" t="s">
        <v>33</v>
      </c>
      <c r="L175" s="622" t="s">
        <v>34</v>
      </c>
      <c r="M175" s="646" t="s">
        <v>35</v>
      </c>
      <c r="N175" s="640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48" t="s">
        <v>38</v>
      </c>
      <c r="W175" s="640" t="s">
        <v>39</v>
      </c>
      <c r="X175" s="631" t="s">
        <v>40</v>
      </c>
      <c r="Y175" s="631"/>
      <c r="Z175" s="631"/>
      <c r="AA175" s="631"/>
      <c r="AB175" s="21"/>
      <c r="AC175" s="21"/>
      <c r="AD175" s="21"/>
      <c r="AE175" s="21"/>
      <c r="AF175" s="21"/>
      <c r="AG175" s="21"/>
      <c r="AH175" s="21"/>
      <c r="AI175" s="665"/>
      <c r="AJ175" s="663"/>
      <c r="AK175" s="663"/>
      <c r="AL175" s="663"/>
      <c r="AM175" s="663"/>
      <c r="AN175" s="663"/>
      <c r="AO175" s="663"/>
      <c r="AP175" s="663"/>
      <c r="AQ175" s="663"/>
      <c r="AR175" s="663"/>
      <c r="AS175" s="663"/>
      <c r="AT175" s="663"/>
      <c r="AU175" s="663"/>
      <c r="AV175" s="663"/>
      <c r="AW175" s="663"/>
      <c r="AX175" s="663"/>
      <c r="AY175" s="663"/>
      <c r="AZ175" s="663"/>
      <c r="BA175" s="663"/>
    </row>
    <row r="176" spans="1:106" ht="15.75" customHeight="1">
      <c r="A176" s="582"/>
      <c r="B176" s="623"/>
      <c r="C176" s="623"/>
      <c r="D176" s="623"/>
      <c r="E176" s="626"/>
      <c r="F176" s="629"/>
      <c r="G176" s="631"/>
      <c r="H176" s="631"/>
      <c r="I176" s="623"/>
      <c r="J176" s="633"/>
      <c r="K176" s="644"/>
      <c r="L176" s="623"/>
      <c r="M176" s="647"/>
      <c r="N176" s="640"/>
      <c r="O176" s="631" t="s">
        <v>41</v>
      </c>
      <c r="P176" s="631" t="s">
        <v>42</v>
      </c>
      <c r="Q176" s="631" t="s">
        <v>43</v>
      </c>
      <c r="R176" s="641" t="s">
        <v>44</v>
      </c>
      <c r="S176" s="642" t="s">
        <v>45</v>
      </c>
      <c r="T176" s="631" t="s">
        <v>46</v>
      </c>
      <c r="U176" s="631" t="s">
        <v>47</v>
      </c>
      <c r="V176" s="648"/>
      <c r="W176" s="640"/>
      <c r="X176" s="631" t="s">
        <v>13</v>
      </c>
      <c r="Y176" s="631" t="s">
        <v>48</v>
      </c>
      <c r="Z176" s="631" t="s">
        <v>49</v>
      </c>
      <c r="AA176" s="631" t="s">
        <v>47</v>
      </c>
      <c r="AB176" s="21"/>
      <c r="AC176" s="21"/>
      <c r="AD176" s="21"/>
      <c r="AE176" s="21"/>
      <c r="AF176" s="21"/>
      <c r="AG176" s="21"/>
      <c r="AH176" s="21"/>
      <c r="AI176" s="665"/>
      <c r="AJ176" s="663"/>
      <c r="AK176" s="663"/>
      <c r="AL176" s="663"/>
      <c r="AM176" s="663"/>
      <c r="AN176" s="663"/>
      <c r="AO176" s="663"/>
      <c r="AP176" s="663"/>
      <c r="AQ176" s="663"/>
      <c r="AR176" s="663"/>
      <c r="AS176" s="664"/>
      <c r="AT176" s="664"/>
      <c r="AU176" s="664"/>
      <c r="AV176" s="664"/>
      <c r="AW176" s="664"/>
      <c r="AX176" s="664"/>
      <c r="AY176" s="664"/>
      <c r="AZ176" s="664"/>
      <c r="BA176" s="664"/>
    </row>
    <row r="177" spans="1:53" ht="15.75" customHeight="1">
      <c r="A177" s="583"/>
      <c r="B177" s="624"/>
      <c r="C177" s="624"/>
      <c r="D177" s="624"/>
      <c r="E177" s="627"/>
      <c r="F177" s="630"/>
      <c r="G177" s="358" t="s">
        <v>50</v>
      </c>
      <c r="H177" s="358" t="s">
        <v>51</v>
      </c>
      <c r="I177" s="624"/>
      <c r="J177" s="634"/>
      <c r="K177" s="645"/>
      <c r="L177" s="624"/>
      <c r="M177" s="647"/>
      <c r="N177" s="640"/>
      <c r="O177" s="631"/>
      <c r="P177" s="631"/>
      <c r="Q177" s="631"/>
      <c r="R177" s="641"/>
      <c r="S177" s="642"/>
      <c r="T177" s="631"/>
      <c r="U177" s="631"/>
      <c r="V177" s="648"/>
      <c r="W177" s="640"/>
      <c r="X177" s="631"/>
      <c r="Y177" s="631"/>
      <c r="Z177" s="631"/>
      <c r="AA177" s="631"/>
      <c r="AB177" s="21"/>
      <c r="AC177" s="21"/>
      <c r="AD177" s="21"/>
      <c r="AE177" s="21"/>
      <c r="AF177" s="21"/>
      <c r="AG177" s="21"/>
      <c r="AH177" s="21"/>
      <c r="AI177" s="665"/>
      <c r="AJ177" s="663"/>
      <c r="AK177" s="663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35" t="s">
        <v>70</v>
      </c>
      <c r="B199" s="636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37" t="s">
        <v>86</v>
      </c>
      <c r="B257" s="637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38" t="s">
        <v>92</v>
      </c>
      <c r="B292" s="639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38" t="s">
        <v>99</v>
      </c>
      <c r="B308" s="639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38" t="s">
        <v>102</v>
      </c>
      <c r="B319" s="639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38" t="s">
        <v>106</v>
      </c>
      <c r="B334" s="639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49" t="s">
        <v>108</v>
      </c>
      <c r="B335" s="650"/>
      <c r="C335" s="650"/>
      <c r="D335" s="650"/>
      <c r="E335" s="650"/>
      <c r="F335" s="651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66"/>
      <c r="AM335" s="666"/>
      <c r="AN335" s="666"/>
      <c r="AO335" s="666"/>
      <c r="AP335" s="666"/>
      <c r="AQ335" s="666"/>
      <c r="AR335" s="666"/>
      <c r="AS335" s="666"/>
      <c r="AT335" s="666"/>
      <c r="AU335" s="666"/>
      <c r="AV335" s="666"/>
      <c r="AW335" s="666"/>
      <c r="AX335" s="666"/>
      <c r="AY335" s="666"/>
      <c r="AZ335" s="666"/>
      <c r="BA335" s="666"/>
    </row>
    <row r="336" spans="1:53" ht="15.75" customHeight="1">
      <c r="A336" s="570" t="s">
        <v>503</v>
      </c>
      <c r="B336" s="362" t="s">
        <v>110</v>
      </c>
      <c r="C336" s="652" t="s">
        <v>111</v>
      </c>
      <c r="D336" s="652"/>
      <c r="E336" s="631" t="s">
        <v>112</v>
      </c>
      <c r="F336" s="631"/>
      <c r="G336" s="642" t="s">
        <v>113</v>
      </c>
      <c r="H336" s="642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42" t="s">
        <v>117</v>
      </c>
      <c r="Q336" s="642"/>
      <c r="R336" s="642" t="s">
        <v>36</v>
      </c>
      <c r="S336" s="642"/>
      <c r="T336" s="642" t="s">
        <v>118</v>
      </c>
      <c r="U336" s="642"/>
      <c r="V336" s="642" t="s">
        <v>119</v>
      </c>
      <c r="W336" s="642"/>
      <c r="X336" s="642" t="s">
        <v>36</v>
      </c>
      <c r="Y336" s="642"/>
      <c r="Z336" s="642" t="s">
        <v>118</v>
      </c>
      <c r="AA336" s="642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71"/>
      <c r="B337" s="362" t="s">
        <v>120</v>
      </c>
      <c r="C337" s="653">
        <f>SUM('1:2'!C337)</f>
        <v>2</v>
      </c>
      <c r="D337" s="654"/>
      <c r="E337" s="655">
        <f>D337*11</f>
        <v>0</v>
      </c>
      <c r="F337" s="655"/>
      <c r="G337" s="653">
        <f>SUM('1:2'!G337)</f>
        <v>2</v>
      </c>
      <c r="H337" s="654"/>
      <c r="I337" s="631">
        <f>G337*11</f>
        <v>22</v>
      </c>
      <c r="J337" s="631"/>
      <c r="K337" s="631">
        <f>E337-I337</f>
        <v>-22</v>
      </c>
      <c r="L337" s="631"/>
      <c r="M337" s="656" t="str">
        <f>IF(ISERROR(K337/E337),"",K337/E337)</f>
        <v/>
      </c>
      <c r="N337" s="656"/>
      <c r="O337" s="631"/>
      <c r="P337" s="642" t="s">
        <v>70</v>
      </c>
      <c r="Q337" s="642"/>
      <c r="R337" s="657">
        <f>SUM(O199:U199)</f>
        <v>0</v>
      </c>
      <c r="S337" s="657"/>
      <c r="T337" s="658" t="str">
        <f t="array" ref="T337">IF(ISERROR(R337/R344),"",R337/R344)</f>
        <v/>
      </c>
      <c r="U337" s="658"/>
      <c r="V337" s="642" t="s">
        <v>41</v>
      </c>
      <c r="W337" s="642"/>
      <c r="X337" s="667">
        <f>SUM(P198,P256,P291,P307,P318,P333)</f>
        <v>0</v>
      </c>
      <c r="Y337" s="668"/>
      <c r="Z337" s="658" t="str">
        <f t="array" ref="Z337">IF(ISERROR(X337/X344),"",X337/X344)</f>
        <v/>
      </c>
      <c r="AA337" s="658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71"/>
      <c r="B338" s="362" t="s">
        <v>121</v>
      </c>
      <c r="C338" s="653">
        <f>SUM('1:2'!C338)</f>
        <v>0</v>
      </c>
      <c r="D338" s="654"/>
      <c r="E338" s="655">
        <f>D338*11</f>
        <v>0</v>
      </c>
      <c r="F338" s="655"/>
      <c r="G338" s="653">
        <f>SUM('1:2'!G338)</f>
        <v>0</v>
      </c>
      <c r="H338" s="654"/>
      <c r="I338" s="631">
        <f>G338*11</f>
        <v>0</v>
      </c>
      <c r="J338" s="631"/>
      <c r="K338" s="631">
        <f>E338-I338</f>
        <v>0</v>
      </c>
      <c r="L338" s="631"/>
      <c r="M338" s="656" t="str">
        <f>IF(ISERROR(K338/E338),"",K338/E338)</f>
        <v/>
      </c>
      <c r="N338" s="656"/>
      <c r="O338" s="631"/>
      <c r="P338" s="642" t="s">
        <v>86</v>
      </c>
      <c r="Q338" s="642"/>
      <c r="R338" s="657">
        <f>SUM(O257:U257)</f>
        <v>0</v>
      </c>
      <c r="S338" s="657"/>
      <c r="T338" s="658" t="str">
        <f>IF(ISERROR(R338/R344),"",R338/R344)</f>
        <v/>
      </c>
      <c r="U338" s="658"/>
      <c r="V338" s="642" t="s">
        <v>42</v>
      </c>
      <c r="W338" s="642"/>
      <c r="X338" s="667">
        <f>SUM(P199,P257,P292,P308,P319,P334)</f>
        <v>0</v>
      </c>
      <c r="Y338" s="668"/>
      <c r="Z338" s="658" t="str">
        <f>IF(ISERROR(X338/X344),"",X338/X344)</f>
        <v/>
      </c>
      <c r="AA338" s="658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71"/>
      <c r="B339" s="362" t="s">
        <v>122</v>
      </c>
      <c r="C339" s="653">
        <f>SUM('1:2'!C339)</f>
        <v>0</v>
      </c>
      <c r="D339" s="654"/>
      <c r="E339" s="655">
        <f>D339*11</f>
        <v>0</v>
      </c>
      <c r="F339" s="655"/>
      <c r="G339" s="653">
        <f>SUM('1:2'!G339)</f>
        <v>2</v>
      </c>
      <c r="H339" s="654"/>
      <c r="I339" s="631">
        <f>G339*8</f>
        <v>16</v>
      </c>
      <c r="J339" s="631"/>
      <c r="K339" s="631">
        <f>E339-I339</f>
        <v>-16</v>
      </c>
      <c r="L339" s="631"/>
      <c r="M339" s="656" t="str">
        <f>IF(ISERROR(K339/E339),"",K339/E339)</f>
        <v/>
      </c>
      <c r="N339" s="656"/>
      <c r="O339" s="631"/>
      <c r="P339" s="642" t="s">
        <v>92</v>
      </c>
      <c r="Q339" s="642"/>
      <c r="R339" s="657">
        <f>SUM(O292:U292)</f>
        <v>0</v>
      </c>
      <c r="S339" s="657"/>
      <c r="T339" s="658" t="str">
        <f>IF(ISERROR(R339/R344),"",R339/R344)</f>
        <v/>
      </c>
      <c r="U339" s="658"/>
      <c r="V339" s="642" t="s">
        <v>43</v>
      </c>
      <c r="W339" s="642"/>
      <c r="X339" s="667">
        <f>SUM(P200,P258,P293,P309,P320,P335)</f>
        <v>0</v>
      </c>
      <c r="Y339" s="668"/>
      <c r="Z339" s="658" t="str">
        <f>IF(ISERROR(X339/X344),"",X339/X344)</f>
        <v/>
      </c>
      <c r="AA339" s="658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71"/>
      <c r="B340" s="362" t="s">
        <v>47</v>
      </c>
      <c r="C340" s="653">
        <f>SUM('1:2'!C340)</f>
        <v>2</v>
      </c>
      <c r="D340" s="654"/>
      <c r="E340" s="655">
        <f>D340*11</f>
        <v>0</v>
      </c>
      <c r="F340" s="655"/>
      <c r="G340" s="653">
        <f>SUM('1:2'!G340)</f>
        <v>2</v>
      </c>
      <c r="H340" s="654"/>
      <c r="I340" s="631">
        <f>G340*11</f>
        <v>22</v>
      </c>
      <c r="J340" s="631"/>
      <c r="K340" s="631">
        <f>E340-I340</f>
        <v>-22</v>
      </c>
      <c r="L340" s="631"/>
      <c r="M340" s="656" t="str">
        <f>IF(ISERROR(K340/E340),"",K340/E340)</f>
        <v/>
      </c>
      <c r="N340" s="656"/>
      <c r="O340" s="631"/>
      <c r="P340" s="642" t="s">
        <v>99</v>
      </c>
      <c r="Q340" s="642"/>
      <c r="R340" s="657">
        <f>SUM(O308:U308)</f>
        <v>0</v>
      </c>
      <c r="S340" s="657"/>
      <c r="T340" s="658" t="str">
        <f>IF(ISERROR(R340/R344),"",R340/R344)</f>
        <v/>
      </c>
      <c r="U340" s="658"/>
      <c r="V340" s="642" t="s">
        <v>44</v>
      </c>
      <c r="W340" s="642"/>
      <c r="X340" s="667">
        <f>SUM(P202,P259,P294,P310,P321,P336)</f>
        <v>0</v>
      </c>
      <c r="Y340" s="668"/>
      <c r="Z340" s="658" t="str">
        <f>IF(ISERROR(X340/X344),"",X340/X344)</f>
        <v/>
      </c>
      <c r="AA340" s="658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72"/>
      <c r="B341" s="362" t="s">
        <v>123</v>
      </c>
      <c r="C341" s="660">
        <f>SUM(C337:D340)</f>
        <v>4</v>
      </c>
      <c r="D341" s="631"/>
      <c r="E341" s="655">
        <f>SUM(F337:F340)</f>
        <v>0</v>
      </c>
      <c r="F341" s="631"/>
      <c r="G341" s="660">
        <f>SUM(G337:H340)</f>
        <v>6</v>
      </c>
      <c r="H341" s="631"/>
      <c r="I341" s="631">
        <f>SUM(I337:J340)</f>
        <v>60</v>
      </c>
      <c r="J341" s="631"/>
      <c r="K341" s="631">
        <f>SUM(K337:L340)</f>
        <v>-60</v>
      </c>
      <c r="L341" s="631"/>
      <c r="M341" s="656" t="str">
        <f>IF(ISERROR(K341/E341),"",K341/E341)</f>
        <v/>
      </c>
      <c r="N341" s="656"/>
      <c r="O341" s="631"/>
      <c r="P341" s="642" t="s">
        <v>102</v>
      </c>
      <c r="Q341" s="642"/>
      <c r="R341" s="657">
        <f>SUM(O319:U319)</f>
        <v>0</v>
      </c>
      <c r="S341" s="657"/>
      <c r="T341" s="658" t="str">
        <f>IF(ISERROR(R341/R344),"",R341/R344)</f>
        <v/>
      </c>
      <c r="U341" s="658"/>
      <c r="V341" s="642" t="s">
        <v>45</v>
      </c>
      <c r="W341" s="642"/>
      <c r="X341" s="667">
        <f>SUM(P203,P260,P295,P311,P322,P337)</f>
        <v>0</v>
      </c>
      <c r="Y341" s="668"/>
      <c r="Z341" s="658" t="str">
        <f>IF(ISERROR(X341/X344),"",X341/X344)</f>
        <v/>
      </c>
      <c r="AA341" s="658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657" t="s">
        <v>155</v>
      </c>
      <c r="D342" s="657"/>
      <c r="E342" s="642">
        <f>H335</f>
        <v>56848.29</v>
      </c>
      <c r="F342" s="642"/>
      <c r="G342" s="642" t="s">
        <v>34</v>
      </c>
      <c r="H342" s="642"/>
      <c r="I342" s="659">
        <f>L335</f>
        <v>25.518040634341045</v>
      </c>
      <c r="J342" s="659"/>
      <c r="K342" s="631" t="s">
        <v>32</v>
      </c>
      <c r="L342" s="631"/>
      <c r="M342" s="659">
        <f>J335</f>
        <v>16.005776769135547</v>
      </c>
      <c r="N342" s="659"/>
      <c r="O342" s="631"/>
      <c r="P342" s="642" t="s">
        <v>106</v>
      </c>
      <c r="Q342" s="642"/>
      <c r="R342" s="657">
        <f>SUM(O334:U334)</f>
        <v>0</v>
      </c>
      <c r="S342" s="657"/>
      <c r="T342" s="658" t="str">
        <f>IF(ISERROR(R342/R344),"",R342/R344)</f>
        <v/>
      </c>
      <c r="U342" s="658"/>
      <c r="V342" s="642" t="s">
        <v>46</v>
      </c>
      <c r="W342" s="642"/>
      <c r="X342" s="667">
        <f>SUM(P204,P261,P296,P312,P323,P338)</f>
        <v>0</v>
      </c>
      <c r="Y342" s="668"/>
      <c r="Z342" s="658" t="str">
        <f>IF(ISERROR(X342/X344),"",X342/X344)</f>
        <v/>
      </c>
      <c r="AA342" s="658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42" t="s">
        <v>114</v>
      </c>
      <c r="D343" s="642"/>
      <c r="E343" s="652">
        <f>K335+I341</f>
        <v>516.0303107417833</v>
      </c>
      <c r="F343" s="652"/>
      <c r="G343" s="642" t="s">
        <v>150</v>
      </c>
      <c r="H343" s="642"/>
      <c r="I343" s="659">
        <f>B343-E343</f>
        <v>215.01968925821666</v>
      </c>
      <c r="J343" s="659"/>
      <c r="K343" s="631" t="s">
        <v>151</v>
      </c>
      <c r="L343" s="631"/>
      <c r="M343" s="656">
        <f>IF(ISERROR(I343/B343),"",I343/B343)</f>
        <v>0.29412446379620638</v>
      </c>
      <c r="N343" s="656"/>
      <c r="O343" s="631"/>
      <c r="P343" s="642" t="s">
        <v>107</v>
      </c>
      <c r="Q343" s="642"/>
      <c r="R343" s="657"/>
      <c r="S343" s="657"/>
      <c r="T343" s="658" t="str">
        <f>IF(ISERROR(R343/R344),"",R343/R344)</f>
        <v/>
      </c>
      <c r="U343" s="658"/>
      <c r="V343" s="642" t="s">
        <v>47</v>
      </c>
      <c r="W343" s="642"/>
      <c r="X343" s="667">
        <f>SUM(P205,P262,P297,P313,P324,P339)</f>
        <v>0</v>
      </c>
      <c r="Y343" s="668"/>
      <c r="Z343" s="658" t="str">
        <f>IF(ISERROR(X343/X344),"",X343/X344)</f>
        <v/>
      </c>
      <c r="AA343" s="658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42" t="s">
        <v>149</v>
      </c>
      <c r="D344" s="642"/>
      <c r="E344" s="658">
        <f>IF(ISERROR(B344/B343),"",B344/B343)</f>
        <v>0</v>
      </c>
      <c r="F344" s="658"/>
      <c r="G344" s="642" t="s">
        <v>158</v>
      </c>
      <c r="H344" s="642"/>
      <c r="I344" s="631">
        <f>V335</f>
        <v>0</v>
      </c>
      <c r="J344" s="631"/>
      <c r="K344" s="631" t="s">
        <v>156</v>
      </c>
      <c r="L344" s="631"/>
      <c r="M344" s="656">
        <f t="array" ref="M344">IF(ISERROR(I344/B342),"",I344/B342)</f>
        <v>0</v>
      </c>
      <c r="N344" s="656"/>
      <c r="O344" s="631"/>
      <c r="P344" s="642" t="s">
        <v>123</v>
      </c>
      <c r="Q344" s="642"/>
      <c r="R344" s="657">
        <f>SUM(R337:S343)</f>
        <v>0</v>
      </c>
      <c r="S344" s="657"/>
      <c r="T344" s="658">
        <f>SUM(T337:U343)</f>
        <v>0</v>
      </c>
      <c r="U344" s="658"/>
      <c r="V344" s="642" t="s">
        <v>123</v>
      </c>
      <c r="W344" s="642"/>
      <c r="X344" s="657">
        <f>SUM(X337:Y343)</f>
        <v>0</v>
      </c>
      <c r="Y344" s="657"/>
      <c r="Z344" s="658">
        <f>SUM(Z337:AA343)</f>
        <v>0</v>
      </c>
      <c r="AA344" s="658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661" t="s">
        <v>129</v>
      </c>
      <c r="B345" s="661"/>
      <c r="C345" s="661"/>
      <c r="D345" s="661"/>
      <c r="E345" s="661"/>
      <c r="F345" s="661"/>
      <c r="G345" s="661"/>
      <c r="H345" s="661"/>
      <c r="I345" s="661"/>
      <c r="J345" s="661"/>
      <c r="K345" s="661"/>
      <c r="L345" s="661"/>
      <c r="M345" s="661"/>
      <c r="N345" s="661"/>
      <c r="O345" s="661"/>
      <c r="P345" s="661"/>
      <c r="Q345" s="661"/>
      <c r="R345" s="661"/>
      <c r="S345" s="661"/>
      <c r="T345" s="661"/>
      <c r="U345" s="661"/>
      <c r="V345" s="661"/>
      <c r="W345" s="661"/>
      <c r="X345" s="661"/>
      <c r="Y345" s="661"/>
      <c r="Z345" s="661"/>
      <c r="AA345" s="661"/>
      <c r="AB345" s="661"/>
      <c r="AC345" s="661"/>
      <c r="AD345" s="661"/>
      <c r="AE345" s="661"/>
      <c r="AF345" s="661"/>
      <c r="AG345" s="661"/>
      <c r="AH345" s="661"/>
      <c r="AI345" s="661"/>
      <c r="AJ345" s="661"/>
      <c r="AK345" s="661"/>
      <c r="AL345" s="661"/>
      <c r="AM345" s="661"/>
      <c r="AN345" s="661"/>
      <c r="AO345" s="661"/>
      <c r="AP345" s="661"/>
      <c r="AQ345" s="661"/>
      <c r="AR345" s="661"/>
      <c r="AS345" s="661"/>
      <c r="AT345" s="661"/>
      <c r="AU345" s="661"/>
      <c r="AV345" s="661"/>
      <c r="AW345" s="661"/>
      <c r="AX345" s="661"/>
      <c r="AY345" s="661"/>
      <c r="AZ345" s="661"/>
      <c r="BA345" s="661"/>
    </row>
    <row r="346" spans="1:53">
      <c r="A346" s="581" t="s">
        <v>502</v>
      </c>
      <c r="B346" s="622" t="s">
        <v>25</v>
      </c>
      <c r="C346" s="622" t="s">
        <v>26</v>
      </c>
      <c r="D346" s="622" t="s">
        <v>27</v>
      </c>
      <c r="E346" s="625" t="s">
        <v>28</v>
      </c>
      <c r="F346" s="628" t="s">
        <v>29</v>
      </c>
      <c r="G346" s="631" t="s">
        <v>30</v>
      </c>
      <c r="H346" s="631"/>
      <c r="I346" s="622" t="s">
        <v>31</v>
      </c>
      <c r="J346" s="632" t="s">
        <v>32</v>
      </c>
      <c r="K346" s="643" t="s">
        <v>33</v>
      </c>
      <c r="L346" s="622" t="s">
        <v>34</v>
      </c>
      <c r="M346" s="646" t="s">
        <v>35</v>
      </c>
      <c r="N346" s="640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48" t="s">
        <v>38</v>
      </c>
      <c r="W346" s="640" t="s">
        <v>39</v>
      </c>
      <c r="X346" s="631" t="s">
        <v>40</v>
      </c>
      <c r="Y346" s="631"/>
      <c r="Z346" s="631"/>
      <c r="AA346" s="631"/>
      <c r="AB346" s="21"/>
      <c r="AC346" s="21"/>
      <c r="AD346" s="21"/>
      <c r="AE346" s="21"/>
      <c r="AF346" s="21"/>
      <c r="AG346" s="21"/>
      <c r="AH346" s="21"/>
      <c r="AI346" s="665"/>
      <c r="AJ346" s="663"/>
      <c r="AK346" s="663"/>
      <c r="AL346" s="663"/>
      <c r="AM346" s="663"/>
      <c r="AN346" s="663"/>
      <c r="AO346" s="663"/>
      <c r="AP346" s="663"/>
      <c r="AQ346" s="663"/>
      <c r="AR346" s="663"/>
      <c r="AS346" s="663"/>
      <c r="AT346" s="663"/>
      <c r="AU346" s="663"/>
      <c r="AV346" s="663"/>
      <c r="AW346" s="663"/>
      <c r="AX346" s="663"/>
      <c r="AY346" s="663"/>
      <c r="AZ346" s="663"/>
      <c r="BA346" s="663"/>
    </row>
    <row r="347" spans="1:53">
      <c r="A347" s="582"/>
      <c r="B347" s="623"/>
      <c r="C347" s="623"/>
      <c r="D347" s="623"/>
      <c r="E347" s="626"/>
      <c r="F347" s="629"/>
      <c r="G347" s="631"/>
      <c r="H347" s="631"/>
      <c r="I347" s="623"/>
      <c r="J347" s="633"/>
      <c r="K347" s="644"/>
      <c r="L347" s="623"/>
      <c r="M347" s="647"/>
      <c r="N347" s="640"/>
      <c r="O347" s="631" t="s">
        <v>41</v>
      </c>
      <c r="P347" s="631" t="s">
        <v>42</v>
      </c>
      <c r="Q347" s="631" t="s">
        <v>43</v>
      </c>
      <c r="R347" s="641" t="s">
        <v>44</v>
      </c>
      <c r="S347" s="642" t="s">
        <v>45</v>
      </c>
      <c r="T347" s="631" t="s">
        <v>46</v>
      </c>
      <c r="U347" s="631" t="s">
        <v>47</v>
      </c>
      <c r="V347" s="648"/>
      <c r="W347" s="640"/>
      <c r="X347" s="631" t="s">
        <v>13</v>
      </c>
      <c r="Y347" s="631" t="s">
        <v>48</v>
      </c>
      <c r="Z347" s="631" t="s">
        <v>49</v>
      </c>
      <c r="AA347" s="631" t="s">
        <v>47</v>
      </c>
      <c r="AB347" s="21"/>
      <c r="AC347" s="21"/>
      <c r="AD347" s="21"/>
      <c r="AE347" s="21"/>
      <c r="AF347" s="21"/>
      <c r="AG347" s="21"/>
      <c r="AH347" s="21"/>
      <c r="AI347" s="665"/>
      <c r="AJ347" s="663"/>
      <c r="AK347" s="663"/>
      <c r="AL347" s="663"/>
      <c r="AM347" s="663"/>
      <c r="AN347" s="663"/>
      <c r="AO347" s="663"/>
      <c r="AP347" s="663"/>
      <c r="AQ347" s="663"/>
      <c r="AR347" s="663"/>
      <c r="AS347" s="664"/>
      <c r="AT347" s="664"/>
      <c r="AU347" s="664"/>
      <c r="AV347" s="664"/>
      <c r="AW347" s="664"/>
      <c r="AX347" s="664"/>
      <c r="AY347" s="664"/>
      <c r="AZ347" s="664"/>
      <c r="BA347" s="664"/>
    </row>
    <row r="348" spans="1:53" ht="15.75" customHeight="1">
      <c r="A348" s="583"/>
      <c r="B348" s="624"/>
      <c r="C348" s="624"/>
      <c r="D348" s="624"/>
      <c r="E348" s="627"/>
      <c r="F348" s="630"/>
      <c r="G348" s="358" t="s">
        <v>50</v>
      </c>
      <c r="H348" s="358" t="s">
        <v>51</v>
      </c>
      <c r="I348" s="624"/>
      <c r="J348" s="634"/>
      <c r="K348" s="645"/>
      <c r="L348" s="624"/>
      <c r="M348" s="647"/>
      <c r="N348" s="640"/>
      <c r="O348" s="631"/>
      <c r="P348" s="631"/>
      <c r="Q348" s="631"/>
      <c r="R348" s="641"/>
      <c r="S348" s="642"/>
      <c r="T348" s="631"/>
      <c r="U348" s="631"/>
      <c r="V348" s="648"/>
      <c r="W348" s="640"/>
      <c r="X348" s="631"/>
      <c r="Y348" s="631"/>
      <c r="Z348" s="631"/>
      <c r="AA348" s="631"/>
      <c r="AB348" s="21"/>
      <c r="AC348" s="21"/>
      <c r="AD348" s="21"/>
      <c r="AE348" s="21"/>
      <c r="AF348" s="21"/>
      <c r="AG348" s="21"/>
      <c r="AH348" s="21"/>
      <c r="AI348" s="665"/>
      <c r="AJ348" s="663"/>
      <c r="AK348" s="663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35" t="s">
        <v>70</v>
      </c>
      <c r="B370" s="636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37" t="s">
        <v>86</v>
      </c>
      <c r="B428" s="637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38" t="s">
        <v>92</v>
      </c>
      <c r="B463" s="639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38" t="s">
        <v>99</v>
      </c>
      <c r="B479" s="639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38" t="s">
        <v>102</v>
      </c>
      <c r="B490" s="639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38" t="s">
        <v>106</v>
      </c>
      <c r="B506" s="639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49" t="s">
        <v>108</v>
      </c>
      <c r="B507" s="650"/>
      <c r="C507" s="650"/>
      <c r="D507" s="650"/>
      <c r="E507" s="650"/>
      <c r="F507" s="651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66"/>
      <c r="AM507" s="666"/>
      <c r="AN507" s="666"/>
      <c r="AO507" s="666"/>
      <c r="AP507" s="666"/>
      <c r="AQ507" s="666"/>
      <c r="AR507" s="666"/>
      <c r="AS507" s="666"/>
      <c r="AT507" s="666"/>
      <c r="AU507" s="666"/>
      <c r="AV507" s="666"/>
      <c r="AW507" s="666"/>
      <c r="AX507" s="666"/>
      <c r="AY507" s="666"/>
      <c r="AZ507" s="666"/>
      <c r="BA507" s="666"/>
    </row>
    <row r="508" spans="1:53" ht="15.75" customHeight="1">
      <c r="A508" s="570" t="s">
        <v>503</v>
      </c>
      <c r="B508" s="362" t="s">
        <v>110</v>
      </c>
      <c r="C508" s="652" t="s">
        <v>111</v>
      </c>
      <c r="D508" s="652"/>
      <c r="E508" s="631" t="s">
        <v>112</v>
      </c>
      <c r="F508" s="631"/>
      <c r="G508" s="642" t="s">
        <v>113</v>
      </c>
      <c r="H508" s="642"/>
      <c r="I508" s="631" t="s">
        <v>114</v>
      </c>
      <c r="J508" s="631"/>
      <c r="K508" s="631" t="s">
        <v>36</v>
      </c>
      <c r="L508" s="631"/>
      <c r="M508" s="631" t="s">
        <v>115</v>
      </c>
      <c r="N508" s="631"/>
      <c r="O508" s="631" t="s">
        <v>116</v>
      </c>
      <c r="P508" s="642" t="s">
        <v>117</v>
      </c>
      <c r="Q508" s="642"/>
      <c r="R508" s="642" t="s">
        <v>36</v>
      </c>
      <c r="S508" s="642"/>
      <c r="T508" s="642" t="s">
        <v>118</v>
      </c>
      <c r="U508" s="642"/>
      <c r="V508" s="642" t="s">
        <v>119</v>
      </c>
      <c r="W508" s="642"/>
      <c r="X508" s="642" t="s">
        <v>36</v>
      </c>
      <c r="Y508" s="642"/>
      <c r="Z508" s="642" t="s">
        <v>118</v>
      </c>
      <c r="AA508" s="642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71"/>
      <c r="B509" s="362" t="s">
        <v>120</v>
      </c>
      <c r="C509" s="653">
        <f>SUM('1:2'!C509)</f>
        <v>0</v>
      </c>
      <c r="D509" s="654"/>
      <c r="E509" s="655">
        <f>D509*11</f>
        <v>0</v>
      </c>
      <c r="F509" s="655"/>
      <c r="G509" s="538">
        <v>0</v>
      </c>
      <c r="H509" s="539"/>
      <c r="I509" s="631">
        <f>G509*11</f>
        <v>0</v>
      </c>
      <c r="J509" s="631"/>
      <c r="K509" s="631">
        <f>E509-I509</f>
        <v>0</v>
      </c>
      <c r="L509" s="631"/>
      <c r="M509" s="656" t="str">
        <f>IF(ISERROR(K509/E509),"",K509/E509)</f>
        <v/>
      </c>
      <c r="N509" s="656"/>
      <c r="O509" s="631"/>
      <c r="P509" s="642" t="s">
        <v>70</v>
      </c>
      <c r="Q509" s="642"/>
      <c r="R509" s="657">
        <f>SUM(O370:U370)</f>
        <v>0</v>
      </c>
      <c r="S509" s="657"/>
      <c r="T509" s="658" t="str">
        <f t="array" ref="T509">IF(ISERROR(R509/R516),"",R509/R516)</f>
        <v/>
      </c>
      <c r="U509" s="658"/>
      <c r="V509" s="642" t="s">
        <v>41</v>
      </c>
      <c r="W509" s="642"/>
      <c r="X509" s="657">
        <f>SUM(O370,O428,O463,O479,O490,O506)</f>
        <v>0</v>
      </c>
      <c r="Y509" s="657"/>
      <c r="Z509" s="658" t="str">
        <f t="array" ref="Z509">IF(ISERROR(X509/X516),"",X509/X516)</f>
        <v/>
      </c>
      <c r="AA509" s="658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71"/>
      <c r="B510" s="362" t="s">
        <v>121</v>
      </c>
      <c r="C510" s="653">
        <f>SUM('1:2'!C510)</f>
        <v>0</v>
      </c>
      <c r="D510" s="654"/>
      <c r="E510" s="655">
        <f>D510*11</f>
        <v>0</v>
      </c>
      <c r="F510" s="655"/>
      <c r="G510" s="538">
        <v>0</v>
      </c>
      <c r="H510" s="539"/>
      <c r="I510" s="631">
        <f>G510*11</f>
        <v>0</v>
      </c>
      <c r="J510" s="631"/>
      <c r="K510" s="631">
        <f>E510-I510</f>
        <v>0</v>
      </c>
      <c r="L510" s="631"/>
      <c r="M510" s="656" t="str">
        <f>IF(ISERROR(K510/E510),"",K510/E510)</f>
        <v/>
      </c>
      <c r="N510" s="656"/>
      <c r="O510" s="631"/>
      <c r="P510" s="642" t="s">
        <v>86</v>
      </c>
      <c r="Q510" s="642"/>
      <c r="R510" s="657">
        <f>SUM(O428:U428)</f>
        <v>0</v>
      </c>
      <c r="S510" s="657"/>
      <c r="T510" s="658" t="str">
        <f>IF(ISERROR(R510/R516),"",R510/R516)</f>
        <v/>
      </c>
      <c r="U510" s="658"/>
      <c r="V510" s="642" t="s">
        <v>42</v>
      </c>
      <c r="W510" s="642"/>
      <c r="X510" s="657">
        <f>SUM(O371,O429,O464,O480,O491,O507)</f>
        <v>0</v>
      </c>
      <c r="Y510" s="657"/>
      <c r="Z510" s="658" t="str">
        <f>IF(ISERROR(X510/X516),"",X510/X516)</f>
        <v/>
      </c>
      <c r="AA510" s="658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71"/>
      <c r="B511" s="362" t="s">
        <v>122</v>
      </c>
      <c r="C511" s="653">
        <f>SUM('1:2'!C511)</f>
        <v>0</v>
      </c>
      <c r="D511" s="654"/>
      <c r="E511" s="655">
        <f>D511*11</f>
        <v>0</v>
      </c>
      <c r="F511" s="655"/>
      <c r="G511" s="538">
        <v>0</v>
      </c>
      <c r="H511" s="539"/>
      <c r="I511" s="631">
        <f>G511*11</f>
        <v>0</v>
      </c>
      <c r="J511" s="631"/>
      <c r="K511" s="631">
        <f>E511-I511</f>
        <v>0</v>
      </c>
      <c r="L511" s="631"/>
      <c r="M511" s="656" t="str">
        <f>IF(ISERROR(K511/E511),"",K511/E511)</f>
        <v/>
      </c>
      <c r="N511" s="656"/>
      <c r="O511" s="631"/>
      <c r="P511" s="642" t="s">
        <v>92</v>
      </c>
      <c r="Q511" s="642"/>
      <c r="R511" s="657">
        <f>SUM(O463:U463)</f>
        <v>0</v>
      </c>
      <c r="S511" s="657"/>
      <c r="T511" s="658" t="str">
        <f>IF(ISERROR(R511/R516),"",R511/R516)</f>
        <v/>
      </c>
      <c r="U511" s="658"/>
      <c r="V511" s="642" t="s">
        <v>43</v>
      </c>
      <c r="W511" s="642"/>
      <c r="X511" s="657">
        <f>SUM(O373,O430,O465,O481,O492,O508)</f>
        <v>0</v>
      </c>
      <c r="Y511" s="657"/>
      <c r="Z511" s="658" t="str">
        <f>IF(ISERROR(X511/X516),"",X511/X516)</f>
        <v/>
      </c>
      <c r="AA511" s="658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71"/>
      <c r="B512" s="362" t="s">
        <v>47</v>
      </c>
      <c r="C512" s="553">
        <v>1</v>
      </c>
      <c r="D512" s="554"/>
      <c r="E512" s="655">
        <f>D512*11</f>
        <v>0</v>
      </c>
      <c r="F512" s="655"/>
      <c r="G512" s="538">
        <v>1</v>
      </c>
      <c r="H512" s="539"/>
      <c r="I512" s="631">
        <f>G512*11</f>
        <v>11</v>
      </c>
      <c r="J512" s="631"/>
      <c r="K512" s="631">
        <f>E512-I512</f>
        <v>-11</v>
      </c>
      <c r="L512" s="631"/>
      <c r="M512" s="656" t="str">
        <f>IF(ISERROR(K512/E512),"",K512/E512)</f>
        <v/>
      </c>
      <c r="N512" s="656"/>
      <c r="O512" s="631"/>
      <c r="P512" s="642" t="s">
        <v>99</v>
      </c>
      <c r="Q512" s="642"/>
      <c r="R512" s="657">
        <f>SUM(O479:U479)</f>
        <v>0</v>
      </c>
      <c r="S512" s="657"/>
      <c r="T512" s="658" t="str">
        <f>IF(ISERROR(R512/R516),"",R512/R516)</f>
        <v/>
      </c>
      <c r="U512" s="658"/>
      <c r="V512" s="642" t="s">
        <v>44</v>
      </c>
      <c r="W512" s="642"/>
      <c r="X512" s="657">
        <f>SUM(O374,O431,O466,O482,O493,O509)</f>
        <v>0</v>
      </c>
      <c r="Y512" s="657"/>
      <c r="Z512" s="658" t="str">
        <f>IF(ISERROR(X512/X516),"",X512/X516)</f>
        <v/>
      </c>
      <c r="AA512" s="658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72"/>
      <c r="B513" s="362" t="s">
        <v>123</v>
      </c>
      <c r="C513" s="660">
        <f>SUM(C509:D512)</f>
        <v>1</v>
      </c>
      <c r="D513" s="631"/>
      <c r="E513" s="631">
        <f>SUM(F509:F512)</f>
        <v>0</v>
      </c>
      <c r="F513" s="631"/>
      <c r="G513" s="660">
        <f>SUM(G509:H512)</f>
        <v>1</v>
      </c>
      <c r="H513" s="631"/>
      <c r="I513" s="631">
        <f>SUM(I509:J512)</f>
        <v>11</v>
      </c>
      <c r="J513" s="631"/>
      <c r="K513" s="631">
        <f>SUM(K509:L512)</f>
        <v>-11</v>
      </c>
      <c r="L513" s="631"/>
      <c r="M513" s="656" t="str">
        <f>IF(ISERROR(K513/E513),"",K513/E513)</f>
        <v/>
      </c>
      <c r="N513" s="656"/>
      <c r="O513" s="631"/>
      <c r="P513" s="642" t="s">
        <v>102</v>
      </c>
      <c r="Q513" s="642"/>
      <c r="R513" s="657">
        <f>SUM(O490:U490)</f>
        <v>0</v>
      </c>
      <c r="S513" s="657"/>
      <c r="T513" s="658" t="str">
        <f>IF(ISERROR(R513/R516),"",R513/R516)</f>
        <v/>
      </c>
      <c r="U513" s="658"/>
      <c r="V513" s="642" t="s">
        <v>45</v>
      </c>
      <c r="W513" s="642"/>
      <c r="X513" s="657">
        <f>SUM(O375,O432,O467,O483,O494,O510)</f>
        <v>0</v>
      </c>
      <c r="Y513" s="657"/>
      <c r="Z513" s="658" t="str">
        <f>IF(ISERROR(X513/X516),"",X513/X516)</f>
        <v/>
      </c>
      <c r="AA513" s="658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657" t="s">
        <v>155</v>
      </c>
      <c r="D514" s="657"/>
      <c r="E514" s="642">
        <f>H507</f>
        <v>8711.9600000000009</v>
      </c>
      <c r="F514" s="642"/>
      <c r="G514" s="642" t="s">
        <v>34</v>
      </c>
      <c r="H514" s="642"/>
      <c r="I514" s="659">
        <f>L507</f>
        <v>9.0503112609420189</v>
      </c>
      <c r="J514" s="659"/>
      <c r="K514" s="631" t="s">
        <v>32</v>
      </c>
      <c r="L514" s="631"/>
      <c r="M514" s="659">
        <f>J507</f>
        <v>9.9827089337175785</v>
      </c>
      <c r="N514" s="659"/>
      <c r="O514" s="631"/>
      <c r="P514" s="642" t="s">
        <v>106</v>
      </c>
      <c r="Q514" s="642"/>
      <c r="R514" s="657">
        <f>SUM(O506:U506)</f>
        <v>0</v>
      </c>
      <c r="S514" s="657"/>
      <c r="T514" s="658" t="str">
        <f>IF(ISERROR(R514/R516),"",R514/R516)</f>
        <v/>
      </c>
      <c r="U514" s="658"/>
      <c r="V514" s="642" t="s">
        <v>46</v>
      </c>
      <c r="W514" s="642"/>
      <c r="X514" s="657">
        <f>SUM(O376,O433,O468,O484,O495,O511)</f>
        <v>0</v>
      </c>
      <c r="Y514" s="657"/>
      <c r="Z514" s="658" t="str">
        <f>IF(ISERROR(X514/X516),"",X514/X516)</f>
        <v/>
      </c>
      <c r="AA514" s="658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42" t="s">
        <v>114</v>
      </c>
      <c r="D515" s="642"/>
      <c r="E515" s="652">
        <f>K507+I513</f>
        <v>202.37463343108504</v>
      </c>
      <c r="F515" s="652"/>
      <c r="G515" s="642" t="s">
        <v>150</v>
      </c>
      <c r="H515" s="642"/>
      <c r="I515" s="659">
        <f>B515-E515</f>
        <v>-27.874633431085044</v>
      </c>
      <c r="J515" s="659"/>
      <c r="K515" s="631" t="s">
        <v>151</v>
      </c>
      <c r="L515" s="631"/>
      <c r="M515" s="656">
        <f>IF(ISERROR(I515/B515),"",I515/B515)</f>
        <v>-0.15974001966237847</v>
      </c>
      <c r="N515" s="656"/>
      <c r="O515" s="631"/>
      <c r="P515" s="642" t="s">
        <v>107</v>
      </c>
      <c r="Q515" s="642"/>
      <c r="R515" s="657"/>
      <c r="S515" s="657"/>
      <c r="T515" s="658" t="str">
        <f>IF(ISERROR(R515/R516),"",R515/R516)</f>
        <v/>
      </c>
      <c r="U515" s="658"/>
      <c r="V515" s="642" t="s">
        <v>47</v>
      </c>
      <c r="W515" s="642"/>
      <c r="X515" s="657">
        <f>SUM(O377,O434,O469,O489,O496,O512)</f>
        <v>0</v>
      </c>
      <c r="Y515" s="657"/>
      <c r="Z515" s="658" t="str">
        <f>IF(ISERROR(X515/X516),"",X515/X516)</f>
        <v/>
      </c>
      <c r="AA515" s="658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42" t="s">
        <v>149</v>
      </c>
      <c r="D516" s="642"/>
      <c r="E516" s="658">
        <f>IF(ISERROR(B516/B515),"",B516/B515)</f>
        <v>0</v>
      </c>
      <c r="F516" s="658"/>
      <c r="G516" s="642" t="s">
        <v>158</v>
      </c>
      <c r="H516" s="642"/>
      <c r="I516" s="631">
        <f>V507</f>
        <v>0</v>
      </c>
      <c r="J516" s="631"/>
      <c r="K516" s="631" t="s">
        <v>156</v>
      </c>
      <c r="L516" s="631"/>
      <c r="M516" s="656">
        <f t="array" ref="M516">IF(ISERROR(I516/B514),"",I516/B514)</f>
        <v>0</v>
      </c>
      <c r="N516" s="656"/>
      <c r="O516" s="631"/>
      <c r="P516" s="642" t="s">
        <v>123</v>
      </c>
      <c r="Q516" s="642"/>
      <c r="R516" s="657">
        <f>SUM(R509:S515)</f>
        <v>0</v>
      </c>
      <c r="S516" s="657"/>
      <c r="T516" s="658">
        <f>SUM(T509:U515)</f>
        <v>0</v>
      </c>
      <c r="U516" s="658"/>
      <c r="V516" s="642" t="s">
        <v>123</v>
      </c>
      <c r="W516" s="642"/>
      <c r="X516" s="657">
        <f>SUM(X509:Y515)</f>
        <v>0</v>
      </c>
      <c r="Y516" s="657"/>
      <c r="Z516" s="658">
        <f>SUM(Z509:AA515)</f>
        <v>0</v>
      </c>
      <c r="AA516" s="658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69" t="str">
        <f>IF(ISERROR(#REF!/#REF!),"",#REF!/#REF!)</f>
        <v/>
      </c>
      <c r="H517" s="669"/>
      <c r="I517" s="669"/>
      <c r="J517" s="8"/>
      <c r="K517" s="47"/>
      <c r="L517" s="12"/>
      <c r="M517" s="12"/>
      <c r="N517" s="669" t="str">
        <f>IF(ISERROR(G517/#REF!),"",G517/#REF!)</f>
        <v/>
      </c>
      <c r="O517" s="669"/>
      <c r="P517" s="669"/>
      <c r="Q517" s="669"/>
      <c r="R517" s="669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7" t="s">
        <v>157</v>
      </c>
      <c r="B519" s="657"/>
      <c r="C519" s="652">
        <f>SUM(B171,B342,B514)</f>
        <v>24362</v>
      </c>
      <c r="D519" s="652"/>
      <c r="E519" s="657" t="s">
        <v>124</v>
      </c>
      <c r="F519" s="657"/>
      <c r="G519" s="652">
        <f>SUM(E171,E342,E514)</f>
        <v>121324.29000000001</v>
      </c>
      <c r="H519" s="652"/>
      <c r="I519" s="642" t="s">
        <v>34</v>
      </c>
      <c r="J519" s="657"/>
      <c r="K519" s="670">
        <f>IF(ISERROR(C519/G520),"",C519/G520)</f>
        <v>19.267089482323698</v>
      </c>
      <c r="L519" s="671"/>
      <c r="M519" s="642" t="s">
        <v>32</v>
      </c>
      <c r="N519" s="642"/>
      <c r="O519" s="672">
        <f t="array" ref="O519">IF(ISERROR(C519/C520),"",C519/C520)</f>
        <v>17.216352779053743</v>
      </c>
      <c r="P519" s="673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42" t="s">
        <v>125</v>
      </c>
      <c r="B520" s="642"/>
      <c r="C520" s="652">
        <f>SUM(B172,B343,B515)</f>
        <v>1415.05</v>
      </c>
      <c r="D520" s="652"/>
      <c r="E520" s="642" t="s">
        <v>114</v>
      </c>
      <c r="F520" s="642"/>
      <c r="G520" s="652">
        <f>SUM(E172,E343,E515)</f>
        <v>1264.4359192056772</v>
      </c>
      <c r="H520" s="652"/>
      <c r="I520" s="674" t="s">
        <v>150</v>
      </c>
      <c r="J520" s="675"/>
      <c r="K520" s="667">
        <f>C520-G520</f>
        <v>150.61408079432272</v>
      </c>
      <c r="L520" s="668"/>
      <c r="M520" s="667" t="s">
        <v>151</v>
      </c>
      <c r="N520" s="668"/>
      <c r="O520" s="676">
        <f>IF(ISERROR(K520/C520),"",K520/C520)</f>
        <v>0.10643728546293256</v>
      </c>
      <c r="P520" s="677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74" t="s">
        <v>148</v>
      </c>
      <c r="B521" s="675"/>
      <c r="C521" s="652">
        <f>SUM(B173,B344,B516)</f>
        <v>0</v>
      </c>
      <c r="D521" s="652"/>
      <c r="E521" s="674" t="s">
        <v>149</v>
      </c>
      <c r="F521" s="675"/>
      <c r="G521" s="676">
        <f>IF(ISERROR(C521/C520),"",C521/C520)</f>
        <v>0</v>
      </c>
      <c r="H521" s="677"/>
      <c r="I521" s="642" t="s">
        <v>126</v>
      </c>
      <c r="J521" s="657"/>
      <c r="K521" s="652">
        <f>SUM(I173,I344,I516)</f>
        <v>0</v>
      </c>
      <c r="L521" s="652"/>
      <c r="M521" s="657" t="s">
        <v>127</v>
      </c>
      <c r="N521" s="657"/>
      <c r="O521" s="676">
        <f t="array" ref="O521">IF(ISERROR(K521/C519),"",K521/C519)</f>
        <v>0</v>
      </c>
      <c r="P521" s="677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74" t="s">
        <v>130</v>
      </c>
      <c r="B523" s="675"/>
      <c r="C523" s="674" t="s">
        <v>131</v>
      </c>
      <c r="D523" s="675"/>
      <c r="E523" s="674" t="s">
        <v>118</v>
      </c>
      <c r="F523" s="675"/>
      <c r="G523" s="684" t="s">
        <v>116</v>
      </c>
      <c r="H523" s="685"/>
      <c r="I523" s="674" t="s">
        <v>117</v>
      </c>
      <c r="J523" s="668"/>
      <c r="K523" s="674" t="s">
        <v>14</v>
      </c>
      <c r="L523" s="675"/>
      <c r="M523" s="674" t="s">
        <v>118</v>
      </c>
      <c r="N523" s="675"/>
      <c r="O523" s="642" t="s">
        <v>119</v>
      </c>
      <c r="P523" s="642"/>
      <c r="Q523" s="674" t="s">
        <v>14</v>
      </c>
      <c r="R523" s="675"/>
      <c r="S523" s="674" t="s">
        <v>118</v>
      </c>
      <c r="T523" s="675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78" t="s">
        <v>70</v>
      </c>
      <c r="B524" s="675"/>
      <c r="C524" s="679">
        <f>SUM(G28,G199,G370)</f>
        <v>7958</v>
      </c>
      <c r="D524" s="675"/>
      <c r="E524" s="680">
        <f>IF(ISERROR(C524/C530),"",C524/C530)</f>
        <v>0.32665626795829572</v>
      </c>
      <c r="F524" s="681"/>
      <c r="G524" s="686"/>
      <c r="H524" s="687"/>
      <c r="I524" s="682" t="s">
        <v>15</v>
      </c>
      <c r="J524" s="683"/>
      <c r="K524" s="667">
        <f t="shared" ref="K524:K529" si="214">SUM(R166,U337,U509)</f>
        <v>0</v>
      </c>
      <c r="L524" s="668"/>
      <c r="M524" s="680" t="str">
        <f t="array" ref="M524">IF(ISERROR(K524/K530),"",K524/K530)</f>
        <v/>
      </c>
      <c r="N524" s="681"/>
      <c r="O524" s="642" t="s">
        <v>41</v>
      </c>
      <c r="P524" s="642"/>
      <c r="Q524" s="690">
        <f t="shared" ref="Q524:Q529" si="215">SUM(X166,AA337,AA509)</f>
        <v>0</v>
      </c>
      <c r="R524" s="691"/>
      <c r="S524" s="680" t="str">
        <f t="array" ref="S524">IF(ISERROR(Q524/Q530),"",Q524/Q530)</f>
        <v/>
      </c>
      <c r="T524" s="681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78" t="s">
        <v>86</v>
      </c>
      <c r="B525" s="675"/>
      <c r="C525" s="674">
        <f>SUM(G86,G257,G428)</f>
        <v>9077</v>
      </c>
      <c r="D525" s="675"/>
      <c r="E525" s="680">
        <f>IF(ISERROR(C525/C530),"",C525/C530)</f>
        <v>0.37258845743370822</v>
      </c>
      <c r="F525" s="681"/>
      <c r="G525" s="686"/>
      <c r="H525" s="687"/>
      <c r="I525" s="682" t="s">
        <v>16</v>
      </c>
      <c r="J525" s="683"/>
      <c r="K525" s="667">
        <f t="shared" si="214"/>
        <v>0</v>
      </c>
      <c r="L525" s="668"/>
      <c r="M525" s="680" t="str">
        <f>IF(ISERROR(K525/K530),"",K525/K530)</f>
        <v/>
      </c>
      <c r="N525" s="681"/>
      <c r="O525" s="642" t="s">
        <v>42</v>
      </c>
      <c r="P525" s="642"/>
      <c r="Q525" s="674">
        <f t="shared" si="215"/>
        <v>0</v>
      </c>
      <c r="R525" s="675"/>
      <c r="S525" s="680" t="str">
        <f>IF(ISERROR(Q525/Q530),"",Q525/Q530)</f>
        <v/>
      </c>
      <c r="T525" s="681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78" t="s">
        <v>92</v>
      </c>
      <c r="B526" s="675"/>
      <c r="C526" s="674">
        <f>SUM(G121,G292,G463)</f>
        <v>3819</v>
      </c>
      <c r="D526" s="675"/>
      <c r="E526" s="680">
        <f>IF(ISERROR(C526/C530),"",C526/C530)</f>
        <v>0.15676052869222559</v>
      </c>
      <c r="F526" s="681"/>
      <c r="G526" s="686"/>
      <c r="H526" s="687"/>
      <c r="I526" s="682" t="s">
        <v>17</v>
      </c>
      <c r="J526" s="683"/>
      <c r="K526" s="667">
        <f t="shared" si="214"/>
        <v>0</v>
      </c>
      <c r="L526" s="668"/>
      <c r="M526" s="680" t="str">
        <f>IF(ISERROR(K526/K530),"",K526/K530)</f>
        <v/>
      </c>
      <c r="N526" s="681"/>
      <c r="O526" s="642" t="s">
        <v>43</v>
      </c>
      <c r="P526" s="642"/>
      <c r="Q526" s="674">
        <f t="shared" si="215"/>
        <v>0</v>
      </c>
      <c r="R526" s="675"/>
      <c r="S526" s="680" t="str">
        <f>IF(ISERROR(Q526/Q530),"",Q526/Q530)</f>
        <v/>
      </c>
      <c r="T526" s="681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78" t="s">
        <v>99</v>
      </c>
      <c r="B527" s="675"/>
      <c r="C527" s="674">
        <f>SUM(G137,G308,G479)</f>
        <v>3394</v>
      </c>
      <c r="D527" s="675"/>
      <c r="E527" s="680">
        <f>IF(ISERROR(C527/C530),"",C527/C530)</f>
        <v>0.13931532714883835</v>
      </c>
      <c r="F527" s="681"/>
      <c r="G527" s="686"/>
      <c r="H527" s="687"/>
      <c r="I527" s="682" t="s">
        <v>18</v>
      </c>
      <c r="J527" s="683"/>
      <c r="K527" s="667">
        <f t="shared" si="214"/>
        <v>0</v>
      </c>
      <c r="L527" s="668"/>
      <c r="M527" s="680" t="str">
        <f>IF(ISERROR(K527/K530),"",K527/K530)</f>
        <v/>
      </c>
      <c r="N527" s="681"/>
      <c r="O527" s="642" t="s">
        <v>21</v>
      </c>
      <c r="P527" s="642"/>
      <c r="Q527" s="674">
        <f t="shared" si="215"/>
        <v>0</v>
      </c>
      <c r="R527" s="675"/>
      <c r="S527" s="680" t="str">
        <f>IF(ISERROR(Q527/Q530),"",Q527/Q530)</f>
        <v/>
      </c>
      <c r="T527" s="681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78" t="s">
        <v>102</v>
      </c>
      <c r="B528" s="675"/>
      <c r="C528" s="674">
        <f>SUM(G148,G319,G490)</f>
        <v>18</v>
      </c>
      <c r="D528" s="675"/>
      <c r="E528" s="680">
        <f>IF(ISERROR(C528/C530),"",C528/C530)</f>
        <v>7.3885559477875377E-4</v>
      </c>
      <c r="F528" s="681"/>
      <c r="G528" s="686"/>
      <c r="H528" s="687"/>
      <c r="I528" s="682" t="s">
        <v>19</v>
      </c>
      <c r="J528" s="683"/>
      <c r="K528" s="667">
        <f t="shared" si="214"/>
        <v>0</v>
      </c>
      <c r="L528" s="668"/>
      <c r="M528" s="680" t="str">
        <f>IF(ISERROR(K528/K530),"",K528/K530)</f>
        <v/>
      </c>
      <c r="N528" s="681"/>
      <c r="O528" s="642" t="s">
        <v>45</v>
      </c>
      <c r="P528" s="642"/>
      <c r="Q528" s="674">
        <f t="shared" si="215"/>
        <v>0</v>
      </c>
      <c r="R528" s="675"/>
      <c r="S528" s="680" t="str">
        <f>IF(ISERROR(Q528/Q530),"",Q528/Q530)</f>
        <v/>
      </c>
      <c r="T528" s="681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78" t="s">
        <v>106</v>
      </c>
      <c r="B529" s="675"/>
      <c r="C529" s="674">
        <f>SUM(G163,G334,G506)</f>
        <v>96</v>
      </c>
      <c r="D529" s="675"/>
      <c r="E529" s="680">
        <f>IF(ISERROR(C529/C530),"",C529/C530)</f>
        <v>3.9405631721533534E-3</v>
      </c>
      <c r="F529" s="681"/>
      <c r="G529" s="686"/>
      <c r="H529" s="687"/>
      <c r="I529" s="682" t="s">
        <v>20</v>
      </c>
      <c r="J529" s="683"/>
      <c r="K529" s="667">
        <f t="shared" si="214"/>
        <v>0</v>
      </c>
      <c r="L529" s="668"/>
      <c r="M529" s="680" t="str">
        <f>IF(ISERROR(K529/K530),"",K529/K530)</f>
        <v/>
      </c>
      <c r="N529" s="681"/>
      <c r="O529" s="642" t="s">
        <v>46</v>
      </c>
      <c r="P529" s="642"/>
      <c r="Q529" s="674">
        <f t="shared" si="215"/>
        <v>0</v>
      </c>
      <c r="R529" s="675"/>
      <c r="S529" s="680" t="str">
        <f>IF(ISERROR(Q529/Q530),"",Q529/Q530)</f>
        <v/>
      </c>
      <c r="T529" s="681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74" t="s">
        <v>123</v>
      </c>
      <c r="B530" s="675"/>
      <c r="C530" s="679">
        <f>SUM(C524:C529)</f>
        <v>24362</v>
      </c>
      <c r="D530" s="675"/>
      <c r="E530" s="680">
        <f>SUM(E524:F529)</f>
        <v>0.99999999999999989</v>
      </c>
      <c r="F530" s="675"/>
      <c r="G530" s="688"/>
      <c r="H530" s="689"/>
      <c r="I530" s="674" t="s">
        <v>123</v>
      </c>
      <c r="J530" s="668"/>
      <c r="K530" s="667">
        <f>SUM(R173,U344,U516)</f>
        <v>0</v>
      </c>
      <c r="L530" s="668"/>
      <c r="M530" s="680">
        <f>SUM(M524:N529)</f>
        <v>0</v>
      </c>
      <c r="N530" s="681"/>
      <c r="O530" s="642" t="s">
        <v>123</v>
      </c>
      <c r="P530" s="642"/>
      <c r="Q530" s="690">
        <f>SUM(X173,AA344,AA516)</f>
        <v>0</v>
      </c>
      <c r="R530" s="691"/>
      <c r="S530" s="680">
        <f>SUM(S524:T529)</f>
        <v>0</v>
      </c>
      <c r="T530" s="681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82" t="s">
        <v>132</v>
      </c>
      <c r="B532" s="696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92" t="s">
        <v>143</v>
      </c>
      <c r="B533" s="693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92" t="s">
        <v>144</v>
      </c>
      <c r="B534" s="693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92" t="s">
        <v>145</v>
      </c>
      <c r="B535" s="693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94" t="s">
        <v>11</v>
      </c>
      <c r="B536" s="695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abSelected="1" topLeftCell="A521" zoomScaleNormal="100" workbookViewId="0">
      <selection activeCell="C538" sqref="C538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1" t="s">
        <v>23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81" t="s">
        <v>502</v>
      </c>
      <c r="B4" s="622" t="s">
        <v>25</v>
      </c>
      <c r="C4" s="622" t="s">
        <v>26</v>
      </c>
      <c r="D4" s="622" t="s">
        <v>27</v>
      </c>
      <c r="E4" s="625" t="s">
        <v>28</v>
      </c>
      <c r="F4" s="628" t="s">
        <v>29</v>
      </c>
      <c r="G4" s="631" t="s">
        <v>30</v>
      </c>
      <c r="H4" s="631"/>
      <c r="I4" s="622" t="s">
        <v>31</v>
      </c>
      <c r="J4" s="632" t="s">
        <v>32</v>
      </c>
      <c r="K4" s="643" t="s">
        <v>33</v>
      </c>
      <c r="L4" s="622" t="s">
        <v>34</v>
      </c>
      <c r="M4" s="646" t="s">
        <v>35</v>
      </c>
      <c r="N4" s="640" t="s">
        <v>36</v>
      </c>
      <c r="O4" s="631" t="s">
        <v>37</v>
      </c>
      <c r="P4" s="631"/>
      <c r="Q4" s="631"/>
      <c r="R4" s="631"/>
      <c r="S4" s="631"/>
      <c r="T4" s="631"/>
      <c r="U4" s="631"/>
      <c r="V4" s="648" t="s">
        <v>38</v>
      </c>
      <c r="W4" s="640" t="s">
        <v>39</v>
      </c>
      <c r="X4" s="631" t="s">
        <v>40</v>
      </c>
      <c r="Y4" s="631"/>
      <c r="Z4" s="631"/>
      <c r="AA4" s="63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82"/>
      <c r="B5" s="623"/>
      <c r="C5" s="623"/>
      <c r="D5" s="623"/>
      <c r="E5" s="626"/>
      <c r="F5" s="629"/>
      <c r="G5" s="631"/>
      <c r="H5" s="631"/>
      <c r="I5" s="623"/>
      <c r="J5" s="633"/>
      <c r="K5" s="644"/>
      <c r="L5" s="623"/>
      <c r="M5" s="647"/>
      <c r="N5" s="640"/>
      <c r="O5" s="631" t="s">
        <v>41</v>
      </c>
      <c r="P5" s="631" t="s">
        <v>42</v>
      </c>
      <c r="Q5" s="631" t="s">
        <v>43</v>
      </c>
      <c r="R5" s="641" t="s">
        <v>44</v>
      </c>
      <c r="S5" s="642" t="s">
        <v>45</v>
      </c>
      <c r="T5" s="631" t="s">
        <v>46</v>
      </c>
      <c r="U5" s="631" t="s">
        <v>47</v>
      </c>
      <c r="V5" s="648"/>
      <c r="W5" s="640"/>
      <c r="X5" s="631" t="s">
        <v>13</v>
      </c>
      <c r="Y5" s="631" t="s">
        <v>48</v>
      </c>
      <c r="Z5" s="631" t="s">
        <v>49</v>
      </c>
      <c r="AA5" s="63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3"/>
      <c r="B6" s="624"/>
      <c r="C6" s="624"/>
      <c r="D6" s="624"/>
      <c r="E6" s="627"/>
      <c r="F6" s="630"/>
      <c r="G6" s="335" t="s">
        <v>50</v>
      </c>
      <c r="H6" s="335" t="s">
        <v>51</v>
      </c>
      <c r="I6" s="624"/>
      <c r="J6" s="634"/>
      <c r="K6" s="645"/>
      <c r="L6" s="624"/>
      <c r="M6" s="647"/>
      <c r="N6" s="640"/>
      <c r="O6" s="631"/>
      <c r="P6" s="631"/>
      <c r="Q6" s="631"/>
      <c r="R6" s="641"/>
      <c r="S6" s="642"/>
      <c r="T6" s="631"/>
      <c r="U6" s="631"/>
      <c r="V6" s="648"/>
      <c r="W6" s="640"/>
      <c r="X6" s="631"/>
      <c r="Y6" s="631"/>
      <c r="Z6" s="631"/>
      <c r="AA6" s="63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SUM('31:10'!G7)</f>
        <v>724</v>
      </c>
      <c r="H7" s="95">
        <f t="shared" ref="H7:H24" si="0">D7*G7</f>
        <v>3641.7200000000003</v>
      </c>
      <c r="I7" s="93">
        <f>SUM('31:10'!I7)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SUM('31:10'!N7)</f>
        <v>0</v>
      </c>
      <c r="O7" s="93">
        <f>SUM('31:10'!O7)</f>
        <v>0</v>
      </c>
      <c r="P7" s="93">
        <f>SUM('31:10'!P7)</f>
        <v>0</v>
      </c>
      <c r="Q7" s="93">
        <f>SUM('31:10'!Q7)</f>
        <v>0</v>
      </c>
      <c r="R7" s="93">
        <f>SUM('31:10'!R7)</f>
        <v>0</v>
      </c>
      <c r="S7" s="93">
        <f>SUM('31:10'!S7)</f>
        <v>0</v>
      </c>
      <c r="T7" s="93">
        <f>SUM('31:10'!T7)</f>
        <v>0</v>
      </c>
      <c r="U7" s="93">
        <f>SUM('31:10'!U7)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SUM('31:10'!X7)</f>
        <v>0</v>
      </c>
      <c r="Y7" s="93">
        <f>SUM('31:10'!Y7)</f>
        <v>0</v>
      </c>
      <c r="Z7" s="93">
        <f>SUM('31:10'!Z7)</f>
        <v>0</v>
      </c>
      <c r="AA7" s="93">
        <f>SUM('31:10'!AA7)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SUM('31:10'!G8)</f>
        <v>0</v>
      </c>
      <c r="H8" s="95">
        <f t="shared" si="0"/>
        <v>0</v>
      </c>
      <c r="I8" s="93">
        <f>SUM('31:10'!I8)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SUM('31:10'!N8)</f>
        <v>0</v>
      </c>
      <c r="O8" s="93">
        <f>SUM('31:10'!O8)</f>
        <v>0</v>
      </c>
      <c r="P8" s="93">
        <f>SUM('31:10'!P8)</f>
        <v>0</v>
      </c>
      <c r="Q8" s="93">
        <f>SUM('31:10'!Q8)</f>
        <v>0</v>
      </c>
      <c r="R8" s="93">
        <f>SUM('31:10'!R8)</f>
        <v>0</v>
      </c>
      <c r="S8" s="93">
        <f>SUM('31:10'!S8)</f>
        <v>0</v>
      </c>
      <c r="T8" s="93">
        <f>SUM('31:10'!T8)</f>
        <v>0</v>
      </c>
      <c r="U8" s="93">
        <f>SUM('31:10'!U8)</f>
        <v>0</v>
      </c>
      <c r="V8" s="205">
        <f t="shared" si="2"/>
        <v>0</v>
      </c>
      <c r="W8" s="33" t="str">
        <f t="shared" si="3"/>
        <v/>
      </c>
      <c r="X8" s="93">
        <f>SUM('31:10'!X8)</f>
        <v>0</v>
      </c>
      <c r="Y8" s="93">
        <f>SUM('31:10'!Y8)</f>
        <v>0</v>
      </c>
      <c r="Z8" s="93">
        <f>SUM('31:10'!Z8)</f>
        <v>0</v>
      </c>
      <c r="AA8" s="93">
        <f>SUM('31:10'!AA8)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SUM('31:10'!G9)</f>
        <v>0</v>
      </c>
      <c r="H9" s="95">
        <f t="shared" si="0"/>
        <v>0</v>
      </c>
      <c r="I9" s="93">
        <f>SUM('31:10'!I9)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SUM('31:10'!N9)</f>
        <v>0</v>
      </c>
      <c r="O9" s="93">
        <f>SUM('31:10'!O9)</f>
        <v>0</v>
      </c>
      <c r="P9" s="93">
        <f>SUM('31:10'!P9)</f>
        <v>0</v>
      </c>
      <c r="Q9" s="93">
        <f>SUM('31:10'!Q9)</f>
        <v>0</v>
      </c>
      <c r="R9" s="93">
        <f>SUM('31:10'!R9)</f>
        <v>0</v>
      </c>
      <c r="S9" s="93">
        <f>SUM('31:10'!S9)</f>
        <v>0</v>
      </c>
      <c r="T9" s="93">
        <f>SUM('31:10'!T9)</f>
        <v>0</v>
      </c>
      <c r="U9" s="93">
        <f>SUM('31:10'!U9)</f>
        <v>0</v>
      </c>
      <c r="V9" s="205">
        <f t="shared" si="2"/>
        <v>0</v>
      </c>
      <c r="W9" s="33" t="str">
        <f t="shared" si="3"/>
        <v/>
      </c>
      <c r="X9" s="93">
        <f>SUM('31:10'!X9)</f>
        <v>0</v>
      </c>
      <c r="Y9" s="93">
        <f>SUM('31:10'!Y9)</f>
        <v>0</v>
      </c>
      <c r="Z9" s="93">
        <f>SUM('31:10'!Z9)</f>
        <v>0</v>
      </c>
      <c r="AA9" s="93">
        <f>SUM('31:10'!AA9)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SUM('31:10'!G10)</f>
        <v>1533</v>
      </c>
      <c r="H10" s="95">
        <f t="shared" si="0"/>
        <v>7710.9900000000007</v>
      </c>
      <c r="I10" s="93">
        <f>SUM('31:10'!I10)</f>
        <v>104</v>
      </c>
      <c r="J10" s="31">
        <f t="array" ref="J10">IF(ISERROR(G10/I10),"",G10/I10)</f>
        <v>14.740384615384615</v>
      </c>
      <c r="K10" s="35">
        <f t="array" ref="K10">IF(ISERROR(G10/L10),"",G10/L10)</f>
        <v>80.684210526315795</v>
      </c>
      <c r="L10" s="87">
        <v>19</v>
      </c>
      <c r="M10" s="36">
        <f t="shared" si="1"/>
        <v>23.315789473684205</v>
      </c>
      <c r="N10" s="93">
        <f>SUM('31:10'!N10)</f>
        <v>0</v>
      </c>
      <c r="O10" s="93">
        <f>SUM('31:10'!O10)</f>
        <v>0</v>
      </c>
      <c r="P10" s="93">
        <f>SUM('31:10'!P10)</f>
        <v>0</v>
      </c>
      <c r="Q10" s="93">
        <f>SUM('31:10'!Q10)</f>
        <v>0</v>
      </c>
      <c r="R10" s="93">
        <f>SUM('31:10'!R10)</f>
        <v>0</v>
      </c>
      <c r="S10" s="93">
        <f>SUM('31:10'!S10)</f>
        <v>0</v>
      </c>
      <c r="T10" s="93">
        <f>SUM('31:10'!T10)</f>
        <v>0</v>
      </c>
      <c r="U10" s="93">
        <f>SUM('31:10'!U10)</f>
        <v>0</v>
      </c>
      <c r="V10" s="205">
        <f t="shared" si="2"/>
        <v>0</v>
      </c>
      <c r="W10" s="33">
        <f t="shared" si="3"/>
        <v>0</v>
      </c>
      <c r="X10" s="93">
        <f>SUM('31:10'!X10)</f>
        <v>0</v>
      </c>
      <c r="Y10" s="93">
        <f>SUM('31:10'!Y10)</f>
        <v>0</v>
      </c>
      <c r="Z10" s="93">
        <f>SUM('31:10'!Z10)</f>
        <v>0</v>
      </c>
      <c r="AA10" s="93">
        <f>SUM('31:10'!AA10)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SUM('31:10'!G11)</f>
        <v>977</v>
      </c>
      <c r="H11" s="95">
        <f t="shared" si="0"/>
        <v>4914.3100000000004</v>
      </c>
      <c r="I11" s="93">
        <f>SUM('31:10'!I11)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SUM('31:10'!N11)</f>
        <v>0</v>
      </c>
      <c r="O11" s="93">
        <f>SUM('31:10'!O11)</f>
        <v>0</v>
      </c>
      <c r="P11" s="93">
        <f>SUM('31:10'!P11)</f>
        <v>0</v>
      </c>
      <c r="Q11" s="93">
        <f>SUM('31:10'!Q11)</f>
        <v>0</v>
      </c>
      <c r="R11" s="93">
        <f>SUM('31:10'!R11)</f>
        <v>0</v>
      </c>
      <c r="S11" s="93">
        <f>SUM('31:10'!S11)</f>
        <v>0</v>
      </c>
      <c r="T11" s="93">
        <f>SUM('31:10'!T11)</f>
        <v>0</v>
      </c>
      <c r="U11" s="93">
        <f>SUM('31:10'!U11)</f>
        <v>0</v>
      </c>
      <c r="V11" s="205">
        <f t="shared" si="2"/>
        <v>0</v>
      </c>
      <c r="W11" s="33">
        <f t="shared" si="3"/>
        <v>0</v>
      </c>
      <c r="X11" s="93">
        <f>SUM('31:10'!X11)</f>
        <v>0</v>
      </c>
      <c r="Y11" s="93">
        <f>SUM('31:10'!Y11)</f>
        <v>0</v>
      </c>
      <c r="Z11" s="93">
        <f>SUM('31:10'!Z11)</f>
        <v>0</v>
      </c>
      <c r="AA11" s="93">
        <f>SUM('31:10'!AA11)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SUM('31:10'!G12)</f>
        <v>1135</v>
      </c>
      <c r="H12" s="95">
        <f t="shared" si="0"/>
        <v>5720.4</v>
      </c>
      <c r="I12" s="93">
        <f>SUM('31:10'!I12)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SUM('31:10'!N12)</f>
        <v>0</v>
      </c>
      <c r="O12" s="93">
        <f>SUM('31:10'!O12)</f>
        <v>0</v>
      </c>
      <c r="P12" s="93">
        <f>SUM('31:10'!P12)</f>
        <v>0</v>
      </c>
      <c r="Q12" s="93">
        <f>SUM('31:10'!Q12)</f>
        <v>0</v>
      </c>
      <c r="R12" s="93">
        <f>SUM('31:10'!R12)</f>
        <v>0</v>
      </c>
      <c r="S12" s="93">
        <f>SUM('31:10'!S12)</f>
        <v>0</v>
      </c>
      <c r="T12" s="93">
        <f>SUM('31:10'!T12)</f>
        <v>0</v>
      </c>
      <c r="U12" s="93">
        <f>SUM('31:10'!U12)</f>
        <v>0</v>
      </c>
      <c r="V12" s="205">
        <f t="shared" si="2"/>
        <v>0</v>
      </c>
      <c r="W12" s="33">
        <f t="shared" si="3"/>
        <v>0</v>
      </c>
      <c r="X12" s="93">
        <f>SUM('31:10'!X12)</f>
        <v>0</v>
      </c>
      <c r="Y12" s="93">
        <f>SUM('31:10'!Y12)</f>
        <v>0</v>
      </c>
      <c r="Z12" s="93">
        <f>SUM('31:10'!Z12)</f>
        <v>0</v>
      </c>
      <c r="AA12" s="93">
        <f>SUM('31:10'!AA12)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SUM('31:10'!G13)</f>
        <v>0</v>
      </c>
      <c r="H13" s="95">
        <f t="shared" si="0"/>
        <v>0</v>
      </c>
      <c r="I13" s="93">
        <f>SUM('31:10'!I13)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SUM('31:10'!N13)</f>
        <v>0</v>
      </c>
      <c r="O13" s="93">
        <f>SUM('31:10'!O13)</f>
        <v>0</v>
      </c>
      <c r="P13" s="93">
        <f>SUM('31:10'!P13)</f>
        <v>0</v>
      </c>
      <c r="Q13" s="93">
        <f>SUM('31:10'!Q13)</f>
        <v>0</v>
      </c>
      <c r="R13" s="93">
        <f>SUM('31:10'!R13)</f>
        <v>0</v>
      </c>
      <c r="S13" s="93">
        <f>SUM('31:10'!S13)</f>
        <v>0</v>
      </c>
      <c r="T13" s="93">
        <f>SUM('31:10'!T13)</f>
        <v>0</v>
      </c>
      <c r="U13" s="93">
        <f>SUM('31:10'!U13)</f>
        <v>0</v>
      </c>
      <c r="V13" s="205">
        <f t="shared" si="2"/>
        <v>0</v>
      </c>
      <c r="W13" s="33" t="str">
        <f t="shared" si="3"/>
        <v/>
      </c>
      <c r="X13" s="93">
        <f>SUM('31:10'!X13)</f>
        <v>0</v>
      </c>
      <c r="Y13" s="93">
        <f>SUM('31:10'!Y13)</f>
        <v>0</v>
      </c>
      <c r="Z13" s="93">
        <f>SUM('31:10'!Z13)</f>
        <v>0</v>
      </c>
      <c r="AA13" s="93">
        <f>SUM('31:10'!AA13)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SUM('31:10'!G14)</f>
        <v>0</v>
      </c>
      <c r="H14" s="95">
        <f t="shared" si="0"/>
        <v>0</v>
      </c>
      <c r="I14" s="93">
        <f>SUM('31:10'!I14)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SUM('31:10'!N14)</f>
        <v>0</v>
      </c>
      <c r="O14" s="93">
        <f>SUM('31:10'!O14)</f>
        <v>0</v>
      </c>
      <c r="P14" s="93">
        <f>SUM('31:10'!P14)</f>
        <v>0</v>
      </c>
      <c r="Q14" s="93">
        <f>SUM('31:10'!Q14)</f>
        <v>0</v>
      </c>
      <c r="R14" s="93">
        <f>SUM('31:10'!R14)</f>
        <v>0</v>
      </c>
      <c r="S14" s="93">
        <f>SUM('31:10'!S14)</f>
        <v>0</v>
      </c>
      <c r="T14" s="93">
        <f>SUM('31:10'!T14)</f>
        <v>0</v>
      </c>
      <c r="U14" s="93">
        <f>SUM('31:10'!U14)</f>
        <v>0</v>
      </c>
      <c r="V14" s="205">
        <f t="shared" si="2"/>
        <v>0</v>
      </c>
      <c r="W14" s="33" t="str">
        <f t="shared" si="3"/>
        <v/>
      </c>
      <c r="X14" s="93">
        <f>SUM('31:10'!X14)</f>
        <v>0</v>
      </c>
      <c r="Y14" s="93">
        <f>SUM('31:10'!Y14)</f>
        <v>0</v>
      </c>
      <c r="Z14" s="93">
        <f>SUM('31:10'!Z14)</f>
        <v>0</v>
      </c>
      <c r="AA14" s="93">
        <f>SUM('31:10'!AA14)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SUM('31:10'!G15)</f>
        <v>1749</v>
      </c>
      <c r="H15" s="95">
        <f t="shared" si="0"/>
        <v>8814.9600000000009</v>
      </c>
      <c r="I15" s="93">
        <f>SUM('31:10'!I15)</f>
        <v>120</v>
      </c>
      <c r="J15" s="31">
        <f t="array" ref="J15">IF(ISERROR(G15/I15),"",G15/I15)</f>
        <v>14.574999999999999</v>
      </c>
      <c r="K15" s="35">
        <f t="array" ref="K15">IF(ISERROR(G15/L15),"",G15/L15)</f>
        <v>102.88235294117646</v>
      </c>
      <c r="L15" s="87">
        <v>17</v>
      </c>
      <c r="M15" s="36">
        <f t="shared" si="1"/>
        <v>17.117647058823536</v>
      </c>
      <c r="N15" s="93">
        <f>SUM('31:10'!N15)</f>
        <v>0</v>
      </c>
      <c r="O15" s="93">
        <f>SUM('31:10'!O15)</f>
        <v>0</v>
      </c>
      <c r="P15" s="93">
        <f>SUM('31:10'!P15)</f>
        <v>0</v>
      </c>
      <c r="Q15" s="93">
        <f>SUM('31:10'!Q15)</f>
        <v>0</v>
      </c>
      <c r="R15" s="93">
        <f>SUM('31:10'!R15)</f>
        <v>0</v>
      </c>
      <c r="S15" s="93">
        <f>SUM('31:10'!S15)</f>
        <v>0</v>
      </c>
      <c r="T15" s="93">
        <f>SUM('31:10'!T15)</f>
        <v>0</v>
      </c>
      <c r="U15" s="93">
        <f>SUM('31:10'!U15)</f>
        <v>0</v>
      </c>
      <c r="V15" s="205">
        <f t="shared" si="2"/>
        <v>0</v>
      </c>
      <c r="W15" s="33">
        <f t="shared" si="3"/>
        <v>0</v>
      </c>
      <c r="X15" s="93">
        <f>SUM('31:10'!X15)</f>
        <v>0</v>
      </c>
      <c r="Y15" s="93">
        <f>SUM('31:10'!Y15)</f>
        <v>0</v>
      </c>
      <c r="Z15" s="93">
        <f>SUM('31:10'!Z15)</f>
        <v>0</v>
      </c>
      <c r="AA15" s="93">
        <f>SUM('31:10'!AA15)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SUM('31:10'!G16)</f>
        <v>1230</v>
      </c>
      <c r="H16" s="95">
        <f t="shared" si="0"/>
        <v>6199.2</v>
      </c>
      <c r="I16" s="93">
        <f>SUM('31:10'!I16)</f>
        <v>77</v>
      </c>
      <c r="J16" s="31">
        <f t="array" ref="J16">IF(ISERROR(G16/I16),"",G16/I16)</f>
        <v>15.974025974025974</v>
      </c>
      <c r="K16" s="35">
        <f t="array" ref="K16">IF(ISERROR(G16/L16),"",G16/L16)</f>
        <v>72.352941176470594</v>
      </c>
      <c r="L16" s="87">
        <v>17</v>
      </c>
      <c r="M16" s="36">
        <f t="shared" si="1"/>
        <v>4.6470588235294059</v>
      </c>
      <c r="N16" s="93">
        <f>SUM('31:10'!N16)</f>
        <v>0</v>
      </c>
      <c r="O16" s="93">
        <f>SUM('31:10'!O16)</f>
        <v>0</v>
      </c>
      <c r="P16" s="93">
        <f>SUM('31:10'!P16)</f>
        <v>0</v>
      </c>
      <c r="Q16" s="93">
        <f>SUM('31:10'!Q16)</f>
        <v>0</v>
      </c>
      <c r="R16" s="93">
        <f>SUM('31:10'!R16)</f>
        <v>0</v>
      </c>
      <c r="S16" s="93">
        <f>SUM('31:10'!S16)</f>
        <v>0</v>
      </c>
      <c r="T16" s="93">
        <f>SUM('31:10'!T16)</f>
        <v>0</v>
      </c>
      <c r="U16" s="93">
        <f>SUM('31:10'!U16)</f>
        <v>0</v>
      </c>
      <c r="V16" s="205">
        <f t="shared" si="2"/>
        <v>0</v>
      </c>
      <c r="W16" s="33">
        <f t="shared" si="3"/>
        <v>0</v>
      </c>
      <c r="X16" s="93">
        <f>SUM('31:10'!X16)</f>
        <v>0</v>
      </c>
      <c r="Y16" s="93">
        <f>SUM('31:10'!Y16)</f>
        <v>0</v>
      </c>
      <c r="Z16" s="93">
        <f>SUM('31:10'!Z16)</f>
        <v>0</v>
      </c>
      <c r="AA16" s="93">
        <f>SUM('31:10'!AA16)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SUM('31:10'!G17)</f>
        <v>0</v>
      </c>
      <c r="H17" s="95">
        <f t="shared" si="0"/>
        <v>0</v>
      </c>
      <c r="I17" s="93">
        <f>SUM('31:10'!I17)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SUM('31:10'!N17)</f>
        <v>0</v>
      </c>
      <c r="O17" s="93">
        <f>SUM('31:10'!O17)</f>
        <v>0</v>
      </c>
      <c r="P17" s="93">
        <f>SUM('31:10'!P17)</f>
        <v>0</v>
      </c>
      <c r="Q17" s="93">
        <f>SUM('31:10'!Q17)</f>
        <v>0</v>
      </c>
      <c r="R17" s="93">
        <f>SUM('31:10'!R17)</f>
        <v>0</v>
      </c>
      <c r="S17" s="93">
        <f>SUM('31:10'!S17)</f>
        <v>0</v>
      </c>
      <c r="T17" s="93">
        <f>SUM('31:10'!T17)</f>
        <v>0</v>
      </c>
      <c r="U17" s="93">
        <f>SUM('31:10'!U17)</f>
        <v>0</v>
      </c>
      <c r="V17" s="205">
        <f t="shared" si="2"/>
        <v>0</v>
      </c>
      <c r="W17" s="33" t="str">
        <f>IF(ISERROR(V17/G17),"",V17/G17)</f>
        <v/>
      </c>
      <c r="X17" s="93">
        <f>SUM('31:10'!X17)</f>
        <v>0</v>
      </c>
      <c r="Y17" s="93">
        <f>SUM('31:10'!Y17)</f>
        <v>0</v>
      </c>
      <c r="Z17" s="93">
        <f>SUM('31:10'!Z17)</f>
        <v>0</v>
      </c>
      <c r="AA17" s="93">
        <f>SUM('31:10'!AA17)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SUM('31:10'!G18)</f>
        <v>119</v>
      </c>
      <c r="H18" s="95">
        <f t="shared" si="0"/>
        <v>0</v>
      </c>
      <c r="I18" s="93">
        <f>SUM('31:10'!I18)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SUM('31:10'!N18)</f>
        <v>0</v>
      </c>
      <c r="O18" s="93">
        <f>SUM('31:10'!O18)</f>
        <v>0</v>
      </c>
      <c r="P18" s="93">
        <f>SUM('31:10'!P18)</f>
        <v>0</v>
      </c>
      <c r="Q18" s="93">
        <f>SUM('31:10'!Q18)</f>
        <v>0</v>
      </c>
      <c r="R18" s="93">
        <f>SUM('31:10'!R18)</f>
        <v>0</v>
      </c>
      <c r="S18" s="93">
        <f>SUM('31:10'!S18)</f>
        <v>0</v>
      </c>
      <c r="T18" s="93">
        <f>SUM('31:10'!T18)</f>
        <v>0</v>
      </c>
      <c r="U18" s="93">
        <f>SUM('31:10'!U18)</f>
        <v>0</v>
      </c>
      <c r="V18" s="205">
        <f t="shared" si="2"/>
        <v>0</v>
      </c>
      <c r="W18" s="33">
        <f>IF(ISERROR(V18/G18),"",V18/G18)</f>
        <v>0</v>
      </c>
      <c r="X18" s="93">
        <f>SUM('31:10'!X18)</f>
        <v>0</v>
      </c>
      <c r="Y18" s="93">
        <f>SUM('31:10'!Y18)</f>
        <v>0</v>
      </c>
      <c r="Z18" s="93">
        <f>SUM('31:10'!Z18)</f>
        <v>0</v>
      </c>
      <c r="AA18" s="93">
        <f>SUM('31:10'!AA18)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SUM('31:10'!G19)</f>
        <v>1876</v>
      </c>
      <c r="H19" s="95">
        <f t="shared" si="0"/>
        <v>9492.56</v>
      </c>
      <c r="I19" s="93">
        <f>SUM('31:10'!I19)</f>
        <v>105</v>
      </c>
      <c r="J19" s="31">
        <f t="array" ref="J19">IF(ISERROR(G19/I19),"",G19/I19)</f>
        <v>17.866666666666667</v>
      </c>
      <c r="K19" s="35">
        <f t="array" ref="K19">IF(ISERROR(G19/L19),"",G19/L19)</f>
        <v>98.736842105263165</v>
      </c>
      <c r="L19" s="87">
        <v>19</v>
      </c>
      <c r="M19" s="36">
        <f t="shared" ref="M19:M21" si="4">IF(ISERROR(I19-K19),"",I19-K19)</f>
        <v>6.2631578947368354</v>
      </c>
      <c r="N19" s="93">
        <f>SUM('31:10'!N19)</f>
        <v>0</v>
      </c>
      <c r="O19" s="93">
        <f>SUM('31:10'!O19)</f>
        <v>0</v>
      </c>
      <c r="P19" s="93">
        <f>SUM('31:10'!P19)</f>
        <v>0</v>
      </c>
      <c r="Q19" s="93">
        <f>SUM('31:10'!Q19)</f>
        <v>0</v>
      </c>
      <c r="R19" s="93">
        <f>SUM('31:10'!R19)</f>
        <v>0</v>
      </c>
      <c r="S19" s="93">
        <f>SUM('31:10'!S19)</f>
        <v>0</v>
      </c>
      <c r="T19" s="93">
        <f>SUM('31:10'!T19)</f>
        <v>0</v>
      </c>
      <c r="U19" s="93">
        <f>SUM('31:10'!U19)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SUM('31:10'!X19)</f>
        <v>0</v>
      </c>
      <c r="Y19" s="93">
        <f>SUM('31:10'!Y19)</f>
        <v>0</v>
      </c>
      <c r="Z19" s="93">
        <f>SUM('31:10'!Z19)</f>
        <v>0</v>
      </c>
      <c r="AA19" s="93">
        <f>SUM('31:10'!AA19)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SUM('31:10'!G20)</f>
        <v>2192</v>
      </c>
      <c r="H20" s="95">
        <f t="shared" si="0"/>
        <v>11157.279999999999</v>
      </c>
      <c r="I20" s="93">
        <f>SUM('31:10'!I20)</f>
        <v>112.5</v>
      </c>
      <c r="J20" s="31">
        <f t="array" ref="J20">IF(ISERROR(G20/I20),"",G20/I20)</f>
        <v>19.484444444444446</v>
      </c>
      <c r="K20" s="35">
        <f t="array" ref="K20">IF(ISERROR(G20/L20),"",G20/L20)</f>
        <v>95.304347826086953</v>
      </c>
      <c r="L20" s="87">
        <v>23</v>
      </c>
      <c r="M20" s="36">
        <f t="shared" si="4"/>
        <v>17.195652173913047</v>
      </c>
      <c r="N20" s="93">
        <f>SUM('31:10'!N20)</f>
        <v>0</v>
      </c>
      <c r="O20" s="93">
        <f>SUM('31:10'!O20)</f>
        <v>0</v>
      </c>
      <c r="P20" s="93">
        <f>SUM('31:10'!P20)</f>
        <v>0</v>
      </c>
      <c r="Q20" s="93">
        <f>SUM('31:10'!Q20)</f>
        <v>0</v>
      </c>
      <c r="R20" s="93">
        <f>SUM('31:10'!R20)</f>
        <v>0</v>
      </c>
      <c r="S20" s="93">
        <f>SUM('31:10'!S20)</f>
        <v>0</v>
      </c>
      <c r="T20" s="93">
        <f>SUM('31:10'!T20)</f>
        <v>0</v>
      </c>
      <c r="U20" s="93">
        <f>SUM('31:10'!U20)</f>
        <v>0</v>
      </c>
      <c r="V20" s="205">
        <f t="shared" si="2"/>
        <v>0</v>
      </c>
      <c r="W20" s="33">
        <f t="shared" si="5"/>
        <v>0</v>
      </c>
      <c r="X20" s="93">
        <f>SUM('31:10'!X20)</f>
        <v>0</v>
      </c>
      <c r="Y20" s="93">
        <f>SUM('31:10'!Y20)</f>
        <v>0</v>
      </c>
      <c r="Z20" s="93">
        <f>SUM('31:10'!Z20)</f>
        <v>0</v>
      </c>
      <c r="AA20" s="93">
        <f>SUM('31:10'!AA20)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SUM('31:10'!G21)</f>
        <v>1190</v>
      </c>
      <c r="H21" s="95">
        <f t="shared" si="0"/>
        <v>6057.0999999999995</v>
      </c>
      <c r="I21" s="93">
        <f>SUM('31:10'!I21)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SUM('31:10'!N21)</f>
        <v>0</v>
      </c>
      <c r="O21" s="93">
        <f>SUM('31:10'!O21)</f>
        <v>0</v>
      </c>
      <c r="P21" s="93">
        <f>SUM('31:10'!P21)</f>
        <v>0</v>
      </c>
      <c r="Q21" s="93">
        <f>SUM('31:10'!Q21)</f>
        <v>0</v>
      </c>
      <c r="R21" s="93">
        <f>SUM('31:10'!R21)</f>
        <v>0</v>
      </c>
      <c r="S21" s="93">
        <f>SUM('31:10'!S21)</f>
        <v>0</v>
      </c>
      <c r="T21" s="93">
        <f>SUM('31:10'!T21)</f>
        <v>0</v>
      </c>
      <c r="U21" s="93">
        <f>SUM('31:10'!U21)</f>
        <v>0</v>
      </c>
      <c r="V21" s="205">
        <f t="shared" si="2"/>
        <v>0</v>
      </c>
      <c r="W21" s="33">
        <f t="shared" si="5"/>
        <v>0</v>
      </c>
      <c r="X21" s="93">
        <f>SUM('31:10'!X21)</f>
        <v>0</v>
      </c>
      <c r="Y21" s="93">
        <f>SUM('31:10'!Y21)</f>
        <v>0</v>
      </c>
      <c r="Z21" s="93">
        <f>SUM('31:10'!Z21)</f>
        <v>0</v>
      </c>
      <c r="AA21" s="93">
        <f>SUM('31:10'!AA21)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SUM('31:10'!G22)</f>
        <v>0</v>
      </c>
      <c r="H22" s="95">
        <f t="shared" si="0"/>
        <v>0</v>
      </c>
      <c r="I22" s="93">
        <f>SUM('31:10'!I22)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SUM('31:10'!N22)</f>
        <v>0</v>
      </c>
      <c r="O22" s="93">
        <f>SUM('31:10'!O22)</f>
        <v>0</v>
      </c>
      <c r="P22" s="93">
        <f>SUM('31:10'!P22)</f>
        <v>0</v>
      </c>
      <c r="Q22" s="93">
        <f>SUM('31:10'!Q22)</f>
        <v>0</v>
      </c>
      <c r="R22" s="93">
        <f>SUM('31:10'!R22)</f>
        <v>0</v>
      </c>
      <c r="S22" s="93">
        <f>SUM('31:10'!S22)</f>
        <v>0</v>
      </c>
      <c r="T22" s="93">
        <f>SUM('31:10'!T22)</f>
        <v>0</v>
      </c>
      <c r="U22" s="93">
        <f>SUM('31:10'!U22)</f>
        <v>0</v>
      </c>
      <c r="V22" s="205">
        <f t="shared" si="2"/>
        <v>0</v>
      </c>
      <c r="W22" s="33"/>
      <c r="X22" s="93">
        <f>SUM('31:10'!X22)</f>
        <v>0</v>
      </c>
      <c r="Y22" s="93">
        <f>SUM('31:10'!Y22)</f>
        <v>0</v>
      </c>
      <c r="Z22" s="93">
        <f>SUM('31:10'!Z22)</f>
        <v>0</v>
      </c>
      <c r="AA22" s="93">
        <f>SUM('31:10'!AA22)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SUM('31:10'!G23)</f>
        <v>0</v>
      </c>
      <c r="H23" s="95">
        <f t="shared" si="0"/>
        <v>0</v>
      </c>
      <c r="I23" s="93">
        <f>SUM('31:10'!I23)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SUM('31:10'!N23)</f>
        <v>0</v>
      </c>
      <c r="O23" s="93">
        <f>SUM('31:10'!O23)</f>
        <v>0</v>
      </c>
      <c r="P23" s="93">
        <f>SUM('31:10'!P23)</f>
        <v>0</v>
      </c>
      <c r="Q23" s="93">
        <f>SUM('31:10'!Q23)</f>
        <v>0</v>
      </c>
      <c r="R23" s="93">
        <f>SUM('31:10'!R23)</f>
        <v>0</v>
      </c>
      <c r="S23" s="93">
        <f>SUM('31:10'!S23)</f>
        <v>0</v>
      </c>
      <c r="T23" s="93">
        <f>SUM('31:10'!T23)</f>
        <v>0</v>
      </c>
      <c r="U23" s="93">
        <f>SUM('31:10'!U23)</f>
        <v>0</v>
      </c>
      <c r="V23" s="205">
        <f t="shared" si="2"/>
        <v>0</v>
      </c>
      <c r="W23" s="33"/>
      <c r="X23" s="93">
        <f>SUM('31:10'!X23)</f>
        <v>0</v>
      </c>
      <c r="Y23" s="93">
        <f>SUM('31:10'!Y23)</f>
        <v>0</v>
      </c>
      <c r="Z23" s="93">
        <f>SUM('31:10'!Z23)</f>
        <v>0</v>
      </c>
      <c r="AA23" s="93">
        <f>SUM('31:10'!AA23)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SUM('31:10'!G24)</f>
        <v>0</v>
      </c>
      <c r="H24" s="95">
        <f t="shared" si="0"/>
        <v>0</v>
      </c>
      <c r="I24" s="93">
        <f>SUM('31:10'!I24)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SUM('31:10'!N24)</f>
        <v>0</v>
      </c>
      <c r="O24" s="93">
        <f>SUM('31:10'!O24)</f>
        <v>0</v>
      </c>
      <c r="P24" s="93">
        <f>SUM('31:10'!P24)</f>
        <v>0</v>
      </c>
      <c r="Q24" s="93">
        <f>SUM('31:10'!Q24)</f>
        <v>0</v>
      </c>
      <c r="R24" s="93">
        <f>SUM('31:10'!R24)</f>
        <v>0</v>
      </c>
      <c r="S24" s="93">
        <f>SUM('31:10'!S24)</f>
        <v>0</v>
      </c>
      <c r="T24" s="93">
        <f>SUM('31:10'!T24)</f>
        <v>0</v>
      </c>
      <c r="U24" s="93">
        <f>SUM('31:10'!U24)</f>
        <v>0</v>
      </c>
      <c r="V24" s="205">
        <f t="shared" si="2"/>
        <v>0</v>
      </c>
      <c r="W24" s="33"/>
      <c r="X24" s="93">
        <f>SUM('31:10'!X24)</f>
        <v>0</v>
      </c>
      <c r="Y24" s="93">
        <f>SUM('31:10'!Y24)</f>
        <v>0</v>
      </c>
      <c r="Z24" s="93">
        <f>SUM('31:10'!Z24)</f>
        <v>0</v>
      </c>
      <c r="AA24" s="93">
        <f>SUM('31:10'!AA24)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SUM('31:10'!G25)</f>
        <v>0</v>
      </c>
      <c r="H25" s="95">
        <f>D25*G25</f>
        <v>0</v>
      </c>
      <c r="I25" s="93">
        <f>SUM('31:10'!I25)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SUM('31:10'!N25)</f>
        <v>0</v>
      </c>
      <c r="O25" s="93">
        <f>SUM('31:10'!O25)</f>
        <v>0</v>
      </c>
      <c r="P25" s="93">
        <f>SUM('31:10'!P25)</f>
        <v>0</v>
      </c>
      <c r="Q25" s="93">
        <f>SUM('31:10'!Q25)</f>
        <v>0</v>
      </c>
      <c r="R25" s="93">
        <f>SUM('31:10'!R25)</f>
        <v>0</v>
      </c>
      <c r="S25" s="93">
        <f>SUM('31:10'!S25)</f>
        <v>0</v>
      </c>
      <c r="T25" s="93">
        <f>SUM('31:10'!T25)</f>
        <v>0</v>
      </c>
      <c r="U25" s="93">
        <f>SUM('31:10'!U25)</f>
        <v>0</v>
      </c>
      <c r="V25" s="205">
        <f t="shared" si="2"/>
        <v>0</v>
      </c>
      <c r="W25" s="33"/>
      <c r="X25" s="93">
        <f>SUM('31:10'!X25)</f>
        <v>0</v>
      </c>
      <c r="Y25" s="93">
        <f>SUM('31:10'!Y25)</f>
        <v>0</v>
      </c>
      <c r="Z25" s="93">
        <f>SUM('31:10'!Z25)</f>
        <v>0</v>
      </c>
      <c r="AA25" s="93">
        <f>SUM('31:10'!AA25)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SUM('31:10'!G26)</f>
        <v>0</v>
      </c>
      <c r="H26" s="95">
        <f t="shared" ref="H26:H27" si="6">D26*G26</f>
        <v>0</v>
      </c>
      <c r="I26" s="93">
        <f>SUM('31:10'!I26)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SUM('31:10'!N26)</f>
        <v>0</v>
      </c>
      <c r="O26" s="93">
        <f>SUM('31:10'!O26)</f>
        <v>0</v>
      </c>
      <c r="P26" s="93">
        <f>SUM('31:10'!P26)</f>
        <v>0</v>
      </c>
      <c r="Q26" s="93">
        <f>SUM('31:10'!Q26)</f>
        <v>0</v>
      </c>
      <c r="R26" s="93">
        <f>SUM('31:10'!R26)</f>
        <v>0</v>
      </c>
      <c r="S26" s="93">
        <f>SUM('31:10'!S26)</f>
        <v>0</v>
      </c>
      <c r="T26" s="93">
        <f>SUM('31:10'!T26)</f>
        <v>0</v>
      </c>
      <c r="U26" s="93">
        <f>SUM('31:10'!U26)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SUM('31:10'!X26)</f>
        <v>0</v>
      </c>
      <c r="Y26" s="93">
        <f>SUM('31:10'!Y26)</f>
        <v>0</v>
      </c>
      <c r="Z26" s="93">
        <f>SUM('31:10'!Z26)</f>
        <v>0</v>
      </c>
      <c r="AA26" s="93">
        <f>SUM('31:10'!AA26)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SUM('31:10'!G27)</f>
        <v>229</v>
      </c>
      <c r="H27" s="95">
        <f t="shared" si="6"/>
        <v>1142.71</v>
      </c>
      <c r="I27" s="93">
        <f>SUM('31:10'!I27)</f>
        <v>12.5</v>
      </c>
      <c r="J27" s="31">
        <f t="array" ref="J27">IF(ISERROR(G27/I27),"",G27/I27)</f>
        <v>18.32</v>
      </c>
      <c r="K27" s="35">
        <f t="array" ref="K27">IF(ISERROR(G27/L27),"",G27/L27)</f>
        <v>9.7446808510638299</v>
      </c>
      <c r="L27" s="87">
        <v>23.5</v>
      </c>
      <c r="M27" s="36">
        <f t="shared" si="7"/>
        <v>2.7553191489361701</v>
      </c>
      <c r="N27" s="93">
        <f>SUM('31:10'!N27)</f>
        <v>0</v>
      </c>
      <c r="O27" s="93">
        <f>SUM('31:10'!O27)</f>
        <v>0</v>
      </c>
      <c r="P27" s="93">
        <f>SUM('31:10'!P27)</f>
        <v>0</v>
      </c>
      <c r="Q27" s="93">
        <f>SUM('31:10'!Q27)</f>
        <v>0</v>
      </c>
      <c r="R27" s="93">
        <f>SUM('31:10'!R27)</f>
        <v>0</v>
      </c>
      <c r="S27" s="93">
        <f>SUM('31:10'!S27)</f>
        <v>0</v>
      </c>
      <c r="T27" s="93">
        <f>SUM('31:10'!T27)</f>
        <v>0</v>
      </c>
      <c r="U27" s="93">
        <f>SUM('31:10'!U27)</f>
        <v>0</v>
      </c>
      <c r="V27" s="205">
        <f t="shared" si="2"/>
        <v>0</v>
      </c>
      <c r="W27" s="33">
        <f t="shared" si="8"/>
        <v>0</v>
      </c>
      <c r="X27" s="93">
        <f>SUM('31:10'!X27)</f>
        <v>0</v>
      </c>
      <c r="Y27" s="93">
        <f>SUM('31:10'!Y27)</f>
        <v>0</v>
      </c>
      <c r="Z27" s="93">
        <f>SUM('31:10'!Z27)</f>
        <v>0</v>
      </c>
      <c r="AA27" s="93">
        <f>SUM('31:10'!AA27)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35" t="s">
        <v>70</v>
      </c>
      <c r="B28" s="636"/>
      <c r="C28" s="31" t="s">
        <v>71</v>
      </c>
      <c r="D28" s="30"/>
      <c r="E28" s="30"/>
      <c r="F28" s="30"/>
      <c r="G28" s="94">
        <f>SUM(G7:G27)</f>
        <v>12954</v>
      </c>
      <c r="H28" s="30">
        <f>SUM(H7:H27)</f>
        <v>64851.229999999989</v>
      </c>
      <c r="I28" s="30">
        <f>SUM(I7:I27)</f>
        <v>763</v>
      </c>
      <c r="J28" s="31">
        <f t="array" ref="J28">IF(ISERROR(G28/I28),"",G28/I28)</f>
        <v>16.977719528178245</v>
      </c>
      <c r="K28" s="30">
        <f>SUM(K7:K27)</f>
        <v>672.28134796642257</v>
      </c>
      <c r="L28" s="98"/>
      <c r="M28" s="89">
        <f t="shared" ref="M28:AA28" si="9">SUM(M7:M27)</f>
        <v>90.718652033577428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SUM('31:10'!G29)</f>
        <v>1080</v>
      </c>
      <c r="H29" s="339">
        <f t="shared" ref="H29:H85" si="10">D29*G29</f>
        <v>5432.4000000000005</v>
      </c>
      <c r="I29" s="93">
        <f>SUM('31:10'!I29)</f>
        <v>11</v>
      </c>
      <c r="J29" s="31">
        <f t="array" ref="J29">IF(ISERROR(G29/I29),"",G29/I29)</f>
        <v>98.181818181818187</v>
      </c>
      <c r="K29" s="35">
        <f t="array" ref="K29">IF(ISERROR(G29/L29),"",G29/L29)</f>
        <v>20.76923076923077</v>
      </c>
      <c r="L29" s="87">
        <v>52</v>
      </c>
      <c r="M29" s="36">
        <f t="shared" ref="M29" si="11">IF(ISERROR(I29-K29),"",I29-K29)</f>
        <v>-9.7692307692307701</v>
      </c>
      <c r="N29" s="93">
        <f>SUM('31:10'!N29)</f>
        <v>0</v>
      </c>
      <c r="O29" s="93">
        <f>SUM('31:10'!O29)</f>
        <v>0</v>
      </c>
      <c r="P29" s="93">
        <f>SUM('31:10'!P29)</f>
        <v>0</v>
      </c>
      <c r="Q29" s="93">
        <f>SUM('31:10'!Q29)</f>
        <v>0</v>
      </c>
      <c r="R29" s="93">
        <f>SUM('31:10'!R29)</f>
        <v>0</v>
      </c>
      <c r="S29" s="93">
        <f>SUM('31:10'!S29)</f>
        <v>0</v>
      </c>
      <c r="T29" s="93">
        <f>SUM('31:10'!T29)</f>
        <v>0</v>
      </c>
      <c r="U29" s="93">
        <f>SUM('31:10'!U29)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SUM('31:10'!X29)</f>
        <v>0</v>
      </c>
      <c r="Y29" s="93">
        <f>SUM('31:10'!Y29)</f>
        <v>0</v>
      </c>
      <c r="Z29" s="93">
        <f>SUM('31:10'!Z29)</f>
        <v>0</v>
      </c>
      <c r="AA29" s="93">
        <f>SUM('31:10'!AA29)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SUM('31:10'!G30)</f>
        <v>1379</v>
      </c>
      <c r="H30" s="339">
        <f t="shared" si="10"/>
        <v>6936.37</v>
      </c>
      <c r="I30" s="93">
        <f>SUM('31:10'!I30)</f>
        <v>13</v>
      </c>
      <c r="J30" s="31"/>
      <c r="K30" s="35">
        <f t="array" ref="K30">IF(ISERROR(G30/L30),"",G30/L30)</f>
        <v>26.51923076923077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SUM('31:10'!G31)</f>
        <v>2087</v>
      </c>
      <c r="H31" s="339">
        <f t="shared" si="10"/>
        <v>10497.61</v>
      </c>
      <c r="I31" s="93">
        <f>SUM('31:10'!I31)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SUM('31:10'!N31)</f>
        <v>0</v>
      </c>
      <c r="O31" s="93">
        <f>SUM('31:10'!O31)</f>
        <v>0</v>
      </c>
      <c r="P31" s="93">
        <f>SUM('31:10'!P31)</f>
        <v>0</v>
      </c>
      <c r="Q31" s="93">
        <f>SUM('31:10'!Q31)</f>
        <v>0</v>
      </c>
      <c r="R31" s="93">
        <f>SUM('31:10'!R31)</f>
        <v>0</v>
      </c>
      <c r="S31" s="93">
        <f>SUM('31:10'!S31)</f>
        <v>0</v>
      </c>
      <c r="T31" s="93">
        <f>SUM('31:10'!T31)</f>
        <v>0</v>
      </c>
      <c r="U31" s="93">
        <f>SUM('31:10'!U31)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SUM('31:10'!X31)</f>
        <v>0</v>
      </c>
      <c r="Y31" s="93">
        <f>SUM('31:10'!Y31)</f>
        <v>0</v>
      </c>
      <c r="Z31" s="93">
        <f>SUM('31:10'!Z31)</f>
        <v>0</v>
      </c>
      <c r="AA31" s="93">
        <f>SUM('31:10'!AA31)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SUM('31:10'!G32)</f>
        <v>2198</v>
      </c>
      <c r="H32" s="339">
        <f t="shared" si="10"/>
        <v>11055.94</v>
      </c>
      <c r="I32" s="93">
        <f>SUM('31:10'!I32)</f>
        <v>31</v>
      </c>
      <c r="J32" s="31">
        <f t="array" ref="J32">IF(ISERROR(G32/I32),"",G32/I32)</f>
        <v>70.903225806451616</v>
      </c>
      <c r="K32" s="35">
        <f t="array" ref="K32">IF(ISERROR(G32/L32),"",G32/L32)</f>
        <v>42.269230769230766</v>
      </c>
      <c r="L32" s="87">
        <v>52</v>
      </c>
      <c r="M32" s="36">
        <f t="shared" si="14"/>
        <v>-11.269230769230766</v>
      </c>
      <c r="N32" s="93">
        <f>SUM('31:10'!N32)</f>
        <v>0</v>
      </c>
      <c r="O32" s="93">
        <f>SUM('31:10'!O32)</f>
        <v>0</v>
      </c>
      <c r="P32" s="93">
        <f>SUM('31:10'!P32)</f>
        <v>0</v>
      </c>
      <c r="Q32" s="93">
        <f>SUM('31:10'!Q32)</f>
        <v>0</v>
      </c>
      <c r="R32" s="93">
        <f>SUM('31:10'!R32)</f>
        <v>0</v>
      </c>
      <c r="S32" s="93">
        <f>SUM('31:10'!S32)</f>
        <v>0</v>
      </c>
      <c r="T32" s="93">
        <f>SUM('31:10'!T32)</f>
        <v>0</v>
      </c>
      <c r="U32" s="93">
        <f>SUM('31:10'!U32)</f>
        <v>0</v>
      </c>
      <c r="V32" s="206">
        <f t="shared" si="15"/>
        <v>0</v>
      </c>
      <c r="W32" s="33">
        <f t="shared" si="16"/>
        <v>0</v>
      </c>
      <c r="X32" s="93">
        <f>SUM('31:10'!X32)</f>
        <v>0</v>
      </c>
      <c r="Y32" s="93">
        <f>SUM('31:10'!Y32)</f>
        <v>0</v>
      </c>
      <c r="Z32" s="93">
        <f>SUM('31:10'!Z32)</f>
        <v>0</v>
      </c>
      <c r="AA32" s="93">
        <f>SUM('31:10'!AA32)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SUM('31:10'!G33)</f>
        <v>1194</v>
      </c>
      <c r="H33" s="339">
        <f t="shared" si="10"/>
        <v>6005.8200000000006</v>
      </c>
      <c r="I33" s="93">
        <f>SUM('31:10'!I33)</f>
        <v>27.5</v>
      </c>
      <c r="J33" s="31">
        <f t="array" ref="J33">IF(ISERROR(G33/I33),"",G33/I33)</f>
        <v>43.418181818181822</v>
      </c>
      <c r="K33" s="35">
        <f t="array" ref="K33">IF(ISERROR(G33/L33),"",G33/L33)</f>
        <v>22.96153846153846</v>
      </c>
      <c r="L33" s="87">
        <v>52</v>
      </c>
      <c r="M33" s="36">
        <f t="shared" si="14"/>
        <v>4.5384615384615401</v>
      </c>
      <c r="N33" s="93">
        <f>SUM('31:10'!N33)</f>
        <v>0</v>
      </c>
      <c r="O33" s="93">
        <f>SUM('31:10'!O33)</f>
        <v>0</v>
      </c>
      <c r="P33" s="93">
        <f>SUM('31:10'!P33)</f>
        <v>0</v>
      </c>
      <c r="Q33" s="93">
        <f>SUM('31:10'!Q33)</f>
        <v>0</v>
      </c>
      <c r="R33" s="93">
        <f>SUM('31:10'!R33)</f>
        <v>0</v>
      </c>
      <c r="S33" s="93">
        <f>SUM('31:10'!S33)</f>
        <v>0</v>
      </c>
      <c r="T33" s="93">
        <f>SUM('31:10'!T33)</f>
        <v>0</v>
      </c>
      <c r="U33" s="93">
        <f>SUM('31:10'!U33)</f>
        <v>0</v>
      </c>
      <c r="V33" s="206">
        <f t="shared" si="15"/>
        <v>0</v>
      </c>
      <c r="W33" s="33">
        <f t="shared" si="16"/>
        <v>0</v>
      </c>
      <c r="X33" s="93">
        <f>SUM('31:10'!X33)</f>
        <v>0</v>
      </c>
      <c r="Y33" s="93">
        <f>SUM('31:10'!Y33)</f>
        <v>0</v>
      </c>
      <c r="Z33" s="93">
        <f>SUM('31:10'!Z33)</f>
        <v>0</v>
      </c>
      <c r="AA33" s="93">
        <f>SUM('31:10'!AA33)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SUM('31:10'!G34)</f>
        <v>559</v>
      </c>
      <c r="H34" s="339">
        <f t="shared" si="10"/>
        <v>0</v>
      </c>
      <c r="I34" s="93">
        <f>SUM('31:10'!I34)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SUM('31:10'!G35)</f>
        <v>573</v>
      </c>
      <c r="H35" s="339">
        <f t="shared" si="10"/>
        <v>0</v>
      </c>
      <c r="I35" s="93">
        <f>SUM('31:10'!I35)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SUM('31:10'!G36)</f>
        <v>619</v>
      </c>
      <c r="H36" s="339">
        <f t="shared" si="10"/>
        <v>0</v>
      </c>
      <c r="I36" s="93">
        <f>SUM('31:10'!I36)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SUM('31:10'!G37)</f>
        <v>999</v>
      </c>
      <c r="H37" s="339">
        <f t="shared" si="10"/>
        <v>5074.92</v>
      </c>
      <c r="I37" s="93">
        <f>SUM('31:10'!I37)</f>
        <v>50.5</v>
      </c>
      <c r="J37" s="31">
        <f t="array" ref="J37">IF(ISERROR(G37/I37),"",G37/I37)</f>
        <v>19.782178217821784</v>
      </c>
      <c r="K37" s="35">
        <f t="array" ref="K37">IF(ISERROR(G37/L37),"",G37/L37)</f>
        <v>47.571428571428569</v>
      </c>
      <c r="L37" s="87">
        <v>21</v>
      </c>
      <c r="M37" s="36">
        <f t="shared" ref="M37:M66" si="17">IF(ISERROR(I37-K37),"",I37-K37)</f>
        <v>2.9285714285714306</v>
      </c>
      <c r="N37" s="93">
        <f>SUM('31:10'!N37)</f>
        <v>0</v>
      </c>
      <c r="O37" s="93">
        <f>SUM('31:10'!O37)</f>
        <v>0</v>
      </c>
      <c r="P37" s="93">
        <f>SUM('31:10'!P37)</f>
        <v>0</v>
      </c>
      <c r="Q37" s="93">
        <f>SUM('31:10'!Q37)</f>
        <v>0</v>
      </c>
      <c r="R37" s="93">
        <f>SUM('31:10'!R37)</f>
        <v>0</v>
      </c>
      <c r="S37" s="93">
        <f>SUM('31:10'!S37)</f>
        <v>0</v>
      </c>
      <c r="T37" s="93">
        <f>SUM('31:10'!T37)</f>
        <v>0</v>
      </c>
      <c r="U37" s="93">
        <f>SUM('31:10'!U37)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SUM('31:10'!X37)</f>
        <v>0</v>
      </c>
      <c r="Y37" s="93">
        <f>SUM('31:10'!Y37)</f>
        <v>0</v>
      </c>
      <c r="Z37" s="93">
        <f>SUM('31:10'!Z37)</f>
        <v>0</v>
      </c>
      <c r="AA37" s="93">
        <f>SUM('31:10'!AA37)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SUM('31:10'!G38)</f>
        <v>989</v>
      </c>
      <c r="H38" s="339">
        <f t="shared" si="10"/>
        <v>5024.12</v>
      </c>
      <c r="I38" s="93">
        <f>SUM('31:10'!I38)</f>
        <v>49</v>
      </c>
      <c r="J38" s="31">
        <f t="array" ref="J38">IF(ISERROR(G38/I38),"",G38/I38)</f>
        <v>20.183673469387756</v>
      </c>
      <c r="K38" s="35">
        <f t="array" ref="K38">IF(ISERROR(G38/L38),"",G38/L38)</f>
        <v>47.095238095238095</v>
      </c>
      <c r="L38" s="87">
        <v>21</v>
      </c>
      <c r="M38" s="36">
        <f t="shared" si="17"/>
        <v>1.9047619047619051</v>
      </c>
      <c r="N38" s="93">
        <f>SUM('31:10'!N38)</f>
        <v>0</v>
      </c>
      <c r="O38" s="93">
        <f>SUM('31:10'!O38)</f>
        <v>0</v>
      </c>
      <c r="P38" s="93">
        <f>SUM('31:10'!P38)</f>
        <v>0</v>
      </c>
      <c r="Q38" s="93">
        <f>SUM('31:10'!Q38)</f>
        <v>0</v>
      </c>
      <c r="R38" s="93">
        <f>SUM('31:10'!R38)</f>
        <v>0</v>
      </c>
      <c r="S38" s="93">
        <f>SUM('31:10'!S38)</f>
        <v>0</v>
      </c>
      <c r="T38" s="93">
        <f>SUM('31:10'!T38)</f>
        <v>0</v>
      </c>
      <c r="U38" s="93">
        <f>SUM('31:10'!U38)</f>
        <v>0</v>
      </c>
      <c r="V38" s="206">
        <f t="shared" si="18"/>
        <v>0</v>
      </c>
      <c r="W38" s="33">
        <f t="shared" si="19"/>
        <v>0</v>
      </c>
      <c r="X38" s="93">
        <f>SUM('31:10'!X38)</f>
        <v>0</v>
      </c>
      <c r="Y38" s="93">
        <f>SUM('31:10'!Y38)</f>
        <v>0</v>
      </c>
      <c r="Z38" s="93">
        <f>SUM('31:10'!Z38)</f>
        <v>0</v>
      </c>
      <c r="AA38" s="93">
        <f>SUM('31:10'!AA38)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SUM('31:10'!G39)</f>
        <v>0</v>
      </c>
      <c r="H39" s="339">
        <f t="shared" si="10"/>
        <v>0</v>
      </c>
      <c r="I39" s="93">
        <f>SUM('31:10'!I39)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SUM('31:10'!N39)</f>
        <v>0</v>
      </c>
      <c r="O39" s="93">
        <f>SUM('31:10'!O39)</f>
        <v>0</v>
      </c>
      <c r="P39" s="93">
        <f>SUM('31:10'!P39)</f>
        <v>0</v>
      </c>
      <c r="Q39" s="93">
        <f>SUM('31:10'!Q39)</f>
        <v>0</v>
      </c>
      <c r="R39" s="93">
        <f>SUM('31:10'!R39)</f>
        <v>0</v>
      </c>
      <c r="S39" s="93">
        <f>SUM('31:10'!S39)</f>
        <v>0</v>
      </c>
      <c r="T39" s="93">
        <f>SUM('31:10'!T39)</f>
        <v>0</v>
      </c>
      <c r="U39" s="93">
        <f>SUM('31:10'!U39)</f>
        <v>0</v>
      </c>
      <c r="V39" s="206">
        <f t="shared" si="18"/>
        <v>0</v>
      </c>
      <c r="W39" s="33" t="str">
        <f t="shared" si="19"/>
        <v/>
      </c>
      <c r="X39" s="93">
        <f>SUM('31:10'!X39)</f>
        <v>0</v>
      </c>
      <c r="Y39" s="93">
        <f>SUM('31:10'!Y39)</f>
        <v>0</v>
      </c>
      <c r="Z39" s="93">
        <f>SUM('31:10'!Z39)</f>
        <v>0</v>
      </c>
      <c r="AA39" s="93">
        <f>SUM('31:10'!AA39)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SUM('31:10'!G40)</f>
        <v>1620</v>
      </c>
      <c r="H40" s="339">
        <f t="shared" si="10"/>
        <v>8229.6</v>
      </c>
      <c r="I40" s="93">
        <f>SUM('31:10'!I40)</f>
        <v>66</v>
      </c>
      <c r="J40" s="31">
        <f t="array" ref="J40">IF(ISERROR(G40/I40),"",G40/I40)</f>
        <v>24.545454545454547</v>
      </c>
      <c r="K40" s="35">
        <f t="array" ref="K40">IF(ISERROR(G40/L40),"",G40/L40)</f>
        <v>77.142857142857139</v>
      </c>
      <c r="L40" s="87">
        <v>21</v>
      </c>
      <c r="M40" s="36">
        <f t="shared" si="17"/>
        <v>-11.142857142857139</v>
      </c>
      <c r="N40" s="93">
        <f>SUM('31:10'!N40)</f>
        <v>0</v>
      </c>
      <c r="O40" s="93">
        <f>SUM('31:10'!O40)</f>
        <v>0</v>
      </c>
      <c r="P40" s="93">
        <f>SUM('31:10'!P40)</f>
        <v>0</v>
      </c>
      <c r="Q40" s="93">
        <f>SUM('31:10'!Q40)</f>
        <v>0</v>
      </c>
      <c r="R40" s="93">
        <f>SUM('31:10'!R40)</f>
        <v>0</v>
      </c>
      <c r="S40" s="93">
        <f>SUM('31:10'!S40)</f>
        <v>0</v>
      </c>
      <c r="T40" s="93">
        <f>SUM('31:10'!T40)</f>
        <v>0</v>
      </c>
      <c r="U40" s="93">
        <f>SUM('31:10'!U40)</f>
        <v>0</v>
      </c>
      <c r="V40" s="206">
        <f t="shared" si="18"/>
        <v>0</v>
      </c>
      <c r="W40" s="33">
        <f t="shared" si="19"/>
        <v>0</v>
      </c>
      <c r="X40" s="93">
        <f>SUM('31:10'!X40)</f>
        <v>0</v>
      </c>
      <c r="Y40" s="93">
        <f>SUM('31:10'!Y40)</f>
        <v>0</v>
      </c>
      <c r="Z40" s="93">
        <f>SUM('31:10'!Z40)</f>
        <v>0</v>
      </c>
      <c r="AA40" s="93">
        <f>SUM('31:10'!AA40)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SUM('31:10'!G41)</f>
        <v>749</v>
      </c>
      <c r="H41" s="339">
        <f t="shared" si="10"/>
        <v>3804.92</v>
      </c>
      <c r="I41" s="93">
        <f>SUM('31:10'!I41)</f>
        <v>33</v>
      </c>
      <c r="J41" s="31">
        <f t="array" ref="J41">IF(ISERROR(G41/I41),"",G41/I41)</f>
        <v>22.696969696969695</v>
      </c>
      <c r="K41" s="35">
        <f t="array" ref="K41">IF(ISERROR(G41/L41),"",G41/L41)</f>
        <v>35.666666666666664</v>
      </c>
      <c r="L41" s="87">
        <v>21</v>
      </c>
      <c r="M41" s="36">
        <f t="shared" si="17"/>
        <v>-2.6666666666666643</v>
      </c>
      <c r="N41" s="93">
        <f>SUM('31:10'!N41)</f>
        <v>0</v>
      </c>
      <c r="O41" s="93">
        <f>SUM('31:10'!O41)</f>
        <v>0</v>
      </c>
      <c r="P41" s="93">
        <f>SUM('31:10'!P41)</f>
        <v>0</v>
      </c>
      <c r="Q41" s="93">
        <f>SUM('31:10'!Q41)</f>
        <v>0</v>
      </c>
      <c r="R41" s="93">
        <f>SUM('31:10'!R41)</f>
        <v>0</v>
      </c>
      <c r="S41" s="93">
        <f>SUM('31:10'!S41)</f>
        <v>0</v>
      </c>
      <c r="T41" s="93">
        <f>SUM('31:10'!T41)</f>
        <v>0</v>
      </c>
      <c r="U41" s="93">
        <f>SUM('31:10'!U41)</f>
        <v>0</v>
      </c>
      <c r="V41" s="206">
        <f t="shared" si="18"/>
        <v>0</v>
      </c>
      <c r="W41" s="33">
        <f t="shared" si="19"/>
        <v>0</v>
      </c>
      <c r="X41" s="93">
        <f>SUM('31:10'!X41)</f>
        <v>0</v>
      </c>
      <c r="Y41" s="93">
        <f>SUM('31:10'!Y41)</f>
        <v>0</v>
      </c>
      <c r="Z41" s="93">
        <f>SUM('31:10'!Z41)</f>
        <v>0</v>
      </c>
      <c r="AA41" s="93">
        <f>SUM('31:10'!AA41)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SUM('31:10'!G42)</f>
        <v>1519</v>
      </c>
      <c r="H42" s="339">
        <f t="shared" si="10"/>
        <v>7716.52</v>
      </c>
      <c r="I42" s="93">
        <f>SUM('31:10'!I42)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SUM('31:10'!N42)</f>
        <v>0</v>
      </c>
      <c r="O42" s="93">
        <f>SUM('31:10'!O42)</f>
        <v>0</v>
      </c>
      <c r="P42" s="93">
        <f>SUM('31:10'!P42)</f>
        <v>0</v>
      </c>
      <c r="Q42" s="93">
        <f>SUM('31:10'!Q42)</f>
        <v>0</v>
      </c>
      <c r="R42" s="93">
        <f>SUM('31:10'!R42)</f>
        <v>0</v>
      </c>
      <c r="S42" s="93">
        <f>SUM('31:10'!S42)</f>
        <v>0</v>
      </c>
      <c r="T42" s="93">
        <f>SUM('31:10'!T42)</f>
        <v>0</v>
      </c>
      <c r="U42" s="93">
        <f>SUM('31:10'!U42)</f>
        <v>0</v>
      </c>
      <c r="V42" s="206">
        <f t="shared" si="18"/>
        <v>0</v>
      </c>
      <c r="W42" s="33">
        <f t="shared" si="19"/>
        <v>0</v>
      </c>
      <c r="X42" s="93">
        <f>SUM('31:10'!X42)</f>
        <v>0</v>
      </c>
      <c r="Y42" s="93">
        <f>SUM('31:10'!Y42)</f>
        <v>0</v>
      </c>
      <c r="Z42" s="93">
        <f>SUM('31:10'!Z42)</f>
        <v>0</v>
      </c>
      <c r="AA42" s="93">
        <f>SUM('31:10'!AA42)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SUM('31:10'!G43)</f>
        <v>0</v>
      </c>
      <c r="H43" s="339">
        <f t="shared" si="10"/>
        <v>0</v>
      </c>
      <c r="I43" s="93">
        <f>SUM('31:10'!I43)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SUM('31:10'!N43)</f>
        <v>0</v>
      </c>
      <c r="O43" s="93">
        <f>SUM('31:10'!O43)</f>
        <v>0</v>
      </c>
      <c r="P43" s="93">
        <f>SUM('31:10'!P43)</f>
        <v>0</v>
      </c>
      <c r="Q43" s="93">
        <f>SUM('31:10'!Q43)</f>
        <v>0</v>
      </c>
      <c r="R43" s="93">
        <f>SUM('31:10'!R43)</f>
        <v>0</v>
      </c>
      <c r="S43" s="93">
        <f>SUM('31:10'!S43)</f>
        <v>0</v>
      </c>
      <c r="T43" s="93">
        <f>SUM('31:10'!T43)</f>
        <v>0</v>
      </c>
      <c r="U43" s="93">
        <f>SUM('31:10'!U43)</f>
        <v>0</v>
      </c>
      <c r="V43" s="206">
        <f t="shared" si="18"/>
        <v>0</v>
      </c>
      <c r="W43" s="33" t="str">
        <f t="shared" si="19"/>
        <v/>
      </c>
      <c r="X43" s="93">
        <f>SUM('31:10'!X43)</f>
        <v>0</v>
      </c>
      <c r="Y43" s="93">
        <f>SUM('31:10'!Y43)</f>
        <v>0</v>
      </c>
      <c r="Z43" s="93">
        <f>SUM('31:10'!Z43)</f>
        <v>0</v>
      </c>
      <c r="AA43" s="93">
        <f>SUM('31:10'!AA43)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SUM('31:10'!G44)</f>
        <v>1253</v>
      </c>
      <c r="H44" s="339">
        <f t="shared" si="10"/>
        <v>6365.24</v>
      </c>
      <c r="I44" s="93">
        <f>SUM('31:10'!I44)</f>
        <v>58.5</v>
      </c>
      <c r="J44" s="31">
        <f t="array" ref="J44">IF(ISERROR(G44/I44),"",G44/I44)</f>
        <v>21.418803418803417</v>
      </c>
      <c r="K44" s="35">
        <f t="array" ref="K44">IF(ISERROR(G44/L44),"",G44/L44)</f>
        <v>59.666666666666664</v>
      </c>
      <c r="L44" s="87">
        <v>21</v>
      </c>
      <c r="M44" s="36">
        <f t="shared" si="17"/>
        <v>-1.1666666666666643</v>
      </c>
      <c r="N44" s="93">
        <f>SUM('31:10'!N44)</f>
        <v>0</v>
      </c>
      <c r="O44" s="93">
        <f>SUM('31:10'!O44)</f>
        <v>0</v>
      </c>
      <c r="P44" s="93">
        <f>SUM('31:10'!P44)</f>
        <v>0</v>
      </c>
      <c r="Q44" s="93">
        <f>SUM('31:10'!Q44)</f>
        <v>0</v>
      </c>
      <c r="R44" s="93">
        <f>SUM('31:10'!R44)</f>
        <v>0</v>
      </c>
      <c r="S44" s="93">
        <f>SUM('31:10'!S44)</f>
        <v>0</v>
      </c>
      <c r="T44" s="93">
        <f>SUM('31:10'!T44)</f>
        <v>0</v>
      </c>
      <c r="U44" s="93">
        <f>SUM('31:10'!U44)</f>
        <v>0</v>
      </c>
      <c r="V44" s="206">
        <f t="shared" si="18"/>
        <v>0</v>
      </c>
      <c r="W44" s="33">
        <f t="shared" si="19"/>
        <v>0</v>
      </c>
      <c r="X44" s="93">
        <f>SUM('31:10'!X44)</f>
        <v>0</v>
      </c>
      <c r="Y44" s="93">
        <f>SUM('31:10'!Y44)</f>
        <v>0</v>
      </c>
      <c r="Z44" s="93">
        <f>SUM('31:10'!Z44)</f>
        <v>0</v>
      </c>
      <c r="AA44" s="93">
        <f>SUM('31:10'!AA44)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SUM('31:10'!G45)</f>
        <v>423</v>
      </c>
      <c r="H45" s="339">
        <f t="shared" si="10"/>
        <v>2127.69</v>
      </c>
      <c r="I45" s="93">
        <f>SUM('31:10'!I45)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SUM('31:10'!N45)</f>
        <v>0</v>
      </c>
      <c r="O45" s="93">
        <f>SUM('31:10'!O45)</f>
        <v>0</v>
      </c>
      <c r="P45" s="93">
        <f>SUM('31:10'!P45)</f>
        <v>0</v>
      </c>
      <c r="Q45" s="93">
        <f>SUM('31:10'!Q45)</f>
        <v>0</v>
      </c>
      <c r="R45" s="93">
        <f>SUM('31:10'!R45)</f>
        <v>0</v>
      </c>
      <c r="S45" s="93">
        <f>SUM('31:10'!S45)</f>
        <v>0</v>
      </c>
      <c r="T45" s="93">
        <f>SUM('31:10'!T45)</f>
        <v>0</v>
      </c>
      <c r="U45" s="93">
        <f>SUM('31:10'!U45)</f>
        <v>0</v>
      </c>
      <c r="V45" s="206">
        <f t="shared" si="18"/>
        <v>0</v>
      </c>
      <c r="W45" s="33">
        <f t="shared" si="19"/>
        <v>0</v>
      </c>
      <c r="X45" s="93">
        <f>SUM('31:10'!X45)</f>
        <v>0</v>
      </c>
      <c r="Y45" s="93">
        <f>SUM('31:10'!Y45)</f>
        <v>0</v>
      </c>
      <c r="Z45" s="93">
        <f>SUM('31:10'!Z45)</f>
        <v>0</v>
      </c>
      <c r="AA45" s="93">
        <f>SUM('31:10'!AA45)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SUM('31:10'!G46)</f>
        <v>1649</v>
      </c>
      <c r="H46" s="339">
        <f t="shared" si="10"/>
        <v>8294.4700000000012</v>
      </c>
      <c r="I46" s="93">
        <f>SUM('31:10'!I46)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SUM('31:10'!N46)</f>
        <v>0</v>
      </c>
      <c r="O46" s="93">
        <f>SUM('31:10'!O46)</f>
        <v>0</v>
      </c>
      <c r="P46" s="93">
        <f>SUM('31:10'!P46)</f>
        <v>0</v>
      </c>
      <c r="Q46" s="93">
        <f>SUM('31:10'!Q46)</f>
        <v>0</v>
      </c>
      <c r="R46" s="93">
        <f>SUM('31:10'!R46)</f>
        <v>0</v>
      </c>
      <c r="S46" s="93">
        <f>SUM('31:10'!S46)</f>
        <v>0</v>
      </c>
      <c r="T46" s="93">
        <f>SUM('31:10'!T46)</f>
        <v>0</v>
      </c>
      <c r="U46" s="93">
        <f>SUM('31:10'!U46)</f>
        <v>0</v>
      </c>
      <c r="V46" s="206">
        <f t="shared" si="18"/>
        <v>0</v>
      </c>
      <c r="W46" s="33">
        <f t="shared" si="19"/>
        <v>0</v>
      </c>
      <c r="X46" s="93">
        <f>SUM('31:10'!X46)</f>
        <v>0</v>
      </c>
      <c r="Y46" s="93">
        <f>SUM('31:10'!Y46)</f>
        <v>0</v>
      </c>
      <c r="Z46" s="93">
        <f>SUM('31:10'!Z46)</f>
        <v>0</v>
      </c>
      <c r="AA46" s="93">
        <f>SUM('31:10'!AA46)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SUM('31:10'!G47)</f>
        <v>783</v>
      </c>
      <c r="H47" s="339">
        <f t="shared" si="10"/>
        <v>3938.4900000000002</v>
      </c>
      <c r="I47" s="93">
        <f>SUM('31:10'!I47)</f>
        <v>17</v>
      </c>
      <c r="J47" s="31">
        <f t="array" ref="J47">IF(ISERROR(G47/I47),"",G47/I47)</f>
        <v>46.058823529411768</v>
      </c>
      <c r="K47" s="35">
        <f t="array" ref="K47">IF(ISERROR(G47/L47),"",G47/L47)</f>
        <v>13.982142857142858</v>
      </c>
      <c r="L47" s="87">
        <v>56</v>
      </c>
      <c r="M47" s="36">
        <f t="shared" si="17"/>
        <v>3.0178571428571423</v>
      </c>
      <c r="N47" s="93">
        <f>SUM('31:10'!N47)</f>
        <v>0</v>
      </c>
      <c r="O47" s="93">
        <f>SUM('31:10'!O47)</f>
        <v>0</v>
      </c>
      <c r="P47" s="93">
        <f>SUM('31:10'!P47)</f>
        <v>0</v>
      </c>
      <c r="Q47" s="93">
        <f>SUM('31:10'!Q47)</f>
        <v>0</v>
      </c>
      <c r="R47" s="93">
        <f>SUM('31:10'!R47)</f>
        <v>0</v>
      </c>
      <c r="S47" s="93">
        <f>SUM('31:10'!S47)</f>
        <v>0</v>
      </c>
      <c r="T47" s="93">
        <f>SUM('31:10'!T47)</f>
        <v>0</v>
      </c>
      <c r="U47" s="93">
        <f>SUM('31:10'!U47)</f>
        <v>0</v>
      </c>
      <c r="V47" s="206">
        <f t="shared" si="18"/>
        <v>0</v>
      </c>
      <c r="W47" s="33">
        <f t="shared" si="19"/>
        <v>0</v>
      </c>
      <c r="X47" s="93">
        <f>SUM('31:10'!X47)</f>
        <v>0</v>
      </c>
      <c r="Y47" s="93">
        <f>SUM('31:10'!Y47)</f>
        <v>0</v>
      </c>
      <c r="Z47" s="93">
        <f>SUM('31:10'!Z47)</f>
        <v>0</v>
      </c>
      <c r="AA47" s="93">
        <f>SUM('31:10'!AA47)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SUM('31:10'!G48)</f>
        <v>1873</v>
      </c>
      <c r="H48" s="339">
        <f t="shared" si="10"/>
        <v>9421.19</v>
      </c>
      <c r="I48" s="93">
        <f>SUM('31:10'!I48)</f>
        <v>21</v>
      </c>
      <c r="J48" s="31">
        <f t="array" ref="J48">IF(ISERROR(G48/I48),"",G48/I48)</f>
        <v>89.19047619047619</v>
      </c>
      <c r="K48" s="35">
        <f t="array" ref="K48">IF(ISERROR(G48/L48),"",G48/L48)</f>
        <v>33.446428571428569</v>
      </c>
      <c r="L48" s="87">
        <v>56</v>
      </c>
      <c r="M48" s="36">
        <f t="shared" si="17"/>
        <v>-12.446428571428569</v>
      </c>
      <c r="N48" s="93">
        <f>SUM('31:10'!N48)</f>
        <v>0</v>
      </c>
      <c r="O48" s="93">
        <f>SUM('31:10'!O48)</f>
        <v>0</v>
      </c>
      <c r="P48" s="93">
        <f>SUM('31:10'!P48)</f>
        <v>0</v>
      </c>
      <c r="Q48" s="93">
        <f>SUM('31:10'!Q48)</f>
        <v>0</v>
      </c>
      <c r="R48" s="93">
        <f>SUM('31:10'!R48)</f>
        <v>0</v>
      </c>
      <c r="S48" s="93">
        <f>SUM('31:10'!S48)</f>
        <v>0</v>
      </c>
      <c r="T48" s="93">
        <f>SUM('31:10'!T48)</f>
        <v>0</v>
      </c>
      <c r="U48" s="93">
        <f>SUM('31:10'!U48)</f>
        <v>0</v>
      </c>
      <c r="V48" s="206">
        <f t="shared" si="18"/>
        <v>0</v>
      </c>
      <c r="W48" s="33">
        <f t="shared" si="19"/>
        <v>0</v>
      </c>
      <c r="X48" s="93">
        <f>SUM('31:10'!X48)</f>
        <v>0</v>
      </c>
      <c r="Y48" s="93">
        <f>SUM('31:10'!Y48)</f>
        <v>0</v>
      </c>
      <c r="Z48" s="93">
        <f>SUM('31:10'!Z48)</f>
        <v>0</v>
      </c>
      <c r="AA48" s="93">
        <f>SUM('31:10'!AA48)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SUM('31:10'!G49)</f>
        <v>0</v>
      </c>
      <c r="H49" s="339">
        <f t="shared" si="10"/>
        <v>0</v>
      </c>
      <c r="I49" s="93">
        <f>SUM('31:10'!I49)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SUM('31:10'!N49)</f>
        <v>0</v>
      </c>
      <c r="O49" s="93">
        <f>SUM('31:10'!O49)</f>
        <v>0</v>
      </c>
      <c r="P49" s="93">
        <f>SUM('31:10'!P49)</f>
        <v>0</v>
      </c>
      <c r="Q49" s="93">
        <f>SUM('31:10'!Q49)</f>
        <v>0</v>
      </c>
      <c r="R49" s="93">
        <f>SUM('31:10'!R49)</f>
        <v>0</v>
      </c>
      <c r="S49" s="93">
        <f>SUM('31:10'!S49)</f>
        <v>0</v>
      </c>
      <c r="T49" s="93">
        <f>SUM('31:10'!T49)</f>
        <v>0</v>
      </c>
      <c r="U49" s="93">
        <f>SUM('31:10'!U49)</f>
        <v>0</v>
      </c>
      <c r="V49" s="206"/>
      <c r="W49" s="33"/>
      <c r="X49" s="93">
        <f>SUM('31:10'!X49)</f>
        <v>0</v>
      </c>
      <c r="Y49" s="93">
        <f>SUM('31:10'!Y49)</f>
        <v>0</v>
      </c>
      <c r="Z49" s="93">
        <f>SUM('31:10'!Z49)</f>
        <v>0</v>
      </c>
      <c r="AA49" s="93">
        <f>SUM('31:10'!AA49)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SUM('31:10'!G50)</f>
        <v>131</v>
      </c>
      <c r="H50" s="339">
        <f t="shared" si="10"/>
        <v>658.93000000000006</v>
      </c>
      <c r="I50" s="93">
        <f>SUM('31:10'!I50)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SUM('31:10'!N50)</f>
        <v>0</v>
      </c>
      <c r="O50" s="93">
        <f>SUM('31:10'!O50)</f>
        <v>0</v>
      </c>
      <c r="P50" s="93">
        <f>SUM('31:10'!P50)</f>
        <v>0</v>
      </c>
      <c r="Q50" s="93">
        <f>SUM('31:10'!Q50)</f>
        <v>0</v>
      </c>
      <c r="R50" s="93">
        <f>SUM('31:10'!R50)</f>
        <v>0</v>
      </c>
      <c r="S50" s="93">
        <f>SUM('31:10'!S50)</f>
        <v>0</v>
      </c>
      <c r="T50" s="93">
        <f>SUM('31:10'!T50)</f>
        <v>0</v>
      </c>
      <c r="U50" s="93">
        <f>SUM('31:10'!U50)</f>
        <v>0</v>
      </c>
      <c r="V50" s="206"/>
      <c r="W50" s="33"/>
      <c r="X50" s="93">
        <f>SUM('31:10'!X50)</f>
        <v>0</v>
      </c>
      <c r="Y50" s="93">
        <f>SUM('31:10'!Y50)</f>
        <v>0</v>
      </c>
      <c r="Z50" s="93">
        <f>SUM('31:10'!Z50)</f>
        <v>0</v>
      </c>
      <c r="AA50" s="93">
        <f>SUM('31:10'!AA50)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SUM('31:10'!G51)</f>
        <v>617</v>
      </c>
      <c r="H51" s="339">
        <f t="shared" si="10"/>
        <v>3103.51</v>
      </c>
      <c r="I51" s="93">
        <f>SUM('31:10'!I51)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SUM('31:10'!N51)</f>
        <v>0</v>
      </c>
      <c r="O51" s="93">
        <f>SUM('31:10'!O51)</f>
        <v>0</v>
      </c>
      <c r="P51" s="93">
        <f>SUM('31:10'!P51)</f>
        <v>0</v>
      </c>
      <c r="Q51" s="93">
        <f>SUM('31:10'!Q51)</f>
        <v>0</v>
      </c>
      <c r="R51" s="93">
        <f>SUM('31:10'!R51)</f>
        <v>0</v>
      </c>
      <c r="S51" s="93">
        <f>SUM('31:10'!S51)</f>
        <v>0</v>
      </c>
      <c r="T51" s="93">
        <f>SUM('31:10'!T51)</f>
        <v>0</v>
      </c>
      <c r="U51" s="93">
        <f>SUM('31:10'!U51)</f>
        <v>0</v>
      </c>
      <c r="V51" s="206"/>
      <c r="W51" s="33"/>
      <c r="X51" s="93">
        <f>SUM('31:10'!X51)</f>
        <v>0</v>
      </c>
      <c r="Y51" s="93">
        <f>SUM('31:10'!Y51)</f>
        <v>0</v>
      </c>
      <c r="Z51" s="93">
        <f>SUM('31:10'!Z51)</f>
        <v>0</v>
      </c>
      <c r="AA51" s="93">
        <f>SUM('31:10'!AA51)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SUM('31:10'!G52)</f>
        <v>557</v>
      </c>
      <c r="H52" s="339">
        <f t="shared" si="10"/>
        <v>2801.71</v>
      </c>
      <c r="I52" s="93">
        <f>SUM('31:10'!I52)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SUM('31:10'!N52)</f>
        <v>0</v>
      </c>
      <c r="O52" s="93">
        <f>SUM('31:10'!O52)</f>
        <v>0</v>
      </c>
      <c r="P52" s="93">
        <f>SUM('31:10'!P52)</f>
        <v>0</v>
      </c>
      <c r="Q52" s="93">
        <f>SUM('31:10'!Q52)</f>
        <v>0</v>
      </c>
      <c r="R52" s="93">
        <f>SUM('31:10'!R52)</f>
        <v>0</v>
      </c>
      <c r="S52" s="93">
        <f>SUM('31:10'!S52)</f>
        <v>0</v>
      </c>
      <c r="T52" s="93">
        <f>SUM('31:10'!T52)</f>
        <v>0</v>
      </c>
      <c r="U52" s="93">
        <f>SUM('31:10'!U52)</f>
        <v>0</v>
      </c>
      <c r="V52" s="206"/>
      <c r="W52" s="33"/>
      <c r="X52" s="93">
        <f>SUM('31:10'!X52)</f>
        <v>0</v>
      </c>
      <c r="Y52" s="93">
        <f>SUM('31:10'!Y52)</f>
        <v>0</v>
      </c>
      <c r="Z52" s="93">
        <f>SUM('31:10'!Z52)</f>
        <v>0</v>
      </c>
      <c r="AA52" s="93">
        <f>SUM('31:10'!AA52)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SUM('31:10'!G53)</f>
        <v>0</v>
      </c>
      <c r="H53" s="339">
        <f t="shared" si="10"/>
        <v>0</v>
      </c>
      <c r="I53" s="93">
        <f>SUM('31:10'!I53)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SUM('31:10'!N53)</f>
        <v>0</v>
      </c>
      <c r="O53" s="93">
        <f>SUM('31:10'!O53)</f>
        <v>0</v>
      </c>
      <c r="P53" s="93">
        <f>SUM('31:10'!P53)</f>
        <v>0</v>
      </c>
      <c r="Q53" s="93">
        <f>SUM('31:10'!Q53)</f>
        <v>0</v>
      </c>
      <c r="R53" s="93">
        <f>SUM('31:10'!R53)</f>
        <v>0</v>
      </c>
      <c r="S53" s="93">
        <f>SUM('31:10'!S53)</f>
        <v>0</v>
      </c>
      <c r="T53" s="93">
        <f>SUM('31:10'!T53)</f>
        <v>0</v>
      </c>
      <c r="U53" s="93">
        <f>SUM('31:10'!U53)</f>
        <v>0</v>
      </c>
      <c r="V53" s="206"/>
      <c r="W53" s="33"/>
      <c r="X53" s="93">
        <f>SUM('31:10'!X53)</f>
        <v>0</v>
      </c>
      <c r="Y53" s="93">
        <f>SUM('31:10'!Y53)</f>
        <v>0</v>
      </c>
      <c r="Z53" s="93">
        <f>SUM('31:10'!Z53)</f>
        <v>0</v>
      </c>
      <c r="AA53" s="93">
        <f>SUM('31:10'!AA53)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SUM('31:10'!G54)</f>
        <v>0</v>
      </c>
      <c r="H54" s="339">
        <f t="shared" si="10"/>
        <v>0</v>
      </c>
      <c r="I54" s="93">
        <f>SUM('31:10'!I54)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SUM('31:10'!N54)</f>
        <v>0</v>
      </c>
      <c r="O54" s="93">
        <f>SUM('31:10'!O54)</f>
        <v>0</v>
      </c>
      <c r="P54" s="93">
        <f>SUM('31:10'!P54)</f>
        <v>0</v>
      </c>
      <c r="Q54" s="93">
        <f>SUM('31:10'!Q54)</f>
        <v>0</v>
      </c>
      <c r="R54" s="93">
        <f>SUM('31:10'!R54)</f>
        <v>0</v>
      </c>
      <c r="S54" s="93">
        <f>SUM('31:10'!S54)</f>
        <v>0</v>
      </c>
      <c r="T54" s="93">
        <f>SUM('31:10'!T54)</f>
        <v>0</v>
      </c>
      <c r="U54" s="93">
        <f>SUM('31:10'!U54)</f>
        <v>0</v>
      </c>
      <c r="V54" s="206"/>
      <c r="W54" s="33"/>
      <c r="X54" s="93">
        <f>SUM('31:10'!X54)</f>
        <v>0</v>
      </c>
      <c r="Y54" s="93">
        <f>SUM('31:10'!Y54)</f>
        <v>0</v>
      </c>
      <c r="Z54" s="93">
        <f>SUM('31:10'!Z54)</f>
        <v>0</v>
      </c>
      <c r="AA54" s="93">
        <f>SUM('31:10'!AA54)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SUM('31:10'!G55)</f>
        <v>0</v>
      </c>
      <c r="H55" s="339">
        <f t="shared" si="10"/>
        <v>0</v>
      </c>
      <c r="I55" s="93">
        <f>SUM('31:10'!I55)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SUM('31:10'!N55)</f>
        <v>0</v>
      </c>
      <c r="O55" s="93">
        <f>SUM('31:10'!O55)</f>
        <v>0</v>
      </c>
      <c r="P55" s="93">
        <f>SUM('31:10'!P55)</f>
        <v>0</v>
      </c>
      <c r="Q55" s="93">
        <f>SUM('31:10'!Q55)</f>
        <v>0</v>
      </c>
      <c r="R55" s="93">
        <f>SUM('31:10'!R55)</f>
        <v>0</v>
      </c>
      <c r="S55" s="93">
        <f>SUM('31:10'!S55)</f>
        <v>0</v>
      </c>
      <c r="T55" s="93">
        <f>SUM('31:10'!T55)</f>
        <v>0</v>
      </c>
      <c r="U55" s="93">
        <f>SUM('31:10'!U55)</f>
        <v>0</v>
      </c>
      <c r="V55" s="206"/>
      <c r="W55" s="33"/>
      <c r="X55" s="93">
        <f>SUM('31:10'!X55)</f>
        <v>0</v>
      </c>
      <c r="Y55" s="93">
        <f>SUM('31:10'!Y55)</f>
        <v>0</v>
      </c>
      <c r="Z55" s="93">
        <f>SUM('31:10'!Z55)</f>
        <v>0</v>
      </c>
      <c r="AA55" s="93">
        <f>SUM('31:10'!AA55)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SUM('31:10'!G56)</f>
        <v>0</v>
      </c>
      <c r="H56" s="339">
        <f t="shared" si="10"/>
        <v>0</v>
      </c>
      <c r="I56" s="93">
        <f>SUM('31:10'!I56)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SUM('31:10'!N56)</f>
        <v>0</v>
      </c>
      <c r="O56" s="93">
        <f>SUM('31:10'!O56)</f>
        <v>0</v>
      </c>
      <c r="P56" s="93">
        <f>SUM('31:10'!P56)</f>
        <v>0</v>
      </c>
      <c r="Q56" s="93">
        <f>SUM('31:10'!Q56)</f>
        <v>0</v>
      </c>
      <c r="R56" s="93">
        <f>SUM('31:10'!R56)</f>
        <v>0</v>
      </c>
      <c r="S56" s="93">
        <f>SUM('31:10'!S56)</f>
        <v>0</v>
      </c>
      <c r="T56" s="93">
        <f>SUM('31:10'!T56)</f>
        <v>0</v>
      </c>
      <c r="U56" s="93">
        <f>SUM('31:10'!U56)</f>
        <v>0</v>
      </c>
      <c r="V56" s="206"/>
      <c r="W56" s="33"/>
      <c r="X56" s="93">
        <f>SUM('31:10'!X56)</f>
        <v>0</v>
      </c>
      <c r="Y56" s="93">
        <f>SUM('31:10'!Y56)</f>
        <v>0</v>
      </c>
      <c r="Z56" s="93">
        <f>SUM('31:10'!Z56)</f>
        <v>0</v>
      </c>
      <c r="AA56" s="93">
        <f>SUM('31:10'!AA56)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SUM('31:10'!G57)</f>
        <v>374</v>
      </c>
      <c r="H57" s="339">
        <f t="shared" si="10"/>
        <v>1881.22</v>
      </c>
      <c r="I57" s="93">
        <f>SUM('31:10'!I57)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SUM('31:10'!N57)</f>
        <v>0</v>
      </c>
      <c r="O57" s="93">
        <f>SUM('31:10'!O57)</f>
        <v>0</v>
      </c>
      <c r="P57" s="93">
        <f>SUM('31:10'!P57)</f>
        <v>0</v>
      </c>
      <c r="Q57" s="93">
        <f>SUM('31:10'!Q57)</f>
        <v>0</v>
      </c>
      <c r="R57" s="93">
        <f>SUM('31:10'!R57)</f>
        <v>0</v>
      </c>
      <c r="S57" s="93">
        <f>SUM('31:10'!S57)</f>
        <v>0</v>
      </c>
      <c r="T57" s="93">
        <f>SUM('31:10'!T57)</f>
        <v>0</v>
      </c>
      <c r="U57" s="93">
        <f>SUM('31:10'!U57)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SUM('31:10'!X57)</f>
        <v>0</v>
      </c>
      <c r="Y57" s="93">
        <f>SUM('31:10'!Y57)</f>
        <v>0</v>
      </c>
      <c r="Z57" s="93">
        <f>SUM('31:10'!Z57)</f>
        <v>0</v>
      </c>
      <c r="AA57" s="93">
        <f>SUM('31:10'!AA57)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SUM('31:10'!G58)</f>
        <v>0</v>
      </c>
      <c r="H58" s="339">
        <f t="shared" si="10"/>
        <v>0</v>
      </c>
      <c r="I58" s="93">
        <f>SUM('31:10'!I58)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SUM('31:10'!N58)</f>
        <v>0</v>
      </c>
      <c r="O58" s="93">
        <f>SUM('31:10'!O58)</f>
        <v>0</v>
      </c>
      <c r="P58" s="93">
        <f>SUM('31:10'!P58)</f>
        <v>0</v>
      </c>
      <c r="Q58" s="93">
        <f>SUM('31:10'!Q58)</f>
        <v>0</v>
      </c>
      <c r="R58" s="93">
        <f>SUM('31:10'!R58)</f>
        <v>0</v>
      </c>
      <c r="S58" s="93">
        <f>SUM('31:10'!S58)</f>
        <v>0</v>
      </c>
      <c r="T58" s="93">
        <f>SUM('31:10'!T58)</f>
        <v>0</v>
      </c>
      <c r="U58" s="93">
        <f>SUM('31:10'!U58)</f>
        <v>0</v>
      </c>
      <c r="V58" s="206">
        <f t="shared" si="20"/>
        <v>0</v>
      </c>
      <c r="W58" s="33" t="str">
        <f t="shared" si="21"/>
        <v/>
      </c>
      <c r="X58" s="93">
        <f>SUM('31:10'!X58)</f>
        <v>0</v>
      </c>
      <c r="Y58" s="93">
        <f>SUM('31:10'!Y58)</f>
        <v>0</v>
      </c>
      <c r="Z58" s="93">
        <f>SUM('31:10'!Z58)</f>
        <v>0</v>
      </c>
      <c r="AA58" s="93">
        <f>SUM('31:10'!AA58)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SUM('31:10'!G59)</f>
        <v>720</v>
      </c>
      <c r="H59" s="339">
        <f t="shared" si="10"/>
        <v>3621.6000000000004</v>
      </c>
      <c r="I59" s="93">
        <f>SUM('31:10'!I59)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SUM('31:10'!N59)</f>
        <v>0</v>
      </c>
      <c r="O59" s="93">
        <f>SUM('31:10'!O59)</f>
        <v>0</v>
      </c>
      <c r="P59" s="93">
        <f>SUM('31:10'!P59)</f>
        <v>0</v>
      </c>
      <c r="Q59" s="93">
        <f>SUM('31:10'!Q59)</f>
        <v>0</v>
      </c>
      <c r="R59" s="93">
        <f>SUM('31:10'!R59)</f>
        <v>0</v>
      </c>
      <c r="S59" s="93">
        <f>SUM('31:10'!S59)</f>
        <v>0</v>
      </c>
      <c r="T59" s="93">
        <f>SUM('31:10'!T59)</f>
        <v>0</v>
      </c>
      <c r="U59" s="93">
        <f>SUM('31:10'!U59)</f>
        <v>0</v>
      </c>
      <c r="V59" s="206">
        <f t="shared" si="20"/>
        <v>0</v>
      </c>
      <c r="W59" s="33">
        <f t="shared" si="21"/>
        <v>0</v>
      </c>
      <c r="X59" s="93">
        <f>SUM('31:10'!X59)</f>
        <v>0</v>
      </c>
      <c r="Y59" s="93">
        <f>SUM('31:10'!Y59)</f>
        <v>0</v>
      </c>
      <c r="Z59" s="93">
        <f>SUM('31:10'!Z59)</f>
        <v>0</v>
      </c>
      <c r="AA59" s="93">
        <f>SUM('31:10'!AA59)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SUM('31:10'!G60)</f>
        <v>0</v>
      </c>
      <c r="H60" s="339">
        <f t="shared" si="10"/>
        <v>0</v>
      </c>
      <c r="I60" s="93">
        <f>SUM('31:10'!I60)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SUM('31:10'!N60)</f>
        <v>0</v>
      </c>
      <c r="O60" s="93">
        <f>SUM('31:10'!O60)</f>
        <v>0</v>
      </c>
      <c r="P60" s="93">
        <f>SUM('31:10'!P60)</f>
        <v>0</v>
      </c>
      <c r="Q60" s="93">
        <f>SUM('31:10'!Q60)</f>
        <v>0</v>
      </c>
      <c r="R60" s="93">
        <f>SUM('31:10'!R60)</f>
        <v>0</v>
      </c>
      <c r="S60" s="93">
        <f>SUM('31:10'!S60)</f>
        <v>0</v>
      </c>
      <c r="T60" s="93">
        <f>SUM('31:10'!T60)</f>
        <v>0</v>
      </c>
      <c r="U60" s="93">
        <f>SUM('31:10'!U60)</f>
        <v>0</v>
      </c>
      <c r="V60" s="206">
        <f t="shared" si="20"/>
        <v>0</v>
      </c>
      <c r="W60" s="33" t="str">
        <f t="shared" si="21"/>
        <v/>
      </c>
      <c r="X60" s="93">
        <f>SUM('31:10'!X60)</f>
        <v>0</v>
      </c>
      <c r="Y60" s="93">
        <f>SUM('31:10'!Y60)</f>
        <v>0</v>
      </c>
      <c r="Z60" s="93">
        <f>SUM('31:10'!Z60)</f>
        <v>0</v>
      </c>
      <c r="AA60" s="93">
        <f>SUM('31:10'!AA60)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SUM('31:10'!G61)</f>
        <v>0</v>
      </c>
      <c r="H61" s="339">
        <f t="shared" si="10"/>
        <v>0</v>
      </c>
      <c r="I61" s="93">
        <f>SUM('31:10'!I61)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SUM('31:10'!N61)</f>
        <v>0</v>
      </c>
      <c r="O61" s="93">
        <f>SUM('31:10'!O61)</f>
        <v>0</v>
      </c>
      <c r="P61" s="93">
        <f>SUM('31:10'!P61)</f>
        <v>0</v>
      </c>
      <c r="Q61" s="93">
        <f>SUM('31:10'!Q61)</f>
        <v>0</v>
      </c>
      <c r="R61" s="93">
        <f>SUM('31:10'!R61)</f>
        <v>0</v>
      </c>
      <c r="S61" s="93">
        <f>SUM('31:10'!S61)</f>
        <v>0</v>
      </c>
      <c r="T61" s="93">
        <f>SUM('31:10'!T61)</f>
        <v>0</v>
      </c>
      <c r="U61" s="93">
        <f>SUM('31:10'!U61)</f>
        <v>0</v>
      </c>
      <c r="V61" s="206">
        <f t="shared" si="20"/>
        <v>0</v>
      </c>
      <c r="W61" s="33" t="str">
        <f t="shared" si="21"/>
        <v/>
      </c>
      <c r="X61" s="93">
        <f>SUM('31:10'!X61)</f>
        <v>0</v>
      </c>
      <c r="Y61" s="93">
        <f>SUM('31:10'!Y61)</f>
        <v>0</v>
      </c>
      <c r="Z61" s="93">
        <f>SUM('31:10'!Z61)</f>
        <v>0</v>
      </c>
      <c r="AA61" s="93">
        <f>SUM('31:10'!AA61)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SUM('31:10'!G62)</f>
        <v>0</v>
      </c>
      <c r="H62" s="339">
        <f t="shared" si="10"/>
        <v>0</v>
      </c>
      <c r="I62" s="93">
        <f>SUM('31:10'!I62)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SUM('31:10'!N62)</f>
        <v>0</v>
      </c>
      <c r="O62" s="93">
        <f>SUM('31:10'!O62)</f>
        <v>0</v>
      </c>
      <c r="P62" s="93">
        <f>SUM('31:10'!P62)</f>
        <v>0</v>
      </c>
      <c r="Q62" s="93">
        <f>SUM('31:10'!Q62)</f>
        <v>0</v>
      </c>
      <c r="R62" s="93">
        <f>SUM('31:10'!R62)</f>
        <v>0</v>
      </c>
      <c r="S62" s="93">
        <f>SUM('31:10'!S62)</f>
        <v>0</v>
      </c>
      <c r="T62" s="93">
        <f>SUM('31:10'!T62)</f>
        <v>0</v>
      </c>
      <c r="U62" s="93">
        <f>SUM('31:10'!U62)</f>
        <v>0</v>
      </c>
      <c r="V62" s="206">
        <f t="shared" si="20"/>
        <v>0</v>
      </c>
      <c r="W62" s="33" t="str">
        <f t="shared" si="21"/>
        <v/>
      </c>
      <c r="X62" s="93">
        <f>SUM('31:10'!X62)</f>
        <v>0</v>
      </c>
      <c r="Y62" s="93">
        <f>SUM('31:10'!Y62)</f>
        <v>0</v>
      </c>
      <c r="Z62" s="93">
        <f>SUM('31:10'!Z62)</f>
        <v>0</v>
      </c>
      <c r="AA62" s="93">
        <f>SUM('31:10'!AA62)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SUM('31:10'!G63)</f>
        <v>0</v>
      </c>
      <c r="H63" s="339">
        <f t="shared" si="10"/>
        <v>0</v>
      </c>
      <c r="I63" s="93">
        <f>SUM('31:10'!I63)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SUM('31:10'!N63)</f>
        <v>0</v>
      </c>
      <c r="O63" s="93">
        <f>SUM('31:10'!O63)</f>
        <v>0</v>
      </c>
      <c r="P63" s="93">
        <f>SUM('31:10'!P63)</f>
        <v>0</v>
      </c>
      <c r="Q63" s="93">
        <f>SUM('31:10'!Q63)</f>
        <v>0</v>
      </c>
      <c r="R63" s="93">
        <f>SUM('31:10'!R63)</f>
        <v>0</v>
      </c>
      <c r="S63" s="93">
        <f>SUM('31:10'!S63)</f>
        <v>0</v>
      </c>
      <c r="T63" s="93">
        <f>SUM('31:10'!T63)</f>
        <v>0</v>
      </c>
      <c r="U63" s="93">
        <f>SUM('31:10'!U63)</f>
        <v>0</v>
      </c>
      <c r="V63" s="206">
        <f t="shared" si="20"/>
        <v>0</v>
      </c>
      <c r="W63" s="33" t="str">
        <f t="shared" si="21"/>
        <v/>
      </c>
      <c r="X63" s="93">
        <f>SUM('31:10'!X63)</f>
        <v>0</v>
      </c>
      <c r="Y63" s="93">
        <f>SUM('31:10'!Y63)</f>
        <v>0</v>
      </c>
      <c r="Z63" s="93">
        <f>SUM('31:10'!Z63)</f>
        <v>0</v>
      </c>
      <c r="AA63" s="93">
        <f>SUM('31:10'!AA63)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SUM('31:10'!G64)</f>
        <v>270</v>
      </c>
      <c r="H64" s="339">
        <f t="shared" si="10"/>
        <v>1358.1000000000001</v>
      </c>
      <c r="I64" s="93">
        <f>SUM('31:10'!I64)</f>
        <v>4</v>
      </c>
      <c r="J64" s="31">
        <f t="array" ref="J64">IF(ISERROR(G64/I64),"",G64/I64)</f>
        <v>67.5</v>
      </c>
      <c r="K64" s="35">
        <f t="array" ref="K64">IF(ISERROR(G64/L64),"",G64/L64)</f>
        <v>5.4</v>
      </c>
      <c r="L64" s="87">
        <v>50</v>
      </c>
      <c r="M64" s="36">
        <f t="shared" si="17"/>
        <v>-1.4000000000000004</v>
      </c>
      <c r="N64" s="93">
        <f>SUM('31:10'!N64)</f>
        <v>0</v>
      </c>
      <c r="O64" s="93">
        <f>SUM('31:10'!O64)</f>
        <v>0</v>
      </c>
      <c r="P64" s="93">
        <f>SUM('31:10'!P64)</f>
        <v>0</v>
      </c>
      <c r="Q64" s="93">
        <f>SUM('31:10'!Q64)</f>
        <v>0</v>
      </c>
      <c r="R64" s="93">
        <f>SUM('31:10'!R64)</f>
        <v>0</v>
      </c>
      <c r="S64" s="93">
        <f>SUM('31:10'!S64)</f>
        <v>0</v>
      </c>
      <c r="T64" s="93">
        <f>SUM('31:10'!T64)</f>
        <v>0</v>
      </c>
      <c r="U64" s="93">
        <f>SUM('31:10'!U64)</f>
        <v>0</v>
      </c>
      <c r="V64" s="206">
        <f t="shared" si="20"/>
        <v>0</v>
      </c>
      <c r="W64" s="33">
        <f t="shared" si="21"/>
        <v>0</v>
      </c>
      <c r="X64" s="93">
        <f>SUM('31:10'!X64)</f>
        <v>0</v>
      </c>
      <c r="Y64" s="93">
        <f>SUM('31:10'!Y64)</f>
        <v>0</v>
      </c>
      <c r="Z64" s="93">
        <f>SUM('31:10'!Z64)</f>
        <v>0</v>
      </c>
      <c r="AA64" s="93">
        <f>SUM('31:10'!AA64)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SUM('31:10'!G65)</f>
        <v>710</v>
      </c>
      <c r="H65" s="339">
        <f t="shared" si="10"/>
        <v>3571.3</v>
      </c>
      <c r="I65" s="93">
        <f>SUM('31:10'!I65)</f>
        <v>11</v>
      </c>
      <c r="J65" s="31">
        <f t="array" ref="J65">IF(ISERROR(G65/I65),"",G65/I65)</f>
        <v>64.545454545454547</v>
      </c>
      <c r="K65" s="35">
        <f t="array" ref="K65">IF(ISERROR(G65/L65),"",G65/L65)</f>
        <v>14.2</v>
      </c>
      <c r="L65" s="87">
        <v>50</v>
      </c>
      <c r="M65" s="36">
        <f t="shared" si="17"/>
        <v>-3.1999999999999993</v>
      </c>
      <c r="N65" s="93">
        <f>SUM('31:10'!N65)</f>
        <v>0</v>
      </c>
      <c r="O65" s="93">
        <f>SUM('31:10'!O65)</f>
        <v>0</v>
      </c>
      <c r="P65" s="93">
        <f>SUM('31:10'!P65)</f>
        <v>0</v>
      </c>
      <c r="Q65" s="93">
        <f>SUM('31:10'!Q65)</f>
        <v>0</v>
      </c>
      <c r="R65" s="93">
        <f>SUM('31:10'!R65)</f>
        <v>0</v>
      </c>
      <c r="S65" s="93">
        <f>SUM('31:10'!S65)</f>
        <v>0</v>
      </c>
      <c r="T65" s="93">
        <f>SUM('31:10'!T65)</f>
        <v>0</v>
      </c>
      <c r="U65" s="93">
        <f>SUM('31:10'!U65)</f>
        <v>0</v>
      </c>
      <c r="V65" s="206">
        <f t="shared" si="20"/>
        <v>0</v>
      </c>
      <c r="W65" s="33">
        <f t="shared" si="21"/>
        <v>0</v>
      </c>
      <c r="X65" s="93">
        <f>SUM('31:10'!X65)</f>
        <v>0</v>
      </c>
      <c r="Y65" s="93">
        <f>SUM('31:10'!Y65)</f>
        <v>0</v>
      </c>
      <c r="Z65" s="93">
        <f>SUM('31:10'!Z65)</f>
        <v>0</v>
      </c>
      <c r="AA65" s="93">
        <f>SUM('31:10'!AA65)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SUM('31:10'!G66)</f>
        <v>0</v>
      </c>
      <c r="H66" s="339">
        <f t="shared" si="10"/>
        <v>0</v>
      </c>
      <c r="I66" s="93">
        <f>SUM('31:10'!I66)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SUM('31:10'!N66)</f>
        <v>0</v>
      </c>
      <c r="O66" s="93">
        <f>SUM('31:10'!O66)</f>
        <v>0</v>
      </c>
      <c r="P66" s="93">
        <f>SUM('31:10'!P66)</f>
        <v>0</v>
      </c>
      <c r="Q66" s="93">
        <f>SUM('31:10'!Q66)</f>
        <v>0</v>
      </c>
      <c r="R66" s="93">
        <f>SUM('31:10'!R66)</f>
        <v>0</v>
      </c>
      <c r="S66" s="93">
        <f>SUM('31:10'!S66)</f>
        <v>0</v>
      </c>
      <c r="T66" s="93">
        <f>SUM('31:10'!T66)</f>
        <v>0</v>
      </c>
      <c r="U66" s="93">
        <f>SUM('31:10'!U66)</f>
        <v>0</v>
      </c>
      <c r="V66" s="206">
        <f t="shared" si="20"/>
        <v>0</v>
      </c>
      <c r="W66" s="33" t="str">
        <f t="shared" si="21"/>
        <v/>
      </c>
      <c r="X66" s="93">
        <f>SUM('31:10'!X66)</f>
        <v>0</v>
      </c>
      <c r="Y66" s="93">
        <f>SUM('31:10'!Y66)</f>
        <v>0</v>
      </c>
      <c r="Z66" s="93">
        <f>SUM('31:10'!Z66)</f>
        <v>0</v>
      </c>
      <c r="AA66" s="93">
        <f>SUM('31:10'!AA66)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SUM('31:10'!G67)</f>
        <v>0</v>
      </c>
      <c r="H67" s="339">
        <f t="shared" si="10"/>
        <v>0</v>
      </c>
      <c r="I67" s="93">
        <f>SUM('31:10'!I67)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SUM('31:10'!G68)</f>
        <v>185</v>
      </c>
      <c r="H68" s="339">
        <f t="shared" si="10"/>
        <v>925</v>
      </c>
      <c r="I68" s="93">
        <f>SUM('31:10'!I68)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SUM('31:10'!N68)</f>
        <v>0</v>
      </c>
      <c r="O68" s="93">
        <f>SUM('31:10'!O68)</f>
        <v>0</v>
      </c>
      <c r="P68" s="93">
        <f>SUM('31:10'!P68)</f>
        <v>0</v>
      </c>
      <c r="Q68" s="93">
        <f>SUM('31:10'!Q68)</f>
        <v>0</v>
      </c>
      <c r="R68" s="93">
        <f>SUM('31:10'!R68)</f>
        <v>0</v>
      </c>
      <c r="S68" s="93">
        <f>SUM('31:10'!S68)</f>
        <v>0</v>
      </c>
      <c r="T68" s="93">
        <f>SUM('31:10'!T68)</f>
        <v>0</v>
      </c>
      <c r="U68" s="93">
        <f>SUM('31:10'!U68)</f>
        <v>0</v>
      </c>
      <c r="V68" s="206"/>
      <c r="W68" s="33"/>
      <c r="X68" s="93">
        <f>SUM('31:10'!X68)</f>
        <v>0</v>
      </c>
      <c r="Y68" s="93">
        <f>SUM('31:10'!Y68)</f>
        <v>0</v>
      </c>
      <c r="Z68" s="93">
        <f>SUM('31:10'!Z68)</f>
        <v>0</v>
      </c>
      <c r="AA68" s="93">
        <f>SUM('31:10'!AA68)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SUM('31:10'!G69)</f>
        <v>1287</v>
      </c>
      <c r="H69" s="339">
        <f t="shared" si="10"/>
        <v>6473.6100000000006</v>
      </c>
      <c r="I69" s="93">
        <f>SUM('31:10'!I69)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SUM('31:10'!N69)</f>
        <v>0</v>
      </c>
      <c r="O69" s="93">
        <f>SUM('31:10'!O69)</f>
        <v>0</v>
      </c>
      <c r="P69" s="93">
        <f>SUM('31:10'!P69)</f>
        <v>0</v>
      </c>
      <c r="Q69" s="93">
        <f>SUM('31:10'!Q69)</f>
        <v>0</v>
      </c>
      <c r="R69" s="93">
        <f>SUM('31:10'!R69)</f>
        <v>0</v>
      </c>
      <c r="S69" s="93">
        <f>SUM('31:10'!S69)</f>
        <v>0</v>
      </c>
      <c r="T69" s="93">
        <f>SUM('31:10'!T69)</f>
        <v>0</v>
      </c>
      <c r="U69" s="93">
        <f>SUM('31:10'!U69)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SUM('31:10'!X69)</f>
        <v>0</v>
      </c>
      <c r="Y69" s="93">
        <f>SUM('31:10'!Y69)</f>
        <v>0</v>
      </c>
      <c r="Z69" s="93">
        <f>SUM('31:10'!Z69)</f>
        <v>0</v>
      </c>
      <c r="AA69" s="93">
        <f>SUM('31:10'!AA69)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SUM('31:10'!G70)</f>
        <v>1036</v>
      </c>
      <c r="H70" s="339">
        <f t="shared" si="10"/>
        <v>5211.08</v>
      </c>
      <c r="I70" s="93">
        <f>SUM('31:10'!I70)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SUM('31:10'!N70)</f>
        <v>0</v>
      </c>
      <c r="O70" s="93">
        <f>SUM('31:10'!O70)</f>
        <v>0</v>
      </c>
      <c r="P70" s="93">
        <f>SUM('31:10'!P70)</f>
        <v>0</v>
      </c>
      <c r="Q70" s="93">
        <f>SUM('31:10'!Q70)</f>
        <v>0</v>
      </c>
      <c r="R70" s="93">
        <f>SUM('31:10'!R70)</f>
        <v>0</v>
      </c>
      <c r="S70" s="93">
        <f>SUM('31:10'!S70)</f>
        <v>0</v>
      </c>
      <c r="T70" s="93">
        <f>SUM('31:10'!T70)</f>
        <v>0</v>
      </c>
      <c r="U70" s="93">
        <f>SUM('31:10'!U70)</f>
        <v>0</v>
      </c>
      <c r="V70" s="206">
        <f t="shared" si="23"/>
        <v>0</v>
      </c>
      <c r="W70" s="33">
        <f t="shared" si="24"/>
        <v>0</v>
      </c>
      <c r="X70" s="93">
        <f>SUM('31:10'!X70)</f>
        <v>0</v>
      </c>
      <c r="Y70" s="93">
        <f>SUM('31:10'!Y70)</f>
        <v>0</v>
      </c>
      <c r="Z70" s="93">
        <f>SUM('31:10'!Z70)</f>
        <v>0</v>
      </c>
      <c r="AA70" s="93">
        <f>SUM('31:10'!AA70)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SUM('31:10'!G71)</f>
        <v>0</v>
      </c>
      <c r="H71" s="339">
        <f t="shared" si="10"/>
        <v>0</v>
      </c>
      <c r="I71" s="93">
        <f>SUM('31:10'!I71)</f>
        <v>0</v>
      </c>
      <c r="J71" s="31"/>
      <c r="K71" s="35"/>
      <c r="L71" s="87"/>
      <c r="M71" s="36"/>
      <c r="N71" s="93">
        <f>SUM('31:10'!N71)</f>
        <v>0</v>
      </c>
      <c r="O71" s="93">
        <f>SUM('31:10'!O71)</f>
        <v>0</v>
      </c>
      <c r="P71" s="93">
        <f>SUM('31:10'!P71)</f>
        <v>0</v>
      </c>
      <c r="Q71" s="93">
        <f>SUM('31:10'!Q71)</f>
        <v>0</v>
      </c>
      <c r="R71" s="93">
        <f>SUM('31:10'!R71)</f>
        <v>0</v>
      </c>
      <c r="S71" s="93">
        <f>SUM('31:10'!S71)</f>
        <v>0</v>
      </c>
      <c r="T71" s="93">
        <f>SUM('31:10'!T71)</f>
        <v>0</v>
      </c>
      <c r="U71" s="93">
        <f>SUM('31:10'!U71)</f>
        <v>0</v>
      </c>
      <c r="V71" s="206"/>
      <c r="W71" s="33"/>
      <c r="X71" s="93">
        <f>SUM('31:10'!X71)</f>
        <v>0</v>
      </c>
      <c r="Y71" s="93">
        <f>SUM('31:10'!Y71)</f>
        <v>0</v>
      </c>
      <c r="Z71" s="93">
        <f>SUM('31:10'!Z71)</f>
        <v>0</v>
      </c>
      <c r="AA71" s="93">
        <f>SUM('31:10'!AA71)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SUM('31:10'!G72)</f>
        <v>0</v>
      </c>
      <c r="H72" s="339">
        <f t="shared" si="10"/>
        <v>0</v>
      </c>
      <c r="I72" s="93">
        <f>SUM('31:10'!I72)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SUM('31:10'!N72)</f>
        <v>0</v>
      </c>
      <c r="O72" s="93">
        <f>SUM('31:10'!O72)</f>
        <v>0</v>
      </c>
      <c r="P72" s="93">
        <f>SUM('31:10'!P72)</f>
        <v>0</v>
      </c>
      <c r="Q72" s="93">
        <f>SUM('31:10'!Q72)</f>
        <v>0</v>
      </c>
      <c r="R72" s="93">
        <f>SUM('31:10'!R72)</f>
        <v>0</v>
      </c>
      <c r="S72" s="93">
        <f>SUM('31:10'!S72)</f>
        <v>0</v>
      </c>
      <c r="T72" s="93">
        <f>SUM('31:10'!T72)</f>
        <v>0</v>
      </c>
      <c r="U72" s="93">
        <f>SUM('31:10'!U72)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SUM('31:10'!X72)</f>
        <v>0</v>
      </c>
      <c r="Y72" s="93">
        <f>SUM('31:10'!Y72)</f>
        <v>0</v>
      </c>
      <c r="Z72" s="93">
        <f>SUM('31:10'!Z72)</f>
        <v>0</v>
      </c>
      <c r="AA72" s="93">
        <f>SUM('31:10'!AA72)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SUM('31:10'!G73)</f>
        <v>0</v>
      </c>
      <c r="H73" s="339">
        <f t="shared" si="10"/>
        <v>0</v>
      </c>
      <c r="I73" s="93">
        <f>SUM('31:10'!I73)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SUM('31:10'!N73)</f>
        <v>0</v>
      </c>
      <c r="O73" s="93">
        <f>SUM('31:10'!O73)</f>
        <v>0</v>
      </c>
      <c r="P73" s="93">
        <f>SUM('31:10'!P73)</f>
        <v>0</v>
      </c>
      <c r="Q73" s="93">
        <f>SUM('31:10'!Q73)</f>
        <v>0</v>
      </c>
      <c r="R73" s="93">
        <f>SUM('31:10'!R73)</f>
        <v>0</v>
      </c>
      <c r="S73" s="93">
        <f>SUM('31:10'!S73)</f>
        <v>0</v>
      </c>
      <c r="T73" s="93">
        <f>SUM('31:10'!T73)</f>
        <v>0</v>
      </c>
      <c r="U73" s="93">
        <f>SUM('31:10'!U73)</f>
        <v>0</v>
      </c>
      <c r="V73" s="206">
        <f t="shared" si="26"/>
        <v>0</v>
      </c>
      <c r="W73" s="33" t="str">
        <f t="shared" si="27"/>
        <v/>
      </c>
      <c r="X73" s="93">
        <f>SUM('31:10'!X73)</f>
        <v>0</v>
      </c>
      <c r="Y73" s="93">
        <f>SUM('31:10'!Y73)</f>
        <v>0</v>
      </c>
      <c r="Z73" s="93">
        <f>SUM('31:10'!Z73)</f>
        <v>0</v>
      </c>
      <c r="AA73" s="93">
        <f>SUM('31:10'!AA73)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SUM('31:10'!G74)</f>
        <v>0</v>
      </c>
      <c r="H74" s="339">
        <f t="shared" si="10"/>
        <v>0</v>
      </c>
      <c r="I74" s="93">
        <f>SUM('31:10'!I74)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SUM('31:10'!N74)</f>
        <v>0</v>
      </c>
      <c r="O74" s="93">
        <f>SUM('31:10'!O74)</f>
        <v>0</v>
      </c>
      <c r="P74" s="93">
        <f>SUM('31:10'!P74)</f>
        <v>0</v>
      </c>
      <c r="Q74" s="93">
        <f>SUM('31:10'!Q74)</f>
        <v>0</v>
      </c>
      <c r="R74" s="93">
        <f>SUM('31:10'!R74)</f>
        <v>0</v>
      </c>
      <c r="S74" s="93">
        <f>SUM('31:10'!S74)</f>
        <v>0</v>
      </c>
      <c r="T74" s="93">
        <f>SUM('31:10'!T74)</f>
        <v>0</v>
      </c>
      <c r="U74" s="93">
        <f>SUM('31:10'!U74)</f>
        <v>0</v>
      </c>
      <c r="V74" s="206">
        <f t="shared" si="26"/>
        <v>0</v>
      </c>
      <c r="W74" s="33" t="str">
        <f t="shared" si="27"/>
        <v/>
      </c>
      <c r="X74" s="93">
        <f>SUM('31:10'!X74)</f>
        <v>0</v>
      </c>
      <c r="Y74" s="93">
        <f>SUM('31:10'!Y74)</f>
        <v>0</v>
      </c>
      <c r="Z74" s="93">
        <f>SUM('31:10'!Z74)</f>
        <v>0</v>
      </c>
      <c r="AA74" s="93">
        <f>SUM('31:10'!AA74)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SUM('31:10'!G75)</f>
        <v>0</v>
      </c>
      <c r="H75" s="339">
        <f t="shared" si="10"/>
        <v>0</v>
      </c>
      <c r="I75" s="93">
        <f>SUM('31:10'!I75)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SUM('31:10'!N75)</f>
        <v>0</v>
      </c>
      <c r="O75" s="93">
        <f>SUM('31:10'!O75)</f>
        <v>0</v>
      </c>
      <c r="P75" s="93">
        <f>SUM('31:10'!P75)</f>
        <v>0</v>
      </c>
      <c r="Q75" s="93">
        <f>SUM('31:10'!Q75)</f>
        <v>0</v>
      </c>
      <c r="R75" s="93">
        <f>SUM('31:10'!R75)</f>
        <v>0</v>
      </c>
      <c r="S75" s="93">
        <f>SUM('31:10'!S75)</f>
        <v>0</v>
      </c>
      <c r="T75" s="93">
        <f>SUM('31:10'!T75)</f>
        <v>0</v>
      </c>
      <c r="U75" s="93">
        <f>SUM('31:10'!U75)</f>
        <v>0</v>
      </c>
      <c r="V75" s="206">
        <f t="shared" si="26"/>
        <v>0</v>
      </c>
      <c r="W75" s="33" t="str">
        <f t="shared" si="27"/>
        <v/>
      </c>
      <c r="X75" s="93">
        <f>SUM('31:10'!X75)</f>
        <v>0</v>
      </c>
      <c r="Y75" s="93">
        <f>SUM('31:10'!Y75)</f>
        <v>0</v>
      </c>
      <c r="Z75" s="93">
        <f>SUM('31:10'!Z75)</f>
        <v>0</v>
      </c>
      <c r="AA75" s="93">
        <f>SUM('31:10'!AA75)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SUM('31:10'!G76)</f>
        <v>0</v>
      </c>
      <c r="H76" s="339">
        <f t="shared" si="10"/>
        <v>0</v>
      </c>
      <c r="I76" s="93">
        <f>SUM('31:10'!I76)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SUM('31:10'!N76)</f>
        <v>0</v>
      </c>
      <c r="O76" s="93">
        <f>SUM('31:10'!O76)</f>
        <v>0</v>
      </c>
      <c r="P76" s="93">
        <f>SUM('31:10'!P76)</f>
        <v>0</v>
      </c>
      <c r="Q76" s="93">
        <f>SUM('31:10'!Q76)</f>
        <v>0</v>
      </c>
      <c r="R76" s="93">
        <f>SUM('31:10'!R76)</f>
        <v>0</v>
      </c>
      <c r="S76" s="93">
        <f>SUM('31:10'!S76)</f>
        <v>0</v>
      </c>
      <c r="T76" s="93">
        <f>SUM('31:10'!T76)</f>
        <v>0</v>
      </c>
      <c r="U76" s="93">
        <f>SUM('31:10'!U76)</f>
        <v>0</v>
      </c>
      <c r="V76" s="206"/>
      <c r="W76" s="33"/>
      <c r="X76" s="93">
        <f>SUM('31:10'!X76)</f>
        <v>0</v>
      </c>
      <c r="Y76" s="93">
        <f>SUM('31:10'!Y76)</f>
        <v>0</v>
      </c>
      <c r="Z76" s="93">
        <f>SUM('31:10'!Z76)</f>
        <v>0</v>
      </c>
      <c r="AA76" s="93">
        <f>SUM('31:10'!AA76)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SUM('31:10'!G77)</f>
        <v>0</v>
      </c>
      <c r="H77" s="339">
        <f t="shared" si="10"/>
        <v>0</v>
      </c>
      <c r="I77" s="93">
        <f>SUM('31:10'!I77)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SUM('31:10'!N77)</f>
        <v>0</v>
      </c>
      <c r="O77" s="93">
        <f>SUM('31:10'!O77)</f>
        <v>0</v>
      </c>
      <c r="P77" s="93">
        <f>SUM('31:10'!P77)</f>
        <v>0</v>
      </c>
      <c r="Q77" s="93">
        <f>SUM('31:10'!Q77)</f>
        <v>0</v>
      </c>
      <c r="R77" s="93">
        <f>SUM('31:10'!R77)</f>
        <v>0</v>
      </c>
      <c r="S77" s="93">
        <f>SUM('31:10'!S77)</f>
        <v>0</v>
      </c>
      <c r="T77" s="93">
        <f>SUM('31:10'!T77)</f>
        <v>0</v>
      </c>
      <c r="U77" s="93">
        <f>SUM('31:10'!U77)</f>
        <v>0</v>
      </c>
      <c r="V77" s="206"/>
      <c r="W77" s="33"/>
      <c r="X77" s="93">
        <f>SUM('31:10'!X77)</f>
        <v>0</v>
      </c>
      <c r="Y77" s="93">
        <f>SUM('31:10'!Y77)</f>
        <v>0</v>
      </c>
      <c r="Z77" s="93">
        <f>SUM('31:10'!Z77)</f>
        <v>0</v>
      </c>
      <c r="AA77" s="93">
        <f>SUM('31:10'!AA77)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SUM('31:10'!G78)</f>
        <v>0</v>
      </c>
      <c r="H78" s="339">
        <f t="shared" si="10"/>
        <v>0</v>
      </c>
      <c r="I78" s="93">
        <f>SUM('31:10'!I78)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SUM('31:10'!N78)</f>
        <v>0</v>
      </c>
      <c r="O78" s="93">
        <f>SUM('31:10'!O78)</f>
        <v>0</v>
      </c>
      <c r="P78" s="93">
        <f>SUM('31:10'!P78)</f>
        <v>0</v>
      </c>
      <c r="Q78" s="93">
        <f>SUM('31:10'!Q78)</f>
        <v>0</v>
      </c>
      <c r="R78" s="93">
        <f>SUM('31:10'!R78)</f>
        <v>0</v>
      </c>
      <c r="S78" s="93">
        <f>SUM('31:10'!S78)</f>
        <v>0</v>
      </c>
      <c r="T78" s="93">
        <f>SUM('31:10'!T78)</f>
        <v>0</v>
      </c>
      <c r="U78" s="93">
        <f>SUM('31:10'!U78)</f>
        <v>0</v>
      </c>
      <c r="V78" s="206"/>
      <c r="W78" s="33"/>
      <c r="X78" s="93">
        <f>SUM('31:10'!X78)</f>
        <v>0</v>
      </c>
      <c r="Y78" s="93">
        <f>SUM('31:10'!Y78)</f>
        <v>0</v>
      </c>
      <c r="Z78" s="93">
        <f>SUM('31:10'!Z78)</f>
        <v>0</v>
      </c>
      <c r="AA78" s="93">
        <f>SUM('31:10'!AA78)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SUM('31:10'!G79)</f>
        <v>0</v>
      </c>
      <c r="H79" s="339">
        <f t="shared" si="10"/>
        <v>0</v>
      </c>
      <c r="I79" s="93">
        <f>SUM('31:10'!I79)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SUM('31:10'!N79)</f>
        <v>0</v>
      </c>
      <c r="O79" s="93">
        <f>SUM('31:10'!O79)</f>
        <v>0</v>
      </c>
      <c r="P79" s="93">
        <f>SUM('31:10'!P79)</f>
        <v>0</v>
      </c>
      <c r="Q79" s="93">
        <f>SUM('31:10'!Q79)</f>
        <v>0</v>
      </c>
      <c r="R79" s="93">
        <f>SUM('31:10'!R79)</f>
        <v>0</v>
      </c>
      <c r="S79" s="93">
        <f>SUM('31:10'!S79)</f>
        <v>0</v>
      </c>
      <c r="T79" s="93">
        <f>SUM('31:10'!T79)</f>
        <v>0</v>
      </c>
      <c r="U79" s="93">
        <f>SUM('31:10'!U79)</f>
        <v>0</v>
      </c>
      <c r="V79" s="206"/>
      <c r="W79" s="33"/>
      <c r="X79" s="93">
        <f>SUM('31:10'!X79)</f>
        <v>0</v>
      </c>
      <c r="Y79" s="93">
        <f>SUM('31:10'!Y79)</f>
        <v>0</v>
      </c>
      <c r="Z79" s="93">
        <f>SUM('31:10'!Z79)</f>
        <v>0</v>
      </c>
      <c r="AA79" s="93">
        <f>SUM('31:10'!AA79)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SUM('31:10'!G80)</f>
        <v>0</v>
      </c>
      <c r="H80" s="339">
        <f t="shared" si="10"/>
        <v>0</v>
      </c>
      <c r="I80" s="93">
        <f>SUM('31:10'!I80)</f>
        <v>0</v>
      </c>
      <c r="J80" s="31"/>
      <c r="K80" s="35"/>
      <c r="L80" s="87">
        <v>4</v>
      </c>
      <c r="M80" s="36"/>
      <c r="N80" s="93">
        <f>SUM('31:10'!N80)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SUM('31:10'!G81)</f>
        <v>0</v>
      </c>
      <c r="H81" s="339">
        <f t="shared" si="10"/>
        <v>0</v>
      </c>
      <c r="I81" s="93">
        <f>SUM('31:10'!I81)</f>
        <v>0</v>
      </c>
      <c r="J81" s="31"/>
      <c r="K81" s="35"/>
      <c r="L81" s="87">
        <v>4</v>
      </c>
      <c r="M81" s="36"/>
      <c r="N81" s="93">
        <f>SUM('31:10'!N81)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SUM('31:10'!G82)</f>
        <v>0</v>
      </c>
      <c r="H82" s="339">
        <f t="shared" si="10"/>
        <v>0</v>
      </c>
      <c r="I82" s="93">
        <f>SUM('31:10'!I82)</f>
        <v>0</v>
      </c>
      <c r="J82" s="31"/>
      <c r="K82" s="35"/>
      <c r="L82" s="87">
        <v>4</v>
      </c>
      <c r="M82" s="36"/>
      <c r="N82" s="93">
        <f>SUM('31:10'!N82)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SUM('31:10'!G83)</f>
        <v>0</v>
      </c>
      <c r="H83" s="339">
        <f t="shared" si="10"/>
        <v>0</v>
      </c>
      <c r="I83" s="93">
        <f>SUM('31:10'!I83)</f>
        <v>0</v>
      </c>
      <c r="J83" s="31"/>
      <c r="K83" s="35"/>
      <c r="L83" s="87">
        <v>4</v>
      </c>
      <c r="M83" s="36"/>
      <c r="N83" s="93">
        <f>SUM('31:10'!N83)</f>
        <v>0</v>
      </c>
      <c r="O83" s="93">
        <f>SUM('31:10'!O83)</f>
        <v>0</v>
      </c>
      <c r="P83" s="93">
        <f>SUM('31:10'!P83)</f>
        <v>0</v>
      </c>
      <c r="Q83" s="93">
        <f>SUM('31:10'!Q83)</f>
        <v>0</v>
      </c>
      <c r="R83" s="93">
        <f>SUM('31:10'!R83)</f>
        <v>0</v>
      </c>
      <c r="S83" s="93">
        <f>SUM('31:10'!S83)</f>
        <v>0</v>
      </c>
      <c r="T83" s="93">
        <f>SUM('31:10'!T83)</f>
        <v>0</v>
      </c>
      <c r="U83" s="93">
        <f>SUM('31:10'!U83)</f>
        <v>0</v>
      </c>
      <c r="V83" s="206"/>
      <c r="W83" s="33"/>
      <c r="X83" s="93">
        <f>SUM('31:10'!X83)</f>
        <v>0</v>
      </c>
      <c r="Y83" s="93">
        <f>SUM('31:10'!Y83)</f>
        <v>0</v>
      </c>
      <c r="Z83" s="93">
        <f>SUM('31:10'!Z83)</f>
        <v>0</v>
      </c>
      <c r="AA83" s="93">
        <f>SUM('31:10'!AA83)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SUM('31:10'!G84)</f>
        <v>0</v>
      </c>
      <c r="H84" s="339">
        <f t="shared" si="10"/>
        <v>0</v>
      </c>
      <c r="I84" s="93">
        <f>SUM('31:10'!I84)</f>
        <v>0</v>
      </c>
      <c r="J84" s="31"/>
      <c r="K84" s="35"/>
      <c r="L84" s="87">
        <v>4</v>
      </c>
      <c r="M84" s="36"/>
      <c r="N84" s="93">
        <f>SUM('31:10'!N84)</f>
        <v>0</v>
      </c>
      <c r="O84" s="93">
        <f>SUM('31:10'!O84)</f>
        <v>0</v>
      </c>
      <c r="P84" s="93">
        <f>SUM('31:10'!P84)</f>
        <v>0</v>
      </c>
      <c r="Q84" s="93">
        <f>SUM('31:10'!Q84)</f>
        <v>0</v>
      </c>
      <c r="R84" s="93">
        <f>SUM('31:10'!R84)</f>
        <v>0</v>
      </c>
      <c r="S84" s="93">
        <f>SUM('31:10'!S84)</f>
        <v>0</v>
      </c>
      <c r="T84" s="93">
        <f>SUM('31:10'!T84)</f>
        <v>0</v>
      </c>
      <c r="U84" s="93">
        <f>SUM('31:10'!U84)</f>
        <v>0</v>
      </c>
      <c r="V84" s="206"/>
      <c r="W84" s="33"/>
      <c r="X84" s="93">
        <f>SUM('31:10'!X84)</f>
        <v>0</v>
      </c>
      <c r="Y84" s="93">
        <f>SUM('31:10'!Y84)</f>
        <v>0</v>
      </c>
      <c r="Z84" s="93">
        <f>SUM('31:10'!Z84)</f>
        <v>0</v>
      </c>
      <c r="AA84" s="93">
        <f>SUM('31:10'!AA84)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SUM('31:10'!G85)</f>
        <v>0</v>
      </c>
      <c r="H85" s="339">
        <f t="shared" si="10"/>
        <v>0</v>
      </c>
      <c r="I85" s="93">
        <f>SUM('31:10'!I85)</f>
        <v>0</v>
      </c>
      <c r="J85" s="31"/>
      <c r="K85" s="35"/>
      <c r="L85" s="87">
        <v>4</v>
      </c>
      <c r="M85" s="36"/>
      <c r="N85" s="93">
        <f>SUM('31:10'!N85)</f>
        <v>0</v>
      </c>
      <c r="O85" s="93">
        <f>SUM('31:10'!O85)</f>
        <v>0</v>
      </c>
      <c r="P85" s="93">
        <f>SUM('31:10'!P85)</f>
        <v>0</v>
      </c>
      <c r="Q85" s="93">
        <f>SUM('31:10'!Q85)</f>
        <v>0</v>
      </c>
      <c r="R85" s="93">
        <f>SUM('31:10'!R85)</f>
        <v>0</v>
      </c>
      <c r="S85" s="93">
        <f>SUM('31:10'!S85)</f>
        <v>0</v>
      </c>
      <c r="T85" s="93">
        <f>SUM('31:10'!T85)</f>
        <v>0</v>
      </c>
      <c r="U85" s="93">
        <f>SUM('31:10'!U85)</f>
        <v>0</v>
      </c>
      <c r="V85" s="206"/>
      <c r="W85" s="33"/>
      <c r="X85" s="93">
        <f>SUM('31:10'!X85)</f>
        <v>0</v>
      </c>
      <c r="Y85" s="93">
        <f>SUM('31:10'!Y85)</f>
        <v>0</v>
      </c>
      <c r="Z85" s="93">
        <f>SUM('31:10'!Z85)</f>
        <v>0</v>
      </c>
      <c r="AA85" s="93">
        <f>SUM('31:10'!AA85)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37" t="s">
        <v>86</v>
      </c>
      <c r="B86" s="637"/>
      <c r="C86" s="342" t="s">
        <v>71</v>
      </c>
      <c r="D86" s="20"/>
      <c r="E86" s="20"/>
      <c r="F86" s="32"/>
      <c r="G86" s="94">
        <f>SUM(G29:G85)</f>
        <v>27433</v>
      </c>
      <c r="H86" s="30">
        <f>SUM(H29:H85)</f>
        <v>129531.36000000003</v>
      </c>
      <c r="I86" s="30">
        <f>SUM(I29:I85)</f>
        <v>725</v>
      </c>
      <c r="J86" s="31">
        <f t="array" ref="J86">IF(ISERROR(G86/I86),"",G86/I86)</f>
        <v>37.838620689655173</v>
      </c>
      <c r="K86" s="30">
        <f>SUM(K29:K85)</f>
        <v>759.42178635318191</v>
      </c>
      <c r="L86" s="98"/>
      <c r="M86" s="89">
        <f t="shared" ref="M86:V86" si="28">SUM(M29:M85)</f>
        <v>-57.202555583950897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SUM('31:10'!G87)</f>
        <v>59</v>
      </c>
      <c r="H87" s="93">
        <f>SUM('31:10'!H87)</f>
        <v>296.77000000000004</v>
      </c>
      <c r="I87" s="93">
        <f>SUM('31:10'!I87)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SUM('31:10'!N87)</f>
        <v>0</v>
      </c>
      <c r="O87" s="93">
        <f>SUM('31:10'!O87)</f>
        <v>0</v>
      </c>
      <c r="P87" s="93">
        <f>SUM('31:10'!P87)</f>
        <v>0</v>
      </c>
      <c r="Q87" s="93">
        <f>SUM('31:10'!Q87)</f>
        <v>0</v>
      </c>
      <c r="R87" s="93">
        <f>SUM('31:10'!R87)</f>
        <v>0</v>
      </c>
      <c r="S87" s="93">
        <f>SUM('31:10'!S87)</f>
        <v>0</v>
      </c>
      <c r="T87" s="93">
        <f>SUM('31:10'!T87)</f>
        <v>0</v>
      </c>
      <c r="U87" s="93">
        <f>SUM('31:10'!U87)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SUM('31:10'!X87)</f>
        <v>0</v>
      </c>
      <c r="Y87" s="93">
        <f>SUM('31:10'!Y87)</f>
        <v>0</v>
      </c>
      <c r="Z87" s="93">
        <f>SUM('31:10'!Z87)</f>
        <v>0</v>
      </c>
      <c r="AA87" s="93">
        <f>SUM('31:10'!AA87)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SUM('31:10'!G88)</f>
        <v>0</v>
      </c>
      <c r="H88" s="93">
        <f>SUM('31:10'!H88)</f>
        <v>0</v>
      </c>
      <c r="I88" s="93">
        <f>SUM('31:10'!I88)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SUM('31:10'!N88)</f>
        <v>0</v>
      </c>
      <c r="O88" s="93">
        <f>SUM('31:10'!O88)</f>
        <v>0</v>
      </c>
      <c r="P88" s="93">
        <f>SUM('31:10'!P88)</f>
        <v>0</v>
      </c>
      <c r="Q88" s="93">
        <f>SUM('31:10'!Q88)</f>
        <v>0</v>
      </c>
      <c r="R88" s="93">
        <f>SUM('31:10'!R88)</f>
        <v>0</v>
      </c>
      <c r="S88" s="93">
        <f>SUM('31:10'!S88)</f>
        <v>0</v>
      </c>
      <c r="T88" s="93">
        <f>SUM('31:10'!T88)</f>
        <v>0</v>
      </c>
      <c r="U88" s="93">
        <f>SUM('31:10'!U88)</f>
        <v>0</v>
      </c>
      <c r="V88" s="206">
        <f t="shared" si="31"/>
        <v>0</v>
      </c>
      <c r="W88" s="33" t="str">
        <f t="shared" si="29"/>
        <v/>
      </c>
      <c r="X88" s="93">
        <f>SUM('31:10'!X88)</f>
        <v>0</v>
      </c>
      <c r="Y88" s="93">
        <f>SUM('31:10'!Y88)</f>
        <v>0</v>
      </c>
      <c r="Z88" s="93">
        <f>SUM('31:10'!Z88)</f>
        <v>0</v>
      </c>
      <c r="AA88" s="93">
        <f>SUM('31:10'!AA88)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SUM('31:10'!G89)</f>
        <v>0</v>
      </c>
      <c r="H89" s="93">
        <f>SUM('31:10'!H89)</f>
        <v>0</v>
      </c>
      <c r="I89" s="93">
        <f>SUM('31:10'!I89)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SUM('31:10'!N89)</f>
        <v>0</v>
      </c>
      <c r="O89" s="93">
        <f>SUM('31:10'!O89)</f>
        <v>0</v>
      </c>
      <c r="P89" s="93">
        <f>SUM('31:10'!P89)</f>
        <v>0</v>
      </c>
      <c r="Q89" s="93">
        <f>SUM('31:10'!Q89)</f>
        <v>0</v>
      </c>
      <c r="R89" s="93">
        <f>SUM('31:10'!R89)</f>
        <v>0</v>
      </c>
      <c r="S89" s="93">
        <f>SUM('31:10'!S89)</f>
        <v>0</v>
      </c>
      <c r="T89" s="93">
        <f>SUM('31:10'!T89)</f>
        <v>0</v>
      </c>
      <c r="U89" s="93">
        <f>SUM('31:10'!U89)</f>
        <v>0</v>
      </c>
      <c r="V89" s="206">
        <f t="shared" si="31"/>
        <v>0</v>
      </c>
      <c r="W89" s="33" t="str">
        <f t="shared" si="29"/>
        <v/>
      </c>
      <c r="X89" s="93">
        <f>SUM('31:10'!X89)</f>
        <v>0</v>
      </c>
      <c r="Y89" s="93">
        <f>SUM('31:10'!Y89)</f>
        <v>0</v>
      </c>
      <c r="Z89" s="93">
        <f>SUM('31:10'!Z89)</f>
        <v>0</v>
      </c>
      <c r="AA89" s="93">
        <f>SUM('31:10'!AA89)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SUM('31:10'!G90)</f>
        <v>0</v>
      </c>
      <c r="H90" s="93">
        <f>SUM('31:10'!H90)</f>
        <v>0</v>
      </c>
      <c r="I90" s="93">
        <f>SUM('31:10'!I90)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SUM('31:10'!N90)</f>
        <v>0</v>
      </c>
      <c r="O90" s="93">
        <f>SUM('31:10'!O90)</f>
        <v>0</v>
      </c>
      <c r="P90" s="93">
        <f>SUM('31:10'!P90)</f>
        <v>0</v>
      </c>
      <c r="Q90" s="93">
        <f>SUM('31:10'!Q90)</f>
        <v>0</v>
      </c>
      <c r="R90" s="93">
        <f>SUM('31:10'!R90)</f>
        <v>0</v>
      </c>
      <c r="S90" s="93">
        <f>SUM('31:10'!S90)</f>
        <v>0</v>
      </c>
      <c r="T90" s="93">
        <f>SUM('31:10'!T90)</f>
        <v>0</v>
      </c>
      <c r="U90" s="93">
        <f>SUM('31:10'!U90)</f>
        <v>0</v>
      </c>
      <c r="V90" s="206">
        <f t="shared" si="31"/>
        <v>0</v>
      </c>
      <c r="W90" s="33" t="str">
        <f t="shared" si="29"/>
        <v/>
      </c>
      <c r="X90" s="93">
        <f>SUM('31:10'!X90)</f>
        <v>0</v>
      </c>
      <c r="Y90" s="93">
        <f>SUM('31:10'!Y90)</f>
        <v>0</v>
      </c>
      <c r="Z90" s="93">
        <f>SUM('31:10'!Z90)</f>
        <v>0</v>
      </c>
      <c r="AA90" s="93">
        <f>SUM('31:10'!AA90)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SUM('31:10'!G91)</f>
        <v>15</v>
      </c>
      <c r="H91" s="93">
        <f>SUM('31:10'!H91)</f>
        <v>75.45</v>
      </c>
      <c r="I91" s="93">
        <f>SUM('31:10'!I91)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SUM('31:10'!N91)</f>
        <v>0</v>
      </c>
      <c r="O91" s="93">
        <f>SUM('31:10'!O91)</f>
        <v>0</v>
      </c>
      <c r="P91" s="93">
        <f>SUM('31:10'!P91)</f>
        <v>0</v>
      </c>
      <c r="Q91" s="93">
        <f>SUM('31:10'!Q91)</f>
        <v>0</v>
      </c>
      <c r="R91" s="93">
        <f>SUM('31:10'!R91)</f>
        <v>0</v>
      </c>
      <c r="S91" s="93">
        <f>SUM('31:10'!S91)</f>
        <v>0</v>
      </c>
      <c r="T91" s="93">
        <f>SUM('31:10'!T91)</f>
        <v>0</v>
      </c>
      <c r="U91" s="93">
        <f>SUM('31:10'!U91)</f>
        <v>0</v>
      </c>
      <c r="V91" s="206">
        <f t="shared" si="31"/>
        <v>0</v>
      </c>
      <c r="W91" s="33">
        <f t="shared" si="29"/>
        <v>0</v>
      </c>
      <c r="X91" s="93">
        <f>SUM('31:10'!X91)</f>
        <v>0</v>
      </c>
      <c r="Y91" s="93">
        <f>SUM('31:10'!Y91)</f>
        <v>0</v>
      </c>
      <c r="Z91" s="93">
        <f>SUM('31:10'!Z91)</f>
        <v>0</v>
      </c>
      <c r="AA91" s="93">
        <f>SUM('31:10'!AA91)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SUM('31:10'!G92)</f>
        <v>436</v>
      </c>
      <c r="H92" s="93">
        <f>SUM('31:10'!H92)</f>
        <v>2193.08</v>
      </c>
      <c r="I92" s="93">
        <f>SUM('31:10'!I92)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SUM('31:10'!N92)</f>
        <v>0</v>
      </c>
      <c r="O92" s="93">
        <f>SUM('31:10'!O92)</f>
        <v>0</v>
      </c>
      <c r="P92" s="93">
        <f>SUM('31:10'!P92)</f>
        <v>0</v>
      </c>
      <c r="Q92" s="93">
        <f>SUM('31:10'!Q92)</f>
        <v>0</v>
      </c>
      <c r="R92" s="93">
        <f>SUM('31:10'!R92)</f>
        <v>0</v>
      </c>
      <c r="S92" s="93">
        <f>SUM('31:10'!S92)</f>
        <v>0</v>
      </c>
      <c r="T92" s="93">
        <f>SUM('31:10'!T92)</f>
        <v>0</v>
      </c>
      <c r="U92" s="93">
        <f>SUM('31:10'!U92)</f>
        <v>0</v>
      </c>
      <c r="V92" s="206">
        <f t="shared" si="31"/>
        <v>0</v>
      </c>
      <c r="W92" s="33">
        <f t="shared" si="29"/>
        <v>0</v>
      </c>
      <c r="X92" s="93">
        <f>SUM('31:10'!X92)</f>
        <v>0</v>
      </c>
      <c r="Y92" s="93">
        <f>SUM('31:10'!Y92)</f>
        <v>0</v>
      </c>
      <c r="Z92" s="93">
        <f>SUM('31:10'!Z92)</f>
        <v>0</v>
      </c>
      <c r="AA92" s="93">
        <f>SUM('31:10'!AA92)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SUM('31:10'!G93)</f>
        <v>289</v>
      </c>
      <c r="H93" s="93">
        <f>SUM('31:10'!H93)</f>
        <v>1453.67</v>
      </c>
      <c r="I93" s="93">
        <f>SUM('31:10'!I93)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SUM('31:10'!N93)</f>
        <v>0</v>
      </c>
      <c r="O93" s="93">
        <f>SUM('31:10'!O93)</f>
        <v>0</v>
      </c>
      <c r="P93" s="93">
        <f>SUM('31:10'!P93)</f>
        <v>0</v>
      </c>
      <c r="Q93" s="93">
        <f>SUM('31:10'!Q93)</f>
        <v>0</v>
      </c>
      <c r="R93" s="93">
        <f>SUM('31:10'!R93)</f>
        <v>0</v>
      </c>
      <c r="S93" s="93">
        <f>SUM('31:10'!S93)</f>
        <v>0</v>
      </c>
      <c r="T93" s="93">
        <f>SUM('31:10'!T93)</f>
        <v>0</v>
      </c>
      <c r="U93" s="93">
        <f>SUM('31:10'!U93)</f>
        <v>0</v>
      </c>
      <c r="V93" s="206">
        <f t="shared" si="31"/>
        <v>0</v>
      </c>
      <c r="W93" s="33">
        <f t="shared" si="29"/>
        <v>0</v>
      </c>
      <c r="X93" s="93">
        <f>SUM('31:10'!X93)</f>
        <v>0</v>
      </c>
      <c r="Y93" s="93">
        <f>SUM('31:10'!Y93)</f>
        <v>0</v>
      </c>
      <c r="Z93" s="93">
        <f>SUM('31:10'!Z93)</f>
        <v>0</v>
      </c>
      <c r="AA93" s="93">
        <f>SUM('31:10'!AA93)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SUM('31:10'!G94)</f>
        <v>99</v>
      </c>
      <c r="H94" s="93">
        <f>SUM('31:10'!H94)</f>
        <v>497.97</v>
      </c>
      <c r="I94" s="93">
        <f>SUM('31:10'!I94)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SUM('31:10'!N94)</f>
        <v>0</v>
      </c>
      <c r="O94" s="93">
        <f>SUM('31:10'!O94)</f>
        <v>0</v>
      </c>
      <c r="P94" s="93">
        <f>SUM('31:10'!P94)</f>
        <v>0</v>
      </c>
      <c r="Q94" s="93">
        <f>SUM('31:10'!Q94)</f>
        <v>0</v>
      </c>
      <c r="R94" s="93">
        <f>SUM('31:10'!R94)</f>
        <v>0</v>
      </c>
      <c r="S94" s="93">
        <f>SUM('31:10'!S94)</f>
        <v>0</v>
      </c>
      <c r="T94" s="93">
        <f>SUM('31:10'!T94)</f>
        <v>0</v>
      </c>
      <c r="U94" s="93">
        <f>SUM('31:10'!U94)</f>
        <v>0</v>
      </c>
      <c r="V94" s="207"/>
      <c r="W94" s="33"/>
      <c r="X94" s="93">
        <f>SUM('31:10'!X94)</f>
        <v>0</v>
      </c>
      <c r="Y94" s="93">
        <f>SUM('31:10'!Y94)</f>
        <v>0</v>
      </c>
      <c r="Z94" s="93">
        <f>SUM('31:10'!Z94)</f>
        <v>0</v>
      </c>
      <c r="AA94" s="93">
        <f>SUM('31:10'!AA94)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SUM('31:10'!G95)</f>
        <v>0</v>
      </c>
      <c r="H95" s="93">
        <f>SUM('31:10'!H95)</f>
        <v>0</v>
      </c>
      <c r="I95" s="93">
        <f>SUM('31:10'!I95)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SUM('31:10'!N95)</f>
        <v>0</v>
      </c>
      <c r="O95" s="93">
        <f>SUM('31:10'!O95)</f>
        <v>0</v>
      </c>
      <c r="P95" s="93">
        <f>SUM('31:10'!P95)</f>
        <v>0</v>
      </c>
      <c r="Q95" s="93">
        <f>SUM('31:10'!Q95)</f>
        <v>0</v>
      </c>
      <c r="R95" s="93">
        <f>SUM('31:10'!R95)</f>
        <v>0</v>
      </c>
      <c r="S95" s="93">
        <f>SUM('31:10'!S95)</f>
        <v>0</v>
      </c>
      <c r="T95" s="93">
        <f>SUM('31:10'!T95)</f>
        <v>0</v>
      </c>
      <c r="U95" s="93">
        <f>SUM('31:10'!U95)</f>
        <v>0</v>
      </c>
      <c r="V95" s="207">
        <f>SUM(X95:AA95)</f>
        <v>0</v>
      </c>
      <c r="W95" s="33" t="str">
        <f>IF(ISERROR(V95/G95),"",V95/G95)</f>
        <v/>
      </c>
      <c r="X95" s="93">
        <f>SUM('31:10'!X95)</f>
        <v>0</v>
      </c>
      <c r="Y95" s="93">
        <f>SUM('31:10'!Y95)</f>
        <v>0</v>
      </c>
      <c r="Z95" s="93">
        <f>SUM('31:10'!Z95)</f>
        <v>0</v>
      </c>
      <c r="AA95" s="93">
        <f>SUM('31:10'!AA95)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SUM('31:10'!G96)</f>
        <v>0</v>
      </c>
      <c r="H96" s="93">
        <f>SUM('31:10'!H96)</f>
        <v>0</v>
      </c>
      <c r="I96" s="93">
        <f>SUM('31:10'!I96)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SUM('31:10'!N96)</f>
        <v>0</v>
      </c>
      <c r="O96" s="93">
        <f>SUM('31:10'!O96)</f>
        <v>0</v>
      </c>
      <c r="P96" s="93">
        <f>SUM('31:10'!P96)</f>
        <v>0</v>
      </c>
      <c r="Q96" s="93">
        <f>SUM('31:10'!Q96)</f>
        <v>0</v>
      </c>
      <c r="R96" s="93">
        <f>SUM('31:10'!R96)</f>
        <v>0</v>
      </c>
      <c r="S96" s="93">
        <f>SUM('31:10'!S96)</f>
        <v>0</v>
      </c>
      <c r="T96" s="93">
        <f>SUM('31:10'!T96)</f>
        <v>0</v>
      </c>
      <c r="U96" s="93">
        <f>SUM('31:10'!U96)</f>
        <v>0</v>
      </c>
      <c r="V96" s="207">
        <f>SUM(X96:AA96)</f>
        <v>0</v>
      </c>
      <c r="W96" s="33" t="str">
        <f>IF(ISERROR(V96/G96),"",V96/G96)</f>
        <v/>
      </c>
      <c r="X96" s="93">
        <f>SUM('31:10'!X96)</f>
        <v>0</v>
      </c>
      <c r="Y96" s="93">
        <f>SUM('31:10'!Y96)</f>
        <v>0</v>
      </c>
      <c r="Z96" s="93">
        <f>SUM('31:10'!Z96)</f>
        <v>0</v>
      </c>
      <c r="AA96" s="93">
        <f>SUM('31:10'!AA96)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SUM('31:10'!G97)</f>
        <v>0</v>
      </c>
      <c r="H97" s="93">
        <f>SUM('31:10'!H97)</f>
        <v>0</v>
      </c>
      <c r="I97" s="93">
        <f>SUM('31:10'!I97)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SUM('31:10'!N97)</f>
        <v>0</v>
      </c>
      <c r="O97" s="93">
        <f>SUM('31:10'!O97)</f>
        <v>0</v>
      </c>
      <c r="P97" s="93">
        <f>SUM('31:10'!P97)</f>
        <v>0</v>
      </c>
      <c r="Q97" s="93">
        <f>SUM('31:10'!Q97)</f>
        <v>0</v>
      </c>
      <c r="R97" s="93">
        <f>SUM('31:10'!R97)</f>
        <v>0</v>
      </c>
      <c r="S97" s="93">
        <f>SUM('31:10'!S97)</f>
        <v>0</v>
      </c>
      <c r="T97" s="93">
        <f>SUM('31:10'!T97)</f>
        <v>0</v>
      </c>
      <c r="U97" s="93">
        <f>SUM('31:10'!U97)</f>
        <v>0</v>
      </c>
      <c r="V97" s="207">
        <f>SUM(X97:AA97)</f>
        <v>0</v>
      </c>
      <c r="W97" s="33" t="str">
        <f>IF(ISERROR(V97/G97),"",V97/G97)</f>
        <v/>
      </c>
      <c r="X97" s="93">
        <f>SUM('31:10'!X97)</f>
        <v>0</v>
      </c>
      <c r="Y97" s="93">
        <f>SUM('31:10'!Y97)</f>
        <v>0</v>
      </c>
      <c r="Z97" s="93">
        <f>SUM('31:10'!Z97)</f>
        <v>0</v>
      </c>
      <c r="AA97" s="93">
        <f>SUM('31:10'!AA97)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SUM('31:10'!G98)</f>
        <v>0</v>
      </c>
      <c r="H98" s="93">
        <f>SUM('31:10'!H98)</f>
        <v>0</v>
      </c>
      <c r="I98" s="93">
        <f>SUM('31:10'!I98)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SUM('31:10'!N98)</f>
        <v>0</v>
      </c>
      <c r="O98" s="93">
        <f>SUM('31:10'!O98)</f>
        <v>0</v>
      </c>
      <c r="P98" s="93">
        <f>SUM('31:10'!P98)</f>
        <v>0</v>
      </c>
      <c r="Q98" s="93">
        <f>SUM('31:10'!Q98)</f>
        <v>0</v>
      </c>
      <c r="R98" s="93">
        <f>SUM('31:10'!R98)</f>
        <v>0</v>
      </c>
      <c r="S98" s="93">
        <f>SUM('31:10'!S98)</f>
        <v>0</v>
      </c>
      <c r="T98" s="93">
        <f>SUM('31:10'!T98)</f>
        <v>0</v>
      </c>
      <c r="U98" s="93">
        <f>SUM('31:10'!U98)</f>
        <v>0</v>
      </c>
      <c r="V98" s="207">
        <f>SUM(X98:AA98)</f>
        <v>0</v>
      </c>
      <c r="W98" s="33" t="str">
        <f>IF(ISERROR(V98/G98),"",V98/G98)</f>
        <v/>
      </c>
      <c r="X98" s="93">
        <f>SUM('31:10'!X98)</f>
        <v>0</v>
      </c>
      <c r="Y98" s="93">
        <f>SUM('31:10'!Y98)</f>
        <v>0</v>
      </c>
      <c r="Z98" s="93">
        <f>SUM('31:10'!Z98)</f>
        <v>0</v>
      </c>
      <c r="AA98" s="93">
        <f>SUM('31:10'!AA98)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SUM('31:10'!G99)</f>
        <v>0</v>
      </c>
      <c r="H99" s="93">
        <f>SUM('31:10'!H99)</f>
        <v>0</v>
      </c>
      <c r="I99" s="93">
        <f>SUM('31:10'!I99)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SUM('31:10'!N99)</f>
        <v>0</v>
      </c>
      <c r="O99" s="93">
        <f>SUM('31:10'!O99)</f>
        <v>0</v>
      </c>
      <c r="P99" s="93">
        <f>SUM('31:10'!P99)</f>
        <v>0</v>
      </c>
      <c r="Q99" s="93">
        <f>SUM('31:10'!Q99)</f>
        <v>0</v>
      </c>
      <c r="R99" s="93">
        <f>SUM('31:10'!R99)</f>
        <v>0</v>
      </c>
      <c r="S99" s="93">
        <f>SUM('31:10'!S99)</f>
        <v>0</v>
      </c>
      <c r="T99" s="93">
        <f>SUM('31:10'!T99)</f>
        <v>0</v>
      </c>
      <c r="U99" s="93">
        <f>SUM('31:10'!U99)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SUM('31:10'!X99)</f>
        <v>0</v>
      </c>
      <c r="Y99" s="93">
        <f>SUM('31:10'!Y99)</f>
        <v>0</v>
      </c>
      <c r="Z99" s="93">
        <f>SUM('31:10'!Z99)</f>
        <v>0</v>
      </c>
      <c r="AA99" s="93">
        <f>SUM('31:10'!AA99)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SUM('31:10'!G100)</f>
        <v>0</v>
      </c>
      <c r="H100" s="93">
        <f>SUM('31:10'!H100)</f>
        <v>0</v>
      </c>
      <c r="I100" s="93">
        <f>SUM('31:10'!I100)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SUM('31:10'!N100)</f>
        <v>0</v>
      </c>
      <c r="O100" s="93">
        <f>SUM('31:10'!O100)</f>
        <v>0</v>
      </c>
      <c r="P100" s="93">
        <f>SUM('31:10'!P100)</f>
        <v>0</v>
      </c>
      <c r="Q100" s="93">
        <f>SUM('31:10'!Q100)</f>
        <v>0</v>
      </c>
      <c r="R100" s="93">
        <f>SUM('31:10'!R100)</f>
        <v>0</v>
      </c>
      <c r="S100" s="93">
        <f>SUM('31:10'!S100)</f>
        <v>0</v>
      </c>
      <c r="T100" s="93">
        <f>SUM('31:10'!T100)</f>
        <v>0</v>
      </c>
      <c r="U100" s="93">
        <f>SUM('31:10'!U100)</f>
        <v>0</v>
      </c>
      <c r="V100" s="206">
        <f t="shared" si="33"/>
        <v>0</v>
      </c>
      <c r="W100" s="33" t="str">
        <f t="shared" si="34"/>
        <v/>
      </c>
      <c r="X100" s="93">
        <f>SUM('31:10'!X100)</f>
        <v>0</v>
      </c>
      <c r="Y100" s="93">
        <f>SUM('31:10'!Y100)</f>
        <v>0</v>
      </c>
      <c r="Z100" s="93">
        <f>SUM('31:10'!Z100)</f>
        <v>0</v>
      </c>
      <c r="AA100" s="93">
        <f>SUM('31:10'!AA100)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SUM('31:10'!G101)</f>
        <v>0</v>
      </c>
      <c r="H101" s="93">
        <f>SUM('31:10'!H101)</f>
        <v>0</v>
      </c>
      <c r="I101" s="93">
        <f>SUM('31:10'!I101)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SUM('31:10'!N101)</f>
        <v>0</v>
      </c>
      <c r="O101" s="93">
        <f>SUM('31:10'!O101)</f>
        <v>0</v>
      </c>
      <c r="P101" s="93">
        <f>SUM('31:10'!P101)</f>
        <v>0</v>
      </c>
      <c r="Q101" s="93">
        <f>SUM('31:10'!Q101)</f>
        <v>0</v>
      </c>
      <c r="R101" s="93">
        <f>SUM('31:10'!R101)</f>
        <v>0</v>
      </c>
      <c r="S101" s="93">
        <f>SUM('31:10'!S101)</f>
        <v>0</v>
      </c>
      <c r="T101" s="93">
        <f>SUM('31:10'!T101)</f>
        <v>0</v>
      </c>
      <c r="U101" s="93">
        <f>SUM('31:10'!U101)</f>
        <v>0</v>
      </c>
      <c r="V101" s="206">
        <f t="shared" si="33"/>
        <v>0</v>
      </c>
      <c r="W101" s="33" t="str">
        <f t="shared" si="34"/>
        <v/>
      </c>
      <c r="X101" s="93">
        <f>SUM('31:10'!X101)</f>
        <v>0</v>
      </c>
      <c r="Y101" s="93">
        <f>SUM('31:10'!Y101)</f>
        <v>0</v>
      </c>
      <c r="Z101" s="93">
        <f>SUM('31:10'!Z101)</f>
        <v>0</v>
      </c>
      <c r="AA101" s="93">
        <f>SUM('31:10'!AA101)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SUM('31:10'!G102)</f>
        <v>0</v>
      </c>
      <c r="H102" s="93">
        <f>SUM('31:10'!H102)</f>
        <v>0</v>
      </c>
      <c r="I102" s="93">
        <f>SUM('31:10'!I102)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SUM('31:10'!N102)</f>
        <v>0</v>
      </c>
      <c r="O102" s="93">
        <f>SUM('31:10'!O102)</f>
        <v>0</v>
      </c>
      <c r="P102" s="93">
        <f>SUM('31:10'!P102)</f>
        <v>0</v>
      </c>
      <c r="Q102" s="93">
        <f>SUM('31:10'!Q102)</f>
        <v>0</v>
      </c>
      <c r="R102" s="93">
        <f>SUM('31:10'!R102)</f>
        <v>0</v>
      </c>
      <c r="S102" s="93">
        <f>SUM('31:10'!S102)</f>
        <v>0</v>
      </c>
      <c r="T102" s="93">
        <f>SUM('31:10'!T102)</f>
        <v>0</v>
      </c>
      <c r="U102" s="93">
        <f>SUM('31:10'!U102)</f>
        <v>0</v>
      </c>
      <c r="V102" s="206">
        <f t="shared" si="33"/>
        <v>0</v>
      </c>
      <c r="W102" s="33" t="str">
        <f t="shared" si="34"/>
        <v/>
      </c>
      <c r="X102" s="93">
        <f>SUM('31:10'!X102)</f>
        <v>0</v>
      </c>
      <c r="Y102" s="93">
        <f>SUM('31:10'!Y102)</f>
        <v>0</v>
      </c>
      <c r="Z102" s="93">
        <f>SUM('31:10'!Z102)</f>
        <v>0</v>
      </c>
      <c r="AA102" s="93">
        <f>SUM('31:10'!AA102)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SUM('31:10'!G103)</f>
        <v>0</v>
      </c>
      <c r="H103" s="93">
        <f>SUM('31:10'!H103)</f>
        <v>0</v>
      </c>
      <c r="I103" s="93">
        <f>SUM('31:10'!I103)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SUM('31:10'!N103)</f>
        <v>0</v>
      </c>
      <c r="O103" s="93">
        <f>SUM('31:10'!O103)</f>
        <v>0</v>
      </c>
      <c r="P103" s="93">
        <f>SUM('31:10'!P103)</f>
        <v>0</v>
      </c>
      <c r="Q103" s="93">
        <f>SUM('31:10'!Q103)</f>
        <v>0</v>
      </c>
      <c r="R103" s="93">
        <f>SUM('31:10'!R103)</f>
        <v>0</v>
      </c>
      <c r="S103" s="93">
        <f>SUM('31:10'!S103)</f>
        <v>0</v>
      </c>
      <c r="T103" s="93">
        <f>SUM('31:10'!T103)</f>
        <v>0</v>
      </c>
      <c r="U103" s="93">
        <f>SUM('31:10'!U103)</f>
        <v>0</v>
      </c>
      <c r="V103" s="206">
        <f t="shared" si="33"/>
        <v>0</v>
      </c>
      <c r="W103" s="33" t="str">
        <f t="shared" si="34"/>
        <v/>
      </c>
      <c r="X103" s="93">
        <f>SUM('31:10'!X103)</f>
        <v>0</v>
      </c>
      <c r="Y103" s="93">
        <f>SUM('31:10'!Y103)</f>
        <v>0</v>
      </c>
      <c r="Z103" s="93">
        <f>SUM('31:10'!Z103)</f>
        <v>0</v>
      </c>
      <c r="AA103" s="93">
        <f>SUM('31:10'!AA103)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SUM('31:10'!G104)</f>
        <v>0</v>
      </c>
      <c r="H104" s="93">
        <f>SUM('31:10'!H104)</f>
        <v>0</v>
      </c>
      <c r="I104" s="93">
        <f>SUM('31:10'!I104)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SUM('31:10'!N104)</f>
        <v>0</v>
      </c>
      <c r="O104" s="93">
        <f>SUM('31:10'!O104)</f>
        <v>0</v>
      </c>
      <c r="P104" s="93">
        <f>SUM('31:10'!P104)</f>
        <v>0</v>
      </c>
      <c r="Q104" s="93">
        <f>SUM('31:10'!Q104)</f>
        <v>0</v>
      </c>
      <c r="R104" s="93">
        <f>SUM('31:10'!R104)</f>
        <v>0</v>
      </c>
      <c r="S104" s="93">
        <f>SUM('31:10'!S104)</f>
        <v>0</v>
      </c>
      <c r="T104" s="93">
        <f>SUM('31:10'!T104)</f>
        <v>0</v>
      </c>
      <c r="U104" s="93">
        <f>SUM('31:10'!U104)</f>
        <v>0</v>
      </c>
      <c r="V104" s="206">
        <f t="shared" si="33"/>
        <v>0</v>
      </c>
      <c r="W104" s="33" t="str">
        <f t="shared" si="34"/>
        <v/>
      </c>
      <c r="X104" s="93">
        <f>SUM('31:10'!X104)</f>
        <v>0</v>
      </c>
      <c r="Y104" s="93">
        <f>SUM('31:10'!Y104)</f>
        <v>0</v>
      </c>
      <c r="Z104" s="93">
        <f>SUM('31:10'!Z104)</f>
        <v>0</v>
      </c>
      <c r="AA104" s="93">
        <f>SUM('31:10'!AA104)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SUM('31:10'!G105)</f>
        <v>0</v>
      </c>
      <c r="H105" s="93">
        <f>SUM('31:10'!H105)</f>
        <v>0</v>
      </c>
      <c r="I105" s="93">
        <f>SUM('31:10'!I105)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SUM('31:10'!N105)</f>
        <v>0</v>
      </c>
      <c r="O105" s="93">
        <f>SUM('31:10'!O105)</f>
        <v>0</v>
      </c>
      <c r="P105" s="93">
        <f>SUM('31:10'!P105)</f>
        <v>0</v>
      </c>
      <c r="Q105" s="93">
        <f>SUM('31:10'!Q105)</f>
        <v>0</v>
      </c>
      <c r="R105" s="93">
        <f>SUM('31:10'!R105)</f>
        <v>0</v>
      </c>
      <c r="S105" s="93">
        <f>SUM('31:10'!S105)</f>
        <v>0</v>
      </c>
      <c r="T105" s="93">
        <f>SUM('31:10'!T105)</f>
        <v>0</v>
      </c>
      <c r="U105" s="93">
        <f>SUM('31:10'!U105)</f>
        <v>0</v>
      </c>
      <c r="V105" s="206">
        <f t="shared" si="33"/>
        <v>0</v>
      </c>
      <c r="W105" s="33" t="str">
        <f t="shared" si="34"/>
        <v/>
      </c>
      <c r="X105" s="93">
        <f>SUM('31:10'!X105)</f>
        <v>0</v>
      </c>
      <c r="Y105" s="93">
        <f>SUM('31:10'!Y105)</f>
        <v>0</v>
      </c>
      <c r="Z105" s="93">
        <f>SUM('31:10'!Z105)</f>
        <v>0</v>
      </c>
      <c r="AA105" s="93">
        <f>SUM('31:10'!AA105)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SUM('31:10'!G106)</f>
        <v>0</v>
      </c>
      <c r="H106" s="93">
        <f>SUM('31:10'!H106)</f>
        <v>0</v>
      </c>
      <c r="I106" s="93">
        <f>SUM('31:10'!I106)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SUM('31:10'!N106)</f>
        <v>0</v>
      </c>
      <c r="O106" s="93">
        <f>SUM('31:10'!O106)</f>
        <v>0</v>
      </c>
      <c r="P106" s="93">
        <f>SUM('31:10'!P106)</f>
        <v>0</v>
      </c>
      <c r="Q106" s="93">
        <f>SUM('31:10'!Q106)</f>
        <v>0</v>
      </c>
      <c r="R106" s="93">
        <f>SUM('31:10'!R106)</f>
        <v>0</v>
      </c>
      <c r="S106" s="93">
        <f>SUM('31:10'!S106)</f>
        <v>0</v>
      </c>
      <c r="T106" s="93">
        <f>SUM('31:10'!T106)</f>
        <v>0</v>
      </c>
      <c r="U106" s="93">
        <f>SUM('31:10'!U106)</f>
        <v>0</v>
      </c>
      <c r="V106" s="206">
        <f t="shared" si="33"/>
        <v>0</v>
      </c>
      <c r="W106" s="33" t="str">
        <f t="shared" si="34"/>
        <v/>
      </c>
      <c r="X106" s="93">
        <f>SUM('31:10'!X106)</f>
        <v>0</v>
      </c>
      <c r="Y106" s="93">
        <f>SUM('31:10'!Y106)</f>
        <v>0</v>
      </c>
      <c r="Z106" s="93">
        <f>SUM('31:10'!Z106)</f>
        <v>0</v>
      </c>
      <c r="AA106" s="93">
        <f>SUM('31:10'!AA106)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SUM('31:10'!G107)</f>
        <v>0</v>
      </c>
      <c r="H107" s="93">
        <f>SUM('31:10'!H107)</f>
        <v>0</v>
      </c>
      <c r="I107" s="93">
        <f>SUM('31:10'!I107)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SUM('31:10'!N107)</f>
        <v>0</v>
      </c>
      <c r="O107" s="93">
        <f>SUM('31:10'!O107)</f>
        <v>0</v>
      </c>
      <c r="P107" s="93">
        <f>SUM('31:10'!P107)</f>
        <v>0</v>
      </c>
      <c r="Q107" s="93">
        <f>SUM('31:10'!Q107)</f>
        <v>0</v>
      </c>
      <c r="R107" s="93">
        <f>SUM('31:10'!R107)</f>
        <v>0</v>
      </c>
      <c r="S107" s="93">
        <f>SUM('31:10'!S107)</f>
        <v>0</v>
      </c>
      <c r="T107" s="93">
        <f>SUM('31:10'!T107)</f>
        <v>0</v>
      </c>
      <c r="U107" s="93">
        <f>SUM('31:10'!U107)</f>
        <v>0</v>
      </c>
      <c r="V107" s="206"/>
      <c r="W107" s="33"/>
      <c r="X107" s="93">
        <f>SUM('31:10'!X107)</f>
        <v>0</v>
      </c>
      <c r="Y107" s="93">
        <f>SUM('31:10'!Y107)</f>
        <v>0</v>
      </c>
      <c r="Z107" s="93">
        <f>SUM('31:10'!Z107)</f>
        <v>0</v>
      </c>
      <c r="AA107" s="93">
        <f>SUM('31:10'!AA107)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SUM('31:10'!G108)</f>
        <v>485</v>
      </c>
      <c r="H108" s="93">
        <f>SUM('31:10'!H108)</f>
        <v>2425</v>
      </c>
      <c r="I108" s="93">
        <f>SUM('31:10'!I108)</f>
        <v>46.5</v>
      </c>
      <c r="J108" s="31"/>
      <c r="K108" s="35">
        <f t="array" ref="K108">IF(ISERROR(G108/L108),"",G108/L108)</f>
        <v>97</v>
      </c>
      <c r="L108" s="87">
        <v>5</v>
      </c>
      <c r="M108" s="36">
        <f t="shared" si="32"/>
        <v>-50.5</v>
      </c>
      <c r="N108" s="93">
        <f>SUM('31:10'!N108)</f>
        <v>0</v>
      </c>
      <c r="O108" s="93">
        <f>SUM('31:10'!O108)</f>
        <v>0</v>
      </c>
      <c r="P108" s="93">
        <f>SUM('31:10'!P108)</f>
        <v>0</v>
      </c>
      <c r="Q108" s="93">
        <f>SUM('31:10'!Q108)</f>
        <v>0</v>
      </c>
      <c r="R108" s="93">
        <f>SUM('31:10'!R108)</f>
        <v>0</v>
      </c>
      <c r="S108" s="93">
        <f>SUM('31:10'!S108)</f>
        <v>0</v>
      </c>
      <c r="T108" s="93">
        <f>SUM('31:10'!T108)</f>
        <v>0</v>
      </c>
      <c r="U108" s="93">
        <f>SUM('31:10'!U108)</f>
        <v>0</v>
      </c>
      <c r="V108" s="206"/>
      <c r="W108" s="33"/>
      <c r="X108" s="93">
        <f>SUM('31:10'!X108)</f>
        <v>0</v>
      </c>
      <c r="Y108" s="93">
        <f>SUM('31:10'!Y108)</f>
        <v>0</v>
      </c>
      <c r="Z108" s="93">
        <f>SUM('31:10'!Z108)</f>
        <v>0</v>
      </c>
      <c r="AA108" s="93">
        <f>SUM('31:10'!AA108)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SUM('31:10'!G109)</f>
        <v>0</v>
      </c>
      <c r="H109" s="93">
        <f>SUM('31:10'!H109)</f>
        <v>0</v>
      </c>
      <c r="I109" s="93">
        <f>SUM('31:10'!I109)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SUM('31:10'!N109)</f>
        <v>0</v>
      </c>
      <c r="O109" s="93">
        <f>SUM('31:10'!O109)</f>
        <v>0</v>
      </c>
      <c r="P109" s="93">
        <f>SUM('31:10'!P109)</f>
        <v>0</v>
      </c>
      <c r="Q109" s="93">
        <f>SUM('31:10'!Q109)</f>
        <v>0</v>
      </c>
      <c r="R109" s="93">
        <f>SUM('31:10'!R109)</f>
        <v>0</v>
      </c>
      <c r="S109" s="93">
        <f>SUM('31:10'!S109)</f>
        <v>0</v>
      </c>
      <c r="T109" s="93">
        <f>SUM('31:10'!T109)</f>
        <v>0</v>
      </c>
      <c r="U109" s="93">
        <f>SUM('31:10'!U109)</f>
        <v>0</v>
      </c>
      <c r="V109" s="206"/>
      <c r="W109" s="33"/>
      <c r="X109" s="93">
        <f>SUM('31:10'!X109)</f>
        <v>0</v>
      </c>
      <c r="Y109" s="93">
        <f>SUM('31:10'!Y109)</f>
        <v>0</v>
      </c>
      <c r="Z109" s="93">
        <f>SUM('31:10'!Z109)</f>
        <v>0</v>
      </c>
      <c r="AA109" s="93">
        <f>SUM('31:10'!AA109)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SUM('31:10'!G110)</f>
        <v>0</v>
      </c>
      <c r="H110" s="93">
        <f>SUM('31:10'!H110)</f>
        <v>0</v>
      </c>
      <c r="I110" s="93">
        <f>SUM('31:10'!I110)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SUM('31:10'!N110)</f>
        <v>0</v>
      </c>
      <c r="O110" s="93">
        <f>SUM('31:10'!O110)</f>
        <v>0</v>
      </c>
      <c r="P110" s="93">
        <f>SUM('31:10'!P110)</f>
        <v>0</v>
      </c>
      <c r="Q110" s="93">
        <f>SUM('31:10'!Q110)</f>
        <v>0</v>
      </c>
      <c r="R110" s="93">
        <f>SUM('31:10'!R110)</f>
        <v>0</v>
      </c>
      <c r="S110" s="93">
        <f>SUM('31:10'!S110)</f>
        <v>0</v>
      </c>
      <c r="T110" s="93">
        <f>SUM('31:10'!T110)</f>
        <v>0</v>
      </c>
      <c r="U110" s="93">
        <f>SUM('31:10'!U110)</f>
        <v>0</v>
      </c>
      <c r="V110" s="206"/>
      <c r="W110" s="33"/>
      <c r="X110" s="93">
        <f>SUM('31:10'!X110)</f>
        <v>0</v>
      </c>
      <c r="Y110" s="93">
        <f>SUM('31:10'!Y110)</f>
        <v>0</v>
      </c>
      <c r="Z110" s="93">
        <f>SUM('31:10'!Z110)</f>
        <v>0</v>
      </c>
      <c r="AA110" s="93">
        <f>SUM('31:10'!AA110)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SUM('31:10'!G111)</f>
        <v>761</v>
      </c>
      <c r="H111" s="93">
        <f>SUM('31:10'!H111)</f>
        <v>3805</v>
      </c>
      <c r="I111" s="93">
        <f>SUM('31:10'!I111)</f>
        <v>122</v>
      </c>
      <c r="J111" s="31"/>
      <c r="K111" s="35">
        <f t="array" ref="K111">IF(ISERROR(G111/L111),"",G111/L111)</f>
        <v>152.19999999999999</v>
      </c>
      <c r="L111" s="87">
        <v>5</v>
      </c>
      <c r="M111" s="36">
        <f t="shared" si="32"/>
        <v>-30.199999999999989</v>
      </c>
      <c r="N111" s="93">
        <f>SUM('31:10'!N111)</f>
        <v>0</v>
      </c>
      <c r="O111" s="93">
        <f>SUM('31:10'!O111)</f>
        <v>0</v>
      </c>
      <c r="P111" s="93">
        <f>SUM('31:10'!P111)</f>
        <v>0</v>
      </c>
      <c r="Q111" s="93">
        <f>SUM('31:10'!Q111)</f>
        <v>0</v>
      </c>
      <c r="R111" s="93">
        <f>SUM('31:10'!R111)</f>
        <v>0</v>
      </c>
      <c r="S111" s="93">
        <f>SUM('31:10'!S111)</f>
        <v>0</v>
      </c>
      <c r="T111" s="93">
        <f>SUM('31:10'!T111)</f>
        <v>0</v>
      </c>
      <c r="U111" s="93">
        <f>SUM('31:10'!U111)</f>
        <v>0</v>
      </c>
      <c r="V111" s="206"/>
      <c r="W111" s="33"/>
      <c r="X111" s="93">
        <f>SUM('31:10'!X111)</f>
        <v>0</v>
      </c>
      <c r="Y111" s="93">
        <f>SUM('31:10'!Y111)</f>
        <v>0</v>
      </c>
      <c r="Z111" s="93">
        <f>SUM('31:10'!Z111)</f>
        <v>0</v>
      </c>
      <c r="AA111" s="93">
        <f>SUM('31:10'!AA111)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SUM('31:10'!G112)</f>
        <v>624</v>
      </c>
      <c r="H112" s="93">
        <f>SUM('31:10'!H112)</f>
        <v>3120</v>
      </c>
      <c r="I112" s="93">
        <f>SUM('31:10'!I112)</f>
        <v>133.5</v>
      </c>
      <c r="J112" s="31"/>
      <c r="K112" s="35">
        <f t="array" ref="K112">IF(ISERROR(G112/L112),"",G112/L112)</f>
        <v>124.8</v>
      </c>
      <c r="L112" s="87">
        <v>5</v>
      </c>
      <c r="M112" s="36">
        <f t="shared" si="32"/>
        <v>8.7000000000000028</v>
      </c>
      <c r="N112" s="93">
        <f>SUM('31:10'!N112)</f>
        <v>0</v>
      </c>
      <c r="O112" s="93">
        <f>SUM('31:10'!O112)</f>
        <v>0</v>
      </c>
      <c r="P112" s="93">
        <f>SUM('31:10'!P112)</f>
        <v>0</v>
      </c>
      <c r="Q112" s="93">
        <f>SUM('31:10'!Q112)</f>
        <v>0</v>
      </c>
      <c r="R112" s="93">
        <f>SUM('31:10'!R112)</f>
        <v>0</v>
      </c>
      <c r="S112" s="93">
        <f>SUM('31:10'!S112)</f>
        <v>0</v>
      </c>
      <c r="T112" s="93">
        <f>SUM('31:10'!T112)</f>
        <v>0</v>
      </c>
      <c r="U112" s="93">
        <f>SUM('31:10'!U112)</f>
        <v>0</v>
      </c>
      <c r="V112" s="206"/>
      <c r="W112" s="33"/>
      <c r="X112" s="93">
        <f>SUM('31:10'!X112)</f>
        <v>0</v>
      </c>
      <c r="Y112" s="93">
        <f>SUM('31:10'!Y112)</f>
        <v>0</v>
      </c>
      <c r="Z112" s="93">
        <f>SUM('31:10'!Z112)</f>
        <v>0</v>
      </c>
      <c r="AA112" s="93">
        <f>SUM('31:10'!AA112)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SUM('31:10'!G113)</f>
        <v>257</v>
      </c>
      <c r="H113" s="93">
        <f>SUM('31:10'!H113)</f>
        <v>1300.4199999999998</v>
      </c>
      <c r="I113" s="93">
        <f>SUM('31:10'!I113)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SUM('31:10'!N113)</f>
        <v>0</v>
      </c>
      <c r="O113" s="93">
        <f>SUM('31:10'!O113)</f>
        <v>0</v>
      </c>
      <c r="P113" s="93">
        <f>SUM('31:10'!P113)</f>
        <v>0</v>
      </c>
      <c r="Q113" s="93">
        <f>SUM('31:10'!Q113)</f>
        <v>0</v>
      </c>
      <c r="R113" s="93">
        <f>SUM('31:10'!R113)</f>
        <v>0</v>
      </c>
      <c r="S113" s="93">
        <f>SUM('31:10'!S113)</f>
        <v>0</v>
      </c>
      <c r="T113" s="93">
        <f>SUM('31:10'!T113)</f>
        <v>0</v>
      </c>
      <c r="U113" s="93">
        <f>SUM('31:10'!U113)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SUM('31:10'!X113)</f>
        <v>0</v>
      </c>
      <c r="Y113" s="93">
        <f>SUM('31:10'!Y113)</f>
        <v>0</v>
      </c>
      <c r="Z113" s="93">
        <f>SUM('31:10'!Z113)</f>
        <v>0</v>
      </c>
      <c r="AA113" s="93">
        <f>SUM('31:10'!AA113)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SUM('31:10'!G114)</f>
        <v>0</v>
      </c>
      <c r="H114" s="93">
        <f>SUM('31:10'!H114)</f>
        <v>0</v>
      </c>
      <c r="I114" s="93">
        <f>SUM('31:10'!I114)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SUM('31:10'!N114)</f>
        <v>0</v>
      </c>
      <c r="O114" s="93">
        <f>SUM('31:10'!O114)</f>
        <v>0</v>
      </c>
      <c r="P114" s="93">
        <f>SUM('31:10'!P114)</f>
        <v>0</v>
      </c>
      <c r="Q114" s="93">
        <f>SUM('31:10'!Q114)</f>
        <v>0</v>
      </c>
      <c r="R114" s="93">
        <f>SUM('31:10'!R114)</f>
        <v>0</v>
      </c>
      <c r="S114" s="93">
        <f>SUM('31:10'!S114)</f>
        <v>0</v>
      </c>
      <c r="T114" s="93">
        <f>SUM('31:10'!T114)</f>
        <v>0</v>
      </c>
      <c r="U114" s="93">
        <f>SUM('31:10'!U114)</f>
        <v>0</v>
      </c>
      <c r="V114" s="206">
        <f t="shared" si="35"/>
        <v>0</v>
      </c>
      <c r="W114" s="33" t="str">
        <f t="shared" si="36"/>
        <v/>
      </c>
      <c r="X114" s="93">
        <f>SUM('31:10'!X114)</f>
        <v>0</v>
      </c>
      <c r="Y114" s="93">
        <f>SUM('31:10'!Y114)</f>
        <v>0</v>
      </c>
      <c r="Z114" s="93">
        <f>SUM('31:10'!Z114)</f>
        <v>0</v>
      </c>
      <c r="AA114" s="93">
        <f>SUM('31:10'!AA114)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SUM('31:10'!G115)</f>
        <v>701</v>
      </c>
      <c r="H115" s="93">
        <f>SUM('31:10'!H115)</f>
        <v>3505</v>
      </c>
      <c r="I115" s="93">
        <f>SUM('31:10'!I115)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SUM('31:10'!G116)</f>
        <v>488</v>
      </c>
      <c r="H116" s="93">
        <f>SUM('31:10'!H116)</f>
        <v>2440</v>
      </c>
      <c r="I116" s="93">
        <f>SUM('31:10'!I116)</f>
        <v>59</v>
      </c>
      <c r="J116" s="31"/>
      <c r="K116" s="35">
        <f t="array" ref="K116">IF(ISERROR(G116/L116),"",G116/L116)</f>
        <v>20.333333333333332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SUM('31:10'!G117)</f>
        <v>773</v>
      </c>
      <c r="H117" s="93">
        <f>SUM('31:10'!H117)</f>
        <v>3865</v>
      </c>
      <c r="I117" s="93">
        <f>SUM('31:10'!I117)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SUM('31:10'!G118)</f>
        <v>404</v>
      </c>
      <c r="H118" s="93">
        <f>SUM('31:10'!H118)</f>
        <v>2048.2800000000002</v>
      </c>
      <c r="I118" s="93">
        <f>SUM('31:10'!I118)</f>
        <v>50</v>
      </c>
      <c r="J118" s="31">
        <f t="array" ref="J118">IF(ISERROR(G118/I118),"",G118/I118)</f>
        <v>8.08</v>
      </c>
      <c r="K118" s="35">
        <f t="array" ref="K118">IF(ISERROR(G118/L118),"",G118/L118)</f>
        <v>44.888888888888886</v>
      </c>
      <c r="L118" s="87">
        <v>9</v>
      </c>
      <c r="M118" s="36">
        <f t="shared" ref="M118:M120" si="37">IF(ISERROR(I118-K118),"",I118-K118)</f>
        <v>5.1111111111111143</v>
      </c>
      <c r="N118" s="93">
        <f>SUM('31:10'!N118)</f>
        <v>0</v>
      </c>
      <c r="O118" s="93">
        <f>SUM('31:10'!O118)</f>
        <v>0</v>
      </c>
      <c r="P118" s="93">
        <f>SUM('31:10'!P118)</f>
        <v>0</v>
      </c>
      <c r="Q118" s="93">
        <f>SUM('31:10'!Q118)</f>
        <v>0</v>
      </c>
      <c r="R118" s="93">
        <f>SUM('31:10'!R118)</f>
        <v>0</v>
      </c>
      <c r="S118" s="93">
        <f>SUM('31:10'!S118)</f>
        <v>0</v>
      </c>
      <c r="T118" s="93">
        <f>SUM('31:10'!T118)</f>
        <v>0</v>
      </c>
      <c r="U118" s="93">
        <f>SUM('31:10'!U118)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SUM('31:10'!X118)</f>
        <v>0</v>
      </c>
      <c r="Y118" s="93">
        <f>SUM('31:10'!Y118)</f>
        <v>0</v>
      </c>
      <c r="Z118" s="93">
        <f>SUM('31:10'!Z118)</f>
        <v>0</v>
      </c>
      <c r="AA118" s="93">
        <f>SUM('31:10'!AA118)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SUM('31:10'!G119)</f>
        <v>0</v>
      </c>
      <c r="H119" s="93">
        <f>SUM('31:10'!H119)</f>
        <v>0</v>
      </c>
      <c r="I119" s="93">
        <f>SUM('31:10'!I119)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SUM('31:10'!N119)</f>
        <v>0</v>
      </c>
      <c r="O119" s="93">
        <f>SUM('31:10'!O119)</f>
        <v>0</v>
      </c>
      <c r="P119" s="93">
        <f>SUM('31:10'!P119)</f>
        <v>0</v>
      </c>
      <c r="Q119" s="93">
        <f>SUM('31:10'!Q119)</f>
        <v>0</v>
      </c>
      <c r="R119" s="93">
        <f>SUM('31:10'!R119)</f>
        <v>0</v>
      </c>
      <c r="S119" s="93">
        <f>SUM('31:10'!S119)</f>
        <v>0</v>
      </c>
      <c r="T119" s="93">
        <f>SUM('31:10'!T119)</f>
        <v>0</v>
      </c>
      <c r="U119" s="93">
        <f>SUM('31:10'!U119)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SUM('31:10'!X119)</f>
        <v>0</v>
      </c>
      <c r="Y119" s="93">
        <f>SUM('31:10'!Y119)</f>
        <v>0</v>
      </c>
      <c r="Z119" s="93">
        <f>SUM('31:10'!Z119)</f>
        <v>0</v>
      </c>
      <c r="AA119" s="93">
        <f>SUM('31:10'!AA119)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SUM('31:10'!G120)</f>
        <v>0</v>
      </c>
      <c r="H120" s="93">
        <f>SUM('31:10'!H120)</f>
        <v>0</v>
      </c>
      <c r="I120" s="93">
        <f>SUM('31:10'!I120)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SUM('31:10'!N120)</f>
        <v>0</v>
      </c>
      <c r="O120" s="93">
        <f>SUM('31:10'!O120)</f>
        <v>0</v>
      </c>
      <c r="P120" s="93">
        <f>SUM('31:10'!P120)</f>
        <v>0</v>
      </c>
      <c r="Q120" s="93">
        <f>SUM('31:10'!Q120)</f>
        <v>0</v>
      </c>
      <c r="R120" s="93">
        <f>SUM('31:10'!R120)</f>
        <v>0</v>
      </c>
      <c r="S120" s="93">
        <f>SUM('31:10'!S120)</f>
        <v>0</v>
      </c>
      <c r="T120" s="93">
        <f>SUM('31:10'!T120)</f>
        <v>0</v>
      </c>
      <c r="U120" s="93">
        <f>SUM('31:10'!U120)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SUM('31:10'!X120)</f>
        <v>0</v>
      </c>
      <c r="Y120" s="93">
        <f>SUM('31:10'!Y120)</f>
        <v>0</v>
      </c>
      <c r="Z120" s="93">
        <f>SUM('31:10'!Z120)</f>
        <v>0</v>
      </c>
      <c r="AA120" s="93">
        <f>SUM('31:10'!AA120)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8" t="s">
        <v>92</v>
      </c>
      <c r="B121" s="639"/>
      <c r="C121" s="342" t="s">
        <v>71</v>
      </c>
      <c r="D121" s="20"/>
      <c r="E121" s="20"/>
      <c r="F121" s="32"/>
      <c r="G121" s="99">
        <f>SUM(G87:G120)</f>
        <v>5391</v>
      </c>
      <c r="H121" s="30">
        <f>SUM(H87:H120)</f>
        <v>27025.64</v>
      </c>
      <c r="I121" s="30">
        <f>SUM(I87:I120)</f>
        <v>614.5</v>
      </c>
      <c r="J121" s="31">
        <f t="array" ref="J121">IF(ISERROR(G121/I121),"",G121/I121)</f>
        <v>8.7729861676159473</v>
      </c>
      <c r="K121" s="30">
        <f>SUM(K87:K120)</f>
        <v>614.13913326816566</v>
      </c>
      <c r="L121" s="98"/>
      <c r="M121" s="89">
        <f t="shared" ref="M121:V121" si="40">SUM(M87:M120)</f>
        <v>-46.389133268165494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SUM('31:10'!G122)</f>
        <v>1124</v>
      </c>
      <c r="H122" s="93">
        <f>SUM('31:10'!H122)</f>
        <v>5653.72</v>
      </c>
      <c r="I122" s="93">
        <f>SUM('31:10'!I122)</f>
        <v>43.5</v>
      </c>
      <c r="J122" s="31">
        <f t="array" ref="J122">IF(ISERROR(G122/I122),"",G122/I122)</f>
        <v>25.839080459770116</v>
      </c>
      <c r="K122" s="35">
        <f t="array" ref="K122">IF(ISERROR(G122/L122),"",G122/L122)</f>
        <v>44.96</v>
      </c>
      <c r="L122" s="87">
        <v>25</v>
      </c>
      <c r="M122" s="36">
        <f t="shared" ref="M122:M136" si="42">IF(ISERROR(I122-K122),"",I122-K122)</f>
        <v>-1.4600000000000009</v>
      </c>
      <c r="N122" s="93">
        <f>SUM('31:10'!N122)</f>
        <v>0</v>
      </c>
      <c r="O122" s="93">
        <f>SUM('31:10'!O122)</f>
        <v>0</v>
      </c>
      <c r="P122" s="93">
        <f>SUM('31:10'!P122)</f>
        <v>0</v>
      </c>
      <c r="Q122" s="93">
        <f>SUM('31:10'!Q122)</f>
        <v>0</v>
      </c>
      <c r="R122" s="93">
        <f>SUM('31:10'!R122)</f>
        <v>0</v>
      </c>
      <c r="S122" s="93">
        <f>SUM('31:10'!S122)</f>
        <v>0</v>
      </c>
      <c r="T122" s="93">
        <f>SUM('31:10'!T122)</f>
        <v>0</v>
      </c>
      <c r="U122" s="93">
        <f>SUM('31:10'!U122)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SUM('31:10'!X122)</f>
        <v>0</v>
      </c>
      <c r="Y122" s="93">
        <f>SUM('31:10'!Y122)</f>
        <v>0</v>
      </c>
      <c r="Z122" s="93">
        <f>SUM('31:10'!Z122)</f>
        <v>0</v>
      </c>
      <c r="AA122" s="93">
        <f>SUM('31:10'!AA122)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SUM('31:10'!G123)</f>
        <v>578</v>
      </c>
      <c r="H123" s="93">
        <f>SUM('31:10'!H123)</f>
        <v>2907.34</v>
      </c>
      <c r="I123" s="93">
        <f>SUM('31:10'!I123)</f>
        <v>25</v>
      </c>
      <c r="J123" s="31">
        <f t="array" ref="J123">IF(ISERROR(G123/I123),"",G123/I123)</f>
        <v>23.12</v>
      </c>
      <c r="K123" s="35">
        <f t="array" ref="K123">IF(ISERROR(G123/L123),"",G123/L123)</f>
        <v>23.12</v>
      </c>
      <c r="L123" s="87">
        <v>25</v>
      </c>
      <c r="M123" s="36">
        <f t="shared" si="42"/>
        <v>1.879999999999999</v>
      </c>
      <c r="N123" s="93">
        <f>SUM('31:10'!N123)</f>
        <v>0</v>
      </c>
      <c r="O123" s="93">
        <f>SUM('31:10'!O123)</f>
        <v>0</v>
      </c>
      <c r="P123" s="93">
        <f>SUM('31:10'!P123)</f>
        <v>0</v>
      </c>
      <c r="Q123" s="93">
        <f>SUM('31:10'!Q123)</f>
        <v>0</v>
      </c>
      <c r="R123" s="93">
        <f>SUM('31:10'!R123)</f>
        <v>0</v>
      </c>
      <c r="S123" s="93">
        <f>SUM('31:10'!S123)</f>
        <v>0</v>
      </c>
      <c r="T123" s="93">
        <f>SUM('31:10'!T123)</f>
        <v>0</v>
      </c>
      <c r="U123" s="93">
        <f>SUM('31:10'!U123)</f>
        <v>0</v>
      </c>
      <c r="V123" s="206">
        <f t="shared" si="43"/>
        <v>0</v>
      </c>
      <c r="W123" s="33">
        <f t="shared" si="41"/>
        <v>0</v>
      </c>
      <c r="X123" s="93">
        <f>SUM('31:10'!X123)</f>
        <v>0</v>
      </c>
      <c r="Y123" s="93">
        <f>SUM('31:10'!Y123)</f>
        <v>0</v>
      </c>
      <c r="Z123" s="93">
        <f>SUM('31:10'!Z123)</f>
        <v>0</v>
      </c>
      <c r="AA123" s="93">
        <f>SUM('31:10'!AA123)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SUM('31:10'!G124)</f>
        <v>1154</v>
      </c>
      <c r="H124" s="93">
        <f>SUM('31:10'!H124)</f>
        <v>5816.16</v>
      </c>
      <c r="I124" s="93">
        <f>SUM('31:10'!I124)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SUM('31:10'!N124)</f>
        <v>0</v>
      </c>
      <c r="O124" s="93">
        <f>SUM('31:10'!O124)</f>
        <v>0</v>
      </c>
      <c r="P124" s="93">
        <f>SUM('31:10'!P124)</f>
        <v>0</v>
      </c>
      <c r="Q124" s="93">
        <f>SUM('31:10'!Q124)</f>
        <v>0</v>
      </c>
      <c r="R124" s="93">
        <f>SUM('31:10'!R124)</f>
        <v>0</v>
      </c>
      <c r="S124" s="93">
        <f>SUM('31:10'!S124)</f>
        <v>0</v>
      </c>
      <c r="T124" s="93">
        <f>SUM('31:10'!T124)</f>
        <v>0</v>
      </c>
      <c r="U124" s="93">
        <f>SUM('31:10'!U124)</f>
        <v>0</v>
      </c>
      <c r="V124" s="206">
        <f t="shared" si="43"/>
        <v>0</v>
      </c>
      <c r="W124" s="33">
        <f t="shared" si="41"/>
        <v>0</v>
      </c>
      <c r="X124" s="93">
        <f>SUM('31:10'!X124)</f>
        <v>0</v>
      </c>
      <c r="Y124" s="93">
        <f>SUM('31:10'!Y124)</f>
        <v>0</v>
      </c>
      <c r="Z124" s="93">
        <f>SUM('31:10'!Z124)</f>
        <v>0</v>
      </c>
      <c r="AA124" s="93">
        <f>SUM('31:10'!AA124)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SUM('31:10'!G125)</f>
        <v>0</v>
      </c>
      <c r="H125" s="93">
        <f>SUM('31:10'!H125)</f>
        <v>0</v>
      </c>
      <c r="I125" s="93">
        <f>SUM('31:10'!I125)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SUM('31:10'!N125)</f>
        <v>0</v>
      </c>
      <c r="O125" s="93">
        <f>SUM('31:10'!O125)</f>
        <v>0</v>
      </c>
      <c r="P125" s="93">
        <f>SUM('31:10'!P125)</f>
        <v>0</v>
      </c>
      <c r="Q125" s="93">
        <f>SUM('31:10'!Q125)</f>
        <v>0</v>
      </c>
      <c r="R125" s="93">
        <f>SUM('31:10'!R125)</f>
        <v>0</v>
      </c>
      <c r="S125" s="93">
        <f>SUM('31:10'!S125)</f>
        <v>0</v>
      </c>
      <c r="T125" s="93">
        <f>SUM('31:10'!T125)</f>
        <v>0</v>
      </c>
      <c r="U125" s="93">
        <f>SUM('31:10'!U125)</f>
        <v>0</v>
      </c>
      <c r="V125" s="206">
        <f t="shared" si="43"/>
        <v>0</v>
      </c>
      <c r="W125" s="33" t="str">
        <f t="shared" si="41"/>
        <v/>
      </c>
      <c r="X125" s="93">
        <f>SUM('31:10'!X125)</f>
        <v>0</v>
      </c>
      <c r="Y125" s="93">
        <f>SUM('31:10'!Y125)</f>
        <v>0</v>
      </c>
      <c r="Z125" s="93">
        <f>SUM('31:10'!Z125)</f>
        <v>0</v>
      </c>
      <c r="AA125" s="93">
        <f>SUM('31:10'!AA125)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SUM('31:10'!G126)</f>
        <v>464</v>
      </c>
      <c r="H126" s="93">
        <f>SUM('31:10'!H126)</f>
        <v>2333.92</v>
      </c>
      <c r="I126" s="93">
        <f>SUM('31:10'!I126)</f>
        <v>25.5</v>
      </c>
      <c r="J126" s="31">
        <f t="array" ref="J126">IF(ISERROR(G126/I126),"",G126/I126)</f>
        <v>18.196078431372548</v>
      </c>
      <c r="K126" s="35">
        <f t="array" ref="K126">IF(ISERROR(G126/L126),"",G126/L126)</f>
        <v>116</v>
      </c>
      <c r="L126" s="87">
        <v>4</v>
      </c>
      <c r="M126" s="36">
        <f t="shared" si="42"/>
        <v>-90.5</v>
      </c>
      <c r="N126" s="93">
        <f>SUM('31:10'!N126)</f>
        <v>0</v>
      </c>
      <c r="O126" s="93">
        <f>SUM('31:10'!O126)</f>
        <v>0</v>
      </c>
      <c r="P126" s="93">
        <f>SUM('31:10'!P126)</f>
        <v>0</v>
      </c>
      <c r="Q126" s="93">
        <f>SUM('31:10'!Q126)</f>
        <v>0</v>
      </c>
      <c r="R126" s="93">
        <f>SUM('31:10'!R126)</f>
        <v>0</v>
      </c>
      <c r="S126" s="93">
        <f>SUM('31:10'!S126)</f>
        <v>0</v>
      </c>
      <c r="T126" s="93">
        <f>SUM('31:10'!T126)</f>
        <v>0</v>
      </c>
      <c r="U126" s="93">
        <f>SUM('31:10'!U126)</f>
        <v>0</v>
      </c>
      <c r="V126" s="206">
        <f t="shared" si="43"/>
        <v>0</v>
      </c>
      <c r="W126" s="33">
        <f t="shared" si="41"/>
        <v>0</v>
      </c>
      <c r="X126" s="93">
        <f>SUM('31:10'!X126)</f>
        <v>0</v>
      </c>
      <c r="Y126" s="93">
        <f>SUM('31:10'!Y126)</f>
        <v>0</v>
      </c>
      <c r="Z126" s="93">
        <f>SUM('31:10'!Z126)</f>
        <v>0</v>
      </c>
      <c r="AA126" s="93">
        <f>SUM('31:10'!AA126)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SUM('31:10'!G127)</f>
        <v>84</v>
      </c>
      <c r="H127" s="93">
        <f>SUM('31:10'!H127)</f>
        <v>422.52000000000004</v>
      </c>
      <c r="I127" s="93">
        <f>SUM('31:10'!I127)</f>
        <v>7.5</v>
      </c>
      <c r="J127" s="31">
        <f t="array" ref="J127">IF(ISERROR(G127/I127),"",G127/I127)</f>
        <v>11.2</v>
      </c>
      <c r="K127" s="35">
        <f t="array" ref="K127">IF(ISERROR(G127/L127),"",G127/L127)</f>
        <v>21</v>
      </c>
      <c r="L127" s="87">
        <v>4</v>
      </c>
      <c r="M127" s="36">
        <f t="shared" si="42"/>
        <v>-13.5</v>
      </c>
      <c r="N127" s="93">
        <f>SUM('31:10'!N127)</f>
        <v>0</v>
      </c>
      <c r="O127" s="93">
        <f>SUM('31:10'!O127)</f>
        <v>0</v>
      </c>
      <c r="P127" s="93">
        <f>SUM('31:10'!P127)</f>
        <v>0</v>
      </c>
      <c r="Q127" s="93">
        <f>SUM('31:10'!Q127)</f>
        <v>0</v>
      </c>
      <c r="R127" s="93">
        <f>SUM('31:10'!R127)</f>
        <v>0</v>
      </c>
      <c r="S127" s="93">
        <f>SUM('31:10'!S127)</f>
        <v>0</v>
      </c>
      <c r="T127" s="93">
        <f>SUM('31:10'!T127)</f>
        <v>0</v>
      </c>
      <c r="U127" s="93">
        <f>SUM('31:10'!U127)</f>
        <v>0</v>
      </c>
      <c r="V127" s="206">
        <f t="shared" si="43"/>
        <v>0</v>
      </c>
      <c r="W127" s="33">
        <f t="shared" si="41"/>
        <v>0</v>
      </c>
      <c r="X127" s="93">
        <f>SUM('31:10'!X127)</f>
        <v>0</v>
      </c>
      <c r="Y127" s="93">
        <f>SUM('31:10'!Y127)</f>
        <v>0</v>
      </c>
      <c r="Z127" s="93">
        <f>SUM('31:10'!Z127)</f>
        <v>0</v>
      </c>
      <c r="AA127" s="93">
        <f>SUM('31:10'!AA127)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SUM('31:10'!G128)</f>
        <v>0</v>
      </c>
      <c r="H128" s="93">
        <f>SUM('31:10'!H128)</f>
        <v>0</v>
      </c>
      <c r="I128" s="93">
        <f>SUM('31:10'!I128)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SUM('31:10'!N128)</f>
        <v>0</v>
      </c>
      <c r="O128" s="93">
        <f>SUM('31:10'!O128)</f>
        <v>0</v>
      </c>
      <c r="P128" s="93">
        <f>SUM('31:10'!P128)</f>
        <v>0</v>
      </c>
      <c r="Q128" s="93">
        <f>SUM('31:10'!Q128)</f>
        <v>0</v>
      </c>
      <c r="R128" s="93">
        <f>SUM('31:10'!R128)</f>
        <v>0</v>
      </c>
      <c r="S128" s="93">
        <f>SUM('31:10'!S128)</f>
        <v>0</v>
      </c>
      <c r="T128" s="93">
        <f>SUM('31:10'!T128)</f>
        <v>0</v>
      </c>
      <c r="U128" s="93">
        <f>SUM('31:10'!U128)</f>
        <v>0</v>
      </c>
      <c r="V128" s="206">
        <f t="shared" si="43"/>
        <v>0</v>
      </c>
      <c r="W128" s="33" t="str">
        <f t="shared" si="41"/>
        <v/>
      </c>
      <c r="X128" s="93">
        <f>SUM('31:10'!X128)</f>
        <v>0</v>
      </c>
      <c r="Y128" s="93">
        <f>SUM('31:10'!Y128)</f>
        <v>0</v>
      </c>
      <c r="Z128" s="93">
        <f>SUM('31:10'!Z128)</f>
        <v>0</v>
      </c>
      <c r="AA128" s="93">
        <f>SUM('31:10'!AA128)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SUM('31:10'!G129)</f>
        <v>0</v>
      </c>
      <c r="H129" s="93">
        <f>SUM('31:10'!H129)</f>
        <v>0</v>
      </c>
      <c r="I129" s="93">
        <f>SUM('31:10'!I129)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SUM('31:10'!N129)</f>
        <v>0</v>
      </c>
      <c r="O129" s="93">
        <f>SUM('31:10'!O129)</f>
        <v>0</v>
      </c>
      <c r="P129" s="93">
        <f>SUM('31:10'!P129)</f>
        <v>0</v>
      </c>
      <c r="Q129" s="93">
        <f>SUM('31:10'!Q129)</f>
        <v>0</v>
      </c>
      <c r="R129" s="93">
        <f>SUM('31:10'!R129)</f>
        <v>0</v>
      </c>
      <c r="S129" s="93">
        <f>SUM('31:10'!S129)</f>
        <v>0</v>
      </c>
      <c r="T129" s="93">
        <f>SUM('31:10'!T129)</f>
        <v>0</v>
      </c>
      <c r="U129" s="93">
        <f>SUM('31:10'!U129)</f>
        <v>0</v>
      </c>
      <c r="V129" s="206">
        <f t="shared" si="43"/>
        <v>0</v>
      </c>
      <c r="W129" s="33" t="str">
        <f t="shared" si="41"/>
        <v/>
      </c>
      <c r="X129" s="93">
        <f>SUM('31:10'!X129)</f>
        <v>0</v>
      </c>
      <c r="Y129" s="93">
        <f>SUM('31:10'!Y129)</f>
        <v>0</v>
      </c>
      <c r="Z129" s="93">
        <f>SUM('31:10'!Z129)</f>
        <v>0</v>
      </c>
      <c r="AA129" s="93">
        <f>SUM('31:10'!AA129)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SUM('31:10'!G130)</f>
        <v>0</v>
      </c>
      <c r="H130" s="93">
        <f>SUM('31:10'!H130)</f>
        <v>0</v>
      </c>
      <c r="I130" s="93">
        <f>SUM('31:10'!I130)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SUM('31:10'!N130)</f>
        <v>0</v>
      </c>
      <c r="O130" s="93">
        <f>SUM('31:10'!O130)</f>
        <v>0</v>
      </c>
      <c r="P130" s="93">
        <f>SUM('31:10'!P130)</f>
        <v>0</v>
      </c>
      <c r="Q130" s="93">
        <f>SUM('31:10'!Q130)</f>
        <v>0</v>
      </c>
      <c r="R130" s="93">
        <f>SUM('31:10'!R130)</f>
        <v>0</v>
      </c>
      <c r="S130" s="93">
        <f>SUM('31:10'!S130)</f>
        <v>0</v>
      </c>
      <c r="T130" s="93">
        <f>SUM('31:10'!T130)</f>
        <v>0</v>
      </c>
      <c r="U130" s="93">
        <f>SUM('31:10'!U130)</f>
        <v>0</v>
      </c>
      <c r="V130" s="206">
        <f t="shared" si="43"/>
        <v>0</v>
      </c>
      <c r="W130" s="33" t="str">
        <f t="shared" si="41"/>
        <v/>
      </c>
      <c r="X130" s="93">
        <f>SUM('31:10'!X130)</f>
        <v>0</v>
      </c>
      <c r="Y130" s="93">
        <f>SUM('31:10'!Y130)</f>
        <v>0</v>
      </c>
      <c r="Z130" s="93">
        <f>SUM('31:10'!Z130)</f>
        <v>0</v>
      </c>
      <c r="AA130" s="93">
        <f>SUM('31:10'!AA130)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SUM('31:10'!G131)</f>
        <v>0</v>
      </c>
      <c r="H131" s="93">
        <f>SUM('31:10'!H131)</f>
        <v>0</v>
      </c>
      <c r="I131" s="93">
        <f>SUM('31:10'!I131)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SUM('31:10'!N131)</f>
        <v>0</v>
      </c>
      <c r="O131" s="93">
        <f>SUM('31:10'!O131)</f>
        <v>0</v>
      </c>
      <c r="P131" s="93">
        <f>SUM('31:10'!P131)</f>
        <v>0</v>
      </c>
      <c r="Q131" s="93">
        <f>SUM('31:10'!Q131)</f>
        <v>0</v>
      </c>
      <c r="R131" s="93">
        <f>SUM('31:10'!R131)</f>
        <v>0</v>
      </c>
      <c r="S131" s="93">
        <f>SUM('31:10'!S131)</f>
        <v>0</v>
      </c>
      <c r="T131" s="93">
        <f>SUM('31:10'!T131)</f>
        <v>0</v>
      </c>
      <c r="U131" s="93">
        <f>SUM('31:10'!U131)</f>
        <v>0</v>
      </c>
      <c r="V131" s="206">
        <f t="shared" si="43"/>
        <v>0</v>
      </c>
      <c r="W131" s="33" t="str">
        <f t="shared" si="41"/>
        <v/>
      </c>
      <c r="X131" s="93">
        <f>SUM('31:10'!X131)</f>
        <v>0</v>
      </c>
      <c r="Y131" s="93">
        <f>SUM('31:10'!Y131)</f>
        <v>0</v>
      </c>
      <c r="Z131" s="93">
        <f>SUM('31:10'!Z131)</f>
        <v>0</v>
      </c>
      <c r="AA131" s="93">
        <f>SUM('31:10'!AA131)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SUM('31:10'!G132)</f>
        <v>0</v>
      </c>
      <c r="H132" s="93">
        <f>SUM('31:10'!H132)</f>
        <v>0</v>
      </c>
      <c r="I132" s="93">
        <f>SUM('31:10'!I132)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SUM('31:10'!N132)</f>
        <v>0</v>
      </c>
      <c r="O132" s="93">
        <f>SUM('31:10'!O132)</f>
        <v>0</v>
      </c>
      <c r="P132" s="93">
        <f>SUM('31:10'!P132)</f>
        <v>0</v>
      </c>
      <c r="Q132" s="93">
        <f>SUM('31:10'!Q132)</f>
        <v>0</v>
      </c>
      <c r="R132" s="93">
        <f>SUM('31:10'!R132)</f>
        <v>0</v>
      </c>
      <c r="S132" s="93">
        <f>SUM('31:10'!S132)</f>
        <v>0</v>
      </c>
      <c r="T132" s="93">
        <f>SUM('31:10'!T132)</f>
        <v>0</v>
      </c>
      <c r="U132" s="93">
        <f>SUM('31:10'!U132)</f>
        <v>0</v>
      </c>
      <c r="V132" s="206">
        <f t="shared" si="43"/>
        <v>0</v>
      </c>
      <c r="W132" s="33" t="str">
        <f t="shared" si="41"/>
        <v/>
      </c>
      <c r="X132" s="93">
        <f>SUM('31:10'!X132)</f>
        <v>0</v>
      </c>
      <c r="Y132" s="93">
        <f>SUM('31:10'!Y132)</f>
        <v>0</v>
      </c>
      <c r="Z132" s="93">
        <f>SUM('31:10'!Z132)</f>
        <v>0</v>
      </c>
      <c r="AA132" s="93">
        <f>SUM('31:10'!AA132)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SUM('31:10'!G133)</f>
        <v>0</v>
      </c>
      <c r="H133" s="93">
        <f>SUM('31:10'!H133)</f>
        <v>0</v>
      </c>
      <c r="I133" s="93">
        <f>SUM('31:10'!I133)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SUM('31:10'!N133)</f>
        <v>0</v>
      </c>
      <c r="O133" s="93">
        <f>SUM('31:10'!O133)</f>
        <v>0</v>
      </c>
      <c r="P133" s="93">
        <f>SUM('31:10'!P133)</f>
        <v>0</v>
      </c>
      <c r="Q133" s="93">
        <f>SUM('31:10'!Q133)</f>
        <v>0</v>
      </c>
      <c r="R133" s="93">
        <f>SUM('31:10'!R133)</f>
        <v>0</v>
      </c>
      <c r="S133" s="93">
        <f>SUM('31:10'!S133)</f>
        <v>0</v>
      </c>
      <c r="T133" s="93">
        <f>SUM('31:10'!T133)</f>
        <v>0</v>
      </c>
      <c r="U133" s="93">
        <f>SUM('31:10'!U133)</f>
        <v>0</v>
      </c>
      <c r="V133" s="206">
        <f t="shared" si="43"/>
        <v>0</v>
      </c>
      <c r="W133" s="33" t="str">
        <f t="shared" si="41"/>
        <v/>
      </c>
      <c r="X133" s="93">
        <f>SUM('31:10'!X133)</f>
        <v>0</v>
      </c>
      <c r="Y133" s="93">
        <f>SUM('31:10'!Y133)</f>
        <v>0</v>
      </c>
      <c r="Z133" s="93">
        <f>SUM('31:10'!Z133)</f>
        <v>0</v>
      </c>
      <c r="AA133" s="93">
        <f>SUM('31:10'!AA133)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SUM('31:10'!G134)</f>
        <v>0</v>
      </c>
      <c r="H134" s="93">
        <f>SUM('31:10'!H134)</f>
        <v>0</v>
      </c>
      <c r="I134" s="93">
        <f>SUM('31:10'!I134)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SUM('31:10'!N134)</f>
        <v>0</v>
      </c>
      <c r="O134" s="93">
        <f>SUM('31:10'!O134)</f>
        <v>0</v>
      </c>
      <c r="P134" s="93">
        <f>SUM('31:10'!P134)</f>
        <v>0</v>
      </c>
      <c r="Q134" s="93">
        <f>SUM('31:10'!Q134)</f>
        <v>0</v>
      </c>
      <c r="R134" s="93">
        <f>SUM('31:10'!R134)</f>
        <v>0</v>
      </c>
      <c r="S134" s="93">
        <f>SUM('31:10'!S134)</f>
        <v>0</v>
      </c>
      <c r="T134" s="93">
        <f>SUM('31:10'!T134)</f>
        <v>0</v>
      </c>
      <c r="U134" s="93">
        <f>SUM('31:10'!U134)</f>
        <v>0</v>
      </c>
      <c r="V134" s="206">
        <f t="shared" si="43"/>
        <v>0</v>
      </c>
      <c r="W134" s="33" t="str">
        <f t="shared" si="41"/>
        <v/>
      </c>
      <c r="X134" s="93">
        <f>SUM('31:10'!X134)</f>
        <v>0</v>
      </c>
      <c r="Y134" s="93">
        <f>SUM('31:10'!Y134)</f>
        <v>0</v>
      </c>
      <c r="Z134" s="93">
        <f>SUM('31:10'!Z134)</f>
        <v>0</v>
      </c>
      <c r="AA134" s="93">
        <f>SUM('31:10'!AA134)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SUM('31:10'!G135)</f>
        <v>1781</v>
      </c>
      <c r="H135" s="93">
        <f>SUM('31:10'!H135)</f>
        <v>9011.86</v>
      </c>
      <c r="I135" s="93">
        <f>SUM('31:10'!I135)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SUM('31:10'!N135)</f>
        <v>0</v>
      </c>
      <c r="O135" s="93">
        <f>SUM('31:10'!O135)</f>
        <v>0</v>
      </c>
      <c r="P135" s="93">
        <f>SUM('31:10'!P135)</f>
        <v>0</v>
      </c>
      <c r="Q135" s="93">
        <f>SUM('31:10'!Q135)</f>
        <v>0</v>
      </c>
      <c r="R135" s="93">
        <f>SUM('31:10'!R135)</f>
        <v>0</v>
      </c>
      <c r="S135" s="93">
        <f>SUM('31:10'!S135)</f>
        <v>0</v>
      </c>
      <c r="T135" s="93">
        <f>SUM('31:10'!T135)</f>
        <v>0</v>
      </c>
      <c r="U135" s="93">
        <f>SUM('31:10'!U135)</f>
        <v>0</v>
      </c>
      <c r="V135" s="206">
        <f t="shared" si="43"/>
        <v>0</v>
      </c>
      <c r="W135" s="33">
        <f t="shared" si="41"/>
        <v>0</v>
      </c>
      <c r="X135" s="93">
        <f>SUM('31:10'!X135)</f>
        <v>0</v>
      </c>
      <c r="Y135" s="93">
        <f>SUM('31:10'!Y135)</f>
        <v>0</v>
      </c>
      <c r="Z135" s="93">
        <f>SUM('31:10'!Z135)</f>
        <v>0</v>
      </c>
      <c r="AA135" s="93">
        <f>SUM('31:10'!AA135)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SUM('31:10'!G136)</f>
        <v>2547</v>
      </c>
      <c r="H136" s="93">
        <f>SUM('31:10'!H136)</f>
        <v>12887.82</v>
      </c>
      <c r="I136" s="93">
        <f>SUM('31:10'!I136)</f>
        <v>102</v>
      </c>
      <c r="J136" s="31">
        <f t="array" ref="J136">IF(ISERROR(G136/I136),"",G136/I136)</f>
        <v>24.970588235294116</v>
      </c>
      <c r="K136" s="35">
        <f t="array" ref="K136">IF(ISERROR(G136/L136),"",G136/L136)</f>
        <v>110.73913043478261</v>
      </c>
      <c r="L136" s="87">
        <v>23</v>
      </c>
      <c r="M136" s="36">
        <f t="shared" si="42"/>
        <v>-8.7391304347826093</v>
      </c>
      <c r="N136" s="93">
        <f>SUM('31:10'!N136)</f>
        <v>0</v>
      </c>
      <c r="O136" s="93">
        <f>SUM('31:10'!O136)</f>
        <v>0</v>
      </c>
      <c r="P136" s="93">
        <f>SUM('31:10'!P136)</f>
        <v>0</v>
      </c>
      <c r="Q136" s="93">
        <f>SUM('31:10'!Q136)</f>
        <v>0</v>
      </c>
      <c r="R136" s="93">
        <f>SUM('31:10'!R136)</f>
        <v>0</v>
      </c>
      <c r="S136" s="93">
        <f>SUM('31:10'!S136)</f>
        <v>0</v>
      </c>
      <c r="T136" s="93">
        <f>SUM('31:10'!T136)</f>
        <v>0</v>
      </c>
      <c r="U136" s="93">
        <f>SUM('31:10'!U136)</f>
        <v>0</v>
      </c>
      <c r="V136" s="206">
        <f t="shared" si="43"/>
        <v>0</v>
      </c>
      <c r="W136" s="33">
        <f t="shared" si="41"/>
        <v>0</v>
      </c>
      <c r="X136" s="93">
        <f>SUM('31:10'!X136)</f>
        <v>0</v>
      </c>
      <c r="Y136" s="93">
        <f>SUM('31:10'!Y136)</f>
        <v>0</v>
      </c>
      <c r="Z136" s="93">
        <f>SUM('31:10'!Z136)</f>
        <v>0</v>
      </c>
      <c r="AA136" s="93">
        <f>SUM('31:10'!AA136)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342" t="s">
        <v>71</v>
      </c>
      <c r="D137" s="20"/>
      <c r="E137" s="20"/>
      <c r="F137" s="32"/>
      <c r="G137" s="99">
        <f>SUM(G122:G136)</f>
        <v>7732</v>
      </c>
      <c r="H137" s="30">
        <f>SUM(H122:H136)</f>
        <v>39033.339999999997</v>
      </c>
      <c r="I137" s="30">
        <f>SUM(I122:I136)</f>
        <v>346.5</v>
      </c>
      <c r="J137" s="31">
        <f t="array" ref="J137">IF(ISERROR(G137/I137),"",G137/I137)</f>
        <v>22.314574314574315</v>
      </c>
      <c r="K137" s="30">
        <f>SUM(K122:K136)</f>
        <v>444.75913043478261</v>
      </c>
      <c r="L137" s="98"/>
      <c r="M137" s="89">
        <f>SUM(M122:M136)</f>
        <v>-98.259130434782605</v>
      </c>
      <c r="N137" s="30">
        <f>SUM(N122:N136)</f>
        <v>0</v>
      </c>
      <c r="O137" s="93">
        <f>SUM('31:10'!O137)</f>
        <v>0</v>
      </c>
      <c r="P137" s="93">
        <f>SUM('31:10'!P137)</f>
        <v>0</v>
      </c>
      <c r="Q137" s="93">
        <f>SUM('31:10'!Q137)</f>
        <v>0</v>
      </c>
      <c r="R137" s="93">
        <f>SUM('31:10'!R137)</f>
        <v>0</v>
      </c>
      <c r="S137" s="93">
        <f>SUM('31:10'!S137)</f>
        <v>0</v>
      </c>
      <c r="T137" s="93">
        <f>SUM('31:10'!T137)</f>
        <v>0</v>
      </c>
      <c r="U137" s="93">
        <f>SUM('31:10'!U137)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SUM('31:10'!X137)</f>
        <v>0</v>
      </c>
      <c r="Y137" s="93">
        <f>SUM('31:10'!Y137)</f>
        <v>0</v>
      </c>
      <c r="Z137" s="93">
        <f>SUM('31:10'!Z137)</f>
        <v>0</v>
      </c>
      <c r="AA137" s="93">
        <f>SUM('31:10'!AA137)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SUM('31:10'!G138)</f>
        <v>0</v>
      </c>
      <c r="H138" s="93">
        <f>SUM('31:10'!H138)</f>
        <v>0</v>
      </c>
      <c r="I138" s="93">
        <f>SUM('31:10'!I138)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SUM('31:10'!N138)</f>
        <v>0</v>
      </c>
      <c r="O138" s="93">
        <f>SUM('31:10'!O138)</f>
        <v>0</v>
      </c>
      <c r="P138" s="93">
        <f>SUM('31:10'!P138)</f>
        <v>0</v>
      </c>
      <c r="Q138" s="93">
        <f>SUM('31:10'!Q138)</f>
        <v>0</v>
      </c>
      <c r="R138" s="93">
        <f>SUM('31:10'!R138)</f>
        <v>0</v>
      </c>
      <c r="S138" s="93">
        <f>SUM('31:10'!S138)</f>
        <v>0</v>
      </c>
      <c r="T138" s="93">
        <f>SUM('31:10'!T138)</f>
        <v>0</v>
      </c>
      <c r="U138" s="93">
        <f>SUM('31:10'!U138)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SUM('31:10'!X138)</f>
        <v>0</v>
      </c>
      <c r="Y138" s="93">
        <f>SUM('31:10'!Y138)</f>
        <v>0</v>
      </c>
      <c r="Z138" s="93">
        <f>SUM('31:10'!Z138)</f>
        <v>0</v>
      </c>
      <c r="AA138" s="93">
        <f>SUM('31:10'!AA138)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SUM('31:10'!G139)</f>
        <v>0</v>
      </c>
      <c r="H139" s="93">
        <f>SUM('31:10'!H139)</f>
        <v>0</v>
      </c>
      <c r="I139" s="93">
        <f>SUM('31:10'!I139)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SUM('31:10'!N139)</f>
        <v>0</v>
      </c>
      <c r="O139" s="93">
        <f>SUM('31:10'!O139)</f>
        <v>0</v>
      </c>
      <c r="P139" s="93">
        <f>SUM('31:10'!P139)</f>
        <v>0</v>
      </c>
      <c r="Q139" s="93">
        <f>SUM('31:10'!Q139)</f>
        <v>0</v>
      </c>
      <c r="R139" s="93">
        <f>SUM('31:10'!R139)</f>
        <v>0</v>
      </c>
      <c r="S139" s="93">
        <f>SUM('31:10'!S139)</f>
        <v>0</v>
      </c>
      <c r="T139" s="93">
        <f>SUM('31:10'!T139)</f>
        <v>0</v>
      </c>
      <c r="U139" s="93">
        <f>SUM('31:10'!U139)</f>
        <v>0</v>
      </c>
      <c r="V139" s="206">
        <f t="shared" si="46"/>
        <v>0</v>
      </c>
      <c r="W139" s="33" t="str">
        <f t="shared" si="41"/>
        <v/>
      </c>
      <c r="X139" s="93">
        <f>SUM('31:10'!X139)</f>
        <v>0</v>
      </c>
      <c r="Y139" s="93">
        <f>SUM('31:10'!Y139)</f>
        <v>0</v>
      </c>
      <c r="Z139" s="93">
        <f>SUM('31:10'!Z139)</f>
        <v>0</v>
      </c>
      <c r="AA139" s="93">
        <f>SUM('31:10'!AA139)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SUM('31:10'!G140)</f>
        <v>0</v>
      </c>
      <c r="H140" s="93">
        <f>SUM('31:10'!H140)</f>
        <v>0</v>
      </c>
      <c r="I140" s="93">
        <f>SUM('31:10'!I140)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SUM('31:10'!N140)</f>
        <v>0</v>
      </c>
      <c r="O140" s="93">
        <f>SUM('31:10'!O140)</f>
        <v>0</v>
      </c>
      <c r="P140" s="93">
        <f>SUM('31:10'!P140)</f>
        <v>0</v>
      </c>
      <c r="Q140" s="93">
        <f>SUM('31:10'!Q140)</f>
        <v>0</v>
      </c>
      <c r="R140" s="93">
        <f>SUM('31:10'!R140)</f>
        <v>0</v>
      </c>
      <c r="S140" s="93">
        <f>SUM('31:10'!S140)</f>
        <v>0</v>
      </c>
      <c r="T140" s="93">
        <f>SUM('31:10'!T140)</f>
        <v>0</v>
      </c>
      <c r="U140" s="93">
        <f>SUM('31:10'!U140)</f>
        <v>0</v>
      </c>
      <c r="V140" s="206">
        <f t="shared" si="46"/>
        <v>0</v>
      </c>
      <c r="W140" s="33" t="str">
        <f t="shared" si="41"/>
        <v/>
      </c>
      <c r="X140" s="93">
        <f>SUM('31:10'!X140)</f>
        <v>0</v>
      </c>
      <c r="Y140" s="93">
        <f>SUM('31:10'!Y140)</f>
        <v>0</v>
      </c>
      <c r="Z140" s="93">
        <f>SUM('31:10'!Z140)</f>
        <v>0</v>
      </c>
      <c r="AA140" s="93">
        <f>SUM('31:10'!AA140)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SUM('31:10'!G141)</f>
        <v>0</v>
      </c>
      <c r="H141" s="93">
        <f>SUM('31:10'!H141)</f>
        <v>0</v>
      </c>
      <c r="I141" s="93">
        <f>SUM('31:10'!I141)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SUM('31:10'!N141)</f>
        <v>0</v>
      </c>
      <c r="O141" s="93">
        <f>SUM('31:10'!O141)</f>
        <v>0</v>
      </c>
      <c r="P141" s="93">
        <f>SUM('31:10'!P141)</f>
        <v>0</v>
      </c>
      <c r="Q141" s="93">
        <f>SUM('31:10'!Q141)</f>
        <v>0</v>
      </c>
      <c r="R141" s="93">
        <f>SUM('31:10'!R141)</f>
        <v>0</v>
      </c>
      <c r="S141" s="93">
        <f>SUM('31:10'!S141)</f>
        <v>0</v>
      </c>
      <c r="T141" s="93">
        <f>SUM('31:10'!T141)</f>
        <v>0</v>
      </c>
      <c r="U141" s="93">
        <f>SUM('31:10'!U141)</f>
        <v>0</v>
      </c>
      <c r="V141" s="206">
        <f t="shared" si="46"/>
        <v>0</v>
      </c>
      <c r="W141" s="33" t="str">
        <f t="shared" si="41"/>
        <v/>
      </c>
      <c r="X141" s="93">
        <f>SUM('31:10'!X141)</f>
        <v>0</v>
      </c>
      <c r="Y141" s="93">
        <f>SUM('31:10'!Y141)</f>
        <v>0</v>
      </c>
      <c r="Z141" s="93">
        <f>SUM('31:10'!Z141)</f>
        <v>0</v>
      </c>
      <c r="AA141" s="93">
        <f>SUM('31:10'!AA141)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SUM('31:10'!G142)</f>
        <v>0</v>
      </c>
      <c r="H142" s="93">
        <f>SUM('31:10'!H142)</f>
        <v>0</v>
      </c>
      <c r="I142" s="93">
        <f>SUM('31:10'!I142)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SUM('31:10'!N142)</f>
        <v>0</v>
      </c>
      <c r="O142" s="93">
        <f>SUM('31:10'!O142)</f>
        <v>0</v>
      </c>
      <c r="P142" s="93">
        <f>SUM('31:10'!P142)</f>
        <v>0</v>
      </c>
      <c r="Q142" s="93">
        <f>SUM('31:10'!Q142)</f>
        <v>0</v>
      </c>
      <c r="R142" s="93">
        <f>SUM('31:10'!R142)</f>
        <v>0</v>
      </c>
      <c r="S142" s="93">
        <f>SUM('31:10'!S142)</f>
        <v>0</v>
      </c>
      <c r="T142" s="93">
        <f>SUM('31:10'!T142)</f>
        <v>0</v>
      </c>
      <c r="U142" s="93">
        <f>SUM('31:10'!U142)</f>
        <v>0</v>
      </c>
      <c r="V142" s="206">
        <f t="shared" si="46"/>
        <v>0</v>
      </c>
      <c r="W142" s="33" t="str">
        <f t="shared" si="41"/>
        <v/>
      </c>
      <c r="X142" s="93">
        <f>SUM('31:10'!X142)</f>
        <v>0</v>
      </c>
      <c r="Y142" s="93">
        <f>SUM('31:10'!Y142)</f>
        <v>0</v>
      </c>
      <c r="Z142" s="93">
        <f>SUM('31:10'!Z142)</f>
        <v>0</v>
      </c>
      <c r="AA142" s="93">
        <f>SUM('31:10'!AA142)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SUM('31:10'!G143)</f>
        <v>1170</v>
      </c>
      <c r="H143" s="93">
        <f>SUM('31:10'!H143)</f>
        <v>5896.7999999999993</v>
      </c>
      <c r="I143" s="93">
        <f>SUM('31:10'!I143)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SUM('31:10'!G144)</f>
        <v>1261</v>
      </c>
      <c r="H144" s="93">
        <f>SUM('31:10'!H144)</f>
        <v>6355.4400000000005</v>
      </c>
      <c r="I144" s="93">
        <f>SUM('31:10'!I144)</f>
        <v>102.22</v>
      </c>
      <c r="J144" s="31">
        <f t="array" ref="J144">IF(ISERROR(G144/I144),"",G144/I144)</f>
        <v>12.336137742124828</v>
      </c>
      <c r="K144" s="35">
        <f t="array" ref="K144">IF(ISERROR(G144/L144),"",G144/L144)</f>
        <v>93.407407407407405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SUM('31:10'!G145)</f>
        <v>1297</v>
      </c>
      <c r="H145" s="93">
        <f>SUM('31:10'!H145)</f>
        <v>6536.8799999999992</v>
      </c>
      <c r="I145" s="93">
        <f>SUM('31:10'!I145)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SUM('31:10'!G146)</f>
        <v>560</v>
      </c>
      <c r="H146" s="93">
        <f>SUM('31:10'!H146)</f>
        <v>2822.4</v>
      </c>
      <c r="I146" s="93">
        <f>SUM('31:10'!I146)</f>
        <v>40</v>
      </c>
      <c r="J146" s="31"/>
      <c r="K146" s="35">
        <f t="array" ref="K146">IF(ISERROR(G146/L146),"",G146/L146)</f>
        <v>41.481481481481481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SUM('31:10'!G147)</f>
        <v>0</v>
      </c>
      <c r="H147" s="93">
        <f>SUM('31:10'!H147)</f>
        <v>0</v>
      </c>
      <c r="I147" s="93">
        <f>SUM('31:10'!I147)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SUM('31:10'!N147)</f>
        <v>0</v>
      </c>
      <c r="O147" s="93">
        <f>SUM('31:10'!O147)</f>
        <v>0</v>
      </c>
      <c r="P147" s="93">
        <f>SUM('31:10'!P147)</f>
        <v>0</v>
      </c>
      <c r="Q147" s="93">
        <f>SUM('31:10'!Q147)</f>
        <v>0</v>
      </c>
      <c r="R147" s="93">
        <f>SUM('31:10'!R147)</f>
        <v>0</v>
      </c>
      <c r="S147" s="93">
        <f>SUM('31:10'!S147)</f>
        <v>0</v>
      </c>
      <c r="T147" s="93">
        <f>SUM('31:10'!T147)</f>
        <v>0</v>
      </c>
      <c r="U147" s="93">
        <f>SUM('31:10'!U147)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SUM('31:10'!X147)</f>
        <v>0</v>
      </c>
      <c r="Y147" s="93">
        <f>SUM('31:10'!Y147)</f>
        <v>0</v>
      </c>
      <c r="Z147" s="93">
        <f>SUM('31:10'!Z147)</f>
        <v>0</v>
      </c>
      <c r="AA147" s="93">
        <f>SUM('31:10'!AA147)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38" t="s">
        <v>102</v>
      </c>
      <c r="B148" s="639"/>
      <c r="C148" s="342" t="s">
        <v>71</v>
      </c>
      <c r="D148" s="20"/>
      <c r="E148" s="20"/>
      <c r="F148" s="32"/>
      <c r="G148" s="99">
        <f>SUM(G138:G147)</f>
        <v>4288</v>
      </c>
      <c r="H148" s="99">
        <f>SUM(H138:H147)</f>
        <v>21611.52</v>
      </c>
      <c r="I148" s="99">
        <f>SUM(I138:I147)</f>
        <v>319.22000000000003</v>
      </c>
      <c r="J148" s="31">
        <f t="array" ref="J148">IF(ISERROR(G148/I148),"",G148/I148)</f>
        <v>13.43274230937911</v>
      </c>
      <c r="K148" s="30">
        <f>SUM(K138:K147)</f>
        <v>317.62962962962962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SUM('31:10'!G149)</f>
        <v>0</v>
      </c>
      <c r="H149" s="93">
        <f>SUM('31:10'!H149)</f>
        <v>0</v>
      </c>
      <c r="I149" s="93">
        <f>SUM('31:10'!I149)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SUM('31:10'!N149)</f>
        <v>0</v>
      </c>
      <c r="O149" s="93">
        <f>SUM('31:10'!O149)</f>
        <v>0</v>
      </c>
      <c r="P149" s="93">
        <f>SUM('31:10'!P149)</f>
        <v>0</v>
      </c>
      <c r="Q149" s="93">
        <f>SUM('31:10'!Q149)</f>
        <v>0</v>
      </c>
      <c r="R149" s="93">
        <f>SUM('31:10'!R149)</f>
        <v>0</v>
      </c>
      <c r="S149" s="93">
        <f>SUM('31:10'!S149)</f>
        <v>0</v>
      </c>
      <c r="T149" s="93">
        <f>SUM('31:10'!T149)</f>
        <v>0</v>
      </c>
      <c r="U149" s="93">
        <f>SUM('31:10'!U149)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SUM('31:10'!X149)</f>
        <v>0</v>
      </c>
      <c r="Y149" s="93">
        <f>SUM('31:10'!Y149)</f>
        <v>0</v>
      </c>
      <c r="Z149" s="93">
        <f>SUM('31:10'!Z149)</f>
        <v>0</v>
      </c>
      <c r="AA149" s="93">
        <f>SUM('31:10'!AA149)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SUM('31:10'!G150)</f>
        <v>428</v>
      </c>
      <c r="H150" s="93">
        <f>SUM('31:10'!H150)</f>
        <v>2816.24</v>
      </c>
      <c r="I150" s="93">
        <f>SUM('31:10'!I150)</f>
        <v>75</v>
      </c>
      <c r="J150" s="31">
        <f t="array" ref="J150">IF(ISERROR(G150/I150),"",G150/I150)</f>
        <v>5.706666666666667</v>
      </c>
      <c r="K150" s="35">
        <f t="array" ref="K150">IF(ISERROR(G150/L150),"",G150/L150)</f>
        <v>85.6</v>
      </c>
      <c r="L150" s="87">
        <v>5</v>
      </c>
      <c r="M150" s="36">
        <f t="shared" si="50"/>
        <v>-10.599999999999994</v>
      </c>
      <c r="N150" s="93">
        <f>SUM('31:10'!N150)</f>
        <v>0</v>
      </c>
      <c r="O150" s="93">
        <f>SUM('31:10'!O150)</f>
        <v>0</v>
      </c>
      <c r="P150" s="93">
        <f>SUM('31:10'!P150)</f>
        <v>0</v>
      </c>
      <c r="Q150" s="93">
        <f>SUM('31:10'!Q150)</f>
        <v>0</v>
      </c>
      <c r="R150" s="93">
        <f>SUM('31:10'!R150)</f>
        <v>0</v>
      </c>
      <c r="S150" s="93">
        <f>SUM('31:10'!S150)</f>
        <v>0</v>
      </c>
      <c r="T150" s="93">
        <f>SUM('31:10'!T150)</f>
        <v>0</v>
      </c>
      <c r="U150" s="93">
        <f>SUM('31:10'!U150)</f>
        <v>0</v>
      </c>
      <c r="V150" s="206">
        <f t="shared" si="51"/>
        <v>0</v>
      </c>
      <c r="W150" s="33">
        <f t="shared" si="49"/>
        <v>0</v>
      </c>
      <c r="X150" s="93">
        <f>SUM('31:10'!X150)</f>
        <v>0</v>
      </c>
      <c r="Y150" s="93">
        <f>SUM('31:10'!Y150)</f>
        <v>0</v>
      </c>
      <c r="Z150" s="93">
        <f>SUM('31:10'!Z150)</f>
        <v>0</v>
      </c>
      <c r="AA150" s="93">
        <f>SUM('31:10'!AA150)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SUM('31:10'!G151)</f>
        <v>418</v>
      </c>
      <c r="H151" s="93">
        <f>SUM('31:10'!H151)</f>
        <v>3260.3999999999996</v>
      </c>
      <c r="I151" s="93">
        <f>SUM('31:10'!I151)</f>
        <v>67.5</v>
      </c>
      <c r="J151" s="31">
        <f t="array" ref="J151">IF(ISERROR(G151/I151),"",G151/I151)</f>
        <v>6.1925925925925922</v>
      </c>
      <c r="K151" s="35">
        <f t="array" ref="K151">IF(ISERROR(G151/L151),"",G151/L151)</f>
        <v>90.869565217391312</v>
      </c>
      <c r="L151" s="87">
        <v>4.5999999999999996</v>
      </c>
      <c r="M151" s="36">
        <f t="shared" si="50"/>
        <v>-23.369565217391312</v>
      </c>
      <c r="N151" s="93">
        <f>SUM('31:10'!N151)</f>
        <v>0</v>
      </c>
      <c r="O151" s="93">
        <f>SUM('31:10'!O151)</f>
        <v>0</v>
      </c>
      <c r="P151" s="93">
        <f>SUM('31:10'!P151)</f>
        <v>0</v>
      </c>
      <c r="Q151" s="93">
        <f>SUM('31:10'!Q151)</f>
        <v>0</v>
      </c>
      <c r="R151" s="93">
        <f>SUM('31:10'!R151)</f>
        <v>0</v>
      </c>
      <c r="S151" s="93">
        <f>SUM('31:10'!S151)</f>
        <v>0</v>
      </c>
      <c r="T151" s="93">
        <f>SUM('31:10'!T151)</f>
        <v>0</v>
      </c>
      <c r="U151" s="93">
        <f>SUM('31:10'!U151)</f>
        <v>0</v>
      </c>
      <c r="V151" s="206">
        <f t="shared" si="51"/>
        <v>0</v>
      </c>
      <c r="W151" s="33">
        <f t="shared" si="49"/>
        <v>0</v>
      </c>
      <c r="X151" s="93">
        <f>SUM('31:10'!X151)</f>
        <v>0</v>
      </c>
      <c r="Y151" s="93">
        <f>SUM('31:10'!Y151)</f>
        <v>0</v>
      </c>
      <c r="Z151" s="93">
        <f>SUM('31:10'!Z151)</f>
        <v>0</v>
      </c>
      <c r="AA151" s="93">
        <f>SUM('31:10'!AA151)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SUM('31:10'!G152)</f>
        <v>263</v>
      </c>
      <c r="H152" s="93">
        <f>SUM('31:10'!H152)</f>
        <v>1157.2</v>
      </c>
      <c r="I152" s="93">
        <f>SUM('31:10'!I152)</f>
        <v>57.5</v>
      </c>
      <c r="J152" s="31">
        <f t="array" ref="J152">IF(ISERROR(G152/I152),"",G152/I152)</f>
        <v>4.5739130434782611</v>
      </c>
      <c r="K152" s="35">
        <f t="array" ref="K152">IF(ISERROR(G152/L152),"",G152/L152)</f>
        <v>45.344827586206897</v>
      </c>
      <c r="L152" s="87">
        <v>5.8</v>
      </c>
      <c r="M152" s="36">
        <f t="shared" si="50"/>
        <v>12.155172413793103</v>
      </c>
      <c r="N152" s="93">
        <f>SUM('31:10'!N152)</f>
        <v>0</v>
      </c>
      <c r="O152" s="93">
        <f>SUM('31:10'!O152)</f>
        <v>0</v>
      </c>
      <c r="P152" s="93">
        <f>SUM('31:10'!P152)</f>
        <v>0</v>
      </c>
      <c r="Q152" s="93">
        <f>SUM('31:10'!Q152)</f>
        <v>0</v>
      </c>
      <c r="R152" s="93">
        <f>SUM('31:10'!R152)</f>
        <v>0</v>
      </c>
      <c r="S152" s="93">
        <f>SUM('31:10'!S152)</f>
        <v>0</v>
      </c>
      <c r="T152" s="93">
        <f>SUM('31:10'!T152)</f>
        <v>0</v>
      </c>
      <c r="U152" s="93">
        <f>SUM('31:10'!U152)</f>
        <v>0</v>
      </c>
      <c r="V152" s="206">
        <f t="shared" si="51"/>
        <v>0</v>
      </c>
      <c r="W152" s="33">
        <f t="shared" si="49"/>
        <v>0</v>
      </c>
      <c r="X152" s="93">
        <f>SUM('31:10'!X152)</f>
        <v>0</v>
      </c>
      <c r="Y152" s="93">
        <f>SUM('31:10'!Y152)</f>
        <v>0</v>
      </c>
      <c r="Z152" s="93">
        <f>SUM('31:10'!Z152)</f>
        <v>0</v>
      </c>
      <c r="AA152" s="93">
        <f>SUM('31:10'!AA152)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SUM('31:10'!G153)</f>
        <v>0</v>
      </c>
      <c r="H153" s="93">
        <f>SUM('31:10'!H153)</f>
        <v>0</v>
      </c>
      <c r="I153" s="93">
        <f>SUM('31:10'!I153)</f>
        <v>0</v>
      </c>
      <c r="J153" s="31"/>
      <c r="K153" s="35"/>
      <c r="L153" s="87">
        <v>6</v>
      </c>
      <c r="M153" s="36"/>
      <c r="N153" s="93">
        <f>SUM('31:10'!N153)</f>
        <v>0</v>
      </c>
      <c r="O153" s="93">
        <f>SUM('31:10'!O153)</f>
        <v>0</v>
      </c>
      <c r="P153" s="93">
        <f>SUM('31:10'!P153)</f>
        <v>0</v>
      </c>
      <c r="Q153" s="93">
        <f>SUM('31:10'!Q153)</f>
        <v>0</v>
      </c>
      <c r="R153" s="93">
        <f>SUM('31:10'!R153)</f>
        <v>0</v>
      </c>
      <c r="S153" s="93">
        <f>SUM('31:10'!S153)</f>
        <v>0</v>
      </c>
      <c r="T153" s="93">
        <f>SUM('31:10'!T153)</f>
        <v>0</v>
      </c>
      <c r="U153" s="93">
        <f>SUM('31:10'!U153)</f>
        <v>0</v>
      </c>
      <c r="V153" s="206"/>
      <c r="W153" s="33"/>
      <c r="X153" s="93">
        <f>SUM('31:10'!X153)</f>
        <v>0</v>
      </c>
      <c r="Y153" s="93">
        <f>SUM('31:10'!Y153)</f>
        <v>0</v>
      </c>
      <c r="Z153" s="93">
        <f>SUM('31:10'!Z153)</f>
        <v>0</v>
      </c>
      <c r="AA153" s="93">
        <f>SUM('31:10'!AA153)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SUM('31:10'!G154)</f>
        <v>0</v>
      </c>
      <c r="H154" s="93">
        <f>SUM('31:10'!H154)</f>
        <v>0</v>
      </c>
      <c r="I154" s="93">
        <f>SUM('31:10'!I154)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SUM('31:10'!N154)</f>
        <v>0</v>
      </c>
      <c r="O154" s="93">
        <f>SUM('31:10'!O154)</f>
        <v>0</v>
      </c>
      <c r="P154" s="93">
        <f>SUM('31:10'!P154)</f>
        <v>0</v>
      </c>
      <c r="Q154" s="93">
        <f>SUM('31:10'!Q154)</f>
        <v>0</v>
      </c>
      <c r="R154" s="93">
        <f>SUM('31:10'!R154)</f>
        <v>0</v>
      </c>
      <c r="S154" s="93">
        <f>SUM('31:10'!S154)</f>
        <v>0</v>
      </c>
      <c r="T154" s="93">
        <f>SUM('31:10'!T154)</f>
        <v>0</v>
      </c>
      <c r="U154" s="93">
        <f>SUM('31:10'!U154)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SUM('31:10'!X154)</f>
        <v>0</v>
      </c>
      <c r="Y154" s="93">
        <f>SUM('31:10'!Y154)</f>
        <v>0</v>
      </c>
      <c r="Z154" s="93">
        <f>SUM('31:10'!Z154)</f>
        <v>0</v>
      </c>
      <c r="AA154" s="93">
        <f>SUM('31:10'!AA154)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SUM('31:10'!G155)</f>
        <v>0</v>
      </c>
      <c r="H155" s="93">
        <f>SUM('31:10'!H155)</f>
        <v>0</v>
      </c>
      <c r="I155" s="93">
        <f>SUM('31:10'!I155)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SUM('31:10'!N155)</f>
        <v>0</v>
      </c>
      <c r="O155" s="93">
        <f>SUM('31:10'!O155)</f>
        <v>0</v>
      </c>
      <c r="P155" s="93">
        <f>SUM('31:10'!P155)</f>
        <v>0</v>
      </c>
      <c r="Q155" s="93">
        <f>SUM('31:10'!Q155)</f>
        <v>0</v>
      </c>
      <c r="R155" s="93">
        <f>SUM('31:10'!R155)</f>
        <v>0</v>
      </c>
      <c r="S155" s="93">
        <f>SUM('31:10'!S155)</f>
        <v>0</v>
      </c>
      <c r="T155" s="93">
        <f>SUM('31:10'!T155)</f>
        <v>0</v>
      </c>
      <c r="U155" s="93">
        <f>SUM('31:10'!U155)</f>
        <v>0</v>
      </c>
      <c r="V155" s="206">
        <f t="shared" si="53"/>
        <v>0</v>
      </c>
      <c r="W155" s="33" t="str">
        <f t="shared" si="54"/>
        <v/>
      </c>
      <c r="X155" s="93">
        <f>SUM('31:10'!X155)</f>
        <v>0</v>
      </c>
      <c r="Y155" s="93">
        <f>SUM('31:10'!Y155)</f>
        <v>0</v>
      </c>
      <c r="Z155" s="93">
        <f>SUM('31:10'!Z155)</f>
        <v>0</v>
      </c>
      <c r="AA155" s="93">
        <f>SUM('31:10'!AA155)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SUM('31:10'!G156)</f>
        <v>0</v>
      </c>
      <c r="H156" s="93">
        <f>SUM('31:10'!H156)</f>
        <v>0</v>
      </c>
      <c r="I156" s="93">
        <f>SUM('31:10'!I156)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SUM('31:10'!G157)</f>
        <v>0</v>
      </c>
      <c r="H157" s="93">
        <f>SUM('31:10'!H157)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SUM('31:10'!G158)</f>
        <v>0</v>
      </c>
      <c r="H158" s="93">
        <f>SUM('31:10'!H158)</f>
        <v>0</v>
      </c>
      <c r="I158" s="93">
        <f>SUM('31:10'!I158)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SUM('31:10'!N158)</f>
        <v>0</v>
      </c>
      <c r="O158" s="93">
        <f>SUM('31:10'!O158)</f>
        <v>0</v>
      </c>
      <c r="P158" s="93">
        <f>SUM('31:10'!P158)</f>
        <v>0</v>
      </c>
      <c r="Q158" s="93">
        <f>SUM('31:10'!Q158)</f>
        <v>0</v>
      </c>
      <c r="R158" s="93">
        <f>SUM('31:10'!R158)</f>
        <v>0</v>
      </c>
      <c r="S158" s="93">
        <f>SUM('31:10'!S158)</f>
        <v>0</v>
      </c>
      <c r="T158" s="93">
        <f>SUM('31:10'!T158)</f>
        <v>0</v>
      </c>
      <c r="U158" s="93">
        <f>SUM('31:10'!U158)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SUM('31:10'!X158)</f>
        <v>0</v>
      </c>
      <c r="Y158" s="93">
        <f>SUM('31:10'!Y158)</f>
        <v>0</v>
      </c>
      <c r="Z158" s="93">
        <f>SUM('31:10'!Z158)</f>
        <v>0</v>
      </c>
      <c r="AA158" s="93">
        <f>SUM('31:10'!AA158)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SUM('31:10'!G159)</f>
        <v>0</v>
      </c>
      <c r="H159" s="93">
        <f>SUM('31:10'!H159)</f>
        <v>0</v>
      </c>
      <c r="I159" s="93">
        <f>SUM('31:10'!I159)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SUM('31:10'!N159)</f>
        <v>0</v>
      </c>
      <c r="O159" s="93">
        <f>SUM('31:10'!O159)</f>
        <v>0</v>
      </c>
      <c r="P159" s="93">
        <f>SUM('31:10'!P159)</f>
        <v>0</v>
      </c>
      <c r="Q159" s="93">
        <f>SUM('31:10'!Q159)</f>
        <v>0</v>
      </c>
      <c r="R159" s="93">
        <f>SUM('31:10'!R159)</f>
        <v>0</v>
      </c>
      <c r="S159" s="93">
        <f>SUM('31:10'!S159)</f>
        <v>0</v>
      </c>
      <c r="T159" s="93">
        <f>SUM('31:10'!T159)</f>
        <v>0</v>
      </c>
      <c r="U159" s="93">
        <f>SUM('31:10'!U159)</f>
        <v>0</v>
      </c>
      <c r="V159" s="206">
        <f t="shared" si="56"/>
        <v>0</v>
      </c>
      <c r="W159" s="33" t="str">
        <f t="shared" si="57"/>
        <v/>
      </c>
      <c r="X159" s="93">
        <f>SUM('31:10'!X159)</f>
        <v>0</v>
      </c>
      <c r="Y159" s="93">
        <f>SUM('31:10'!Y159)</f>
        <v>0</v>
      </c>
      <c r="Z159" s="93">
        <f>SUM('31:10'!Z159)</f>
        <v>0</v>
      </c>
      <c r="AA159" s="93">
        <f>SUM('31:10'!AA159)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SUM('31:10'!G160)</f>
        <v>0</v>
      </c>
      <c r="H160" s="93">
        <f>SUM('31:10'!H160)</f>
        <v>0</v>
      </c>
      <c r="I160" s="93">
        <f>SUM('31:10'!I160)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SUM('31:10'!N160)</f>
        <v>0</v>
      </c>
      <c r="O160" s="93">
        <f>SUM('31:10'!O160)</f>
        <v>0</v>
      </c>
      <c r="P160" s="93">
        <f>SUM('31:10'!P160)</f>
        <v>0</v>
      </c>
      <c r="Q160" s="93">
        <f>SUM('31:10'!Q160)</f>
        <v>0</v>
      </c>
      <c r="R160" s="93">
        <f>SUM('31:10'!R160)</f>
        <v>0</v>
      </c>
      <c r="S160" s="93">
        <f>SUM('31:10'!S160)</f>
        <v>0</v>
      </c>
      <c r="T160" s="93">
        <f>SUM('31:10'!T160)</f>
        <v>0</v>
      </c>
      <c r="U160" s="93">
        <f>SUM('31:10'!U160)</f>
        <v>0</v>
      </c>
      <c r="V160" s="206"/>
      <c r="W160" s="33"/>
      <c r="X160" s="93">
        <f>SUM('31:10'!X160)</f>
        <v>0</v>
      </c>
      <c r="Y160" s="93">
        <f>SUM('31:10'!Y160)</f>
        <v>0</v>
      </c>
      <c r="Z160" s="93">
        <f>SUM('31:10'!Z160)</f>
        <v>0</v>
      </c>
      <c r="AA160" s="93">
        <f>SUM('31:10'!AA160)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SUM('31:10'!G161)</f>
        <v>0</v>
      </c>
      <c r="H161" s="93">
        <f>SUM('31:10'!H161)</f>
        <v>0</v>
      </c>
      <c r="I161" s="93">
        <f>SUM('31:10'!I161)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SUM('31:10'!N161)</f>
        <v>0</v>
      </c>
      <c r="O161" s="93">
        <f>SUM('31:10'!O161)</f>
        <v>0</v>
      </c>
      <c r="P161" s="93">
        <f>SUM('31:10'!P161)</f>
        <v>0</v>
      </c>
      <c r="Q161" s="93">
        <f>SUM('31:10'!Q161)</f>
        <v>0</v>
      </c>
      <c r="R161" s="93">
        <f>SUM('31:10'!R161)</f>
        <v>0</v>
      </c>
      <c r="S161" s="93">
        <f>SUM('31:10'!S161)</f>
        <v>0</v>
      </c>
      <c r="T161" s="93">
        <f>SUM('31:10'!T161)</f>
        <v>0</v>
      </c>
      <c r="U161" s="93">
        <f>SUM('31:10'!U161)</f>
        <v>0</v>
      </c>
      <c r="V161" s="206"/>
      <c r="W161" s="33"/>
      <c r="X161" s="93">
        <f>SUM('31:10'!X161)</f>
        <v>0</v>
      </c>
      <c r="Y161" s="93">
        <f>SUM('31:10'!Y161)</f>
        <v>0</v>
      </c>
      <c r="Z161" s="93">
        <f>SUM('31:10'!Z161)</f>
        <v>0</v>
      </c>
      <c r="AA161" s="93">
        <f>SUM('31:10'!AA161)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SUM('31:10'!G162)</f>
        <v>0</v>
      </c>
      <c r="H162" s="93">
        <f>SUM('31:10'!H162)</f>
        <v>0</v>
      </c>
      <c r="I162" s="93">
        <f>SUM('31:10'!I162)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38" t="s">
        <v>106</v>
      </c>
      <c r="B163" s="639"/>
      <c r="C163" s="342" t="s">
        <v>71</v>
      </c>
      <c r="D163" s="20"/>
      <c r="E163" s="20"/>
      <c r="F163" s="32"/>
      <c r="G163" s="94">
        <f>SUM(G149:G162)</f>
        <v>1109</v>
      </c>
      <c r="H163" s="30">
        <f>SUM(H149:H162)</f>
        <v>7233.8399999999992</v>
      </c>
      <c r="I163" s="30">
        <f>SUM(I149:I162)</f>
        <v>200</v>
      </c>
      <c r="J163" s="31">
        <f t="array" ref="J163">IF(ISERROR(G163/I163),"",G163/I163)</f>
        <v>5.5449999999999999</v>
      </c>
      <c r="K163" s="30">
        <f>SUM(K149:K159)</f>
        <v>221.8143928035982</v>
      </c>
      <c r="L163" s="98"/>
      <c r="M163" s="89">
        <f t="shared" ref="M163:V163" si="58">SUM(M149:M159)</f>
        <v>-21.814392803598203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49" t="s">
        <v>108</v>
      </c>
      <c r="B164" s="650"/>
      <c r="C164" s="650"/>
      <c r="D164" s="650"/>
      <c r="E164" s="650"/>
      <c r="F164" s="651"/>
      <c r="G164" s="193">
        <f>SUM(G28,G86,G121,G137,G148,G163)</f>
        <v>58907</v>
      </c>
      <c r="H164" s="193">
        <f>SUM(H28,H86,H121,H137,H148,H163)</f>
        <v>289286.93000000005</v>
      </c>
      <c r="I164" s="193">
        <f>SUM(I28,I86,I121,I137,I148,I163)</f>
        <v>2968.2200000000003</v>
      </c>
      <c r="J164" s="52">
        <f t="array" ref="J164">IF(ISERROR(G164/I164),"",G164/I164)</f>
        <v>19.845900910309879</v>
      </c>
      <c r="K164" s="193">
        <f>SUM(K28,K86,K121,K137,K148,K163)</f>
        <v>3030.0454204557805</v>
      </c>
      <c r="L164" s="52">
        <f>IF(ISERROR(G164/K164),"",G164/K164)</f>
        <v>19.440962700532452</v>
      </c>
      <c r="M164" s="193">
        <f t="shared" ref="M164:AA164" si="60">SUM(M28,M86,M121,M137,M148,M163)</f>
        <v>-132.94656005691976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70" t="s">
        <v>503</v>
      </c>
      <c r="B165" s="337" t="s">
        <v>110</v>
      </c>
      <c r="C165" s="652" t="s">
        <v>111</v>
      </c>
      <c r="D165" s="652"/>
      <c r="E165" s="631" t="s">
        <v>112</v>
      </c>
      <c r="F165" s="631"/>
      <c r="G165" s="642" t="s">
        <v>113</v>
      </c>
      <c r="H165" s="642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42" t="s">
        <v>117</v>
      </c>
      <c r="Q165" s="642"/>
      <c r="R165" s="642" t="s">
        <v>36</v>
      </c>
      <c r="S165" s="642"/>
      <c r="T165" s="642" t="s">
        <v>118</v>
      </c>
      <c r="U165" s="642"/>
      <c r="V165" s="642" t="s">
        <v>119</v>
      </c>
      <c r="W165" s="642"/>
      <c r="X165" s="642" t="s">
        <v>36</v>
      </c>
      <c r="Y165" s="642"/>
      <c r="Z165" s="642" t="s">
        <v>118</v>
      </c>
      <c r="AA165" s="642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71"/>
      <c r="B166" s="337" t="s">
        <v>120</v>
      </c>
      <c r="C166" s="653">
        <f>SUM('31:10'!C166)</f>
        <v>11</v>
      </c>
      <c r="D166" s="654"/>
      <c r="E166" s="655">
        <f>D166*11</f>
        <v>0</v>
      </c>
      <c r="F166" s="655"/>
      <c r="G166" s="653">
        <f>SUM('31:10'!G166)</f>
        <v>11</v>
      </c>
      <c r="H166" s="654"/>
      <c r="I166" s="631">
        <f>G166*11</f>
        <v>121</v>
      </c>
      <c r="J166" s="631"/>
      <c r="K166" s="631">
        <f>E166-I166</f>
        <v>-121</v>
      </c>
      <c r="L166" s="631"/>
      <c r="M166" s="656" t="str">
        <f>IF(ISERROR(K166/E166),"",K166/E166)</f>
        <v/>
      </c>
      <c r="N166" s="656"/>
      <c r="O166" s="631"/>
      <c r="P166" s="642" t="s">
        <v>70</v>
      </c>
      <c r="Q166" s="642"/>
      <c r="R166" s="657">
        <f>SUM(O28:U28)</f>
        <v>0</v>
      </c>
      <c r="S166" s="657"/>
      <c r="T166" s="658" t="str">
        <f t="array" ref="T166">IF(ISERROR(R166/R173),"",R166/R173)</f>
        <v/>
      </c>
      <c r="U166" s="658"/>
      <c r="V166" s="642" t="s">
        <v>41</v>
      </c>
      <c r="W166" s="642"/>
      <c r="X166" s="657">
        <f>SUM(P27,P85,P120,P136,P147,P161)</f>
        <v>0</v>
      </c>
      <c r="Y166" s="657"/>
      <c r="Z166" s="658" t="str">
        <f t="array" ref="Z166">IF(ISERROR(X166/X173),"",X166/X173)</f>
        <v/>
      </c>
      <c r="AA166" s="658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71"/>
      <c r="B167" s="337" t="s">
        <v>121</v>
      </c>
      <c r="C167" s="653">
        <f>SUM('31:10'!C167)</f>
        <v>11</v>
      </c>
      <c r="D167" s="654"/>
      <c r="E167" s="655">
        <f>D167*11</f>
        <v>0</v>
      </c>
      <c r="F167" s="655"/>
      <c r="G167" s="653">
        <f>SUM('31:10'!G167)</f>
        <v>11</v>
      </c>
      <c r="H167" s="654"/>
      <c r="I167" s="631">
        <f>G167*11</f>
        <v>121</v>
      </c>
      <c r="J167" s="631"/>
      <c r="K167" s="631">
        <f>E167-I167</f>
        <v>-121</v>
      </c>
      <c r="L167" s="631"/>
      <c r="M167" s="656" t="str">
        <f>IF(ISERROR(K167/E167),"",K167/E167)</f>
        <v/>
      </c>
      <c r="N167" s="656"/>
      <c r="O167" s="631"/>
      <c r="P167" s="642" t="s">
        <v>86</v>
      </c>
      <c r="Q167" s="642"/>
      <c r="R167" s="657">
        <f>SUM(O86:U86)</f>
        <v>0</v>
      </c>
      <c r="S167" s="657"/>
      <c r="T167" s="658" t="str">
        <f>IF(ISERROR(R167/R173),"",R167/R173)</f>
        <v/>
      </c>
      <c r="U167" s="658"/>
      <c r="V167" s="642" t="s">
        <v>42</v>
      </c>
      <c r="W167" s="642"/>
      <c r="X167" s="657">
        <f>SUM(P28,P86,P121,P137,P148,P163)</f>
        <v>0</v>
      </c>
      <c r="Y167" s="657"/>
      <c r="Z167" s="658" t="str">
        <f>IF(ISERROR(X167/X173),"",X167/X173)</f>
        <v/>
      </c>
      <c r="AA167" s="658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71"/>
      <c r="B168" s="337" t="s">
        <v>122</v>
      </c>
      <c r="C168" s="653">
        <f>SUM('31:10'!C168)</f>
        <v>11</v>
      </c>
      <c r="D168" s="654"/>
      <c r="E168" s="655">
        <f>D168*11</f>
        <v>0</v>
      </c>
      <c r="F168" s="655"/>
      <c r="G168" s="653">
        <f>SUM('31:10'!G168)</f>
        <v>11</v>
      </c>
      <c r="H168" s="654"/>
      <c r="I168" s="631">
        <f>G168*8</f>
        <v>88</v>
      </c>
      <c r="J168" s="631"/>
      <c r="K168" s="631">
        <f>E168-I168</f>
        <v>-88</v>
      </c>
      <c r="L168" s="631"/>
      <c r="M168" s="656" t="str">
        <f>IF(ISERROR(K168/E168),"",K168/E168)</f>
        <v/>
      </c>
      <c r="N168" s="656"/>
      <c r="O168" s="631"/>
      <c r="P168" s="642" t="s">
        <v>92</v>
      </c>
      <c r="Q168" s="642"/>
      <c r="R168" s="657">
        <f>SUM(O121:U121)</f>
        <v>0</v>
      </c>
      <c r="S168" s="657"/>
      <c r="T168" s="658" t="str">
        <f>IF(ISERROR(R168/R173),"",R168/R173)</f>
        <v/>
      </c>
      <c r="U168" s="658"/>
      <c r="V168" s="642" t="s">
        <v>43</v>
      </c>
      <c r="W168" s="642"/>
      <c r="X168" s="657">
        <f>SUM(P29,P87,P122,P138,P149,P164)</f>
        <v>0</v>
      </c>
      <c r="Y168" s="657"/>
      <c r="Z168" s="658" t="str">
        <f>IF(ISERROR(X168/X173),"",X168/X173)</f>
        <v/>
      </c>
      <c r="AA168" s="658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71"/>
      <c r="B169" s="337" t="s">
        <v>47</v>
      </c>
      <c r="C169" s="653">
        <f>SUM('31:10'!C169)</f>
        <v>11</v>
      </c>
      <c r="D169" s="654"/>
      <c r="E169" s="655">
        <f>D169*11</f>
        <v>0</v>
      </c>
      <c r="F169" s="655"/>
      <c r="G169" s="653">
        <f>SUM('31:10'!G169)</f>
        <v>11</v>
      </c>
      <c r="H169" s="654"/>
      <c r="I169" s="631">
        <f>G169*11</f>
        <v>121</v>
      </c>
      <c r="J169" s="631"/>
      <c r="K169" s="631">
        <f>E169-I169</f>
        <v>-121</v>
      </c>
      <c r="L169" s="631"/>
      <c r="M169" s="656" t="str">
        <f>IF(ISERROR(K169/E169),"",K169/E169)</f>
        <v/>
      </c>
      <c r="N169" s="656"/>
      <c r="O169" s="631"/>
      <c r="P169" s="642" t="s">
        <v>99</v>
      </c>
      <c r="Q169" s="642"/>
      <c r="R169" s="657">
        <f>SUM(O137:U137)</f>
        <v>0</v>
      </c>
      <c r="S169" s="657"/>
      <c r="T169" s="658" t="str">
        <f>IF(ISERROR(R169/R173),"",R169/R173)</f>
        <v/>
      </c>
      <c r="U169" s="658"/>
      <c r="V169" s="642" t="s">
        <v>44</v>
      </c>
      <c r="W169" s="642"/>
      <c r="X169" s="657">
        <f>SUM(P31,P88,P123,P139,P150,P165)</f>
        <v>0</v>
      </c>
      <c r="Y169" s="657"/>
      <c r="Z169" s="658" t="str">
        <f>IF(ISERROR(X169/X173),"",X169/X173)</f>
        <v/>
      </c>
      <c r="AA169" s="658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72"/>
      <c r="B170" s="337" t="s">
        <v>123</v>
      </c>
      <c r="C170" s="660">
        <f>SUM(C166:D169)</f>
        <v>44</v>
      </c>
      <c r="D170" s="631"/>
      <c r="E170" s="631">
        <f>SUM(F166:F169)</f>
        <v>0</v>
      </c>
      <c r="F170" s="631"/>
      <c r="G170" s="660">
        <f>SUM(G166:H169)</f>
        <v>44</v>
      </c>
      <c r="H170" s="631"/>
      <c r="I170" s="631">
        <f>SUM(I166:J169)</f>
        <v>451</v>
      </c>
      <c r="J170" s="631"/>
      <c r="K170" s="631">
        <f>SUM(K166:L169)</f>
        <v>-451</v>
      </c>
      <c r="L170" s="631"/>
      <c r="M170" s="656" t="str">
        <f>IF(ISERROR(K170/E170),"",K170/E170)</f>
        <v/>
      </c>
      <c r="N170" s="656"/>
      <c r="O170" s="631"/>
      <c r="P170" s="642" t="s">
        <v>102</v>
      </c>
      <c r="Q170" s="642"/>
      <c r="R170" s="657">
        <f>SUM(O148:U148)</f>
        <v>0</v>
      </c>
      <c r="S170" s="657"/>
      <c r="T170" s="658" t="str">
        <f>IF(ISERROR(R170/R173),"",R170/R173)</f>
        <v/>
      </c>
      <c r="U170" s="658"/>
      <c r="V170" s="642" t="s">
        <v>45</v>
      </c>
      <c r="W170" s="642"/>
      <c r="X170" s="657">
        <f>SUM(P32,P89,P124,P140,P151,P166)</f>
        <v>0</v>
      </c>
      <c r="Y170" s="657"/>
      <c r="Z170" s="658" t="str">
        <f>IF(ISERROR(X170/X173),"",X170/X173)</f>
        <v/>
      </c>
      <c r="AA170" s="658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58907</v>
      </c>
      <c r="C171" s="657" t="s">
        <v>155</v>
      </c>
      <c r="D171" s="657"/>
      <c r="E171" s="642">
        <f>H164</f>
        <v>289286.93000000005</v>
      </c>
      <c r="F171" s="642"/>
      <c r="G171" s="642" t="s">
        <v>34</v>
      </c>
      <c r="H171" s="642"/>
      <c r="I171" s="659">
        <f>L164</f>
        <v>19.440962700532452</v>
      </c>
      <c r="J171" s="659"/>
      <c r="K171" s="631" t="s">
        <v>32</v>
      </c>
      <c r="L171" s="631"/>
      <c r="M171" s="659">
        <f>J164</f>
        <v>19.845900910309879</v>
      </c>
      <c r="N171" s="659"/>
      <c r="O171" s="631"/>
      <c r="P171" s="642" t="s">
        <v>106</v>
      </c>
      <c r="Q171" s="642"/>
      <c r="R171" s="657">
        <f>SUM(O163:U163)</f>
        <v>0</v>
      </c>
      <c r="S171" s="657"/>
      <c r="T171" s="658" t="str">
        <f>IF(ISERROR(R171/R173),"",R171/R173)</f>
        <v/>
      </c>
      <c r="U171" s="658"/>
      <c r="V171" s="642" t="s">
        <v>46</v>
      </c>
      <c r="W171" s="642"/>
      <c r="X171" s="657">
        <f>SUM(P33,P90,P125,P141,P152,P167)</f>
        <v>0</v>
      </c>
      <c r="Y171" s="657"/>
      <c r="Z171" s="658" t="str">
        <f>IF(ISERROR(X171/X173),"",X171/X173)</f>
        <v/>
      </c>
      <c r="AA171" s="658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3012.2200000000003</v>
      </c>
      <c r="C172" s="642" t="s">
        <v>114</v>
      </c>
      <c r="D172" s="642"/>
      <c r="E172" s="652">
        <f>K164+I170</f>
        <v>3481.0454204557805</v>
      </c>
      <c r="F172" s="652"/>
      <c r="G172" s="642" t="s">
        <v>150</v>
      </c>
      <c r="H172" s="642"/>
      <c r="I172" s="659">
        <f>B172-E172</f>
        <v>-468.8254204557802</v>
      </c>
      <c r="J172" s="659"/>
      <c r="K172" s="631" t="s">
        <v>151</v>
      </c>
      <c r="L172" s="631"/>
      <c r="M172" s="656">
        <f>IF(ISERROR(I172/B172),"",I172/B172)</f>
        <v>-0.15564116181944884</v>
      </c>
      <c r="N172" s="656"/>
      <c r="O172" s="631"/>
      <c r="P172" s="642" t="s">
        <v>107</v>
      </c>
      <c r="Q172" s="642"/>
      <c r="R172" s="657"/>
      <c r="S172" s="657"/>
      <c r="T172" s="658" t="str">
        <f>IF(ISERROR(R172/R173),"",R172/R173)</f>
        <v/>
      </c>
      <c r="U172" s="658"/>
      <c r="V172" s="642" t="s">
        <v>47</v>
      </c>
      <c r="W172" s="642"/>
      <c r="X172" s="657"/>
      <c r="Y172" s="657"/>
      <c r="Z172" s="658" t="str">
        <f>IF(ISERROR(X172/X173),"",X172/X173)</f>
        <v/>
      </c>
      <c r="AA172" s="658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42" t="s">
        <v>149</v>
      </c>
      <c r="D173" s="642"/>
      <c r="E173" s="658">
        <f>IF(ISERROR(B173/B172),"",B173/B172)</f>
        <v>0</v>
      </c>
      <c r="F173" s="658"/>
      <c r="G173" s="642" t="s">
        <v>158</v>
      </c>
      <c r="H173" s="642"/>
      <c r="I173" s="631">
        <f>V164</f>
        <v>0</v>
      </c>
      <c r="J173" s="631"/>
      <c r="K173" s="631" t="s">
        <v>156</v>
      </c>
      <c r="L173" s="631"/>
      <c r="M173" s="656">
        <f t="array" ref="M173">IF(ISERROR(I173/B171),"",I173/B171)</f>
        <v>0</v>
      </c>
      <c r="N173" s="656"/>
      <c r="O173" s="631"/>
      <c r="P173" s="642" t="s">
        <v>123</v>
      </c>
      <c r="Q173" s="642"/>
      <c r="R173" s="657">
        <f>SUM(R166:S172)</f>
        <v>0</v>
      </c>
      <c r="S173" s="657"/>
      <c r="T173" s="658">
        <f>SUM(T166:U172)</f>
        <v>0</v>
      </c>
      <c r="U173" s="658"/>
      <c r="V173" s="642" t="s">
        <v>123</v>
      </c>
      <c r="W173" s="642"/>
      <c r="X173" s="657">
        <f>SUM(X166:Y172)</f>
        <v>0</v>
      </c>
      <c r="Y173" s="657"/>
      <c r="Z173" s="658">
        <f>SUM(Z166:AA172)</f>
        <v>0</v>
      </c>
      <c r="AA173" s="658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661" t="s">
        <v>128</v>
      </c>
      <c r="B174" s="661"/>
      <c r="C174" s="661"/>
      <c r="D174" s="661"/>
      <c r="E174" s="661"/>
      <c r="F174" s="661"/>
      <c r="G174" s="661"/>
      <c r="H174" s="661"/>
      <c r="I174" s="661"/>
      <c r="J174" s="662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</row>
    <row r="175" spans="1:106">
      <c r="A175" s="581" t="s">
        <v>502</v>
      </c>
      <c r="B175" s="622" t="s">
        <v>25</v>
      </c>
      <c r="C175" s="622" t="s">
        <v>26</v>
      </c>
      <c r="D175" s="622" t="s">
        <v>27</v>
      </c>
      <c r="E175" s="625" t="s">
        <v>28</v>
      </c>
      <c r="F175" s="628" t="s">
        <v>29</v>
      </c>
      <c r="G175" s="631" t="s">
        <v>30</v>
      </c>
      <c r="H175" s="631"/>
      <c r="I175" s="622" t="s">
        <v>31</v>
      </c>
      <c r="J175" s="632" t="s">
        <v>32</v>
      </c>
      <c r="K175" s="643" t="s">
        <v>33</v>
      </c>
      <c r="L175" s="622" t="s">
        <v>34</v>
      </c>
      <c r="M175" s="646" t="s">
        <v>35</v>
      </c>
      <c r="N175" s="640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48" t="s">
        <v>38</v>
      </c>
      <c r="W175" s="640" t="s">
        <v>39</v>
      </c>
      <c r="X175" s="631" t="s">
        <v>40</v>
      </c>
      <c r="Y175" s="631"/>
      <c r="Z175" s="631"/>
      <c r="AA175" s="631"/>
      <c r="AB175" s="21"/>
      <c r="AC175" s="21"/>
      <c r="AD175" s="21"/>
      <c r="AE175" s="21"/>
      <c r="AF175" s="21"/>
      <c r="AG175" s="21"/>
      <c r="AH175" s="21"/>
      <c r="AI175" s="665"/>
      <c r="AJ175" s="663"/>
      <c r="AK175" s="663"/>
      <c r="AL175" s="663"/>
      <c r="AM175" s="663"/>
      <c r="AN175" s="663"/>
      <c r="AO175" s="663"/>
      <c r="AP175" s="663"/>
      <c r="AQ175" s="663"/>
      <c r="AR175" s="663"/>
      <c r="AS175" s="663"/>
      <c r="AT175" s="663"/>
      <c r="AU175" s="663"/>
      <c r="AV175" s="663"/>
      <c r="AW175" s="663"/>
      <c r="AX175" s="663"/>
      <c r="AY175" s="663"/>
      <c r="AZ175" s="663"/>
      <c r="BA175" s="663"/>
    </row>
    <row r="176" spans="1:106" ht="15.75" customHeight="1">
      <c r="A176" s="582"/>
      <c r="B176" s="623"/>
      <c r="C176" s="623"/>
      <c r="D176" s="623"/>
      <c r="E176" s="626"/>
      <c r="F176" s="629"/>
      <c r="G176" s="631"/>
      <c r="H176" s="631"/>
      <c r="I176" s="623"/>
      <c r="J176" s="633"/>
      <c r="K176" s="644"/>
      <c r="L176" s="623"/>
      <c r="M176" s="647"/>
      <c r="N176" s="640"/>
      <c r="O176" s="631" t="s">
        <v>41</v>
      </c>
      <c r="P176" s="631" t="s">
        <v>42</v>
      </c>
      <c r="Q176" s="631" t="s">
        <v>43</v>
      </c>
      <c r="R176" s="641" t="s">
        <v>44</v>
      </c>
      <c r="S176" s="642" t="s">
        <v>45</v>
      </c>
      <c r="T176" s="631" t="s">
        <v>46</v>
      </c>
      <c r="U176" s="631" t="s">
        <v>47</v>
      </c>
      <c r="V176" s="648"/>
      <c r="W176" s="640"/>
      <c r="X176" s="631" t="s">
        <v>13</v>
      </c>
      <c r="Y176" s="631" t="s">
        <v>48</v>
      </c>
      <c r="Z176" s="631" t="s">
        <v>49</v>
      </c>
      <c r="AA176" s="631" t="s">
        <v>47</v>
      </c>
      <c r="AB176" s="21"/>
      <c r="AC176" s="21"/>
      <c r="AD176" s="21"/>
      <c r="AE176" s="21"/>
      <c r="AF176" s="21"/>
      <c r="AG176" s="21"/>
      <c r="AH176" s="21"/>
      <c r="AI176" s="665"/>
      <c r="AJ176" s="663"/>
      <c r="AK176" s="663"/>
      <c r="AL176" s="663"/>
      <c r="AM176" s="663"/>
      <c r="AN176" s="663"/>
      <c r="AO176" s="663"/>
      <c r="AP176" s="663"/>
      <c r="AQ176" s="663"/>
      <c r="AR176" s="663"/>
      <c r="AS176" s="664"/>
      <c r="AT176" s="664"/>
      <c r="AU176" s="664"/>
      <c r="AV176" s="664"/>
      <c r="AW176" s="664"/>
      <c r="AX176" s="664"/>
      <c r="AY176" s="664"/>
      <c r="AZ176" s="664"/>
      <c r="BA176" s="664"/>
    </row>
    <row r="177" spans="1:53" ht="15.75" customHeight="1">
      <c r="A177" s="583"/>
      <c r="B177" s="624"/>
      <c r="C177" s="624"/>
      <c r="D177" s="624"/>
      <c r="E177" s="627"/>
      <c r="F177" s="630"/>
      <c r="G177" s="335" t="s">
        <v>50</v>
      </c>
      <c r="H177" s="335" t="s">
        <v>51</v>
      </c>
      <c r="I177" s="624"/>
      <c r="J177" s="634"/>
      <c r="K177" s="645"/>
      <c r="L177" s="624"/>
      <c r="M177" s="647"/>
      <c r="N177" s="640"/>
      <c r="O177" s="631"/>
      <c r="P177" s="631"/>
      <c r="Q177" s="631"/>
      <c r="R177" s="641"/>
      <c r="S177" s="642"/>
      <c r="T177" s="631"/>
      <c r="U177" s="631"/>
      <c r="V177" s="648"/>
      <c r="W177" s="640"/>
      <c r="X177" s="631"/>
      <c r="Y177" s="631"/>
      <c r="Z177" s="631"/>
      <c r="AA177" s="631"/>
      <c r="AB177" s="21"/>
      <c r="AC177" s="21"/>
      <c r="AD177" s="21"/>
      <c r="AE177" s="21"/>
      <c r="AF177" s="21"/>
      <c r="AG177" s="21"/>
      <c r="AH177" s="21"/>
      <c r="AI177" s="665"/>
      <c r="AJ177" s="663"/>
      <c r="AK177" s="663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SUM('31:10'!G178)</f>
        <v>300</v>
      </c>
      <c r="H178" s="95">
        <f t="shared" ref="H178:H183" si="61">D178*G178</f>
        <v>1509</v>
      </c>
      <c r="I178" s="93">
        <f>SUM('31:10'!I178)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SUM('31:10'!N178)</f>
        <v>0</v>
      </c>
      <c r="O178" s="93">
        <f>SUM('31:10'!O178)</f>
        <v>0</v>
      </c>
      <c r="P178" s="93">
        <f>SUM('31:10'!P178)</f>
        <v>0</v>
      </c>
      <c r="Q178" s="93">
        <f>SUM('31:10'!Q178)</f>
        <v>0</v>
      </c>
      <c r="R178" s="93">
        <f>SUM('31:10'!R178)</f>
        <v>0</v>
      </c>
      <c r="S178" s="93">
        <f>SUM('31:10'!S178)</f>
        <v>0</v>
      </c>
      <c r="T178" s="93">
        <f>SUM('31:10'!T178)</f>
        <v>0</v>
      </c>
      <c r="U178" s="93">
        <f>SUM('31:10'!U178)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SUM('31:10'!X178)</f>
        <v>0</v>
      </c>
      <c r="Y178" s="93">
        <f>SUM('31:10'!Y178)</f>
        <v>0</v>
      </c>
      <c r="Z178" s="93">
        <f>SUM('31:10'!Z178)</f>
        <v>0</v>
      </c>
      <c r="AA178" s="93">
        <f>SUM('31:10'!AA178)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SUM('31:10'!G179)</f>
        <v>0</v>
      </c>
      <c r="H179" s="95">
        <f t="shared" si="61"/>
        <v>0</v>
      </c>
      <c r="I179" s="93">
        <f>SUM('31:10'!I179)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SUM('31:10'!N179)</f>
        <v>0</v>
      </c>
      <c r="O179" s="93">
        <f>SUM('31:10'!O179)</f>
        <v>0</v>
      </c>
      <c r="P179" s="93">
        <f>SUM('31:10'!P179)</f>
        <v>0</v>
      </c>
      <c r="Q179" s="93">
        <f>SUM('31:10'!Q179)</f>
        <v>0</v>
      </c>
      <c r="R179" s="93">
        <f>SUM('31:10'!R179)</f>
        <v>0</v>
      </c>
      <c r="S179" s="93">
        <f>SUM('31:10'!S179)</f>
        <v>0</v>
      </c>
      <c r="T179" s="93">
        <f>SUM('31:10'!T179)</f>
        <v>0</v>
      </c>
      <c r="U179" s="93">
        <f>SUM('31:10'!U179)</f>
        <v>0</v>
      </c>
      <c r="V179" s="206">
        <f t="shared" si="63"/>
        <v>0</v>
      </c>
      <c r="W179" s="33" t="str">
        <f t="shared" si="64"/>
        <v/>
      </c>
      <c r="X179" s="93">
        <f>SUM('31:10'!X179)</f>
        <v>0</v>
      </c>
      <c r="Y179" s="93">
        <f>SUM('31:10'!Y179)</f>
        <v>0</v>
      </c>
      <c r="Z179" s="93">
        <f>SUM('31:10'!Z179)</f>
        <v>0</v>
      </c>
      <c r="AA179" s="93">
        <f>SUM('31:10'!AA179)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SUM('31:10'!G180)</f>
        <v>0</v>
      </c>
      <c r="H180" s="95">
        <f t="shared" si="61"/>
        <v>0</v>
      </c>
      <c r="I180" s="93">
        <f>SUM('31:10'!I180)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SUM('31:10'!N180)</f>
        <v>0</v>
      </c>
      <c r="O180" s="93">
        <f>SUM('31:10'!O180)</f>
        <v>0</v>
      </c>
      <c r="P180" s="93">
        <f>SUM('31:10'!P180)</f>
        <v>0</v>
      </c>
      <c r="Q180" s="93">
        <f>SUM('31:10'!Q180)</f>
        <v>0</v>
      </c>
      <c r="R180" s="93">
        <f>SUM('31:10'!R180)</f>
        <v>0</v>
      </c>
      <c r="S180" s="93">
        <f>SUM('31:10'!S180)</f>
        <v>0</v>
      </c>
      <c r="T180" s="93">
        <f>SUM('31:10'!T180)</f>
        <v>0</v>
      </c>
      <c r="U180" s="93">
        <f>SUM('31:10'!U180)</f>
        <v>0</v>
      </c>
      <c r="V180" s="206">
        <f t="shared" si="63"/>
        <v>0</v>
      </c>
      <c r="W180" s="33" t="str">
        <f t="shared" si="64"/>
        <v/>
      </c>
      <c r="X180" s="93">
        <f>SUM('31:10'!X180)</f>
        <v>0</v>
      </c>
      <c r="Y180" s="93">
        <f>SUM('31:10'!Y180)</f>
        <v>0</v>
      </c>
      <c r="Z180" s="93">
        <f>SUM('31:10'!Z180)</f>
        <v>0</v>
      </c>
      <c r="AA180" s="93">
        <f>SUM('31:10'!AA180)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SUM('31:10'!G181)</f>
        <v>1246</v>
      </c>
      <c r="H181" s="95">
        <f t="shared" si="61"/>
        <v>6267.38</v>
      </c>
      <c r="I181" s="93">
        <f>SUM('31:10'!I181)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SUM('31:10'!N181)</f>
        <v>0</v>
      </c>
      <c r="O181" s="93">
        <f>SUM('31:10'!O181)</f>
        <v>0</v>
      </c>
      <c r="P181" s="93">
        <f>SUM('31:10'!P181)</f>
        <v>0</v>
      </c>
      <c r="Q181" s="93">
        <f>SUM('31:10'!Q181)</f>
        <v>0</v>
      </c>
      <c r="R181" s="93">
        <f>SUM('31:10'!R181)</f>
        <v>0</v>
      </c>
      <c r="S181" s="93">
        <f>SUM('31:10'!S181)</f>
        <v>0</v>
      </c>
      <c r="T181" s="93">
        <f>SUM('31:10'!T181)</f>
        <v>0</v>
      </c>
      <c r="U181" s="93">
        <f>SUM('31:10'!U181)</f>
        <v>0</v>
      </c>
      <c r="V181" s="206">
        <f t="shared" si="63"/>
        <v>0</v>
      </c>
      <c r="W181" s="33">
        <f t="shared" si="64"/>
        <v>0</v>
      </c>
      <c r="X181" s="93">
        <f>SUM('31:10'!X181)</f>
        <v>0</v>
      </c>
      <c r="Y181" s="93">
        <f>SUM('31:10'!Y181)</f>
        <v>0</v>
      </c>
      <c r="Z181" s="93">
        <f>SUM('31:10'!Z181)</f>
        <v>0</v>
      </c>
      <c r="AA181" s="93">
        <f>SUM('31:10'!AA181)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SUM('31:10'!G182)</f>
        <v>1427</v>
      </c>
      <c r="H182" s="95">
        <f t="shared" si="61"/>
        <v>7177.81</v>
      </c>
      <c r="I182" s="93">
        <f>SUM('31:10'!I182)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SUM('31:10'!N182)</f>
        <v>0</v>
      </c>
      <c r="O182" s="93">
        <f>SUM('31:10'!O182)</f>
        <v>0</v>
      </c>
      <c r="P182" s="93">
        <f>SUM('31:10'!P182)</f>
        <v>0</v>
      </c>
      <c r="Q182" s="93">
        <f>SUM('31:10'!Q182)</f>
        <v>0</v>
      </c>
      <c r="R182" s="93">
        <f>SUM('31:10'!R182)</f>
        <v>0</v>
      </c>
      <c r="S182" s="93">
        <f>SUM('31:10'!S182)</f>
        <v>0</v>
      </c>
      <c r="T182" s="93">
        <f>SUM('31:10'!T182)</f>
        <v>0</v>
      </c>
      <c r="U182" s="93">
        <f>SUM('31:10'!U182)</f>
        <v>0</v>
      </c>
      <c r="V182" s="206">
        <f t="shared" si="63"/>
        <v>0</v>
      </c>
      <c r="W182" s="33">
        <f t="shared" si="64"/>
        <v>0</v>
      </c>
      <c r="X182" s="93">
        <f>SUM('31:10'!X182)</f>
        <v>0</v>
      </c>
      <c r="Y182" s="93">
        <f>SUM('31:10'!Y182)</f>
        <v>0</v>
      </c>
      <c r="Z182" s="93">
        <f>SUM('31:10'!Z182)</f>
        <v>0</v>
      </c>
      <c r="AA182" s="93">
        <f>SUM('31:10'!AA182)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SUM('31:10'!G183)</f>
        <v>1097</v>
      </c>
      <c r="H183" s="95">
        <f t="shared" si="61"/>
        <v>5528.88</v>
      </c>
      <c r="I183" s="93">
        <f>SUM('31:10'!I183)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SUM('31:10'!N183)</f>
        <v>0</v>
      </c>
      <c r="O183" s="93">
        <f>SUM('31:10'!O183)</f>
        <v>0</v>
      </c>
      <c r="P183" s="93">
        <f>SUM('31:10'!P183)</f>
        <v>0</v>
      </c>
      <c r="Q183" s="93">
        <f>SUM('31:10'!Q183)</f>
        <v>0</v>
      </c>
      <c r="R183" s="93">
        <f>SUM('31:10'!R183)</f>
        <v>0</v>
      </c>
      <c r="S183" s="93">
        <f>SUM('31:10'!S183)</f>
        <v>0</v>
      </c>
      <c r="T183" s="93">
        <f>SUM('31:10'!T183)</f>
        <v>0</v>
      </c>
      <c r="U183" s="93">
        <f>SUM('31:10'!U183)</f>
        <v>0</v>
      </c>
      <c r="V183" s="206">
        <f t="shared" si="63"/>
        <v>0</v>
      </c>
      <c r="W183" s="33">
        <f t="shared" si="64"/>
        <v>0</v>
      </c>
      <c r="X183" s="93">
        <f>SUM('31:10'!X183)</f>
        <v>0</v>
      </c>
      <c r="Y183" s="93">
        <f>SUM('31:10'!Y183)</f>
        <v>0</v>
      </c>
      <c r="Z183" s="93">
        <f>SUM('31:10'!Z183)</f>
        <v>0</v>
      </c>
      <c r="AA183" s="93">
        <f>SUM('31:10'!AA183)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SUM('31:10'!G184)</f>
        <v>0</v>
      </c>
      <c r="H184" s="95">
        <f>D184*G184</f>
        <v>0</v>
      </c>
      <c r="I184" s="93">
        <f>SUM('31:10'!I184)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SUM('31:10'!N184)</f>
        <v>0</v>
      </c>
      <c r="O184" s="93">
        <f>SUM('31:10'!O184)</f>
        <v>0</v>
      </c>
      <c r="P184" s="93">
        <f>SUM('31:10'!P184)</f>
        <v>0</v>
      </c>
      <c r="Q184" s="93">
        <f>SUM('31:10'!Q184)</f>
        <v>0</v>
      </c>
      <c r="R184" s="93">
        <f>SUM('31:10'!R184)</f>
        <v>0</v>
      </c>
      <c r="S184" s="93">
        <f>SUM('31:10'!S184)</f>
        <v>0</v>
      </c>
      <c r="T184" s="93">
        <f>SUM('31:10'!T184)</f>
        <v>0</v>
      </c>
      <c r="U184" s="93">
        <f>SUM('31:10'!U184)</f>
        <v>0</v>
      </c>
      <c r="V184" s="206">
        <f t="shared" si="63"/>
        <v>0</v>
      </c>
      <c r="W184" s="33" t="str">
        <f t="shared" si="64"/>
        <v/>
      </c>
      <c r="X184" s="93">
        <f>SUM('31:10'!X184)</f>
        <v>0</v>
      </c>
      <c r="Y184" s="93">
        <f>SUM('31:10'!Y184)</f>
        <v>0</v>
      </c>
      <c r="Z184" s="93">
        <f>SUM('31:10'!Z184)</f>
        <v>0</v>
      </c>
      <c r="AA184" s="93">
        <f>SUM('31:10'!AA184)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SUM('31:10'!G185)</f>
        <v>0</v>
      </c>
      <c r="H185" s="95">
        <f t="shared" ref="H185:H198" si="65">D185*G185</f>
        <v>0</v>
      </c>
      <c r="I185" s="93">
        <f>SUM('31:10'!I185)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SUM('31:10'!N185)</f>
        <v>0</v>
      </c>
      <c r="O185" s="93">
        <f>SUM('31:10'!O185)</f>
        <v>0</v>
      </c>
      <c r="P185" s="93">
        <f>SUM('31:10'!P185)</f>
        <v>0</v>
      </c>
      <c r="Q185" s="93">
        <f>SUM('31:10'!Q185)</f>
        <v>0</v>
      </c>
      <c r="R185" s="93">
        <f>SUM('31:10'!R185)</f>
        <v>0</v>
      </c>
      <c r="S185" s="93">
        <f>SUM('31:10'!S185)</f>
        <v>0</v>
      </c>
      <c r="T185" s="93">
        <f>SUM('31:10'!T185)</f>
        <v>0</v>
      </c>
      <c r="U185" s="93">
        <f>SUM('31:10'!U185)</f>
        <v>0</v>
      </c>
      <c r="V185" s="206">
        <f t="shared" si="63"/>
        <v>0</v>
      </c>
      <c r="W185" s="33" t="str">
        <f t="shared" si="64"/>
        <v/>
      </c>
      <c r="X185" s="93">
        <f>SUM('31:10'!X185)</f>
        <v>0</v>
      </c>
      <c r="Y185" s="93">
        <f>SUM('31:10'!Y185)</f>
        <v>0</v>
      </c>
      <c r="Z185" s="93">
        <f>SUM('31:10'!Z185)</f>
        <v>0</v>
      </c>
      <c r="AA185" s="93">
        <f>SUM('31:10'!AA185)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SUM('31:10'!G186)</f>
        <v>1529</v>
      </c>
      <c r="H186" s="95">
        <f t="shared" si="65"/>
        <v>7706.16</v>
      </c>
      <c r="I186" s="93">
        <f>SUM('31:10'!I186)</f>
        <v>115</v>
      </c>
      <c r="J186" s="31">
        <f t="array" ref="J186">IF(ISERROR(G186/I186),"",G186/I186)</f>
        <v>13.295652173913043</v>
      </c>
      <c r="K186" s="35">
        <f t="array" ref="K186">IF(ISERROR(G186/L186),"",G186/L186)</f>
        <v>89.941176470588232</v>
      </c>
      <c r="L186" s="87">
        <v>17</v>
      </c>
      <c r="M186" s="36">
        <f t="shared" si="62"/>
        <v>25.058823529411768</v>
      </c>
      <c r="N186" s="93">
        <f>SUM('31:10'!N186)</f>
        <v>0</v>
      </c>
      <c r="O186" s="93">
        <f>SUM('31:10'!O186)</f>
        <v>0</v>
      </c>
      <c r="P186" s="93">
        <f>SUM('31:10'!P186)</f>
        <v>0</v>
      </c>
      <c r="Q186" s="93">
        <f>SUM('31:10'!Q186)</f>
        <v>0</v>
      </c>
      <c r="R186" s="93">
        <f>SUM('31:10'!R186)</f>
        <v>0</v>
      </c>
      <c r="S186" s="93">
        <f>SUM('31:10'!S186)</f>
        <v>0</v>
      </c>
      <c r="T186" s="93">
        <f>SUM('31:10'!T186)</f>
        <v>0</v>
      </c>
      <c r="U186" s="93">
        <f>SUM('31:10'!U186)</f>
        <v>0</v>
      </c>
      <c r="V186" s="206">
        <f t="shared" si="63"/>
        <v>0</v>
      </c>
      <c r="W186" s="33">
        <f t="shared" si="64"/>
        <v>0</v>
      </c>
      <c r="X186" s="93">
        <f>SUM('31:10'!X186)</f>
        <v>0</v>
      </c>
      <c r="Y186" s="93">
        <f>SUM('31:10'!Y186)</f>
        <v>0</v>
      </c>
      <c r="Z186" s="93">
        <f>SUM('31:10'!Z186)</f>
        <v>0</v>
      </c>
      <c r="AA186" s="93">
        <f>SUM('31:10'!AA186)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SUM('31:10'!G187)</f>
        <v>1792</v>
      </c>
      <c r="H187" s="95">
        <f t="shared" si="65"/>
        <v>9031.68</v>
      </c>
      <c r="I187" s="93">
        <f>SUM('31:10'!I187)</f>
        <v>137.5</v>
      </c>
      <c r="J187" s="31">
        <f t="array" ref="J187">IF(ISERROR(G187/I187),"",G187/I187)</f>
        <v>13.032727272727273</v>
      </c>
      <c r="K187" s="35">
        <f t="array" ref="K187">IF(ISERROR(G187/L187),"",G187/L187)</f>
        <v>105.41176470588235</v>
      </c>
      <c r="L187" s="87">
        <v>17</v>
      </c>
      <c r="M187" s="36">
        <f t="shared" si="62"/>
        <v>32.088235294117652</v>
      </c>
      <c r="N187" s="93">
        <f>SUM('31:10'!N187)</f>
        <v>0</v>
      </c>
      <c r="O187" s="93">
        <f>SUM('31:10'!O187)</f>
        <v>0</v>
      </c>
      <c r="P187" s="93">
        <f>SUM('31:10'!P187)</f>
        <v>0</v>
      </c>
      <c r="Q187" s="93">
        <f>SUM('31:10'!Q187)</f>
        <v>0</v>
      </c>
      <c r="R187" s="93">
        <f>SUM('31:10'!R187)</f>
        <v>0</v>
      </c>
      <c r="S187" s="93">
        <f>SUM('31:10'!S187)</f>
        <v>0</v>
      </c>
      <c r="T187" s="93">
        <f>SUM('31:10'!T187)</f>
        <v>0</v>
      </c>
      <c r="U187" s="93">
        <f>SUM('31:10'!U187)</f>
        <v>0</v>
      </c>
      <c r="V187" s="206">
        <f t="shared" si="63"/>
        <v>0</v>
      </c>
      <c r="W187" s="33">
        <f t="shared" si="64"/>
        <v>0</v>
      </c>
      <c r="X187" s="93">
        <f>SUM('31:10'!X187)</f>
        <v>0</v>
      </c>
      <c r="Y187" s="93">
        <f>SUM('31:10'!Y187)</f>
        <v>0</v>
      </c>
      <c r="Z187" s="93">
        <f>SUM('31:10'!Z187)</f>
        <v>0</v>
      </c>
      <c r="AA187" s="93">
        <f>SUM('31:10'!AA187)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SUM('31:10'!G188)</f>
        <v>0</v>
      </c>
      <c r="H188" s="95">
        <f t="shared" si="65"/>
        <v>0</v>
      </c>
      <c r="I188" s="93">
        <f>SUM('31:10'!I188)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SUM('31:10'!N188)</f>
        <v>0</v>
      </c>
      <c r="O188" s="93">
        <f>SUM('31:10'!O188)</f>
        <v>0</v>
      </c>
      <c r="P188" s="93">
        <f>SUM('31:10'!P188)</f>
        <v>0</v>
      </c>
      <c r="Q188" s="93">
        <f>SUM('31:10'!Q188)</f>
        <v>0</v>
      </c>
      <c r="R188" s="93">
        <f>SUM('31:10'!R188)</f>
        <v>0</v>
      </c>
      <c r="S188" s="93">
        <f>SUM('31:10'!S188)</f>
        <v>0</v>
      </c>
      <c r="T188" s="93">
        <f>SUM('31:10'!T188)</f>
        <v>0</v>
      </c>
      <c r="U188" s="93">
        <f>SUM('31:10'!U188)</f>
        <v>0</v>
      </c>
      <c r="V188" s="206">
        <f t="shared" si="63"/>
        <v>0</v>
      </c>
      <c r="W188" s="33" t="str">
        <f t="shared" si="64"/>
        <v/>
      </c>
      <c r="X188" s="93">
        <f>SUM('31:10'!X188)</f>
        <v>0</v>
      </c>
      <c r="Y188" s="93">
        <f>SUM('31:10'!Y188)</f>
        <v>0</v>
      </c>
      <c r="Z188" s="93">
        <f>SUM('31:10'!Z188)</f>
        <v>0</v>
      </c>
      <c r="AA188" s="93">
        <f>SUM('31:10'!AA188)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SUM('31:10'!G189)</f>
        <v>0</v>
      </c>
      <c r="H189" s="95">
        <f t="shared" si="65"/>
        <v>0</v>
      </c>
      <c r="I189" s="93">
        <f>SUM('31:10'!I189)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SUM('31:10'!N189)</f>
        <v>0</v>
      </c>
      <c r="O189" s="93">
        <f>SUM('31:10'!O189)</f>
        <v>0</v>
      </c>
      <c r="P189" s="93">
        <f>SUM('31:10'!P189)</f>
        <v>0</v>
      </c>
      <c r="Q189" s="93">
        <f>SUM('31:10'!Q189)</f>
        <v>0</v>
      </c>
      <c r="R189" s="93">
        <f>SUM('31:10'!R189)</f>
        <v>0</v>
      </c>
      <c r="S189" s="93">
        <f>SUM('31:10'!S189)</f>
        <v>0</v>
      </c>
      <c r="T189" s="93">
        <f>SUM('31:10'!T189)</f>
        <v>0</v>
      </c>
      <c r="U189" s="93">
        <f>SUM('31:10'!U189)</f>
        <v>0</v>
      </c>
      <c r="V189" s="206">
        <f t="shared" si="63"/>
        <v>0</v>
      </c>
      <c r="W189" s="33" t="str">
        <f t="shared" si="64"/>
        <v/>
      </c>
      <c r="X189" s="93">
        <f>SUM('31:10'!X189)</f>
        <v>0</v>
      </c>
      <c r="Y189" s="93">
        <f>SUM('31:10'!Y189)</f>
        <v>0</v>
      </c>
      <c r="Z189" s="93">
        <f>SUM('31:10'!Z189)</f>
        <v>0</v>
      </c>
      <c r="AA189" s="93">
        <f>SUM('31:10'!AA189)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SUM('31:10'!G190)</f>
        <v>2785</v>
      </c>
      <c r="H190" s="95">
        <f t="shared" si="65"/>
        <v>14092.099999999999</v>
      </c>
      <c r="I190" s="93">
        <f>SUM('31:10'!I190)</f>
        <v>204.5</v>
      </c>
      <c r="J190" s="31">
        <f t="array" ref="J190">IF(ISERROR(G190/I190),"",G190/I190)</f>
        <v>13.618581907090464</v>
      </c>
      <c r="K190" s="35">
        <f t="array" ref="K190">IF(ISERROR(G190/L190),"",G190/L190)</f>
        <v>146.57894736842104</v>
      </c>
      <c r="L190" s="87">
        <v>19</v>
      </c>
      <c r="M190" s="36">
        <f>IF(ISERROR(I190-K190),"",I190-K190)</f>
        <v>57.921052631578959</v>
      </c>
      <c r="N190" s="93">
        <f>SUM('31:10'!N190)</f>
        <v>0</v>
      </c>
      <c r="O190" s="93">
        <f>SUM('31:10'!O190)</f>
        <v>0</v>
      </c>
      <c r="P190" s="93">
        <f>SUM('31:10'!P190)</f>
        <v>0</v>
      </c>
      <c r="Q190" s="93">
        <f>SUM('31:10'!Q190)</f>
        <v>0</v>
      </c>
      <c r="R190" s="93">
        <f>SUM('31:10'!R190)</f>
        <v>0</v>
      </c>
      <c r="S190" s="93">
        <f>SUM('31:10'!S190)</f>
        <v>0</v>
      </c>
      <c r="T190" s="93">
        <f>SUM('31:10'!T190)</f>
        <v>0</v>
      </c>
      <c r="U190" s="93">
        <f>SUM('31:10'!U190)</f>
        <v>0</v>
      </c>
      <c r="V190" s="206">
        <f>SUM(X190:AA190)</f>
        <v>0</v>
      </c>
      <c r="W190" s="33">
        <f>IF(ISERROR(V190/G190),"",V190/G190)</f>
        <v>0</v>
      </c>
      <c r="X190" s="93">
        <f>SUM('31:10'!X190)</f>
        <v>0</v>
      </c>
      <c r="Y190" s="93">
        <f>SUM('31:10'!Y190)</f>
        <v>0</v>
      </c>
      <c r="Z190" s="93">
        <f>SUM('31:10'!Z190)</f>
        <v>0</v>
      </c>
      <c r="AA190" s="93">
        <f>SUM('31:10'!AA190)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SUM('31:10'!G191)</f>
        <v>1745</v>
      </c>
      <c r="H191" s="95">
        <f t="shared" si="65"/>
        <v>8882.0499999999993</v>
      </c>
      <c r="I191" s="93">
        <f>SUM('31:10'!I191)</f>
        <v>121</v>
      </c>
      <c r="J191" s="31">
        <f t="array" ref="J191">IF(ISERROR(G191/I191),"",G191/I191)</f>
        <v>14.421487603305785</v>
      </c>
      <c r="K191" s="35">
        <f t="array" ref="K191">IF(ISERROR(G191/L191),"",G191/L191)</f>
        <v>75.869565217391298</v>
      </c>
      <c r="L191" s="87">
        <v>23</v>
      </c>
      <c r="M191" s="36">
        <f t="shared" ref="M191:M194" si="66">IF(ISERROR(I191-K191),"",I191-K191)</f>
        <v>45.130434782608702</v>
      </c>
      <c r="N191" s="93">
        <f>SUM('31:10'!N191)</f>
        <v>0</v>
      </c>
      <c r="O191" s="93">
        <f>SUM('31:10'!O191)</f>
        <v>0</v>
      </c>
      <c r="P191" s="93">
        <f>SUM('31:10'!P191)</f>
        <v>0</v>
      </c>
      <c r="Q191" s="93">
        <f>SUM('31:10'!Q191)</f>
        <v>0</v>
      </c>
      <c r="R191" s="93">
        <f>SUM('31:10'!R191)</f>
        <v>0</v>
      </c>
      <c r="S191" s="93">
        <f>SUM('31:10'!S191)</f>
        <v>0</v>
      </c>
      <c r="T191" s="93">
        <f>SUM('31:10'!T191)</f>
        <v>0</v>
      </c>
      <c r="U191" s="93">
        <f>SUM('31:10'!U191)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SUM('31:10'!X191)</f>
        <v>0</v>
      </c>
      <c r="Y191" s="93">
        <f>SUM('31:10'!Y191)</f>
        <v>0</v>
      </c>
      <c r="Z191" s="93">
        <f>SUM('31:10'!Z191)</f>
        <v>0</v>
      </c>
      <c r="AA191" s="93">
        <f>SUM('31:10'!AA191)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SUM('31:10'!G192)</f>
        <v>1100</v>
      </c>
      <c r="H192" s="95">
        <f t="shared" si="65"/>
        <v>5599</v>
      </c>
      <c r="I192" s="93">
        <f>SUM('31:10'!I192)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SUM('31:10'!N192)</f>
        <v>0</v>
      </c>
      <c r="O192" s="93">
        <f>SUM('31:10'!O192)</f>
        <v>0</v>
      </c>
      <c r="P192" s="93">
        <f>SUM('31:10'!P192)</f>
        <v>0</v>
      </c>
      <c r="Q192" s="93">
        <f>SUM('31:10'!Q192)</f>
        <v>0</v>
      </c>
      <c r="R192" s="93">
        <f>SUM('31:10'!R192)</f>
        <v>0</v>
      </c>
      <c r="S192" s="93">
        <f>SUM('31:10'!S192)</f>
        <v>0</v>
      </c>
      <c r="T192" s="93">
        <f>SUM('31:10'!T192)</f>
        <v>0</v>
      </c>
      <c r="U192" s="93">
        <f>SUM('31:10'!U192)</f>
        <v>0</v>
      </c>
      <c r="V192" s="206">
        <f t="shared" si="67"/>
        <v>0</v>
      </c>
      <c r="W192" s="33">
        <f t="shared" si="68"/>
        <v>0</v>
      </c>
      <c r="X192" s="93">
        <f>SUM('31:10'!X192)</f>
        <v>0</v>
      </c>
      <c r="Y192" s="93">
        <f>SUM('31:10'!Y192)</f>
        <v>0</v>
      </c>
      <c r="Z192" s="93">
        <f>SUM('31:10'!Z192)</f>
        <v>0</v>
      </c>
      <c r="AA192" s="93">
        <f>SUM('31:10'!AA192)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SUM('31:10'!G193)</f>
        <v>0</v>
      </c>
      <c r="H193" s="95">
        <f t="shared" si="65"/>
        <v>0</v>
      </c>
      <c r="I193" s="93">
        <f>SUM('31:10'!I193)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SUM('31:10'!N193)</f>
        <v>0</v>
      </c>
      <c r="O193" s="93">
        <f>SUM('31:10'!O193)</f>
        <v>0</v>
      </c>
      <c r="P193" s="93">
        <f>SUM('31:10'!P193)</f>
        <v>0</v>
      </c>
      <c r="Q193" s="93">
        <f>SUM('31:10'!Q193)</f>
        <v>0</v>
      </c>
      <c r="R193" s="93">
        <f>SUM('31:10'!R193)</f>
        <v>0</v>
      </c>
      <c r="S193" s="93">
        <f>SUM('31:10'!S193)</f>
        <v>0</v>
      </c>
      <c r="T193" s="93">
        <f>SUM('31:10'!T193)</f>
        <v>0</v>
      </c>
      <c r="U193" s="93">
        <f>SUM('31:10'!U193)</f>
        <v>0</v>
      </c>
      <c r="V193" s="206">
        <f t="shared" si="67"/>
        <v>0</v>
      </c>
      <c r="W193" s="33" t="str">
        <f t="shared" si="68"/>
        <v/>
      </c>
      <c r="X193" s="93">
        <f>SUM('31:10'!X193)</f>
        <v>0</v>
      </c>
      <c r="Y193" s="93">
        <f>SUM('31:10'!Y193)</f>
        <v>0</v>
      </c>
      <c r="Z193" s="93">
        <f>SUM('31:10'!Z193)</f>
        <v>0</v>
      </c>
      <c r="AA193" s="93">
        <f>SUM('31:10'!AA193)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SUM('31:10'!G194)</f>
        <v>0</v>
      </c>
      <c r="H194" s="95">
        <f t="shared" si="65"/>
        <v>0</v>
      </c>
      <c r="I194" s="93">
        <f>SUM('31:10'!I194)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SUM('31:10'!N194)</f>
        <v>0</v>
      </c>
      <c r="O194" s="93">
        <f>SUM('31:10'!O194)</f>
        <v>0</v>
      </c>
      <c r="P194" s="93">
        <f>SUM('31:10'!P194)</f>
        <v>0</v>
      </c>
      <c r="Q194" s="93">
        <f>SUM('31:10'!Q194)</f>
        <v>0</v>
      </c>
      <c r="R194" s="93">
        <f>SUM('31:10'!R194)</f>
        <v>0</v>
      </c>
      <c r="S194" s="93">
        <f>SUM('31:10'!S194)</f>
        <v>0</v>
      </c>
      <c r="T194" s="93">
        <f>SUM('31:10'!T194)</f>
        <v>0</v>
      </c>
      <c r="U194" s="93">
        <f>SUM('31:10'!U194)</f>
        <v>0</v>
      </c>
      <c r="V194" s="206">
        <f t="shared" si="67"/>
        <v>0</v>
      </c>
      <c r="W194" s="33" t="str">
        <f t="shared" si="68"/>
        <v/>
      </c>
      <c r="X194" s="93">
        <f>SUM('31:10'!X194)</f>
        <v>0</v>
      </c>
      <c r="Y194" s="93">
        <f>SUM('31:10'!Y194)</f>
        <v>0</v>
      </c>
      <c r="Z194" s="93">
        <f>SUM('31:10'!Z194)</f>
        <v>0</v>
      </c>
      <c r="AA194" s="93">
        <f>SUM('31:10'!AA194)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SUM('31:10'!G195)</f>
        <v>0</v>
      </c>
      <c r="H195" s="95">
        <f t="shared" si="65"/>
        <v>0</v>
      </c>
      <c r="I195" s="93">
        <f>SUM('31:10'!I195)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SUM('31:10'!N195)</f>
        <v>0</v>
      </c>
      <c r="O195" s="93">
        <f>SUM('31:10'!O195)</f>
        <v>0</v>
      </c>
      <c r="P195" s="93">
        <f>SUM('31:10'!P195)</f>
        <v>0</v>
      </c>
      <c r="Q195" s="93">
        <f>SUM('31:10'!Q195)</f>
        <v>0</v>
      </c>
      <c r="R195" s="93">
        <f>SUM('31:10'!R195)</f>
        <v>0</v>
      </c>
      <c r="S195" s="93">
        <f>SUM('31:10'!S195)</f>
        <v>0</v>
      </c>
      <c r="T195" s="93">
        <f>SUM('31:10'!T195)</f>
        <v>0</v>
      </c>
      <c r="U195" s="93">
        <f>SUM('31:10'!U195)</f>
        <v>0</v>
      </c>
      <c r="V195" s="206"/>
      <c r="W195" s="33"/>
      <c r="X195" s="93">
        <f>SUM('31:10'!X195)</f>
        <v>0</v>
      </c>
      <c r="Y195" s="93">
        <f>SUM('31:10'!Y195)</f>
        <v>0</v>
      </c>
      <c r="Z195" s="93">
        <f>SUM('31:10'!Z195)</f>
        <v>0</v>
      </c>
      <c r="AA195" s="93">
        <f>SUM('31:10'!AA195)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SUM('31:10'!G196)</f>
        <v>0</v>
      </c>
      <c r="H196" s="95">
        <f t="shared" si="65"/>
        <v>0</v>
      </c>
      <c r="I196" s="93">
        <f>SUM('31:10'!I196)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SUM('31:10'!N196)</f>
        <v>0</v>
      </c>
      <c r="O196" s="93">
        <f>SUM('31:10'!O196)</f>
        <v>0</v>
      </c>
      <c r="P196" s="93">
        <f>SUM('31:10'!P196)</f>
        <v>0</v>
      </c>
      <c r="Q196" s="93">
        <f>SUM('31:10'!Q196)</f>
        <v>0</v>
      </c>
      <c r="R196" s="93">
        <f>SUM('31:10'!R196)</f>
        <v>0</v>
      </c>
      <c r="S196" s="93">
        <f>SUM('31:10'!S196)</f>
        <v>0</v>
      </c>
      <c r="T196" s="93">
        <f>SUM('31:10'!T196)</f>
        <v>0</v>
      </c>
      <c r="U196" s="93">
        <f>SUM('31:10'!U196)</f>
        <v>0</v>
      </c>
      <c r="V196" s="206"/>
      <c r="W196" s="33"/>
      <c r="X196" s="93">
        <f>SUM('31:10'!X196)</f>
        <v>0</v>
      </c>
      <c r="Y196" s="93">
        <f>SUM('31:10'!Y196)</f>
        <v>0</v>
      </c>
      <c r="Z196" s="93">
        <f>SUM('31:10'!Z196)</f>
        <v>0</v>
      </c>
      <c r="AA196" s="93">
        <f>SUM('31:10'!AA196)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SUM('31:10'!G197)</f>
        <v>737</v>
      </c>
      <c r="H197" s="95">
        <f t="shared" si="65"/>
        <v>3677.63</v>
      </c>
      <c r="I197" s="93">
        <f>SUM('31:10'!I197)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SUM('31:10'!N197)</f>
        <v>0</v>
      </c>
      <c r="O197" s="93">
        <f>SUM('31:10'!O197)</f>
        <v>0</v>
      </c>
      <c r="P197" s="93">
        <f>SUM('31:10'!P197)</f>
        <v>0</v>
      </c>
      <c r="Q197" s="93">
        <f>SUM('31:10'!Q197)</f>
        <v>0</v>
      </c>
      <c r="R197" s="93">
        <f>SUM('31:10'!R197)</f>
        <v>0</v>
      </c>
      <c r="S197" s="93">
        <f>SUM('31:10'!S197)</f>
        <v>0</v>
      </c>
      <c r="T197" s="93">
        <f>SUM('31:10'!T197)</f>
        <v>0</v>
      </c>
      <c r="U197" s="93">
        <f>SUM('31:10'!U197)</f>
        <v>0</v>
      </c>
      <c r="V197" s="206"/>
      <c r="W197" s="33"/>
      <c r="X197" s="93">
        <f>SUM('31:10'!X197)</f>
        <v>0</v>
      </c>
      <c r="Y197" s="93">
        <f>SUM('31:10'!Y197)</f>
        <v>0</v>
      </c>
      <c r="Z197" s="93">
        <f>SUM('31:10'!Z197)</f>
        <v>0</v>
      </c>
      <c r="AA197" s="93">
        <f>SUM('31:10'!AA197)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SUM('31:10'!G198)</f>
        <v>1641</v>
      </c>
      <c r="H198" s="95">
        <f t="shared" si="65"/>
        <v>8188.59</v>
      </c>
      <c r="I198" s="93">
        <f>SUM('31:10'!I198)</f>
        <v>80</v>
      </c>
      <c r="J198" s="31"/>
      <c r="K198" s="35">
        <f t="array" ref="K198">IF(ISERROR(G198/L198),"",G198/L198)</f>
        <v>69.829787234042556</v>
      </c>
      <c r="L198" s="87">
        <v>23.5</v>
      </c>
      <c r="M198" s="36">
        <f>IF(ISERROR(I198-K198),"",I198-K198)</f>
        <v>10.170212765957444</v>
      </c>
      <c r="N198" s="93">
        <f>SUM('31:10'!N198)</f>
        <v>0</v>
      </c>
      <c r="O198" s="93">
        <f>SUM('31:10'!O198)</f>
        <v>0</v>
      </c>
      <c r="P198" s="93">
        <f>SUM('31:10'!P198)</f>
        <v>0</v>
      </c>
      <c r="Q198" s="93">
        <f>SUM('31:10'!Q198)</f>
        <v>0</v>
      </c>
      <c r="R198" s="93">
        <f>SUM('31:10'!R198)</f>
        <v>0</v>
      </c>
      <c r="S198" s="93">
        <f>SUM('31:10'!S198)</f>
        <v>0</v>
      </c>
      <c r="T198" s="93">
        <f>SUM('31:10'!T198)</f>
        <v>0</v>
      </c>
      <c r="U198" s="93">
        <f>SUM('31:10'!U198)</f>
        <v>0</v>
      </c>
      <c r="V198" s="206"/>
      <c r="W198" s="33"/>
      <c r="X198" s="93">
        <f>SUM('31:10'!X198)</f>
        <v>0</v>
      </c>
      <c r="Y198" s="93">
        <f>SUM('31:10'!Y198)</f>
        <v>0</v>
      </c>
      <c r="Z198" s="93">
        <f>SUM('31:10'!Z198)</f>
        <v>0</v>
      </c>
      <c r="AA198" s="93">
        <f>SUM('31:10'!AA198)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35" t="s">
        <v>70</v>
      </c>
      <c r="B199" s="636"/>
      <c r="C199" s="31" t="s">
        <v>71</v>
      </c>
      <c r="D199" s="30"/>
      <c r="E199" s="30"/>
      <c r="F199" s="30"/>
      <c r="G199" s="94">
        <f>SUM(G178:G198)</f>
        <v>15399</v>
      </c>
      <c r="H199" s="30">
        <f>SUM(H178:H198)</f>
        <v>77660.28</v>
      </c>
      <c r="I199" s="30">
        <f>SUM(I178:I198)</f>
        <v>1043.05</v>
      </c>
      <c r="J199" s="31">
        <f t="array" ref="J199">IF(ISERROR(G199/I199),"",G199/I199)</f>
        <v>14.763434159436269</v>
      </c>
      <c r="K199" s="30">
        <f>SUM(K178:K198)</f>
        <v>780.23481955419095</v>
      </c>
      <c r="L199" s="98"/>
      <c r="M199" s="89">
        <f t="shared" ref="M199:AA199" si="69">SUM(M178:M198)</f>
        <v>262.81518044580901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SUM('31:10'!G200)</f>
        <v>865</v>
      </c>
      <c r="H200" s="339">
        <f t="shared" ref="H200:H256" si="70">D200*G200</f>
        <v>4350.95</v>
      </c>
      <c r="I200" s="93">
        <f>SUM('31:10'!I200)</f>
        <v>20</v>
      </c>
      <c r="J200" s="31">
        <f t="array" ref="J200">IF(ISERROR(G200/I200),"",G200/I200)</f>
        <v>43.25</v>
      </c>
      <c r="K200" s="35">
        <f t="array" ref="K200">IF(ISERROR(G200/L200),"",G200/L200)</f>
        <v>16.634615384615383</v>
      </c>
      <c r="L200" s="87">
        <v>52</v>
      </c>
      <c r="M200" s="36">
        <f t="shared" ref="M200" si="71">IF(ISERROR(I200-K200),"",I200-K200)</f>
        <v>3.3653846153846168</v>
      </c>
      <c r="N200" s="93">
        <f>SUM('31:10'!N200)</f>
        <v>0</v>
      </c>
      <c r="O200" s="93">
        <f>SUM('31:10'!O200)</f>
        <v>0</v>
      </c>
      <c r="P200" s="93">
        <f>SUM('31:10'!P200)</f>
        <v>0</v>
      </c>
      <c r="Q200" s="93">
        <f>SUM('31:10'!Q200)</f>
        <v>0</v>
      </c>
      <c r="R200" s="93">
        <f>SUM('31:10'!R200)</f>
        <v>0</v>
      </c>
      <c r="S200" s="93">
        <f>SUM('31:10'!S200)</f>
        <v>0</v>
      </c>
      <c r="T200" s="93">
        <f>SUM('31:10'!T200)</f>
        <v>0</v>
      </c>
      <c r="U200" s="93">
        <f>SUM('31:10'!U200)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SUM('31:10'!X200)</f>
        <v>0</v>
      </c>
      <c r="Y200" s="93">
        <f>SUM('31:10'!Y200)</f>
        <v>0</v>
      </c>
      <c r="Z200" s="93">
        <f>SUM('31:10'!Z200)</f>
        <v>0</v>
      </c>
      <c r="AA200" s="93">
        <f>SUM('31:10'!AA200)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SUM('31:10'!G201)</f>
        <v>2129</v>
      </c>
      <c r="H201" s="339">
        <f t="shared" si="70"/>
        <v>10708.87</v>
      </c>
      <c r="I201" s="93">
        <f>SUM('31:10'!I201)</f>
        <v>36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SUM('31:10'!G202)</f>
        <v>1804</v>
      </c>
      <c r="H202" s="339">
        <f t="shared" si="70"/>
        <v>9074.1200000000008</v>
      </c>
      <c r="I202" s="93">
        <f>SUM('31:10'!I202)</f>
        <v>30</v>
      </c>
      <c r="J202" s="31">
        <f t="array" ref="J202">IF(ISERROR(G202/I202),"",G202/I202)</f>
        <v>60.133333333333333</v>
      </c>
      <c r="K202" s="35">
        <f t="array" ref="K202">IF(ISERROR(G202/L202),"",G202/L202)</f>
        <v>34.692307692307693</v>
      </c>
      <c r="L202" s="87">
        <v>52</v>
      </c>
      <c r="M202" s="36">
        <f t="shared" ref="M202" si="74">IF(ISERROR(I202-K202),"",I202-K202)</f>
        <v>-4.6923076923076934</v>
      </c>
      <c r="N202" s="93">
        <f>SUM('31:10'!N202)</f>
        <v>0</v>
      </c>
      <c r="O202" s="93">
        <f>SUM('31:10'!O202)</f>
        <v>0</v>
      </c>
      <c r="P202" s="93">
        <f>SUM('31:10'!P202)</f>
        <v>0</v>
      </c>
      <c r="Q202" s="93">
        <f>SUM('31:10'!Q202)</f>
        <v>0</v>
      </c>
      <c r="R202" s="93">
        <f>SUM('31:10'!R202)</f>
        <v>0</v>
      </c>
      <c r="S202" s="93">
        <f>SUM('31:10'!S202)</f>
        <v>0</v>
      </c>
      <c r="T202" s="93">
        <f>SUM('31:10'!T202)</f>
        <v>0</v>
      </c>
      <c r="U202" s="93">
        <f>SUM('31:10'!U202)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SUM('31:10'!X202)</f>
        <v>0</v>
      </c>
      <c r="Y202" s="93">
        <f>SUM('31:10'!Y202)</f>
        <v>0</v>
      </c>
      <c r="Z202" s="93">
        <f>SUM('31:10'!Z202)</f>
        <v>0</v>
      </c>
      <c r="AA202" s="93">
        <f>SUM('31:10'!AA202)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SUM('31:10'!G203)</f>
        <v>1655</v>
      </c>
      <c r="H203" s="339">
        <f t="shared" si="70"/>
        <v>8324.65</v>
      </c>
      <c r="I203" s="93">
        <f>SUM('31:10'!I203)</f>
        <v>21</v>
      </c>
      <c r="J203" s="31">
        <f t="array" ref="J203">IF(ISERROR(G203/I203),"",G203/I203)</f>
        <v>78.80952380952381</v>
      </c>
      <c r="K203" s="35">
        <f t="array" ref="K203">IF(ISERROR(G203/L203),"",G203/L203)</f>
        <v>31.826923076923077</v>
      </c>
      <c r="L203" s="87">
        <v>52</v>
      </c>
      <c r="M203" s="36">
        <f>IF(ISERROR(I203-K203),"",I203-K203)</f>
        <v>-10.826923076923077</v>
      </c>
      <c r="N203" s="93">
        <f>SUM('31:10'!N203)</f>
        <v>0</v>
      </c>
      <c r="O203" s="93">
        <f>SUM('31:10'!O203)</f>
        <v>0</v>
      </c>
      <c r="P203" s="93">
        <f>SUM('31:10'!P203)</f>
        <v>0</v>
      </c>
      <c r="Q203" s="93">
        <f>SUM('31:10'!Q203)</f>
        <v>0</v>
      </c>
      <c r="R203" s="93">
        <f>SUM('31:10'!R203)</f>
        <v>0</v>
      </c>
      <c r="S203" s="93">
        <f>SUM('31:10'!S203)</f>
        <v>0</v>
      </c>
      <c r="T203" s="93">
        <f>SUM('31:10'!T203)</f>
        <v>0</v>
      </c>
      <c r="U203" s="93">
        <f>SUM('31:10'!U203)</f>
        <v>0</v>
      </c>
      <c r="V203" s="206">
        <f t="shared" si="75"/>
        <v>0</v>
      </c>
      <c r="W203" s="33">
        <f t="shared" si="76"/>
        <v>0</v>
      </c>
      <c r="X203" s="93">
        <f>SUM('31:10'!X203)</f>
        <v>0</v>
      </c>
      <c r="Y203" s="93">
        <f>SUM('31:10'!Y203)</f>
        <v>0</v>
      </c>
      <c r="Z203" s="93">
        <f>SUM('31:10'!Z203)</f>
        <v>0</v>
      </c>
      <c r="AA203" s="93">
        <f>SUM('31:10'!AA203)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SUM('31:10'!G204)</f>
        <v>1714</v>
      </c>
      <c r="H204" s="339">
        <f t="shared" si="70"/>
        <v>8621.42</v>
      </c>
      <c r="I204" s="93">
        <f>SUM('31:10'!I204)</f>
        <v>22.5</v>
      </c>
      <c r="J204" s="31">
        <f t="array" ref="J204">IF(ISERROR(G204/I204),"",G204/I204)</f>
        <v>76.177777777777777</v>
      </c>
      <c r="K204" s="35">
        <f t="array" ref="K204">IF(ISERROR(G204/L204),"",G204/L204)</f>
        <v>32.96153846153846</v>
      </c>
      <c r="L204" s="87">
        <v>52</v>
      </c>
      <c r="M204" s="36">
        <f t="shared" ref="M204" si="77">IF(ISERROR(I204-K204),"",I204-K204)</f>
        <v>-10.46153846153846</v>
      </c>
      <c r="N204" s="93">
        <f>SUM('31:10'!N204)</f>
        <v>0</v>
      </c>
      <c r="O204" s="93">
        <f>SUM('31:10'!O204)</f>
        <v>0</v>
      </c>
      <c r="P204" s="93">
        <f>SUM('31:10'!P204)</f>
        <v>0</v>
      </c>
      <c r="Q204" s="93">
        <f>SUM('31:10'!Q204)</f>
        <v>0</v>
      </c>
      <c r="R204" s="93">
        <f>SUM('31:10'!R204)</f>
        <v>0</v>
      </c>
      <c r="S204" s="93">
        <f>SUM('31:10'!S204)</f>
        <v>0</v>
      </c>
      <c r="T204" s="93">
        <f>SUM('31:10'!T204)</f>
        <v>0</v>
      </c>
      <c r="U204" s="93">
        <f>SUM('31:10'!U204)</f>
        <v>0</v>
      </c>
      <c r="V204" s="206">
        <f t="shared" si="75"/>
        <v>0</v>
      </c>
      <c r="W204" s="33">
        <f t="shared" si="76"/>
        <v>0</v>
      </c>
      <c r="X204" s="93">
        <f>SUM('31:10'!X204)</f>
        <v>0</v>
      </c>
      <c r="Y204" s="93">
        <f>SUM('31:10'!Y204)</f>
        <v>0</v>
      </c>
      <c r="Z204" s="93">
        <f>SUM('31:10'!Z204)</f>
        <v>0</v>
      </c>
      <c r="AA204" s="93">
        <f>SUM('31:10'!AA204)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SUM('31:10'!G205)</f>
        <v>816</v>
      </c>
      <c r="H205" s="339">
        <f t="shared" si="70"/>
        <v>4104.4800000000005</v>
      </c>
      <c r="I205" s="93">
        <f>SUM('31:10'!I205)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SUM('31:10'!G206)</f>
        <v>600</v>
      </c>
      <c r="H206" s="339">
        <f t="shared" si="70"/>
        <v>3018</v>
      </c>
      <c r="I206" s="93">
        <f>SUM('31:10'!I206)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SUM('31:10'!G207)</f>
        <v>736</v>
      </c>
      <c r="H207" s="339">
        <f t="shared" si="70"/>
        <v>3702.0800000000004</v>
      </c>
      <c r="I207" s="93">
        <f>SUM('31:10'!I207)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SUM('31:10'!G208)</f>
        <v>877</v>
      </c>
      <c r="H208" s="339">
        <f t="shared" si="70"/>
        <v>4455.16</v>
      </c>
      <c r="I208" s="93">
        <f>SUM('31:10'!I208)</f>
        <v>54</v>
      </c>
      <c r="J208" s="31">
        <f t="array" ref="J208">IF(ISERROR(G208/I208),"",G208/I208)</f>
        <v>16.24074074074074</v>
      </c>
      <c r="K208" s="35">
        <f t="array" ref="K208">IF(ISERROR(G208/L208),"",G208/L208)</f>
        <v>41.761904761904759</v>
      </c>
      <c r="L208" s="87">
        <v>21</v>
      </c>
      <c r="M208" s="36">
        <f t="shared" ref="M208:M237" si="78">IF(ISERROR(I208-K208),"",I208-K208)</f>
        <v>12.238095238095241</v>
      </c>
      <c r="N208" s="93">
        <f>SUM('31:10'!N208)</f>
        <v>0</v>
      </c>
      <c r="O208" s="93">
        <f>SUM('31:10'!O208)</f>
        <v>0</v>
      </c>
      <c r="P208" s="93">
        <f>SUM('31:10'!P208)</f>
        <v>0</v>
      </c>
      <c r="Q208" s="93">
        <f>SUM('31:10'!Q208)</f>
        <v>0</v>
      </c>
      <c r="R208" s="93">
        <f>SUM('31:10'!R208)</f>
        <v>0</v>
      </c>
      <c r="S208" s="93">
        <f>SUM('31:10'!S208)</f>
        <v>0</v>
      </c>
      <c r="T208" s="93">
        <f>SUM('31:10'!T208)</f>
        <v>0</v>
      </c>
      <c r="U208" s="93">
        <f>SUM('31:10'!U208)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SUM('31:10'!X208)</f>
        <v>0</v>
      </c>
      <c r="Y208" s="93">
        <f>SUM('31:10'!Y208)</f>
        <v>0</v>
      </c>
      <c r="Z208" s="93">
        <f>SUM('31:10'!Z208)</f>
        <v>0</v>
      </c>
      <c r="AA208" s="93">
        <f>SUM('31:10'!AA208)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SUM('31:10'!G209)</f>
        <v>797</v>
      </c>
      <c r="H209" s="339">
        <f t="shared" si="70"/>
        <v>4048.76</v>
      </c>
      <c r="I209" s="93">
        <f>SUM('31:10'!I209)</f>
        <v>56.5</v>
      </c>
      <c r="J209" s="31">
        <f t="array" ref="J209">IF(ISERROR(G209/I209),"",G209/I209)</f>
        <v>14.106194690265486</v>
      </c>
      <c r="K209" s="35">
        <f t="array" ref="K209">IF(ISERROR(G209/L209),"",G209/L209)</f>
        <v>37.952380952380949</v>
      </c>
      <c r="L209" s="87">
        <v>21</v>
      </c>
      <c r="M209" s="36">
        <f t="shared" si="78"/>
        <v>18.547619047619051</v>
      </c>
      <c r="N209" s="93">
        <f>SUM('31:10'!N209)</f>
        <v>0</v>
      </c>
      <c r="O209" s="93">
        <f>SUM('31:10'!O209)</f>
        <v>0</v>
      </c>
      <c r="P209" s="93">
        <f>SUM('31:10'!P209)</f>
        <v>0</v>
      </c>
      <c r="Q209" s="93">
        <f>SUM('31:10'!Q209)</f>
        <v>0</v>
      </c>
      <c r="R209" s="93">
        <f>SUM('31:10'!R209)</f>
        <v>0</v>
      </c>
      <c r="S209" s="93">
        <f>SUM('31:10'!S209)</f>
        <v>0</v>
      </c>
      <c r="T209" s="93">
        <f>SUM('31:10'!T209)</f>
        <v>0</v>
      </c>
      <c r="U209" s="93">
        <f>SUM('31:10'!U209)</f>
        <v>0</v>
      </c>
      <c r="V209" s="206">
        <f t="shared" si="79"/>
        <v>0</v>
      </c>
      <c r="W209" s="33">
        <f t="shared" si="80"/>
        <v>0</v>
      </c>
      <c r="X209" s="93">
        <f>SUM('31:10'!X209)</f>
        <v>0</v>
      </c>
      <c r="Y209" s="93">
        <f>SUM('31:10'!Y209)</f>
        <v>0</v>
      </c>
      <c r="Z209" s="93">
        <f>SUM('31:10'!Z209)</f>
        <v>0</v>
      </c>
      <c r="AA209" s="93">
        <f>SUM('31:10'!AA209)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SUM('31:10'!G210)</f>
        <v>0</v>
      </c>
      <c r="H210" s="339">
        <f t="shared" si="70"/>
        <v>0</v>
      </c>
      <c r="I210" s="93">
        <f>SUM('31:10'!I210)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SUM('31:10'!N210)</f>
        <v>0</v>
      </c>
      <c r="O210" s="93">
        <f>SUM('31:10'!O210)</f>
        <v>0</v>
      </c>
      <c r="P210" s="93">
        <f>SUM('31:10'!P210)</f>
        <v>0</v>
      </c>
      <c r="Q210" s="93">
        <f>SUM('31:10'!Q210)</f>
        <v>0</v>
      </c>
      <c r="R210" s="93">
        <f>SUM('31:10'!R210)</f>
        <v>0</v>
      </c>
      <c r="S210" s="93">
        <f>SUM('31:10'!S210)</f>
        <v>0</v>
      </c>
      <c r="T210" s="93">
        <f>SUM('31:10'!T210)</f>
        <v>0</v>
      </c>
      <c r="U210" s="93">
        <f>SUM('31:10'!U210)</f>
        <v>0</v>
      </c>
      <c r="V210" s="206">
        <f t="shared" si="79"/>
        <v>0</v>
      </c>
      <c r="W210" s="33" t="str">
        <f t="shared" si="80"/>
        <v/>
      </c>
      <c r="X210" s="93">
        <f>SUM('31:10'!X210)</f>
        <v>0</v>
      </c>
      <c r="Y210" s="93">
        <f>SUM('31:10'!Y210)</f>
        <v>0</v>
      </c>
      <c r="Z210" s="93">
        <f>SUM('31:10'!Z210)</f>
        <v>0</v>
      </c>
      <c r="AA210" s="93">
        <f>SUM('31:10'!AA210)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SUM('31:10'!G211)</f>
        <v>1592</v>
      </c>
      <c r="H211" s="339">
        <f t="shared" si="70"/>
        <v>8087.36</v>
      </c>
      <c r="I211" s="93">
        <f>SUM('31:10'!I211)</f>
        <v>78</v>
      </c>
      <c r="J211" s="31">
        <f t="array" ref="J211">IF(ISERROR(G211/I211),"",G211/I211)</f>
        <v>20.410256410256409</v>
      </c>
      <c r="K211" s="35">
        <f t="array" ref="K211">IF(ISERROR(G211/L211),"",G211/L211)</f>
        <v>75.80952380952381</v>
      </c>
      <c r="L211" s="87">
        <v>21</v>
      </c>
      <c r="M211" s="36">
        <f t="shared" si="78"/>
        <v>2.1904761904761898</v>
      </c>
      <c r="N211" s="93">
        <f>SUM('31:10'!N211)</f>
        <v>0</v>
      </c>
      <c r="O211" s="93">
        <f>SUM('31:10'!O211)</f>
        <v>0</v>
      </c>
      <c r="P211" s="93">
        <f>SUM('31:10'!P211)</f>
        <v>0</v>
      </c>
      <c r="Q211" s="93">
        <f>SUM('31:10'!Q211)</f>
        <v>0</v>
      </c>
      <c r="R211" s="93">
        <f>SUM('31:10'!R211)</f>
        <v>0</v>
      </c>
      <c r="S211" s="93">
        <f>SUM('31:10'!S211)</f>
        <v>0</v>
      </c>
      <c r="T211" s="93">
        <f>SUM('31:10'!T211)</f>
        <v>0</v>
      </c>
      <c r="U211" s="93">
        <f>SUM('31:10'!U211)</f>
        <v>0</v>
      </c>
      <c r="V211" s="206">
        <f t="shared" si="79"/>
        <v>0</v>
      </c>
      <c r="W211" s="33">
        <f t="shared" si="80"/>
        <v>0</v>
      </c>
      <c r="X211" s="93">
        <f>SUM('31:10'!X211)</f>
        <v>0</v>
      </c>
      <c r="Y211" s="93">
        <f>SUM('31:10'!Y211)</f>
        <v>0</v>
      </c>
      <c r="Z211" s="93">
        <f>SUM('31:10'!Z211)</f>
        <v>0</v>
      </c>
      <c r="AA211" s="93">
        <f>SUM('31:10'!AA211)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SUM('31:10'!G212)</f>
        <v>642</v>
      </c>
      <c r="H212" s="339">
        <f t="shared" si="70"/>
        <v>3261.36</v>
      </c>
      <c r="I212" s="93">
        <f>SUM('31:10'!I212)</f>
        <v>30</v>
      </c>
      <c r="J212" s="31">
        <f t="array" ref="J212">IF(ISERROR(G212/I212),"",G212/I212)</f>
        <v>21.4</v>
      </c>
      <c r="K212" s="35">
        <f t="array" ref="K212">IF(ISERROR(G212/L212),"",G212/L212)</f>
        <v>30.571428571428573</v>
      </c>
      <c r="L212" s="87">
        <v>21</v>
      </c>
      <c r="M212" s="36">
        <f t="shared" si="78"/>
        <v>-0.57142857142857295</v>
      </c>
      <c r="N212" s="93">
        <f>SUM('31:10'!N212)</f>
        <v>0</v>
      </c>
      <c r="O212" s="93">
        <f>SUM('31:10'!O212)</f>
        <v>0</v>
      </c>
      <c r="P212" s="93">
        <f>SUM('31:10'!P212)</f>
        <v>0</v>
      </c>
      <c r="Q212" s="93">
        <f>SUM('31:10'!Q212)</f>
        <v>0</v>
      </c>
      <c r="R212" s="93">
        <f>SUM('31:10'!R212)</f>
        <v>0</v>
      </c>
      <c r="S212" s="93">
        <f>SUM('31:10'!S212)</f>
        <v>0</v>
      </c>
      <c r="T212" s="93">
        <f>SUM('31:10'!T212)</f>
        <v>0</v>
      </c>
      <c r="U212" s="93">
        <f>SUM('31:10'!U212)</f>
        <v>0</v>
      </c>
      <c r="V212" s="206">
        <f t="shared" si="79"/>
        <v>0</v>
      </c>
      <c r="W212" s="33">
        <f t="shared" si="80"/>
        <v>0</v>
      </c>
      <c r="X212" s="93">
        <f>SUM('31:10'!X212)</f>
        <v>0</v>
      </c>
      <c r="Y212" s="93">
        <f>SUM('31:10'!Y212)</f>
        <v>0</v>
      </c>
      <c r="Z212" s="93">
        <f>SUM('31:10'!Z212)</f>
        <v>0</v>
      </c>
      <c r="AA212" s="93">
        <f>SUM('31:10'!AA212)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SUM('31:10'!G213)</f>
        <v>2050</v>
      </c>
      <c r="H213" s="339">
        <f t="shared" si="70"/>
        <v>10414</v>
      </c>
      <c r="I213" s="93">
        <f>SUM('31:10'!I213)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SUM('31:10'!N213)</f>
        <v>0</v>
      </c>
      <c r="O213" s="93">
        <f>SUM('31:10'!O213)</f>
        <v>0</v>
      </c>
      <c r="P213" s="93">
        <f>SUM('31:10'!P213)</f>
        <v>0</v>
      </c>
      <c r="Q213" s="93">
        <f>SUM('31:10'!Q213)</f>
        <v>0</v>
      </c>
      <c r="R213" s="93">
        <f>SUM('31:10'!R213)</f>
        <v>0</v>
      </c>
      <c r="S213" s="93">
        <f>SUM('31:10'!S213)</f>
        <v>0</v>
      </c>
      <c r="T213" s="93">
        <f>SUM('31:10'!T213)</f>
        <v>0</v>
      </c>
      <c r="U213" s="93">
        <f>SUM('31:10'!U213)</f>
        <v>0</v>
      </c>
      <c r="V213" s="206">
        <f t="shared" si="79"/>
        <v>0</v>
      </c>
      <c r="W213" s="33">
        <f t="shared" si="80"/>
        <v>0</v>
      </c>
      <c r="X213" s="93">
        <f>SUM('31:10'!X213)</f>
        <v>0</v>
      </c>
      <c r="Y213" s="93">
        <f>SUM('31:10'!Y213)</f>
        <v>0</v>
      </c>
      <c r="Z213" s="93">
        <f>SUM('31:10'!Z213)</f>
        <v>0</v>
      </c>
      <c r="AA213" s="93">
        <f>SUM('31:10'!AA213)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SUM('31:10'!G214)</f>
        <v>0</v>
      </c>
      <c r="H214" s="339">
        <f t="shared" si="70"/>
        <v>0</v>
      </c>
      <c r="I214" s="93">
        <f>SUM('31:10'!I214)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SUM('31:10'!N214)</f>
        <v>0</v>
      </c>
      <c r="O214" s="93">
        <f>SUM('31:10'!O214)</f>
        <v>0</v>
      </c>
      <c r="P214" s="93">
        <f>SUM('31:10'!P214)</f>
        <v>0</v>
      </c>
      <c r="Q214" s="93">
        <f>SUM('31:10'!Q214)</f>
        <v>0</v>
      </c>
      <c r="R214" s="93">
        <f>SUM('31:10'!R214)</f>
        <v>0</v>
      </c>
      <c r="S214" s="93">
        <f>SUM('31:10'!S214)</f>
        <v>0</v>
      </c>
      <c r="T214" s="93">
        <f>SUM('31:10'!T214)</f>
        <v>0</v>
      </c>
      <c r="U214" s="93">
        <f>SUM('31:10'!U214)</f>
        <v>0</v>
      </c>
      <c r="V214" s="206">
        <f t="shared" si="79"/>
        <v>0</v>
      </c>
      <c r="W214" s="33" t="str">
        <f t="shared" si="80"/>
        <v/>
      </c>
      <c r="X214" s="93">
        <f>SUM('31:10'!X214)</f>
        <v>0</v>
      </c>
      <c r="Y214" s="93">
        <f>SUM('31:10'!Y214)</f>
        <v>0</v>
      </c>
      <c r="Z214" s="93">
        <f>SUM('31:10'!Z214)</f>
        <v>0</v>
      </c>
      <c r="AA214" s="93">
        <f>SUM('31:10'!AA214)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SUM('31:10'!G215)</f>
        <v>1538</v>
      </c>
      <c r="H215" s="339">
        <f t="shared" si="70"/>
        <v>7813.04</v>
      </c>
      <c r="I215" s="93">
        <f>SUM('31:10'!I215)</f>
        <v>87.5</v>
      </c>
      <c r="J215" s="31">
        <f t="array" ref="J215">IF(ISERROR(G215/I215),"",G215/I215)</f>
        <v>17.577142857142857</v>
      </c>
      <c r="K215" s="35">
        <f t="array" ref="K215">IF(ISERROR(G215/L215),"",G215/L215)</f>
        <v>73.238095238095241</v>
      </c>
      <c r="L215" s="87">
        <v>21</v>
      </c>
      <c r="M215" s="36">
        <f t="shared" si="78"/>
        <v>14.261904761904759</v>
      </c>
      <c r="N215" s="93">
        <f>SUM('31:10'!N215)</f>
        <v>0</v>
      </c>
      <c r="O215" s="93">
        <f>SUM('31:10'!O215)</f>
        <v>0</v>
      </c>
      <c r="P215" s="93">
        <f>SUM('31:10'!P215)</f>
        <v>0</v>
      </c>
      <c r="Q215" s="93">
        <f>SUM('31:10'!Q215)</f>
        <v>0</v>
      </c>
      <c r="R215" s="93">
        <f>SUM('31:10'!R215)</f>
        <v>0</v>
      </c>
      <c r="S215" s="93">
        <f>SUM('31:10'!S215)</f>
        <v>0</v>
      </c>
      <c r="T215" s="93">
        <f>SUM('31:10'!T215)</f>
        <v>0</v>
      </c>
      <c r="U215" s="93">
        <f>SUM('31:10'!U215)</f>
        <v>0</v>
      </c>
      <c r="V215" s="206">
        <f t="shared" si="79"/>
        <v>0</v>
      </c>
      <c r="W215" s="33">
        <f t="shared" si="80"/>
        <v>0</v>
      </c>
      <c r="X215" s="93">
        <f>SUM('31:10'!X215)</f>
        <v>0</v>
      </c>
      <c r="Y215" s="93">
        <f>SUM('31:10'!Y215)</f>
        <v>0</v>
      </c>
      <c r="Z215" s="93">
        <f>SUM('31:10'!Z215)</f>
        <v>0</v>
      </c>
      <c r="AA215" s="93">
        <f>SUM('31:10'!AA215)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SUM('31:10'!G216)</f>
        <v>1583</v>
      </c>
      <c r="H216" s="339">
        <f t="shared" si="70"/>
        <v>7962.4900000000007</v>
      </c>
      <c r="I216" s="93">
        <f>SUM('31:10'!I216)</f>
        <v>19.02</v>
      </c>
      <c r="J216" s="31">
        <f t="array" ref="J216">IF(ISERROR(G216/I216),"",G216/I216)</f>
        <v>83.228180862250269</v>
      </c>
      <c r="K216" s="35">
        <f t="array" ref="K216">IF(ISERROR(G216/L216),"",G216/L216)</f>
        <v>28.267857142857142</v>
      </c>
      <c r="L216" s="87">
        <v>56</v>
      </c>
      <c r="M216" s="36">
        <f t="shared" si="78"/>
        <v>-9.2478571428571428</v>
      </c>
      <c r="N216" s="93">
        <f>SUM('31:10'!N216)</f>
        <v>0</v>
      </c>
      <c r="O216" s="93">
        <f>SUM('31:10'!O216)</f>
        <v>0</v>
      </c>
      <c r="P216" s="93">
        <f>SUM('31:10'!P216)</f>
        <v>0</v>
      </c>
      <c r="Q216" s="93">
        <f>SUM('31:10'!Q216)</f>
        <v>0</v>
      </c>
      <c r="R216" s="93">
        <f>SUM('31:10'!R216)</f>
        <v>0</v>
      </c>
      <c r="S216" s="93">
        <f>SUM('31:10'!S216)</f>
        <v>0</v>
      </c>
      <c r="T216" s="93">
        <f>SUM('31:10'!T216)</f>
        <v>0</v>
      </c>
      <c r="U216" s="93">
        <f>SUM('31:10'!U216)</f>
        <v>0</v>
      </c>
      <c r="V216" s="206">
        <f t="shared" si="79"/>
        <v>0</v>
      </c>
      <c r="W216" s="33">
        <f t="shared" si="80"/>
        <v>0</v>
      </c>
      <c r="X216" s="93">
        <f>SUM('31:10'!X216)</f>
        <v>0</v>
      </c>
      <c r="Y216" s="93">
        <f>SUM('31:10'!Y216)</f>
        <v>0</v>
      </c>
      <c r="Z216" s="93">
        <f>SUM('31:10'!Z216)</f>
        <v>0</v>
      </c>
      <c r="AA216" s="93">
        <f>SUM('31:10'!AA216)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SUM('31:10'!G217)</f>
        <v>370</v>
      </c>
      <c r="H217" s="339">
        <f t="shared" si="70"/>
        <v>1861.1000000000001</v>
      </c>
      <c r="I217" s="93">
        <f>SUM('31:10'!I217)</f>
        <v>9.02</v>
      </c>
      <c r="J217" s="31">
        <f t="array" ref="J217">IF(ISERROR(G217/I217),"",G217/I217)</f>
        <v>41.019955654101999</v>
      </c>
      <c r="K217" s="35">
        <f t="array" ref="K217">IF(ISERROR(G217/L217),"",G217/L217)</f>
        <v>6.6071428571428568</v>
      </c>
      <c r="L217" s="87">
        <v>56</v>
      </c>
      <c r="M217" s="36">
        <f t="shared" si="78"/>
        <v>2.4128571428571428</v>
      </c>
      <c r="N217" s="93">
        <f>SUM('31:10'!N217)</f>
        <v>0</v>
      </c>
      <c r="O217" s="93">
        <f>SUM('31:10'!O217)</f>
        <v>0</v>
      </c>
      <c r="P217" s="93">
        <f>SUM('31:10'!P217)</f>
        <v>0</v>
      </c>
      <c r="Q217" s="93">
        <f>SUM('31:10'!Q217)</f>
        <v>0</v>
      </c>
      <c r="R217" s="93">
        <f>SUM('31:10'!R217)</f>
        <v>0</v>
      </c>
      <c r="S217" s="93">
        <f>SUM('31:10'!S217)</f>
        <v>0</v>
      </c>
      <c r="T217" s="93">
        <f>SUM('31:10'!T217)</f>
        <v>0</v>
      </c>
      <c r="U217" s="93">
        <f>SUM('31:10'!U217)</f>
        <v>0</v>
      </c>
      <c r="V217" s="206">
        <f t="shared" si="79"/>
        <v>0</v>
      </c>
      <c r="W217" s="33">
        <f t="shared" si="80"/>
        <v>0</v>
      </c>
      <c r="X217" s="93">
        <f>SUM('31:10'!X217)</f>
        <v>0</v>
      </c>
      <c r="Y217" s="93">
        <f>SUM('31:10'!Y217)</f>
        <v>0</v>
      </c>
      <c r="Z217" s="93">
        <f>SUM('31:10'!Z217)</f>
        <v>0</v>
      </c>
      <c r="AA217" s="93">
        <f>SUM('31:10'!AA217)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SUM('31:10'!G218)</f>
        <v>1240</v>
      </c>
      <c r="H218" s="339">
        <f t="shared" si="70"/>
        <v>6237.2000000000007</v>
      </c>
      <c r="I218" s="93">
        <f>SUM('31:10'!I218)</f>
        <v>24.71</v>
      </c>
      <c r="J218" s="31">
        <f t="array" ref="J218">IF(ISERROR(G218/I218),"",G218/I218)</f>
        <v>50.182112505058676</v>
      </c>
      <c r="K218" s="35">
        <f t="array" ref="K218">IF(ISERROR(G218/L218),"",G218/L218)</f>
        <v>22.142857142857142</v>
      </c>
      <c r="L218" s="87">
        <v>56</v>
      </c>
      <c r="M218" s="36">
        <f t="shared" si="78"/>
        <v>2.5671428571428585</v>
      </c>
      <c r="N218" s="93">
        <f>SUM('31:10'!N218)</f>
        <v>0</v>
      </c>
      <c r="O218" s="93">
        <f>SUM('31:10'!O218)</f>
        <v>0</v>
      </c>
      <c r="P218" s="93">
        <f>SUM('31:10'!P218)</f>
        <v>0</v>
      </c>
      <c r="Q218" s="93">
        <f>SUM('31:10'!Q218)</f>
        <v>0</v>
      </c>
      <c r="R218" s="93">
        <f>SUM('31:10'!R218)</f>
        <v>0</v>
      </c>
      <c r="S218" s="93">
        <f>SUM('31:10'!S218)</f>
        <v>0</v>
      </c>
      <c r="T218" s="93">
        <f>SUM('31:10'!T218)</f>
        <v>0</v>
      </c>
      <c r="U218" s="93">
        <f>SUM('31:10'!U218)</f>
        <v>0</v>
      </c>
      <c r="V218" s="206">
        <f t="shared" si="79"/>
        <v>0</v>
      </c>
      <c r="W218" s="33">
        <f t="shared" si="80"/>
        <v>0</v>
      </c>
      <c r="X218" s="93">
        <f>SUM('31:10'!X218)</f>
        <v>0</v>
      </c>
      <c r="Y218" s="93">
        <f>SUM('31:10'!Y218)</f>
        <v>0</v>
      </c>
      <c r="Z218" s="93">
        <f>SUM('31:10'!Z218)</f>
        <v>0</v>
      </c>
      <c r="AA218" s="93">
        <f>SUM('31:10'!AA218)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SUM('31:10'!G219)</f>
        <v>1035</v>
      </c>
      <c r="H219" s="339">
        <f t="shared" si="70"/>
        <v>5206.05</v>
      </c>
      <c r="I219" s="93">
        <f>SUM('31:10'!I219)</f>
        <v>20</v>
      </c>
      <c r="J219" s="31">
        <f t="array" ref="J219">IF(ISERROR(G219/I219),"",G219/I219)</f>
        <v>51.75</v>
      </c>
      <c r="K219" s="35">
        <f t="array" ref="K219">IF(ISERROR(G219/L219),"",G219/L219)</f>
        <v>18.482142857142858</v>
      </c>
      <c r="L219" s="87">
        <v>56</v>
      </c>
      <c r="M219" s="36">
        <f t="shared" si="78"/>
        <v>1.5178571428571423</v>
      </c>
      <c r="N219" s="93">
        <f>SUM('31:10'!N219)</f>
        <v>0</v>
      </c>
      <c r="O219" s="93">
        <f>SUM('31:10'!O219)</f>
        <v>0</v>
      </c>
      <c r="P219" s="93">
        <f>SUM('31:10'!P219)</f>
        <v>0</v>
      </c>
      <c r="Q219" s="93">
        <f>SUM('31:10'!Q219)</f>
        <v>0</v>
      </c>
      <c r="R219" s="93">
        <f>SUM('31:10'!R219)</f>
        <v>0</v>
      </c>
      <c r="S219" s="93">
        <f>SUM('31:10'!S219)</f>
        <v>0</v>
      </c>
      <c r="T219" s="93">
        <f>SUM('31:10'!T219)</f>
        <v>0</v>
      </c>
      <c r="U219" s="93">
        <f>SUM('31:10'!U219)</f>
        <v>0</v>
      </c>
      <c r="V219" s="206">
        <f t="shared" si="79"/>
        <v>0</v>
      </c>
      <c r="W219" s="33">
        <f t="shared" si="80"/>
        <v>0</v>
      </c>
      <c r="X219" s="93">
        <f>SUM('31:10'!X219)</f>
        <v>0</v>
      </c>
      <c r="Y219" s="93">
        <f>SUM('31:10'!Y219)</f>
        <v>0</v>
      </c>
      <c r="Z219" s="93">
        <f>SUM('31:10'!Z219)</f>
        <v>0</v>
      </c>
      <c r="AA219" s="93">
        <f>SUM('31:10'!AA219)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SUM('31:10'!G220)</f>
        <v>0</v>
      </c>
      <c r="H220" s="339">
        <f t="shared" si="70"/>
        <v>0</v>
      </c>
      <c r="I220" s="93">
        <f>SUM('31:10'!I220)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SUM('31:10'!N220)</f>
        <v>0</v>
      </c>
      <c r="O220" s="93">
        <f>SUM('31:10'!O220)</f>
        <v>0</v>
      </c>
      <c r="P220" s="93">
        <f>SUM('31:10'!P220)</f>
        <v>0</v>
      </c>
      <c r="Q220" s="93">
        <f>SUM('31:10'!Q220)</f>
        <v>0</v>
      </c>
      <c r="R220" s="93">
        <f>SUM('31:10'!R220)</f>
        <v>0</v>
      </c>
      <c r="S220" s="93">
        <f>SUM('31:10'!S220)</f>
        <v>0</v>
      </c>
      <c r="T220" s="93">
        <f>SUM('31:10'!T220)</f>
        <v>0</v>
      </c>
      <c r="U220" s="93">
        <f>SUM('31:10'!U220)</f>
        <v>0</v>
      </c>
      <c r="V220" s="206"/>
      <c r="W220" s="33"/>
      <c r="X220" s="93">
        <f>SUM('31:10'!X220)</f>
        <v>0</v>
      </c>
      <c r="Y220" s="93">
        <f>SUM('31:10'!Y220)</f>
        <v>0</v>
      </c>
      <c r="Z220" s="93">
        <f>SUM('31:10'!Z220)</f>
        <v>0</v>
      </c>
      <c r="AA220" s="93">
        <f>SUM('31:10'!AA220)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SUM('31:10'!G221)</f>
        <v>527</v>
      </c>
      <c r="H221" s="339">
        <f t="shared" si="70"/>
        <v>2650.81</v>
      </c>
      <c r="I221" s="93">
        <f>SUM('31:10'!I221)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SUM('31:10'!N221)</f>
        <v>0</v>
      </c>
      <c r="O221" s="93">
        <f>SUM('31:10'!O221)</f>
        <v>0</v>
      </c>
      <c r="P221" s="93">
        <f>SUM('31:10'!P221)</f>
        <v>0</v>
      </c>
      <c r="Q221" s="93">
        <f>SUM('31:10'!Q221)</f>
        <v>0</v>
      </c>
      <c r="R221" s="93">
        <f>SUM('31:10'!R221)</f>
        <v>0</v>
      </c>
      <c r="S221" s="93">
        <f>SUM('31:10'!S221)</f>
        <v>0</v>
      </c>
      <c r="T221" s="93">
        <f>SUM('31:10'!T221)</f>
        <v>0</v>
      </c>
      <c r="U221" s="93">
        <f>SUM('31:10'!U221)</f>
        <v>0</v>
      </c>
      <c r="V221" s="206"/>
      <c r="W221" s="33"/>
      <c r="X221" s="93">
        <f>SUM('31:10'!X221)</f>
        <v>0</v>
      </c>
      <c r="Y221" s="93">
        <f>SUM('31:10'!Y221)</f>
        <v>0</v>
      </c>
      <c r="Z221" s="93">
        <f>SUM('31:10'!Z221)</f>
        <v>0</v>
      </c>
      <c r="AA221" s="93">
        <f>SUM('31:10'!AA221)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SUM('31:10'!G222)</f>
        <v>792</v>
      </c>
      <c r="H222" s="339">
        <f t="shared" si="70"/>
        <v>3983.76</v>
      </c>
      <c r="I222" s="93">
        <f>SUM('31:10'!I222)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SUM('31:10'!N222)</f>
        <v>0</v>
      </c>
      <c r="O222" s="93">
        <f>SUM('31:10'!O222)</f>
        <v>0</v>
      </c>
      <c r="P222" s="93">
        <f>SUM('31:10'!P222)</f>
        <v>0</v>
      </c>
      <c r="Q222" s="93">
        <f>SUM('31:10'!Q222)</f>
        <v>0</v>
      </c>
      <c r="R222" s="93">
        <f>SUM('31:10'!R222)</f>
        <v>0</v>
      </c>
      <c r="S222" s="93">
        <f>SUM('31:10'!S222)</f>
        <v>0</v>
      </c>
      <c r="T222" s="93">
        <f>SUM('31:10'!T222)</f>
        <v>0</v>
      </c>
      <c r="U222" s="93">
        <f>SUM('31:10'!U222)</f>
        <v>0</v>
      </c>
      <c r="V222" s="206"/>
      <c r="W222" s="33"/>
      <c r="X222" s="93">
        <f>SUM('31:10'!X222)</f>
        <v>0</v>
      </c>
      <c r="Y222" s="93">
        <f>SUM('31:10'!Y222)</f>
        <v>0</v>
      </c>
      <c r="Z222" s="93">
        <f>SUM('31:10'!Z222)</f>
        <v>0</v>
      </c>
      <c r="AA222" s="93">
        <f>SUM('31:10'!AA222)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SUM('31:10'!G223)</f>
        <v>145</v>
      </c>
      <c r="H223" s="339">
        <f t="shared" si="70"/>
        <v>729.35</v>
      </c>
      <c r="I223" s="93">
        <f>SUM('31:10'!I223)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SUM('31:10'!N223)</f>
        <v>0</v>
      </c>
      <c r="O223" s="93">
        <f>SUM('31:10'!O223)</f>
        <v>0</v>
      </c>
      <c r="P223" s="93">
        <f>SUM('31:10'!P223)</f>
        <v>0</v>
      </c>
      <c r="Q223" s="93">
        <f>SUM('31:10'!Q223)</f>
        <v>0</v>
      </c>
      <c r="R223" s="93">
        <f>SUM('31:10'!R223)</f>
        <v>0</v>
      </c>
      <c r="S223" s="93">
        <f>SUM('31:10'!S223)</f>
        <v>0</v>
      </c>
      <c r="T223" s="93">
        <f>SUM('31:10'!T223)</f>
        <v>0</v>
      </c>
      <c r="U223" s="93">
        <f>SUM('31:10'!U223)</f>
        <v>0</v>
      </c>
      <c r="V223" s="206"/>
      <c r="W223" s="33"/>
      <c r="X223" s="93">
        <f>SUM('31:10'!X223)</f>
        <v>0</v>
      </c>
      <c r="Y223" s="93">
        <f>SUM('31:10'!Y223)</f>
        <v>0</v>
      </c>
      <c r="Z223" s="93">
        <f>SUM('31:10'!Z223)</f>
        <v>0</v>
      </c>
      <c r="AA223" s="93">
        <f>SUM('31:10'!AA223)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SUM('31:10'!G224)</f>
        <v>0</v>
      </c>
      <c r="H224" s="339">
        <f t="shared" si="70"/>
        <v>0</v>
      </c>
      <c r="I224" s="93">
        <f>SUM('31:10'!I224)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SUM('31:10'!N224)</f>
        <v>0</v>
      </c>
      <c r="O224" s="93">
        <f>SUM('31:10'!O224)</f>
        <v>0</v>
      </c>
      <c r="P224" s="93">
        <f>SUM('31:10'!P224)</f>
        <v>0</v>
      </c>
      <c r="Q224" s="93">
        <f>SUM('31:10'!Q224)</f>
        <v>0</v>
      </c>
      <c r="R224" s="93">
        <f>SUM('31:10'!R224)</f>
        <v>0</v>
      </c>
      <c r="S224" s="93">
        <f>SUM('31:10'!S224)</f>
        <v>0</v>
      </c>
      <c r="T224" s="93">
        <f>SUM('31:10'!T224)</f>
        <v>0</v>
      </c>
      <c r="U224" s="93">
        <f>SUM('31:10'!U224)</f>
        <v>0</v>
      </c>
      <c r="V224" s="206"/>
      <c r="W224" s="33"/>
      <c r="X224" s="93">
        <f>SUM('31:10'!X224)</f>
        <v>0</v>
      </c>
      <c r="Y224" s="93">
        <f>SUM('31:10'!Y224)</f>
        <v>0</v>
      </c>
      <c r="Z224" s="93">
        <f>SUM('31:10'!Z224)</f>
        <v>0</v>
      </c>
      <c r="AA224" s="93">
        <f>SUM('31:10'!AA224)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SUM('31:10'!G225)</f>
        <v>0</v>
      </c>
      <c r="H225" s="339">
        <f t="shared" si="70"/>
        <v>0</v>
      </c>
      <c r="I225" s="93">
        <f>SUM('31:10'!I225)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SUM('31:10'!N225)</f>
        <v>0</v>
      </c>
      <c r="O225" s="93">
        <f>SUM('31:10'!O225)</f>
        <v>0</v>
      </c>
      <c r="P225" s="93">
        <f>SUM('31:10'!P225)</f>
        <v>0</v>
      </c>
      <c r="Q225" s="93">
        <f>SUM('31:10'!Q225)</f>
        <v>0</v>
      </c>
      <c r="R225" s="93">
        <f>SUM('31:10'!R225)</f>
        <v>0</v>
      </c>
      <c r="S225" s="93">
        <f>SUM('31:10'!S225)</f>
        <v>0</v>
      </c>
      <c r="T225" s="93">
        <f>SUM('31:10'!T225)</f>
        <v>0</v>
      </c>
      <c r="U225" s="93">
        <f>SUM('31:10'!U225)</f>
        <v>0</v>
      </c>
      <c r="V225" s="206"/>
      <c r="W225" s="33"/>
      <c r="X225" s="93">
        <f>SUM('31:10'!X225)</f>
        <v>0</v>
      </c>
      <c r="Y225" s="93">
        <f>SUM('31:10'!Y225)</f>
        <v>0</v>
      </c>
      <c r="Z225" s="93">
        <f>SUM('31:10'!Z225)</f>
        <v>0</v>
      </c>
      <c r="AA225" s="93">
        <f>SUM('31:10'!AA225)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SUM('31:10'!G226)</f>
        <v>0</v>
      </c>
      <c r="H226" s="339">
        <f t="shared" si="70"/>
        <v>0</v>
      </c>
      <c r="I226" s="93">
        <f>SUM('31:10'!I226)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SUM('31:10'!N226)</f>
        <v>0</v>
      </c>
      <c r="O226" s="93">
        <f>SUM('31:10'!O226)</f>
        <v>0</v>
      </c>
      <c r="P226" s="93">
        <f>SUM('31:10'!P226)</f>
        <v>0</v>
      </c>
      <c r="Q226" s="93">
        <f>SUM('31:10'!Q226)</f>
        <v>0</v>
      </c>
      <c r="R226" s="93">
        <f>SUM('31:10'!R226)</f>
        <v>0</v>
      </c>
      <c r="S226" s="93">
        <f>SUM('31:10'!S226)</f>
        <v>0</v>
      </c>
      <c r="T226" s="93">
        <f>SUM('31:10'!T226)</f>
        <v>0</v>
      </c>
      <c r="U226" s="93">
        <f>SUM('31:10'!U226)</f>
        <v>0</v>
      </c>
      <c r="V226" s="206"/>
      <c r="W226" s="33"/>
      <c r="X226" s="93">
        <f>SUM('31:10'!X226)</f>
        <v>0</v>
      </c>
      <c r="Y226" s="93">
        <f>SUM('31:10'!Y226)</f>
        <v>0</v>
      </c>
      <c r="Z226" s="93">
        <f>SUM('31:10'!Z226)</f>
        <v>0</v>
      </c>
      <c r="AA226" s="93">
        <f>SUM('31:10'!AA226)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SUM('31:10'!G227)</f>
        <v>0</v>
      </c>
      <c r="H227" s="339">
        <f t="shared" si="70"/>
        <v>0</v>
      </c>
      <c r="I227" s="93">
        <f>SUM('31:10'!I227)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SUM('31:10'!N227)</f>
        <v>0</v>
      </c>
      <c r="O227" s="93">
        <f>SUM('31:10'!O227)</f>
        <v>0</v>
      </c>
      <c r="P227" s="93">
        <f>SUM('31:10'!P227)</f>
        <v>0</v>
      </c>
      <c r="Q227" s="93">
        <f>SUM('31:10'!Q227)</f>
        <v>0</v>
      </c>
      <c r="R227" s="93">
        <f>SUM('31:10'!R227)</f>
        <v>0</v>
      </c>
      <c r="S227" s="93">
        <f>SUM('31:10'!S227)</f>
        <v>0</v>
      </c>
      <c r="T227" s="93">
        <f>SUM('31:10'!T227)</f>
        <v>0</v>
      </c>
      <c r="U227" s="93">
        <f>SUM('31:10'!U227)</f>
        <v>0</v>
      </c>
      <c r="V227" s="206"/>
      <c r="W227" s="33"/>
      <c r="X227" s="93">
        <f>SUM('31:10'!X227)</f>
        <v>0</v>
      </c>
      <c r="Y227" s="93">
        <f>SUM('31:10'!Y227)</f>
        <v>0</v>
      </c>
      <c r="Z227" s="93">
        <f>SUM('31:10'!Z227)</f>
        <v>0</v>
      </c>
      <c r="AA227" s="93">
        <f>SUM('31:10'!AA227)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SUM('31:10'!G228)</f>
        <v>93</v>
      </c>
      <c r="H228" s="339">
        <f t="shared" si="70"/>
        <v>467.79</v>
      </c>
      <c r="I228" s="93">
        <f>SUM('31:10'!I228)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SUM('31:10'!N228)</f>
        <v>0</v>
      </c>
      <c r="O228" s="93">
        <f>SUM('31:10'!O228)</f>
        <v>0</v>
      </c>
      <c r="P228" s="93">
        <f>SUM('31:10'!P228)</f>
        <v>0</v>
      </c>
      <c r="Q228" s="93">
        <f>SUM('31:10'!Q228)</f>
        <v>0</v>
      </c>
      <c r="R228" s="93">
        <f>SUM('31:10'!R228)</f>
        <v>0</v>
      </c>
      <c r="S228" s="93">
        <f>SUM('31:10'!S228)</f>
        <v>0</v>
      </c>
      <c r="T228" s="93">
        <f>SUM('31:10'!T228)</f>
        <v>0</v>
      </c>
      <c r="U228" s="93">
        <f>SUM('31:10'!U228)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SUM('31:10'!X228)</f>
        <v>0</v>
      </c>
      <c r="Y228" s="93">
        <f>SUM('31:10'!Y228)</f>
        <v>0</v>
      </c>
      <c r="Z228" s="93">
        <f>SUM('31:10'!Z228)</f>
        <v>0</v>
      </c>
      <c r="AA228" s="93">
        <f>SUM('31:10'!AA228)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SUM('31:10'!G229)</f>
        <v>484</v>
      </c>
      <c r="H229" s="339">
        <f t="shared" si="70"/>
        <v>2434.52</v>
      </c>
      <c r="I229" s="93">
        <f>SUM('31:10'!I229)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SUM('31:10'!N229)</f>
        <v>0</v>
      </c>
      <c r="O229" s="93">
        <f>SUM('31:10'!O229)</f>
        <v>0</v>
      </c>
      <c r="P229" s="93">
        <f>SUM('31:10'!P229)</f>
        <v>0</v>
      </c>
      <c r="Q229" s="93">
        <f>SUM('31:10'!Q229)</f>
        <v>0</v>
      </c>
      <c r="R229" s="93">
        <f>SUM('31:10'!R229)</f>
        <v>0</v>
      </c>
      <c r="S229" s="93">
        <f>SUM('31:10'!S229)</f>
        <v>0</v>
      </c>
      <c r="T229" s="93">
        <f>SUM('31:10'!T229)</f>
        <v>0</v>
      </c>
      <c r="U229" s="93">
        <f>SUM('31:10'!U229)</f>
        <v>0</v>
      </c>
      <c r="V229" s="206">
        <f t="shared" si="81"/>
        <v>0</v>
      </c>
      <c r="W229" s="33">
        <f t="shared" si="82"/>
        <v>0</v>
      </c>
      <c r="X229" s="93">
        <f>SUM('31:10'!X229)</f>
        <v>0</v>
      </c>
      <c r="Y229" s="93">
        <f>SUM('31:10'!Y229)</f>
        <v>0</v>
      </c>
      <c r="Z229" s="93">
        <f>SUM('31:10'!Z229)</f>
        <v>0</v>
      </c>
      <c r="AA229" s="93">
        <f>SUM('31:10'!AA229)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SUM('31:10'!G230)</f>
        <v>184</v>
      </c>
      <c r="H230" s="339">
        <f t="shared" si="70"/>
        <v>925.5200000000001</v>
      </c>
      <c r="I230" s="93">
        <f>SUM('31:10'!I230)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SUM('31:10'!N230)</f>
        <v>0</v>
      </c>
      <c r="O230" s="93">
        <f>SUM('31:10'!O230)</f>
        <v>0</v>
      </c>
      <c r="P230" s="93">
        <f>SUM('31:10'!P230)</f>
        <v>0</v>
      </c>
      <c r="Q230" s="93">
        <f>SUM('31:10'!Q230)</f>
        <v>0</v>
      </c>
      <c r="R230" s="93">
        <f>SUM('31:10'!R230)</f>
        <v>0</v>
      </c>
      <c r="S230" s="93">
        <f>SUM('31:10'!S230)</f>
        <v>0</v>
      </c>
      <c r="T230" s="93">
        <f>SUM('31:10'!T230)</f>
        <v>0</v>
      </c>
      <c r="U230" s="93">
        <f>SUM('31:10'!U230)</f>
        <v>0</v>
      </c>
      <c r="V230" s="206">
        <f t="shared" si="81"/>
        <v>0</v>
      </c>
      <c r="W230" s="33">
        <f t="shared" si="82"/>
        <v>0</v>
      </c>
      <c r="X230" s="93">
        <f>SUM('31:10'!X230)</f>
        <v>0</v>
      </c>
      <c r="Y230" s="93">
        <f>SUM('31:10'!Y230)</f>
        <v>0</v>
      </c>
      <c r="Z230" s="93">
        <f>SUM('31:10'!Z230)</f>
        <v>0</v>
      </c>
      <c r="AA230" s="93">
        <f>SUM('31:10'!AA230)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SUM('31:10'!G231)</f>
        <v>0</v>
      </c>
      <c r="H231" s="339">
        <f t="shared" si="70"/>
        <v>0</v>
      </c>
      <c r="I231" s="93">
        <f>SUM('31:10'!I231)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SUM('31:10'!N231)</f>
        <v>0</v>
      </c>
      <c r="O231" s="93">
        <f>SUM('31:10'!O231)</f>
        <v>0</v>
      </c>
      <c r="P231" s="93">
        <f>SUM('31:10'!P231)</f>
        <v>0</v>
      </c>
      <c r="Q231" s="93">
        <f>SUM('31:10'!Q231)</f>
        <v>0</v>
      </c>
      <c r="R231" s="93">
        <f>SUM('31:10'!R231)</f>
        <v>0</v>
      </c>
      <c r="S231" s="93">
        <f>SUM('31:10'!S231)</f>
        <v>0</v>
      </c>
      <c r="T231" s="93">
        <f>SUM('31:10'!T231)</f>
        <v>0</v>
      </c>
      <c r="U231" s="93">
        <f>SUM('31:10'!U231)</f>
        <v>0</v>
      </c>
      <c r="V231" s="206">
        <f t="shared" si="81"/>
        <v>0</v>
      </c>
      <c r="W231" s="33" t="str">
        <f t="shared" si="82"/>
        <v/>
      </c>
      <c r="X231" s="93">
        <f>SUM('31:10'!X231)</f>
        <v>0</v>
      </c>
      <c r="Y231" s="93">
        <f>SUM('31:10'!Y231)</f>
        <v>0</v>
      </c>
      <c r="Z231" s="93">
        <f>SUM('31:10'!Z231)</f>
        <v>0</v>
      </c>
      <c r="AA231" s="93">
        <f>SUM('31:10'!AA231)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SUM('31:10'!G232)</f>
        <v>0</v>
      </c>
      <c r="H232" s="339">
        <f t="shared" si="70"/>
        <v>0</v>
      </c>
      <c r="I232" s="93">
        <f>SUM('31:10'!I232)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SUM('31:10'!N232)</f>
        <v>0</v>
      </c>
      <c r="O232" s="93">
        <f>SUM('31:10'!O232)</f>
        <v>0</v>
      </c>
      <c r="P232" s="93">
        <f>SUM('31:10'!P232)</f>
        <v>0</v>
      </c>
      <c r="Q232" s="93">
        <f>SUM('31:10'!Q232)</f>
        <v>0</v>
      </c>
      <c r="R232" s="93">
        <f>SUM('31:10'!R232)</f>
        <v>0</v>
      </c>
      <c r="S232" s="93">
        <f>SUM('31:10'!S232)</f>
        <v>0</v>
      </c>
      <c r="T232" s="93">
        <f>SUM('31:10'!T232)</f>
        <v>0</v>
      </c>
      <c r="U232" s="93">
        <f>SUM('31:10'!U232)</f>
        <v>0</v>
      </c>
      <c r="V232" s="206">
        <f t="shared" si="81"/>
        <v>0</v>
      </c>
      <c r="W232" s="33" t="str">
        <f t="shared" si="82"/>
        <v/>
      </c>
      <c r="X232" s="93">
        <f>SUM('31:10'!X232)</f>
        <v>0</v>
      </c>
      <c r="Y232" s="93">
        <f>SUM('31:10'!Y232)</f>
        <v>0</v>
      </c>
      <c r="Z232" s="93">
        <f>SUM('31:10'!Z232)</f>
        <v>0</v>
      </c>
      <c r="AA232" s="93">
        <f>SUM('31:10'!AA232)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SUM('31:10'!G233)</f>
        <v>0</v>
      </c>
      <c r="H233" s="339">
        <f t="shared" si="70"/>
        <v>0</v>
      </c>
      <c r="I233" s="93">
        <f>SUM('31:10'!I233)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SUM('31:10'!N233)</f>
        <v>0</v>
      </c>
      <c r="O233" s="93">
        <f>SUM('31:10'!O233)</f>
        <v>0</v>
      </c>
      <c r="P233" s="93">
        <f>SUM('31:10'!P233)</f>
        <v>0</v>
      </c>
      <c r="Q233" s="93">
        <f>SUM('31:10'!Q233)</f>
        <v>0</v>
      </c>
      <c r="R233" s="93">
        <f>SUM('31:10'!R233)</f>
        <v>0</v>
      </c>
      <c r="S233" s="93">
        <f>SUM('31:10'!S233)</f>
        <v>0</v>
      </c>
      <c r="T233" s="93">
        <f>SUM('31:10'!T233)</f>
        <v>0</v>
      </c>
      <c r="U233" s="93">
        <f>SUM('31:10'!U233)</f>
        <v>0</v>
      </c>
      <c r="V233" s="206">
        <f t="shared" si="81"/>
        <v>0</v>
      </c>
      <c r="W233" s="33" t="str">
        <f t="shared" si="82"/>
        <v/>
      </c>
      <c r="X233" s="93">
        <f>SUM('31:10'!X233)</f>
        <v>0</v>
      </c>
      <c r="Y233" s="93">
        <f>SUM('31:10'!Y233)</f>
        <v>0</v>
      </c>
      <c r="Z233" s="93">
        <f>SUM('31:10'!Z233)</f>
        <v>0</v>
      </c>
      <c r="AA233" s="93">
        <f>SUM('31:10'!AA233)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SUM('31:10'!G234)</f>
        <v>0</v>
      </c>
      <c r="H234" s="339">
        <f t="shared" si="70"/>
        <v>0</v>
      </c>
      <c r="I234" s="93">
        <f>SUM('31:10'!I234)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SUM('31:10'!N234)</f>
        <v>0</v>
      </c>
      <c r="O234" s="93">
        <f>SUM('31:10'!O234)</f>
        <v>0</v>
      </c>
      <c r="P234" s="93">
        <f>SUM('31:10'!P234)</f>
        <v>0</v>
      </c>
      <c r="Q234" s="93">
        <f>SUM('31:10'!Q234)</f>
        <v>0</v>
      </c>
      <c r="R234" s="93">
        <f>SUM('31:10'!R234)</f>
        <v>0</v>
      </c>
      <c r="S234" s="93">
        <f>SUM('31:10'!S234)</f>
        <v>0</v>
      </c>
      <c r="T234" s="93">
        <f>SUM('31:10'!T234)</f>
        <v>0</v>
      </c>
      <c r="U234" s="93">
        <f>SUM('31:10'!U234)</f>
        <v>0</v>
      </c>
      <c r="V234" s="206">
        <f t="shared" si="81"/>
        <v>0</v>
      </c>
      <c r="W234" s="33" t="str">
        <f t="shared" si="82"/>
        <v/>
      </c>
      <c r="X234" s="93">
        <f>SUM('31:10'!X234)</f>
        <v>0</v>
      </c>
      <c r="Y234" s="93">
        <f>SUM('31:10'!Y234)</f>
        <v>0</v>
      </c>
      <c r="Z234" s="93">
        <f>SUM('31:10'!Z234)</f>
        <v>0</v>
      </c>
      <c r="AA234" s="93">
        <f>SUM('31:10'!AA234)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SUM('31:10'!G235)</f>
        <v>654</v>
      </c>
      <c r="H235" s="339">
        <f t="shared" si="70"/>
        <v>3289.6200000000003</v>
      </c>
      <c r="I235" s="93">
        <f>SUM('31:10'!I235)</f>
        <v>10.5</v>
      </c>
      <c r="J235" s="31">
        <f t="array" ref="J235">IF(ISERROR(G235/I235),"",G235/I235)</f>
        <v>62.285714285714285</v>
      </c>
      <c r="K235" s="35">
        <f t="array" ref="K235">IF(ISERROR(G235/L235),"",G235/L235)</f>
        <v>13.08</v>
      </c>
      <c r="L235" s="87">
        <v>50</v>
      </c>
      <c r="M235" s="36">
        <f t="shared" si="78"/>
        <v>-2.58</v>
      </c>
      <c r="N235" s="93">
        <f>SUM('31:10'!N235)</f>
        <v>0</v>
      </c>
      <c r="O235" s="93">
        <f>SUM('31:10'!O235)</f>
        <v>0</v>
      </c>
      <c r="P235" s="93">
        <f>SUM('31:10'!P235)</f>
        <v>0</v>
      </c>
      <c r="Q235" s="93">
        <f>SUM('31:10'!Q235)</f>
        <v>0</v>
      </c>
      <c r="R235" s="93">
        <f>SUM('31:10'!R235)</f>
        <v>0</v>
      </c>
      <c r="S235" s="93">
        <f>SUM('31:10'!S235)</f>
        <v>0</v>
      </c>
      <c r="T235" s="93">
        <f>SUM('31:10'!T235)</f>
        <v>0</v>
      </c>
      <c r="U235" s="93">
        <f>SUM('31:10'!U235)</f>
        <v>0</v>
      </c>
      <c r="V235" s="206">
        <f t="shared" si="81"/>
        <v>0</v>
      </c>
      <c r="W235" s="33">
        <f t="shared" si="82"/>
        <v>0</v>
      </c>
      <c r="X235" s="93">
        <f>SUM('31:10'!X235)</f>
        <v>0</v>
      </c>
      <c r="Y235" s="93">
        <f>SUM('31:10'!Y235)</f>
        <v>0</v>
      </c>
      <c r="Z235" s="93">
        <f>SUM('31:10'!Z235)</f>
        <v>0</v>
      </c>
      <c r="AA235" s="93">
        <f>SUM('31:10'!AA235)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SUM('31:10'!G236)</f>
        <v>117</v>
      </c>
      <c r="H236" s="339">
        <f t="shared" si="70"/>
        <v>588.51</v>
      </c>
      <c r="I236" s="93">
        <f>SUM('31:10'!I236)</f>
        <v>2</v>
      </c>
      <c r="J236" s="31">
        <f t="array" ref="J236">IF(ISERROR(G236/I236),"",G236/I236)</f>
        <v>58.5</v>
      </c>
      <c r="K236" s="35">
        <f t="array" ref="K236">IF(ISERROR(G236/L236),"",G236/L236)</f>
        <v>2.34</v>
      </c>
      <c r="L236" s="87">
        <v>50</v>
      </c>
      <c r="M236" s="36">
        <f t="shared" si="78"/>
        <v>-0.33999999999999986</v>
      </c>
      <c r="N236" s="93">
        <f>SUM('31:10'!N236)</f>
        <v>0</v>
      </c>
      <c r="O236" s="93">
        <f>SUM('31:10'!O236)</f>
        <v>0</v>
      </c>
      <c r="P236" s="93">
        <f>SUM('31:10'!P236)</f>
        <v>0</v>
      </c>
      <c r="Q236" s="93">
        <f>SUM('31:10'!Q236)</f>
        <v>0</v>
      </c>
      <c r="R236" s="93">
        <f>SUM('31:10'!R236)</f>
        <v>0</v>
      </c>
      <c r="S236" s="93">
        <f>SUM('31:10'!S236)</f>
        <v>0</v>
      </c>
      <c r="T236" s="93">
        <f>SUM('31:10'!T236)</f>
        <v>0</v>
      </c>
      <c r="U236" s="93">
        <f>SUM('31:10'!U236)</f>
        <v>0</v>
      </c>
      <c r="V236" s="206">
        <f t="shared" si="81"/>
        <v>0</v>
      </c>
      <c r="W236" s="33">
        <f t="shared" si="82"/>
        <v>0</v>
      </c>
      <c r="X236" s="93">
        <f>SUM('31:10'!X236)</f>
        <v>0</v>
      </c>
      <c r="Y236" s="93">
        <f>SUM('31:10'!Y236)</f>
        <v>0</v>
      </c>
      <c r="Z236" s="93">
        <f>SUM('31:10'!Z236)</f>
        <v>0</v>
      </c>
      <c r="AA236" s="93">
        <f>SUM('31:10'!AA236)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SUM('31:10'!G237)</f>
        <v>0</v>
      </c>
      <c r="H237" s="339">
        <f t="shared" si="70"/>
        <v>0</v>
      </c>
      <c r="I237" s="93">
        <f>SUM('31:10'!I237)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SUM('31:10'!N237)</f>
        <v>0</v>
      </c>
      <c r="O237" s="93">
        <f>SUM('31:10'!O237)</f>
        <v>0</v>
      </c>
      <c r="P237" s="93">
        <f>SUM('31:10'!P237)</f>
        <v>0</v>
      </c>
      <c r="Q237" s="93">
        <f>SUM('31:10'!Q237)</f>
        <v>0</v>
      </c>
      <c r="R237" s="93">
        <f>SUM('31:10'!R237)</f>
        <v>0</v>
      </c>
      <c r="S237" s="93">
        <f>SUM('31:10'!S237)</f>
        <v>0</v>
      </c>
      <c r="T237" s="93">
        <f>SUM('31:10'!T237)</f>
        <v>0</v>
      </c>
      <c r="U237" s="93">
        <f>SUM('31:10'!U237)</f>
        <v>0</v>
      </c>
      <c r="V237" s="206">
        <f t="shared" si="81"/>
        <v>0</v>
      </c>
      <c r="W237" s="33" t="str">
        <f t="shared" si="82"/>
        <v/>
      </c>
      <c r="X237" s="93">
        <f>SUM('31:10'!X237)</f>
        <v>0</v>
      </c>
      <c r="Y237" s="93">
        <f>SUM('31:10'!Y237)</f>
        <v>0</v>
      </c>
      <c r="Z237" s="93">
        <f>SUM('31:10'!Z237)</f>
        <v>0</v>
      </c>
      <c r="AA237" s="93">
        <f>SUM('31:10'!AA237)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SUM('31:10'!G238)</f>
        <v>597</v>
      </c>
      <c r="H238" s="339">
        <f t="shared" si="70"/>
        <v>3002.9100000000003</v>
      </c>
      <c r="I238" s="93">
        <f>SUM('31:10'!I238)</f>
        <v>10.5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SUM('31:10'!G239)</f>
        <v>496</v>
      </c>
      <c r="H239" s="339">
        <f t="shared" si="70"/>
        <v>2480</v>
      </c>
      <c r="I239" s="93">
        <f>SUM('31:10'!I239)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SUM('31:10'!N239)</f>
        <v>0</v>
      </c>
      <c r="O239" s="93">
        <f>SUM('31:10'!O239)</f>
        <v>0</v>
      </c>
      <c r="P239" s="93">
        <f>SUM('31:10'!P239)</f>
        <v>0</v>
      </c>
      <c r="Q239" s="93">
        <f>SUM('31:10'!Q239)</f>
        <v>0</v>
      </c>
      <c r="R239" s="93">
        <f>SUM('31:10'!R239)</f>
        <v>0</v>
      </c>
      <c r="S239" s="93">
        <f>SUM('31:10'!S239)</f>
        <v>0</v>
      </c>
      <c r="T239" s="93">
        <f>SUM('31:10'!T239)</f>
        <v>0</v>
      </c>
      <c r="U239" s="93">
        <f>SUM('31:10'!U239)</f>
        <v>0</v>
      </c>
      <c r="V239" s="206"/>
      <c r="W239" s="33"/>
      <c r="X239" s="93">
        <f>SUM('31:10'!X239)</f>
        <v>0</v>
      </c>
      <c r="Y239" s="93">
        <f>SUM('31:10'!Y239)</f>
        <v>0</v>
      </c>
      <c r="Z239" s="93">
        <f>SUM('31:10'!Z239)</f>
        <v>0</v>
      </c>
      <c r="AA239" s="93">
        <f>SUM('31:10'!AA239)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SUM('31:10'!G240)</f>
        <v>763</v>
      </c>
      <c r="H240" s="339">
        <f t="shared" si="70"/>
        <v>3837.8900000000003</v>
      </c>
      <c r="I240" s="93">
        <f>SUM('31:10'!I240)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SUM('31:10'!N240)</f>
        <v>0</v>
      </c>
      <c r="O240" s="93">
        <f>SUM('31:10'!O240)</f>
        <v>0</v>
      </c>
      <c r="P240" s="93">
        <f>SUM('31:10'!P240)</f>
        <v>0</v>
      </c>
      <c r="Q240" s="93">
        <f>SUM('31:10'!Q240)</f>
        <v>0</v>
      </c>
      <c r="R240" s="93">
        <f>SUM('31:10'!R240)</f>
        <v>0</v>
      </c>
      <c r="S240" s="93">
        <f>SUM('31:10'!S240)</f>
        <v>0</v>
      </c>
      <c r="T240" s="93">
        <f>SUM('31:10'!T240)</f>
        <v>0</v>
      </c>
      <c r="U240" s="93">
        <f>SUM('31:10'!U240)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SUM('31:10'!X240)</f>
        <v>0</v>
      </c>
      <c r="Y240" s="93">
        <f>SUM('31:10'!Y240)</f>
        <v>0</v>
      </c>
      <c r="Z240" s="93">
        <f>SUM('31:10'!Z240)</f>
        <v>0</v>
      </c>
      <c r="AA240" s="93">
        <f>SUM('31:10'!AA240)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SUM('31:10'!G241)</f>
        <v>949</v>
      </c>
      <c r="H241" s="339">
        <f t="shared" si="70"/>
        <v>4773.47</v>
      </c>
      <c r="I241" s="93">
        <f>SUM('31:10'!I241)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SUM('31:10'!N241)</f>
        <v>0</v>
      </c>
      <c r="O241" s="93">
        <f>SUM('31:10'!O241)</f>
        <v>0</v>
      </c>
      <c r="P241" s="93">
        <f>SUM('31:10'!P241)</f>
        <v>0</v>
      </c>
      <c r="Q241" s="93">
        <f>SUM('31:10'!Q241)</f>
        <v>0</v>
      </c>
      <c r="R241" s="93">
        <f>SUM('31:10'!R241)</f>
        <v>0</v>
      </c>
      <c r="S241" s="93">
        <f>SUM('31:10'!S241)</f>
        <v>0</v>
      </c>
      <c r="T241" s="93">
        <f>SUM('31:10'!T241)</f>
        <v>0</v>
      </c>
      <c r="U241" s="93">
        <f>SUM('31:10'!U241)</f>
        <v>0</v>
      </c>
      <c r="V241" s="206">
        <f t="shared" si="84"/>
        <v>0</v>
      </c>
      <c r="W241" s="33">
        <f t="shared" si="85"/>
        <v>0</v>
      </c>
      <c r="X241" s="93">
        <f>SUM('31:10'!X241)</f>
        <v>0</v>
      </c>
      <c r="Y241" s="93">
        <f>SUM('31:10'!Y241)</f>
        <v>0</v>
      </c>
      <c r="Z241" s="93">
        <f>SUM('31:10'!Z241)</f>
        <v>0</v>
      </c>
      <c r="AA241" s="93">
        <f>SUM('31:10'!AA241)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SUM('31:10'!G242)</f>
        <v>0</v>
      </c>
      <c r="H242" s="339">
        <f t="shared" si="70"/>
        <v>0</v>
      </c>
      <c r="I242" s="93">
        <f>SUM('31:10'!I242)</f>
        <v>0</v>
      </c>
      <c r="J242" s="31"/>
      <c r="K242" s="35"/>
      <c r="L242" s="87"/>
      <c r="M242" s="36">
        <f t="shared" si="83"/>
        <v>0</v>
      </c>
      <c r="N242" s="93">
        <f>SUM('31:10'!N242)</f>
        <v>0</v>
      </c>
      <c r="O242" s="93">
        <f>SUM('31:10'!O242)</f>
        <v>0</v>
      </c>
      <c r="P242" s="93">
        <f>SUM('31:10'!P242)</f>
        <v>0</v>
      </c>
      <c r="Q242" s="93">
        <f>SUM('31:10'!Q242)</f>
        <v>0</v>
      </c>
      <c r="R242" s="93">
        <f>SUM('31:10'!R242)</f>
        <v>0</v>
      </c>
      <c r="S242" s="93">
        <f>SUM('31:10'!S242)</f>
        <v>0</v>
      </c>
      <c r="T242" s="93">
        <f>SUM('31:10'!T242)</f>
        <v>0</v>
      </c>
      <c r="U242" s="93">
        <f>SUM('31:10'!U242)</f>
        <v>0</v>
      </c>
      <c r="V242" s="206"/>
      <c r="W242" s="33"/>
      <c r="X242" s="93">
        <f>SUM('31:10'!X242)</f>
        <v>0</v>
      </c>
      <c r="Y242" s="93">
        <f>SUM('31:10'!Y242)</f>
        <v>0</v>
      </c>
      <c r="Z242" s="93">
        <f>SUM('31:10'!Z242)</f>
        <v>0</v>
      </c>
      <c r="AA242" s="93">
        <f>SUM('31:10'!AA242)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SUM('31:10'!G243)</f>
        <v>0</v>
      </c>
      <c r="H243" s="339">
        <f t="shared" si="70"/>
        <v>0</v>
      </c>
      <c r="I243" s="93">
        <f>SUM('31:10'!I243)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SUM('31:10'!N243)</f>
        <v>0</v>
      </c>
      <c r="O243" s="93">
        <f>SUM('31:10'!O243)</f>
        <v>0</v>
      </c>
      <c r="P243" s="93">
        <f>SUM('31:10'!P243)</f>
        <v>0</v>
      </c>
      <c r="Q243" s="93">
        <f>SUM('31:10'!Q243)</f>
        <v>0</v>
      </c>
      <c r="R243" s="93">
        <f>SUM('31:10'!R243)</f>
        <v>0</v>
      </c>
      <c r="S243" s="93">
        <f>SUM('31:10'!S243)</f>
        <v>0</v>
      </c>
      <c r="T243" s="93">
        <f>SUM('31:10'!T243)</f>
        <v>0</v>
      </c>
      <c r="U243" s="93">
        <f>SUM('31:10'!U243)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SUM('31:10'!X243)</f>
        <v>0</v>
      </c>
      <c r="Y243" s="93">
        <f>SUM('31:10'!Y243)</f>
        <v>0</v>
      </c>
      <c r="Z243" s="93">
        <f>SUM('31:10'!Z243)</f>
        <v>0</v>
      </c>
      <c r="AA243" s="93">
        <f>SUM('31:10'!AA243)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SUM('31:10'!G244)</f>
        <v>0</v>
      </c>
      <c r="H244" s="339">
        <f t="shared" si="70"/>
        <v>0</v>
      </c>
      <c r="I244" s="93">
        <f>SUM('31:10'!I244)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SUM('31:10'!N244)</f>
        <v>0</v>
      </c>
      <c r="O244" s="93">
        <f>SUM('31:10'!O244)</f>
        <v>0</v>
      </c>
      <c r="P244" s="93">
        <f>SUM('31:10'!P244)</f>
        <v>0</v>
      </c>
      <c r="Q244" s="93">
        <f>SUM('31:10'!Q244)</f>
        <v>0</v>
      </c>
      <c r="R244" s="93">
        <f>SUM('31:10'!R244)</f>
        <v>0</v>
      </c>
      <c r="S244" s="93">
        <f>SUM('31:10'!S244)</f>
        <v>0</v>
      </c>
      <c r="T244" s="93">
        <f>SUM('31:10'!T244)</f>
        <v>0</v>
      </c>
      <c r="U244" s="93">
        <f>SUM('31:10'!U244)</f>
        <v>0</v>
      </c>
      <c r="V244" s="206">
        <f t="shared" si="86"/>
        <v>0</v>
      </c>
      <c r="W244" s="33" t="str">
        <f t="shared" si="87"/>
        <v/>
      </c>
      <c r="X244" s="93">
        <f>SUM('31:10'!X244)</f>
        <v>0</v>
      </c>
      <c r="Y244" s="93">
        <f>SUM('31:10'!Y244)</f>
        <v>0</v>
      </c>
      <c r="Z244" s="93">
        <f>SUM('31:10'!Z244)</f>
        <v>0</v>
      </c>
      <c r="AA244" s="93">
        <f>SUM('31:10'!AA244)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SUM('31:10'!G245)</f>
        <v>0</v>
      </c>
      <c r="H245" s="339">
        <f t="shared" si="70"/>
        <v>0</v>
      </c>
      <c r="I245" s="93">
        <f>SUM('31:10'!I245)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SUM('31:10'!N245)</f>
        <v>0</v>
      </c>
      <c r="O245" s="93">
        <f>SUM('31:10'!O245)</f>
        <v>0</v>
      </c>
      <c r="P245" s="93">
        <f>SUM('31:10'!P245)</f>
        <v>0</v>
      </c>
      <c r="Q245" s="93">
        <f>SUM('31:10'!Q245)</f>
        <v>0</v>
      </c>
      <c r="R245" s="93">
        <f>SUM('31:10'!R245)</f>
        <v>0</v>
      </c>
      <c r="S245" s="93">
        <f>SUM('31:10'!S245)</f>
        <v>0</v>
      </c>
      <c r="T245" s="93">
        <f>SUM('31:10'!T245)</f>
        <v>0</v>
      </c>
      <c r="U245" s="93">
        <f>SUM('31:10'!U245)</f>
        <v>0</v>
      </c>
      <c r="V245" s="206">
        <f t="shared" si="86"/>
        <v>0</v>
      </c>
      <c r="W245" s="33" t="str">
        <f t="shared" si="87"/>
        <v/>
      </c>
      <c r="X245" s="93">
        <f>SUM('31:10'!X245)</f>
        <v>0</v>
      </c>
      <c r="Y245" s="93">
        <f>SUM('31:10'!Y245)</f>
        <v>0</v>
      </c>
      <c r="Z245" s="93">
        <f>SUM('31:10'!Z245)</f>
        <v>0</v>
      </c>
      <c r="AA245" s="93">
        <f>SUM('31:10'!AA245)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SUM('31:10'!G246)</f>
        <v>0</v>
      </c>
      <c r="H246" s="339">
        <f t="shared" si="70"/>
        <v>0</v>
      </c>
      <c r="I246" s="93">
        <f>SUM('31:10'!I246)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SUM('31:10'!N246)</f>
        <v>0</v>
      </c>
      <c r="O246" s="93">
        <f>SUM('31:10'!O246)</f>
        <v>0</v>
      </c>
      <c r="P246" s="93">
        <f>SUM('31:10'!P246)</f>
        <v>0</v>
      </c>
      <c r="Q246" s="93">
        <f>SUM('31:10'!Q246)</f>
        <v>0</v>
      </c>
      <c r="R246" s="93">
        <f>SUM('31:10'!R246)</f>
        <v>0</v>
      </c>
      <c r="S246" s="93">
        <f>SUM('31:10'!S246)</f>
        <v>0</v>
      </c>
      <c r="T246" s="93">
        <f>SUM('31:10'!T246)</f>
        <v>0</v>
      </c>
      <c r="U246" s="93">
        <f>SUM('31:10'!U246)</f>
        <v>0</v>
      </c>
      <c r="V246" s="206">
        <f t="shared" si="86"/>
        <v>0</v>
      </c>
      <c r="W246" s="33" t="str">
        <f t="shared" si="87"/>
        <v/>
      </c>
      <c r="X246" s="93">
        <f>SUM('31:10'!X246)</f>
        <v>0</v>
      </c>
      <c r="Y246" s="93">
        <f>SUM('31:10'!Y246)</f>
        <v>0</v>
      </c>
      <c r="Z246" s="93">
        <f>SUM('31:10'!Z246)</f>
        <v>0</v>
      </c>
      <c r="AA246" s="93">
        <f>SUM('31:10'!AA246)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SUM('31:10'!G247)</f>
        <v>0</v>
      </c>
      <c r="H247" s="339">
        <f t="shared" si="70"/>
        <v>0</v>
      </c>
      <c r="I247" s="93">
        <f>SUM('31:10'!I247)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SUM('31:10'!N247)</f>
        <v>0</v>
      </c>
      <c r="O247" s="93">
        <f>SUM('31:10'!O247)</f>
        <v>0</v>
      </c>
      <c r="P247" s="93">
        <f>SUM('31:10'!P247)</f>
        <v>0</v>
      </c>
      <c r="Q247" s="93">
        <f>SUM('31:10'!Q247)</f>
        <v>0</v>
      </c>
      <c r="R247" s="93">
        <f>SUM('31:10'!R247)</f>
        <v>0</v>
      </c>
      <c r="S247" s="93">
        <f>SUM('31:10'!S247)</f>
        <v>0</v>
      </c>
      <c r="T247" s="93">
        <f>SUM('31:10'!T247)</f>
        <v>0</v>
      </c>
      <c r="U247" s="93">
        <f>SUM('31:10'!U247)</f>
        <v>0</v>
      </c>
      <c r="V247" s="206"/>
      <c r="W247" s="33"/>
      <c r="X247" s="93">
        <f>SUM('31:10'!X247)</f>
        <v>0</v>
      </c>
      <c r="Y247" s="93">
        <f>SUM('31:10'!Y247)</f>
        <v>0</v>
      </c>
      <c r="Z247" s="93">
        <f>SUM('31:10'!Z247)</f>
        <v>0</v>
      </c>
      <c r="AA247" s="93">
        <f>SUM('31:10'!AA247)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SUM('31:10'!G248)</f>
        <v>0</v>
      </c>
      <c r="H248" s="339">
        <f t="shared" si="70"/>
        <v>0</v>
      </c>
      <c r="I248" s="93">
        <f>SUM('31:10'!I248)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SUM('31:10'!N248)</f>
        <v>0</v>
      </c>
      <c r="O248" s="93">
        <f>SUM('31:10'!O248)</f>
        <v>0</v>
      </c>
      <c r="P248" s="93">
        <f>SUM('31:10'!P248)</f>
        <v>0</v>
      </c>
      <c r="Q248" s="93">
        <f>SUM('31:10'!Q248)</f>
        <v>0</v>
      </c>
      <c r="R248" s="93">
        <f>SUM('31:10'!R248)</f>
        <v>0</v>
      </c>
      <c r="S248" s="93">
        <f>SUM('31:10'!S248)</f>
        <v>0</v>
      </c>
      <c r="T248" s="93">
        <f>SUM('31:10'!T248)</f>
        <v>0</v>
      </c>
      <c r="U248" s="93">
        <f>SUM('31:10'!U248)</f>
        <v>0</v>
      </c>
      <c r="V248" s="206"/>
      <c r="W248" s="33"/>
      <c r="X248" s="93">
        <f>SUM('31:10'!X248)</f>
        <v>0</v>
      </c>
      <c r="Y248" s="93">
        <f>SUM('31:10'!Y248)</f>
        <v>0</v>
      </c>
      <c r="Z248" s="93">
        <f>SUM('31:10'!Z248)</f>
        <v>0</v>
      </c>
      <c r="AA248" s="93">
        <f>SUM('31:10'!AA248)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SUM('31:10'!G249)</f>
        <v>0</v>
      </c>
      <c r="H249" s="339">
        <f t="shared" si="70"/>
        <v>0</v>
      </c>
      <c r="I249" s="93">
        <f>SUM('31:10'!I249)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SUM('31:10'!N249)</f>
        <v>0</v>
      </c>
      <c r="O249" s="93">
        <f>SUM('31:10'!O249)</f>
        <v>0</v>
      </c>
      <c r="P249" s="93">
        <f>SUM('31:10'!P249)</f>
        <v>0</v>
      </c>
      <c r="Q249" s="93">
        <f>SUM('31:10'!Q249)</f>
        <v>0</v>
      </c>
      <c r="R249" s="93">
        <f>SUM('31:10'!R249)</f>
        <v>0</v>
      </c>
      <c r="S249" s="93">
        <f>SUM('31:10'!S249)</f>
        <v>0</v>
      </c>
      <c r="T249" s="93">
        <f>SUM('31:10'!T249)</f>
        <v>0</v>
      </c>
      <c r="U249" s="93">
        <f>SUM('31:10'!U249)</f>
        <v>0</v>
      </c>
      <c r="V249" s="206"/>
      <c r="W249" s="33"/>
      <c r="X249" s="93">
        <f>SUM('31:10'!X249)</f>
        <v>0</v>
      </c>
      <c r="Y249" s="93">
        <f>SUM('31:10'!Y249)</f>
        <v>0</v>
      </c>
      <c r="Z249" s="93">
        <f>SUM('31:10'!Z249)</f>
        <v>0</v>
      </c>
      <c r="AA249" s="93">
        <f>SUM('31:10'!AA249)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SUM('31:10'!G250)</f>
        <v>0</v>
      </c>
      <c r="H250" s="339">
        <f t="shared" si="70"/>
        <v>0</v>
      </c>
      <c r="I250" s="93">
        <f>SUM('31:10'!I250)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SUM('31:10'!N250)</f>
        <v>0</v>
      </c>
      <c r="O250" s="93">
        <f>SUM('31:10'!O250)</f>
        <v>0</v>
      </c>
      <c r="P250" s="93">
        <f>SUM('31:10'!P250)</f>
        <v>0</v>
      </c>
      <c r="Q250" s="93">
        <f>SUM('31:10'!Q250)</f>
        <v>0</v>
      </c>
      <c r="R250" s="93">
        <f>SUM('31:10'!R250)</f>
        <v>0</v>
      </c>
      <c r="S250" s="93">
        <f>SUM('31:10'!S250)</f>
        <v>0</v>
      </c>
      <c r="T250" s="93">
        <f>SUM('31:10'!T250)</f>
        <v>0</v>
      </c>
      <c r="U250" s="93">
        <f>SUM('31:10'!U250)</f>
        <v>0</v>
      </c>
      <c r="V250" s="206"/>
      <c r="W250" s="33"/>
      <c r="X250" s="93">
        <f>SUM('31:10'!X250)</f>
        <v>0</v>
      </c>
      <c r="Y250" s="93">
        <f>SUM('31:10'!Y250)</f>
        <v>0</v>
      </c>
      <c r="Z250" s="93">
        <f>SUM('31:10'!Z250)</f>
        <v>0</v>
      </c>
      <c r="AA250" s="93">
        <f>SUM('31:10'!AA250)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SUM('31:10'!G251)</f>
        <v>0</v>
      </c>
      <c r="H251" s="339">
        <f t="shared" si="70"/>
        <v>0</v>
      </c>
      <c r="I251" s="93">
        <f>SUM('31:10'!I251)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SUM('31:10'!G252)</f>
        <v>0</v>
      </c>
      <c r="H252" s="339">
        <f t="shared" si="70"/>
        <v>0</v>
      </c>
      <c r="I252" s="93">
        <f>SUM('31:10'!I252)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SUM('31:10'!G253)</f>
        <v>0</v>
      </c>
      <c r="H253" s="339">
        <f t="shared" si="70"/>
        <v>0</v>
      </c>
      <c r="I253" s="93">
        <f>SUM('31:10'!I253)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SUM('31:10'!G254)</f>
        <v>0</v>
      </c>
      <c r="H254" s="339">
        <f t="shared" si="70"/>
        <v>0</v>
      </c>
      <c r="I254" s="93">
        <f>SUM('31:10'!I254)</f>
        <v>0</v>
      </c>
      <c r="J254" s="31"/>
      <c r="K254" s="35"/>
      <c r="L254" s="87">
        <v>4</v>
      </c>
      <c r="M254" s="36"/>
      <c r="N254" s="31"/>
      <c r="O254" s="93">
        <f>SUM('31:10'!O254)</f>
        <v>0</v>
      </c>
      <c r="P254" s="93">
        <f>SUM('31:10'!P254)</f>
        <v>0</v>
      </c>
      <c r="Q254" s="93">
        <f>SUM('31:10'!Q254)</f>
        <v>0</v>
      </c>
      <c r="R254" s="93">
        <f>SUM('31:10'!R254)</f>
        <v>0</v>
      </c>
      <c r="S254" s="93">
        <f>SUM('31:10'!S254)</f>
        <v>0</v>
      </c>
      <c r="T254" s="93">
        <f>SUM('31:10'!T254)</f>
        <v>0</v>
      </c>
      <c r="U254" s="93">
        <f>SUM('31:10'!U254)</f>
        <v>0</v>
      </c>
      <c r="V254" s="206"/>
      <c r="W254" s="33"/>
      <c r="X254" s="93">
        <f>SUM('31:10'!X254)</f>
        <v>0</v>
      </c>
      <c r="Y254" s="93">
        <f>SUM('31:10'!Y254)</f>
        <v>0</v>
      </c>
      <c r="Z254" s="93">
        <f>SUM('31:10'!Z254)</f>
        <v>0</v>
      </c>
      <c r="AA254" s="93">
        <f>SUM('31:10'!AA254)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SUM('31:10'!G255)</f>
        <v>0</v>
      </c>
      <c r="H255" s="339">
        <f t="shared" si="70"/>
        <v>0</v>
      </c>
      <c r="I255" s="93">
        <f>SUM('31:10'!I255)</f>
        <v>0</v>
      </c>
      <c r="J255" s="31"/>
      <c r="K255" s="35"/>
      <c r="L255" s="87">
        <v>4</v>
      </c>
      <c r="M255" s="36"/>
      <c r="N255" s="31"/>
      <c r="O255" s="93">
        <f>SUM('31:10'!O255)</f>
        <v>0</v>
      </c>
      <c r="P255" s="93">
        <f>SUM('31:10'!P255)</f>
        <v>0</v>
      </c>
      <c r="Q255" s="93">
        <f>SUM('31:10'!Q255)</f>
        <v>0</v>
      </c>
      <c r="R255" s="93">
        <f>SUM('31:10'!R255)</f>
        <v>0</v>
      </c>
      <c r="S255" s="93">
        <f>SUM('31:10'!S255)</f>
        <v>0</v>
      </c>
      <c r="T255" s="93">
        <f>SUM('31:10'!T255)</f>
        <v>0</v>
      </c>
      <c r="U255" s="93">
        <f>SUM('31:10'!U255)</f>
        <v>0</v>
      </c>
      <c r="V255" s="206"/>
      <c r="W255" s="33"/>
      <c r="X255" s="93">
        <f>SUM('31:10'!X255)</f>
        <v>0</v>
      </c>
      <c r="Y255" s="93">
        <f>SUM('31:10'!Y255)</f>
        <v>0</v>
      </c>
      <c r="Z255" s="93">
        <f>SUM('31:10'!Z255)</f>
        <v>0</v>
      </c>
      <c r="AA255" s="93">
        <f>SUM('31:10'!AA255)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SUM('31:10'!G256)</f>
        <v>0</v>
      </c>
      <c r="H256" s="339">
        <f t="shared" si="70"/>
        <v>0</v>
      </c>
      <c r="I256" s="93">
        <f>SUM('31:10'!I256)</f>
        <v>0</v>
      </c>
      <c r="J256" s="31"/>
      <c r="K256" s="35"/>
      <c r="L256" s="87">
        <v>4</v>
      </c>
      <c r="M256" s="36"/>
      <c r="N256" s="31"/>
      <c r="O256" s="93">
        <f>SUM('31:10'!O256)</f>
        <v>0</v>
      </c>
      <c r="P256" s="93">
        <f>SUM('31:10'!P256)</f>
        <v>0</v>
      </c>
      <c r="Q256" s="93">
        <f>SUM('31:10'!Q256)</f>
        <v>0</v>
      </c>
      <c r="R256" s="93">
        <f>SUM('31:10'!R256)</f>
        <v>0</v>
      </c>
      <c r="S256" s="93">
        <f>SUM('31:10'!S256)</f>
        <v>0</v>
      </c>
      <c r="T256" s="93">
        <f>SUM('31:10'!T256)</f>
        <v>0</v>
      </c>
      <c r="U256" s="93">
        <f>SUM('31:10'!U256)</f>
        <v>0</v>
      </c>
      <c r="V256" s="206"/>
      <c r="W256" s="33"/>
      <c r="X256" s="93">
        <f>SUM('31:10'!X256)</f>
        <v>0</v>
      </c>
      <c r="Y256" s="93">
        <f>SUM('31:10'!Y256)</f>
        <v>0</v>
      </c>
      <c r="Z256" s="93">
        <f>SUM('31:10'!Z256)</f>
        <v>0</v>
      </c>
      <c r="AA256" s="93">
        <f>SUM('31:10'!AA256)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37" t="s">
        <v>86</v>
      </c>
      <c r="B257" s="637"/>
      <c r="C257" s="342" t="s">
        <v>71</v>
      </c>
      <c r="D257" s="20"/>
      <c r="E257" s="20"/>
      <c r="F257" s="32"/>
      <c r="G257" s="94">
        <f>SUM(G200:G256)</f>
        <v>27844</v>
      </c>
      <c r="H257" s="30">
        <f>SUM(H200:H256)</f>
        <v>140415.24000000002</v>
      </c>
      <c r="I257" s="30">
        <f>SUM(I200:I256)</f>
        <v>838.25</v>
      </c>
      <c r="J257" s="31">
        <f t="array" ref="J257">IF(ISERROR(G257/I257),"",G257/I257)</f>
        <v>33.21682075753057</v>
      </c>
      <c r="K257" s="30">
        <f>SUM(K200:K256)</f>
        <v>699.67178365562097</v>
      </c>
      <c r="L257" s="98"/>
      <c r="M257" s="89">
        <f t="shared" ref="M257:V257" si="88">SUM(M200:M256)</f>
        <v>65.078216344379143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SUM('31:10'!G258)</f>
        <v>0</v>
      </c>
      <c r="H258" s="339">
        <f>D258*G258</f>
        <v>0</v>
      </c>
      <c r="I258" s="93">
        <f>SUM('31:10'!I258)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SUM('31:10'!O258)</f>
        <v>0</v>
      </c>
      <c r="P258" s="93">
        <f>SUM('31:10'!P258)</f>
        <v>0</v>
      </c>
      <c r="Q258" s="93">
        <f>SUM('31:10'!Q258)</f>
        <v>0</v>
      </c>
      <c r="R258" s="93">
        <f>SUM('31:10'!R258)</f>
        <v>0</v>
      </c>
      <c r="S258" s="93">
        <f>SUM('31:10'!S258)</f>
        <v>0</v>
      </c>
      <c r="T258" s="93">
        <f>SUM('31:10'!T258)</f>
        <v>0</v>
      </c>
      <c r="U258" s="93">
        <f>SUM('31:10'!U258)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SUM('31:10'!X258)</f>
        <v>0</v>
      </c>
      <c r="Y258" s="93">
        <f>SUM('31:10'!Y258)</f>
        <v>0</v>
      </c>
      <c r="Z258" s="93">
        <f>SUM('31:10'!Z258)</f>
        <v>0</v>
      </c>
      <c r="AA258" s="93">
        <f>SUM('31:10'!AA258)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SUM('31:10'!G259)</f>
        <v>0</v>
      </c>
      <c r="H259" s="339">
        <f t="shared" ref="H259:H291" si="93">D259*G259</f>
        <v>0</v>
      </c>
      <c r="I259" s="93">
        <f>SUM('31:10'!I259)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SUM('31:10'!O259)</f>
        <v>0</v>
      </c>
      <c r="P259" s="93">
        <f>SUM('31:10'!P259)</f>
        <v>0</v>
      </c>
      <c r="Q259" s="93">
        <f>SUM('31:10'!Q259)</f>
        <v>0</v>
      </c>
      <c r="R259" s="93">
        <f>SUM('31:10'!R259)</f>
        <v>0</v>
      </c>
      <c r="S259" s="93">
        <f>SUM('31:10'!S259)</f>
        <v>0</v>
      </c>
      <c r="T259" s="93">
        <f>SUM('31:10'!T259)</f>
        <v>0</v>
      </c>
      <c r="U259" s="93">
        <f>SUM('31:10'!U259)</f>
        <v>0</v>
      </c>
      <c r="V259" s="206">
        <f t="shared" si="92"/>
        <v>0</v>
      </c>
      <c r="W259" s="33" t="str">
        <f t="shared" si="89"/>
        <v/>
      </c>
      <c r="X259" s="93">
        <f>SUM('31:10'!X259)</f>
        <v>0</v>
      </c>
      <c r="Y259" s="93">
        <f>SUM('31:10'!Y259)</f>
        <v>0</v>
      </c>
      <c r="Z259" s="93">
        <f>SUM('31:10'!Z259)</f>
        <v>0</v>
      </c>
      <c r="AA259" s="93">
        <f>SUM('31:10'!AA259)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SUM('31:10'!G260)</f>
        <v>28</v>
      </c>
      <c r="H260" s="339">
        <f t="shared" si="93"/>
        <v>140.84</v>
      </c>
      <c r="I260" s="93">
        <f>SUM('31:10'!I260)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SUM('31:10'!O260)</f>
        <v>0</v>
      </c>
      <c r="P260" s="93">
        <f>SUM('31:10'!P260)</f>
        <v>0</v>
      </c>
      <c r="Q260" s="93">
        <f>SUM('31:10'!Q260)</f>
        <v>0</v>
      </c>
      <c r="R260" s="93">
        <f>SUM('31:10'!R260)</f>
        <v>0</v>
      </c>
      <c r="S260" s="93">
        <f>SUM('31:10'!S260)</f>
        <v>0</v>
      </c>
      <c r="T260" s="93">
        <f>SUM('31:10'!T260)</f>
        <v>0</v>
      </c>
      <c r="U260" s="93">
        <f>SUM('31:10'!U260)</f>
        <v>0</v>
      </c>
      <c r="V260" s="206">
        <f t="shared" si="92"/>
        <v>0</v>
      </c>
      <c r="W260" s="33">
        <f t="shared" si="89"/>
        <v>0</v>
      </c>
      <c r="X260" s="93">
        <f>SUM('31:10'!X260)</f>
        <v>0</v>
      </c>
      <c r="Y260" s="93">
        <f>SUM('31:10'!Y260)</f>
        <v>0</v>
      </c>
      <c r="Z260" s="93">
        <f>SUM('31:10'!Z260)</f>
        <v>0</v>
      </c>
      <c r="AA260" s="93">
        <f>SUM('31:10'!AA260)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SUM('31:10'!G261)</f>
        <v>0</v>
      </c>
      <c r="H261" s="339">
        <f t="shared" si="93"/>
        <v>0</v>
      </c>
      <c r="I261" s="93">
        <f>SUM('31:10'!I261)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SUM('31:10'!O261)</f>
        <v>0</v>
      </c>
      <c r="P261" s="93">
        <f>SUM('31:10'!P261)</f>
        <v>0</v>
      </c>
      <c r="Q261" s="93">
        <f>SUM('31:10'!Q261)</f>
        <v>0</v>
      </c>
      <c r="R261" s="93">
        <f>SUM('31:10'!R261)</f>
        <v>0</v>
      </c>
      <c r="S261" s="93">
        <f>SUM('31:10'!S261)</f>
        <v>0</v>
      </c>
      <c r="T261" s="93">
        <f>SUM('31:10'!T261)</f>
        <v>0</v>
      </c>
      <c r="U261" s="93">
        <f>SUM('31:10'!U261)</f>
        <v>0</v>
      </c>
      <c r="V261" s="206">
        <f t="shared" si="92"/>
        <v>0</v>
      </c>
      <c r="W261" s="33" t="str">
        <f t="shared" si="89"/>
        <v/>
      </c>
      <c r="X261" s="93">
        <f>SUM('31:10'!X261)</f>
        <v>0</v>
      </c>
      <c r="Y261" s="93">
        <f>SUM('31:10'!Y261)</f>
        <v>0</v>
      </c>
      <c r="Z261" s="93">
        <f>SUM('31:10'!Z261)</f>
        <v>0</v>
      </c>
      <c r="AA261" s="93">
        <f>SUM('31:10'!AA261)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SUM('31:10'!G262)</f>
        <v>218</v>
      </c>
      <c r="H262" s="339">
        <f t="shared" si="93"/>
        <v>1096.54</v>
      </c>
      <c r="I262" s="93">
        <f>SUM('31:10'!I262)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SUM('31:10'!O262)</f>
        <v>0</v>
      </c>
      <c r="P262" s="93">
        <f>SUM('31:10'!P262)</f>
        <v>0</v>
      </c>
      <c r="Q262" s="93">
        <f>SUM('31:10'!Q262)</f>
        <v>0</v>
      </c>
      <c r="R262" s="93">
        <f>SUM('31:10'!R262)</f>
        <v>0</v>
      </c>
      <c r="S262" s="93">
        <f>SUM('31:10'!S262)</f>
        <v>0</v>
      </c>
      <c r="T262" s="93">
        <f>SUM('31:10'!T262)</f>
        <v>0</v>
      </c>
      <c r="U262" s="93">
        <f>SUM('31:10'!U262)</f>
        <v>0</v>
      </c>
      <c r="V262" s="206">
        <f t="shared" si="92"/>
        <v>0</v>
      </c>
      <c r="W262" s="33">
        <f t="shared" si="89"/>
        <v>0</v>
      </c>
      <c r="X262" s="93">
        <f>SUM('31:10'!X262)</f>
        <v>0</v>
      </c>
      <c r="Y262" s="93">
        <f>SUM('31:10'!Y262)</f>
        <v>0</v>
      </c>
      <c r="Z262" s="93">
        <f>SUM('31:10'!Z262)</f>
        <v>0</v>
      </c>
      <c r="AA262" s="93">
        <f>SUM('31:10'!AA262)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SUM('31:10'!G263)</f>
        <v>146</v>
      </c>
      <c r="H263" s="339">
        <f t="shared" si="93"/>
        <v>734.38</v>
      </c>
      <c r="I263" s="93">
        <f>SUM('31:10'!I263)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SUM('31:10'!O263)</f>
        <v>0</v>
      </c>
      <c r="P263" s="93">
        <f>SUM('31:10'!P263)</f>
        <v>0</v>
      </c>
      <c r="Q263" s="93">
        <f>SUM('31:10'!Q263)</f>
        <v>0</v>
      </c>
      <c r="R263" s="93">
        <f>SUM('31:10'!R263)</f>
        <v>0</v>
      </c>
      <c r="S263" s="93">
        <f>SUM('31:10'!S263)</f>
        <v>0</v>
      </c>
      <c r="T263" s="93">
        <f>SUM('31:10'!T263)</f>
        <v>0</v>
      </c>
      <c r="U263" s="93">
        <f>SUM('31:10'!U263)</f>
        <v>0</v>
      </c>
      <c r="V263" s="206">
        <f t="shared" si="92"/>
        <v>0</v>
      </c>
      <c r="W263" s="33">
        <f t="shared" si="89"/>
        <v>0</v>
      </c>
      <c r="X263" s="93">
        <f>SUM('31:10'!X263)</f>
        <v>0</v>
      </c>
      <c r="Y263" s="93">
        <f>SUM('31:10'!Y263)</f>
        <v>0</v>
      </c>
      <c r="Z263" s="93">
        <f>SUM('31:10'!Z263)</f>
        <v>0</v>
      </c>
      <c r="AA263" s="93">
        <f>SUM('31:10'!AA263)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SUM('31:10'!G264)</f>
        <v>210</v>
      </c>
      <c r="H264" s="339">
        <f t="shared" si="93"/>
        <v>1056.3</v>
      </c>
      <c r="I264" s="93">
        <f>SUM('31:10'!I264)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SUM('31:10'!O264)</f>
        <v>0</v>
      </c>
      <c r="P264" s="93">
        <f>SUM('31:10'!P264)</f>
        <v>0</v>
      </c>
      <c r="Q264" s="93">
        <f>SUM('31:10'!Q264)</f>
        <v>0</v>
      </c>
      <c r="R264" s="93">
        <f>SUM('31:10'!R264)</f>
        <v>0</v>
      </c>
      <c r="S264" s="93">
        <f>SUM('31:10'!S264)</f>
        <v>0</v>
      </c>
      <c r="T264" s="93">
        <f>SUM('31:10'!T264)</f>
        <v>0</v>
      </c>
      <c r="U264" s="93">
        <f>SUM('31:10'!U264)</f>
        <v>0</v>
      </c>
      <c r="V264" s="206">
        <f t="shared" si="92"/>
        <v>0</v>
      </c>
      <c r="W264" s="33">
        <f t="shared" si="89"/>
        <v>0</v>
      </c>
      <c r="X264" s="93">
        <f>SUM('31:10'!X264)</f>
        <v>0</v>
      </c>
      <c r="Y264" s="93">
        <f>SUM('31:10'!Y264)</f>
        <v>0</v>
      </c>
      <c r="Z264" s="93">
        <f>SUM('31:10'!Z264)</f>
        <v>0</v>
      </c>
      <c r="AA264" s="93">
        <f>SUM('31:10'!AA264)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SUM('31:10'!G265)</f>
        <v>96</v>
      </c>
      <c r="H265" s="339">
        <f t="shared" si="93"/>
        <v>482.88</v>
      </c>
      <c r="I265" s="93">
        <f>SUM('31:10'!I265)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SUM('31:10'!O265)</f>
        <v>0</v>
      </c>
      <c r="P265" s="93">
        <f>SUM('31:10'!P265)</f>
        <v>0</v>
      </c>
      <c r="Q265" s="93">
        <f>SUM('31:10'!Q265)</f>
        <v>0</v>
      </c>
      <c r="R265" s="93">
        <f>SUM('31:10'!R265)</f>
        <v>0</v>
      </c>
      <c r="S265" s="93">
        <f>SUM('31:10'!S265)</f>
        <v>0</v>
      </c>
      <c r="T265" s="93">
        <f>SUM('31:10'!T265)</f>
        <v>0</v>
      </c>
      <c r="U265" s="93">
        <f>SUM('31:10'!U265)</f>
        <v>0</v>
      </c>
      <c r="V265" s="207"/>
      <c r="W265" s="33"/>
      <c r="X265" s="93">
        <f>SUM('31:10'!X265)</f>
        <v>0</v>
      </c>
      <c r="Y265" s="93">
        <f>SUM('31:10'!Y265)</f>
        <v>0</v>
      </c>
      <c r="Z265" s="93">
        <f>SUM('31:10'!Z265)</f>
        <v>0</v>
      </c>
      <c r="AA265" s="93">
        <f>SUM('31:10'!AA265)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SUM('31:10'!G266)</f>
        <v>0</v>
      </c>
      <c r="H266" s="339">
        <f t="shared" si="93"/>
        <v>0</v>
      </c>
      <c r="I266" s="93">
        <f>SUM('31:10'!I266)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SUM('31:10'!O266)</f>
        <v>0</v>
      </c>
      <c r="P266" s="93">
        <f>SUM('31:10'!P266)</f>
        <v>0</v>
      </c>
      <c r="Q266" s="93">
        <f>SUM('31:10'!Q266)</f>
        <v>0</v>
      </c>
      <c r="R266" s="93">
        <f>SUM('31:10'!R266)</f>
        <v>0</v>
      </c>
      <c r="S266" s="93">
        <f>SUM('31:10'!S266)</f>
        <v>0</v>
      </c>
      <c r="T266" s="93">
        <f>SUM('31:10'!T266)</f>
        <v>0</v>
      </c>
      <c r="U266" s="93">
        <f>SUM('31:10'!U266)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SUM('31:10'!X266)</f>
        <v>0</v>
      </c>
      <c r="Y266" s="93">
        <f>SUM('31:10'!Y266)</f>
        <v>0</v>
      </c>
      <c r="Z266" s="93">
        <f>SUM('31:10'!Z266)</f>
        <v>0</v>
      </c>
      <c r="AA266" s="93">
        <f>SUM('31:10'!AA266)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SUM('31:10'!G267)</f>
        <v>0</v>
      </c>
      <c r="H267" s="339">
        <f t="shared" si="93"/>
        <v>0</v>
      </c>
      <c r="I267" s="93">
        <f>SUM('31:10'!I267)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SUM('31:10'!O267)</f>
        <v>0</v>
      </c>
      <c r="P267" s="93">
        <f>SUM('31:10'!P267)</f>
        <v>0</v>
      </c>
      <c r="Q267" s="93">
        <f>SUM('31:10'!Q267)</f>
        <v>0</v>
      </c>
      <c r="R267" s="93">
        <f>SUM('31:10'!R267)</f>
        <v>0</v>
      </c>
      <c r="S267" s="93">
        <f>SUM('31:10'!S267)</f>
        <v>0</v>
      </c>
      <c r="T267" s="93">
        <f>SUM('31:10'!T267)</f>
        <v>0</v>
      </c>
      <c r="U267" s="93">
        <f>SUM('31:10'!U267)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SUM('31:10'!X267)</f>
        <v>0</v>
      </c>
      <c r="Y267" s="93">
        <f>SUM('31:10'!Y267)</f>
        <v>0</v>
      </c>
      <c r="Z267" s="93">
        <f>SUM('31:10'!Z267)</f>
        <v>0</v>
      </c>
      <c r="AA267" s="93">
        <f>SUM('31:10'!AA267)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SUM('31:10'!G268)</f>
        <v>0</v>
      </c>
      <c r="H268" s="339">
        <f t="shared" si="93"/>
        <v>0</v>
      </c>
      <c r="I268" s="93">
        <f>SUM('31:10'!I268)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SUM('31:10'!O268)</f>
        <v>0</v>
      </c>
      <c r="P268" s="93">
        <f>SUM('31:10'!P268)</f>
        <v>0</v>
      </c>
      <c r="Q268" s="93">
        <f>SUM('31:10'!Q268)</f>
        <v>0</v>
      </c>
      <c r="R268" s="93">
        <f>SUM('31:10'!R268)</f>
        <v>0</v>
      </c>
      <c r="S268" s="93">
        <f>SUM('31:10'!S268)</f>
        <v>0</v>
      </c>
      <c r="T268" s="93">
        <f>SUM('31:10'!T268)</f>
        <v>0</v>
      </c>
      <c r="U268" s="93">
        <f>SUM('31:10'!U268)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SUM('31:10'!X268)</f>
        <v>0</v>
      </c>
      <c r="Y268" s="93">
        <f>SUM('31:10'!Y268)</f>
        <v>0</v>
      </c>
      <c r="Z268" s="93">
        <f>SUM('31:10'!Z268)</f>
        <v>0</v>
      </c>
      <c r="AA268" s="93">
        <f>SUM('31:10'!AA268)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SUM('31:10'!G269)</f>
        <v>0</v>
      </c>
      <c r="H269" s="339">
        <f t="shared" si="93"/>
        <v>0</v>
      </c>
      <c r="I269" s="93">
        <f>SUM('31:10'!I269)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SUM('31:10'!O269)</f>
        <v>0</v>
      </c>
      <c r="P269" s="93">
        <f>SUM('31:10'!P269)</f>
        <v>0</v>
      </c>
      <c r="Q269" s="93">
        <f>SUM('31:10'!Q269)</f>
        <v>0</v>
      </c>
      <c r="R269" s="93">
        <f>SUM('31:10'!R269)</f>
        <v>0</v>
      </c>
      <c r="S269" s="93">
        <f>SUM('31:10'!S269)</f>
        <v>0</v>
      </c>
      <c r="T269" s="93">
        <f>SUM('31:10'!T269)</f>
        <v>0</v>
      </c>
      <c r="U269" s="93">
        <f>SUM('31:10'!U269)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SUM('31:10'!X269)</f>
        <v>0</v>
      </c>
      <c r="Y269" s="93">
        <f>SUM('31:10'!Y269)</f>
        <v>0</v>
      </c>
      <c r="Z269" s="93">
        <f>SUM('31:10'!Z269)</f>
        <v>0</v>
      </c>
      <c r="AA269" s="93">
        <f>SUM('31:10'!AA269)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SUM('31:10'!G270)</f>
        <v>0</v>
      </c>
      <c r="H270" s="339">
        <f t="shared" si="93"/>
        <v>0</v>
      </c>
      <c r="I270" s="93">
        <f>SUM('31:10'!I270)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SUM('31:10'!O270)</f>
        <v>0</v>
      </c>
      <c r="P270" s="93">
        <f>SUM('31:10'!P270)</f>
        <v>0</v>
      </c>
      <c r="Q270" s="93">
        <f>SUM('31:10'!Q270)</f>
        <v>0</v>
      </c>
      <c r="R270" s="93">
        <f>SUM('31:10'!R270)</f>
        <v>0</v>
      </c>
      <c r="S270" s="93">
        <f>SUM('31:10'!S270)</f>
        <v>0</v>
      </c>
      <c r="T270" s="93">
        <f>SUM('31:10'!T270)</f>
        <v>0</v>
      </c>
      <c r="U270" s="93">
        <f>SUM('31:10'!U270)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SUM('31:10'!X270)</f>
        <v>0</v>
      </c>
      <c r="Y270" s="93">
        <f>SUM('31:10'!Y270)</f>
        <v>0</v>
      </c>
      <c r="Z270" s="93">
        <f>SUM('31:10'!Z270)</f>
        <v>0</v>
      </c>
      <c r="AA270" s="93">
        <f>SUM('31:10'!AA270)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SUM('31:10'!G271)</f>
        <v>0</v>
      </c>
      <c r="H271" s="339">
        <f t="shared" si="93"/>
        <v>0</v>
      </c>
      <c r="I271" s="93">
        <f>SUM('31:10'!I271)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SUM('31:10'!O271)</f>
        <v>0</v>
      </c>
      <c r="P271" s="93">
        <f>SUM('31:10'!P271)</f>
        <v>0</v>
      </c>
      <c r="Q271" s="93">
        <f>SUM('31:10'!Q271)</f>
        <v>0</v>
      </c>
      <c r="R271" s="93">
        <f>SUM('31:10'!R271)</f>
        <v>0</v>
      </c>
      <c r="S271" s="93">
        <f>SUM('31:10'!S271)</f>
        <v>0</v>
      </c>
      <c r="T271" s="93">
        <f>SUM('31:10'!T271)</f>
        <v>0</v>
      </c>
      <c r="U271" s="93">
        <f>SUM('31:10'!U271)</f>
        <v>0</v>
      </c>
      <c r="V271" s="206">
        <f t="shared" si="96"/>
        <v>0</v>
      </c>
      <c r="W271" s="33" t="str">
        <f t="shared" si="97"/>
        <v/>
      </c>
      <c r="X271" s="93">
        <f>SUM('31:10'!X271)</f>
        <v>0</v>
      </c>
      <c r="Y271" s="93">
        <f>SUM('31:10'!Y271)</f>
        <v>0</v>
      </c>
      <c r="Z271" s="93">
        <f>SUM('31:10'!Z271)</f>
        <v>0</v>
      </c>
      <c r="AA271" s="93">
        <f>SUM('31:10'!AA271)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SUM('31:10'!G272)</f>
        <v>0</v>
      </c>
      <c r="H272" s="339">
        <f t="shared" si="93"/>
        <v>0</v>
      </c>
      <c r="I272" s="93">
        <f>SUM('31:10'!I272)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SUM('31:10'!O272)</f>
        <v>0</v>
      </c>
      <c r="P272" s="93">
        <f>SUM('31:10'!P272)</f>
        <v>0</v>
      </c>
      <c r="Q272" s="93">
        <f>SUM('31:10'!Q272)</f>
        <v>0</v>
      </c>
      <c r="R272" s="93">
        <f>SUM('31:10'!R272)</f>
        <v>0</v>
      </c>
      <c r="S272" s="93">
        <f>SUM('31:10'!S272)</f>
        <v>0</v>
      </c>
      <c r="T272" s="93">
        <f>SUM('31:10'!T272)</f>
        <v>0</v>
      </c>
      <c r="U272" s="93">
        <f>SUM('31:10'!U272)</f>
        <v>0</v>
      </c>
      <c r="V272" s="206">
        <f t="shared" si="96"/>
        <v>0</v>
      </c>
      <c r="W272" s="33" t="str">
        <f t="shared" si="97"/>
        <v/>
      </c>
      <c r="X272" s="93">
        <f>SUM('31:10'!X272)</f>
        <v>0</v>
      </c>
      <c r="Y272" s="93">
        <f>SUM('31:10'!Y272)</f>
        <v>0</v>
      </c>
      <c r="Z272" s="93">
        <f>SUM('31:10'!Z272)</f>
        <v>0</v>
      </c>
      <c r="AA272" s="93">
        <f>SUM('31:10'!AA272)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SUM('31:10'!G273)</f>
        <v>0</v>
      </c>
      <c r="H273" s="339">
        <f t="shared" si="93"/>
        <v>0</v>
      </c>
      <c r="I273" s="93">
        <f>SUM('31:10'!I273)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SUM('31:10'!O273)</f>
        <v>0</v>
      </c>
      <c r="P273" s="93">
        <f>SUM('31:10'!P273)</f>
        <v>0</v>
      </c>
      <c r="Q273" s="93">
        <f>SUM('31:10'!Q273)</f>
        <v>0</v>
      </c>
      <c r="R273" s="93">
        <f>SUM('31:10'!R273)</f>
        <v>0</v>
      </c>
      <c r="S273" s="93">
        <f>SUM('31:10'!S273)</f>
        <v>0</v>
      </c>
      <c r="T273" s="93">
        <f>SUM('31:10'!T273)</f>
        <v>0</v>
      </c>
      <c r="U273" s="93">
        <f>SUM('31:10'!U273)</f>
        <v>0</v>
      </c>
      <c r="V273" s="206">
        <f t="shared" si="96"/>
        <v>0</v>
      </c>
      <c r="W273" s="33" t="str">
        <f t="shared" si="97"/>
        <v/>
      </c>
      <c r="X273" s="93">
        <f>SUM('31:10'!X273)</f>
        <v>0</v>
      </c>
      <c r="Y273" s="93">
        <f>SUM('31:10'!Y273)</f>
        <v>0</v>
      </c>
      <c r="Z273" s="93">
        <f>SUM('31:10'!Z273)</f>
        <v>0</v>
      </c>
      <c r="AA273" s="93">
        <f>SUM('31:10'!AA273)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SUM('31:10'!G274)</f>
        <v>0</v>
      </c>
      <c r="H274" s="339">
        <f t="shared" si="93"/>
        <v>0</v>
      </c>
      <c r="I274" s="93">
        <f>SUM('31:10'!I274)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SUM('31:10'!O274)</f>
        <v>0</v>
      </c>
      <c r="P274" s="93">
        <f>SUM('31:10'!P274)</f>
        <v>0</v>
      </c>
      <c r="Q274" s="93">
        <f>SUM('31:10'!Q274)</f>
        <v>0</v>
      </c>
      <c r="R274" s="93">
        <f>SUM('31:10'!R274)</f>
        <v>0</v>
      </c>
      <c r="S274" s="93">
        <f>SUM('31:10'!S274)</f>
        <v>0</v>
      </c>
      <c r="T274" s="93">
        <f>SUM('31:10'!T274)</f>
        <v>0</v>
      </c>
      <c r="U274" s="93">
        <f>SUM('31:10'!U274)</f>
        <v>0</v>
      </c>
      <c r="V274" s="206">
        <f t="shared" si="96"/>
        <v>0</v>
      </c>
      <c r="W274" s="33" t="str">
        <f t="shared" si="97"/>
        <v/>
      </c>
      <c r="X274" s="93">
        <f>SUM('31:10'!X274)</f>
        <v>0</v>
      </c>
      <c r="Y274" s="93">
        <f>SUM('31:10'!Y274)</f>
        <v>0</v>
      </c>
      <c r="Z274" s="93">
        <f>SUM('31:10'!Z274)</f>
        <v>0</v>
      </c>
      <c r="AA274" s="93">
        <f>SUM('31:10'!AA274)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SUM('31:10'!G275)</f>
        <v>0</v>
      </c>
      <c r="H275" s="339">
        <f t="shared" si="93"/>
        <v>0</v>
      </c>
      <c r="I275" s="93">
        <f>SUM('31:10'!I275)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SUM('31:10'!O275)</f>
        <v>0</v>
      </c>
      <c r="P275" s="93">
        <f>SUM('31:10'!P275)</f>
        <v>0</v>
      </c>
      <c r="Q275" s="93">
        <f>SUM('31:10'!Q275)</f>
        <v>0</v>
      </c>
      <c r="R275" s="93">
        <f>SUM('31:10'!R275)</f>
        <v>0</v>
      </c>
      <c r="S275" s="93">
        <f>SUM('31:10'!S275)</f>
        <v>0</v>
      </c>
      <c r="T275" s="93">
        <f>SUM('31:10'!T275)</f>
        <v>0</v>
      </c>
      <c r="U275" s="93">
        <f>SUM('31:10'!U275)</f>
        <v>0</v>
      </c>
      <c r="V275" s="206">
        <f t="shared" si="96"/>
        <v>0</v>
      </c>
      <c r="W275" s="33" t="str">
        <f t="shared" si="97"/>
        <v/>
      </c>
      <c r="X275" s="93">
        <f>SUM('31:10'!X275)</f>
        <v>0</v>
      </c>
      <c r="Y275" s="93">
        <f>SUM('31:10'!Y275)</f>
        <v>0</v>
      </c>
      <c r="Z275" s="93">
        <f>SUM('31:10'!Z275)</f>
        <v>0</v>
      </c>
      <c r="AA275" s="93">
        <f>SUM('31:10'!AA275)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SUM('31:10'!G276)</f>
        <v>0</v>
      </c>
      <c r="H276" s="339">
        <f t="shared" si="93"/>
        <v>0</v>
      </c>
      <c r="I276" s="93">
        <f>SUM('31:10'!I276)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SUM('31:10'!O276)</f>
        <v>0</v>
      </c>
      <c r="P276" s="93">
        <f>SUM('31:10'!P276)</f>
        <v>0</v>
      </c>
      <c r="Q276" s="93">
        <f>SUM('31:10'!Q276)</f>
        <v>0</v>
      </c>
      <c r="R276" s="93">
        <f>SUM('31:10'!R276)</f>
        <v>0</v>
      </c>
      <c r="S276" s="93">
        <f>SUM('31:10'!S276)</f>
        <v>0</v>
      </c>
      <c r="T276" s="93">
        <f>SUM('31:10'!T276)</f>
        <v>0</v>
      </c>
      <c r="U276" s="93">
        <f>SUM('31:10'!U276)</f>
        <v>0</v>
      </c>
      <c r="V276" s="206">
        <f t="shared" si="96"/>
        <v>0</v>
      </c>
      <c r="W276" s="33" t="str">
        <f t="shared" si="97"/>
        <v/>
      </c>
      <c r="X276" s="93">
        <f>SUM('31:10'!X276)</f>
        <v>0</v>
      </c>
      <c r="Y276" s="93">
        <f>SUM('31:10'!Y276)</f>
        <v>0</v>
      </c>
      <c r="Z276" s="93">
        <f>SUM('31:10'!Z276)</f>
        <v>0</v>
      </c>
      <c r="AA276" s="93">
        <f>SUM('31:10'!AA276)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SUM('31:10'!G277)</f>
        <v>0</v>
      </c>
      <c r="H277" s="339">
        <f t="shared" si="93"/>
        <v>0</v>
      </c>
      <c r="I277" s="93">
        <f>SUM('31:10'!I277)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SUM('31:10'!O277)</f>
        <v>0</v>
      </c>
      <c r="P277" s="93">
        <f>SUM('31:10'!P277)</f>
        <v>0</v>
      </c>
      <c r="Q277" s="93">
        <f>SUM('31:10'!Q277)</f>
        <v>0</v>
      </c>
      <c r="R277" s="93">
        <f>SUM('31:10'!R277)</f>
        <v>0</v>
      </c>
      <c r="S277" s="93">
        <f>SUM('31:10'!S277)</f>
        <v>0</v>
      </c>
      <c r="T277" s="93">
        <f>SUM('31:10'!T277)</f>
        <v>0</v>
      </c>
      <c r="U277" s="93">
        <f>SUM('31:10'!U277)</f>
        <v>0</v>
      </c>
      <c r="V277" s="206">
        <f t="shared" si="96"/>
        <v>0</v>
      </c>
      <c r="W277" s="33" t="str">
        <f t="shared" si="97"/>
        <v/>
      </c>
      <c r="X277" s="93">
        <f>SUM('31:10'!X277)</f>
        <v>0</v>
      </c>
      <c r="Y277" s="93">
        <f>SUM('31:10'!Y277)</f>
        <v>0</v>
      </c>
      <c r="Z277" s="93">
        <f>SUM('31:10'!Z277)</f>
        <v>0</v>
      </c>
      <c r="AA277" s="93">
        <f>SUM('31:10'!AA277)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SUM('31:10'!G278)</f>
        <v>0</v>
      </c>
      <c r="H278" s="339">
        <f t="shared" si="93"/>
        <v>0</v>
      </c>
      <c r="I278" s="93">
        <f>SUM('31:10'!I278)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SUM('31:10'!O278)</f>
        <v>0</v>
      </c>
      <c r="P278" s="93">
        <f>SUM('31:10'!P278)</f>
        <v>0</v>
      </c>
      <c r="Q278" s="93">
        <f>SUM('31:10'!Q278)</f>
        <v>0</v>
      </c>
      <c r="R278" s="93">
        <f>SUM('31:10'!R278)</f>
        <v>0</v>
      </c>
      <c r="S278" s="93">
        <f>SUM('31:10'!S278)</f>
        <v>0</v>
      </c>
      <c r="T278" s="93">
        <f>SUM('31:10'!T278)</f>
        <v>0</v>
      </c>
      <c r="U278" s="93">
        <f>SUM('31:10'!U278)</f>
        <v>0</v>
      </c>
      <c r="V278" s="206"/>
      <c r="W278" s="33"/>
      <c r="X278" s="93">
        <f>SUM('31:10'!X278)</f>
        <v>0</v>
      </c>
      <c r="Y278" s="93">
        <f>SUM('31:10'!Y278)</f>
        <v>0</v>
      </c>
      <c r="Z278" s="93">
        <f>SUM('31:10'!Z278)</f>
        <v>0</v>
      </c>
      <c r="AA278" s="93">
        <f>SUM('31:10'!AA278)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SUM('31:10'!G279)</f>
        <v>531</v>
      </c>
      <c r="H279" s="339">
        <f t="shared" si="93"/>
        <v>2655</v>
      </c>
      <c r="I279" s="93">
        <f>SUM('31:10'!I279)</f>
        <v>72</v>
      </c>
      <c r="J279" s="31"/>
      <c r="K279" s="35">
        <f t="array" ref="K279">IF(ISERROR(G279/L279),"",G279/L279)</f>
        <v>106.2</v>
      </c>
      <c r="L279" s="87">
        <v>5</v>
      </c>
      <c r="M279" s="36">
        <f t="shared" si="94"/>
        <v>-34.200000000000003</v>
      </c>
      <c r="N279" s="31">
        <f t="shared" si="95"/>
        <v>0</v>
      </c>
      <c r="O279" s="93">
        <f>SUM('31:10'!O279)</f>
        <v>0</v>
      </c>
      <c r="P279" s="93">
        <f>SUM('31:10'!P279)</f>
        <v>0</v>
      </c>
      <c r="Q279" s="93">
        <f>SUM('31:10'!Q279)</f>
        <v>0</v>
      </c>
      <c r="R279" s="93">
        <f>SUM('31:10'!R279)</f>
        <v>0</v>
      </c>
      <c r="S279" s="93">
        <f>SUM('31:10'!S279)</f>
        <v>0</v>
      </c>
      <c r="T279" s="93">
        <f>SUM('31:10'!T279)</f>
        <v>0</v>
      </c>
      <c r="U279" s="93">
        <f>SUM('31:10'!U279)</f>
        <v>0</v>
      </c>
      <c r="V279" s="206"/>
      <c r="W279" s="33"/>
      <c r="X279" s="93">
        <f>SUM('31:10'!X279)</f>
        <v>0</v>
      </c>
      <c r="Y279" s="93">
        <f>SUM('31:10'!Y279)</f>
        <v>0</v>
      </c>
      <c r="Z279" s="93">
        <f>SUM('31:10'!Z279)</f>
        <v>0</v>
      </c>
      <c r="AA279" s="93">
        <f>SUM('31:10'!AA279)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SUM('31:10'!G280)</f>
        <v>0</v>
      </c>
      <c r="H280" s="339">
        <f t="shared" si="93"/>
        <v>0</v>
      </c>
      <c r="I280" s="93">
        <f>SUM('31:10'!I280)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SUM('31:10'!O280)</f>
        <v>0</v>
      </c>
      <c r="P280" s="93">
        <f>SUM('31:10'!P280)</f>
        <v>0</v>
      </c>
      <c r="Q280" s="93">
        <f>SUM('31:10'!Q280)</f>
        <v>0</v>
      </c>
      <c r="R280" s="93">
        <f>SUM('31:10'!R280)</f>
        <v>0</v>
      </c>
      <c r="S280" s="93">
        <f>SUM('31:10'!S280)</f>
        <v>0</v>
      </c>
      <c r="T280" s="93">
        <f>SUM('31:10'!T280)</f>
        <v>0</v>
      </c>
      <c r="U280" s="93">
        <f>SUM('31:10'!U280)</f>
        <v>0</v>
      </c>
      <c r="V280" s="206"/>
      <c r="W280" s="33"/>
      <c r="X280" s="93">
        <f>SUM('31:10'!X280)</f>
        <v>0</v>
      </c>
      <c r="Y280" s="93">
        <f>SUM('31:10'!Y280)</f>
        <v>0</v>
      </c>
      <c r="Z280" s="93">
        <f>SUM('31:10'!Z280)</f>
        <v>0</v>
      </c>
      <c r="AA280" s="93">
        <f>SUM('31:10'!AA280)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SUM('31:10'!G281)</f>
        <v>0</v>
      </c>
      <c r="H281" s="339">
        <f t="shared" si="93"/>
        <v>0</v>
      </c>
      <c r="I281" s="93">
        <f>SUM('31:10'!I281)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SUM('31:10'!O281)</f>
        <v>0</v>
      </c>
      <c r="P281" s="93">
        <f>SUM('31:10'!P281)</f>
        <v>0</v>
      </c>
      <c r="Q281" s="93">
        <f>SUM('31:10'!Q281)</f>
        <v>0</v>
      </c>
      <c r="R281" s="93">
        <f>SUM('31:10'!R281)</f>
        <v>0</v>
      </c>
      <c r="S281" s="93">
        <f>SUM('31:10'!S281)</f>
        <v>0</v>
      </c>
      <c r="T281" s="93">
        <f>SUM('31:10'!T281)</f>
        <v>0</v>
      </c>
      <c r="U281" s="93">
        <f>SUM('31:10'!U281)</f>
        <v>0</v>
      </c>
      <c r="V281" s="206"/>
      <c r="W281" s="33"/>
      <c r="X281" s="93">
        <f>SUM('31:10'!X281)</f>
        <v>0</v>
      </c>
      <c r="Y281" s="93">
        <f>SUM('31:10'!Y281)</f>
        <v>0</v>
      </c>
      <c r="Z281" s="93">
        <f>SUM('31:10'!Z281)</f>
        <v>0</v>
      </c>
      <c r="AA281" s="93">
        <f>SUM('31:10'!AA281)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SUM('31:10'!G282)</f>
        <v>90</v>
      </c>
      <c r="H282" s="339">
        <f t="shared" si="93"/>
        <v>450</v>
      </c>
      <c r="I282" s="93">
        <f>SUM('31:10'!I282)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SUM('31:10'!O282)</f>
        <v>0</v>
      </c>
      <c r="P282" s="93">
        <f>SUM('31:10'!P282)</f>
        <v>0</v>
      </c>
      <c r="Q282" s="93">
        <f>SUM('31:10'!Q282)</f>
        <v>0</v>
      </c>
      <c r="R282" s="93">
        <f>SUM('31:10'!R282)</f>
        <v>0</v>
      </c>
      <c r="S282" s="93">
        <f>SUM('31:10'!S282)</f>
        <v>0</v>
      </c>
      <c r="T282" s="93">
        <f>SUM('31:10'!T282)</f>
        <v>0</v>
      </c>
      <c r="U282" s="93">
        <f>SUM('31:10'!U282)</f>
        <v>0</v>
      </c>
      <c r="V282" s="206"/>
      <c r="W282" s="33"/>
      <c r="X282" s="93">
        <f>SUM('31:10'!X282)</f>
        <v>0</v>
      </c>
      <c r="Y282" s="93">
        <f>SUM('31:10'!Y282)</f>
        <v>0</v>
      </c>
      <c r="Z282" s="93">
        <f>SUM('31:10'!Z282)</f>
        <v>0</v>
      </c>
      <c r="AA282" s="93">
        <f>SUM('31:10'!AA282)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SUM('31:10'!G283)</f>
        <v>222</v>
      </c>
      <c r="H283" s="339">
        <f t="shared" si="93"/>
        <v>1110</v>
      </c>
      <c r="I283" s="93">
        <f>SUM('31:10'!I283)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SUM('31:10'!O283)</f>
        <v>0</v>
      </c>
      <c r="P283" s="93">
        <f>SUM('31:10'!P283)</f>
        <v>0</v>
      </c>
      <c r="Q283" s="93">
        <f>SUM('31:10'!Q283)</f>
        <v>0</v>
      </c>
      <c r="R283" s="93">
        <f>SUM('31:10'!R283)</f>
        <v>0</v>
      </c>
      <c r="S283" s="93">
        <f>SUM('31:10'!S283)</f>
        <v>0</v>
      </c>
      <c r="T283" s="93">
        <f>SUM('31:10'!T283)</f>
        <v>0</v>
      </c>
      <c r="U283" s="93">
        <f>SUM('31:10'!U283)</f>
        <v>0</v>
      </c>
      <c r="V283" s="206"/>
      <c r="W283" s="33"/>
      <c r="X283" s="93">
        <f>SUM('31:10'!X283)</f>
        <v>0</v>
      </c>
      <c r="Y283" s="93">
        <f>SUM('31:10'!Y283)</f>
        <v>0</v>
      </c>
      <c r="Z283" s="93">
        <f>SUM('31:10'!Z283)</f>
        <v>0</v>
      </c>
      <c r="AA283" s="93">
        <f>SUM('31:10'!AA283)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SUM('31:10'!G284)</f>
        <v>602</v>
      </c>
      <c r="H284" s="339">
        <f t="shared" si="93"/>
        <v>3046.12</v>
      </c>
      <c r="I284" s="93">
        <f>SUM('31:10'!I284)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SUM('31:10'!O284)</f>
        <v>0</v>
      </c>
      <c r="P284" s="93">
        <f>SUM('31:10'!P284)</f>
        <v>0</v>
      </c>
      <c r="Q284" s="93">
        <f>SUM('31:10'!Q284)</f>
        <v>0</v>
      </c>
      <c r="R284" s="93">
        <f>SUM('31:10'!R284)</f>
        <v>0</v>
      </c>
      <c r="S284" s="93">
        <f>SUM('31:10'!S284)</f>
        <v>0</v>
      </c>
      <c r="T284" s="93">
        <f>SUM('31:10'!T284)</f>
        <v>0</v>
      </c>
      <c r="U284" s="93">
        <f>SUM('31:10'!U284)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SUM('31:10'!X284)</f>
        <v>0</v>
      </c>
      <c r="Y284" s="93">
        <f>SUM('31:10'!Y284)</f>
        <v>0</v>
      </c>
      <c r="Z284" s="93">
        <f>SUM('31:10'!Z284)</f>
        <v>0</v>
      </c>
      <c r="AA284" s="93">
        <f>SUM('31:10'!AA284)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SUM('31:10'!G285)</f>
        <v>0</v>
      </c>
      <c r="H285" s="339">
        <f t="shared" si="93"/>
        <v>0</v>
      </c>
      <c r="I285" s="93">
        <f>SUM('31:10'!I285)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SUM('31:10'!O285)</f>
        <v>0</v>
      </c>
      <c r="P285" s="93">
        <f>SUM('31:10'!P285)</f>
        <v>0</v>
      </c>
      <c r="Q285" s="93">
        <f>SUM('31:10'!Q285)</f>
        <v>0</v>
      </c>
      <c r="R285" s="93">
        <f>SUM('31:10'!R285)</f>
        <v>0</v>
      </c>
      <c r="S285" s="93">
        <f>SUM('31:10'!S285)</f>
        <v>0</v>
      </c>
      <c r="T285" s="93">
        <f>SUM('31:10'!T285)</f>
        <v>0</v>
      </c>
      <c r="U285" s="93">
        <f>SUM('31:10'!U285)</f>
        <v>0</v>
      </c>
      <c r="V285" s="206">
        <f t="shared" si="98"/>
        <v>0</v>
      </c>
      <c r="W285" s="33" t="str">
        <f t="shared" si="99"/>
        <v/>
      </c>
      <c r="X285" s="93">
        <f>SUM('31:10'!X285)</f>
        <v>0</v>
      </c>
      <c r="Y285" s="93">
        <f>SUM('31:10'!Y285)</f>
        <v>0</v>
      </c>
      <c r="Z285" s="93">
        <f>SUM('31:10'!Z285)</f>
        <v>0</v>
      </c>
      <c r="AA285" s="93">
        <f>SUM('31:10'!AA285)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SUM('31:10'!G286)</f>
        <v>327</v>
      </c>
      <c r="H286" s="339">
        <f t="shared" si="93"/>
        <v>0</v>
      </c>
      <c r="I286" s="93">
        <f>SUM('31:10'!I286)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SUM('31:10'!G287)</f>
        <v>522</v>
      </c>
      <c r="H287" s="339">
        <f t="shared" si="93"/>
        <v>0</v>
      </c>
      <c r="I287" s="93">
        <f>SUM('31:10'!I287)</f>
        <v>100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SUM('31:10'!G288)</f>
        <v>260</v>
      </c>
      <c r="H288" s="339">
        <f t="shared" si="93"/>
        <v>0</v>
      </c>
      <c r="I288" s="93">
        <f>SUM('31:10'!I288)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SUM('31:10'!G289)</f>
        <v>460</v>
      </c>
      <c r="H289" s="339">
        <f t="shared" si="93"/>
        <v>2332.2000000000003</v>
      </c>
      <c r="I289" s="93">
        <f>SUM('31:10'!I289)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SUM('31:10'!O289)</f>
        <v>0</v>
      </c>
      <c r="P289" s="93">
        <f>SUM('31:10'!P289)</f>
        <v>0</v>
      </c>
      <c r="Q289" s="93">
        <f>SUM('31:10'!Q289)</f>
        <v>0</v>
      </c>
      <c r="R289" s="93">
        <f>SUM('31:10'!R289)</f>
        <v>0</v>
      </c>
      <c r="S289" s="93">
        <f>SUM('31:10'!S289)</f>
        <v>0</v>
      </c>
      <c r="T289" s="93">
        <f>SUM('31:10'!T289)</f>
        <v>0</v>
      </c>
      <c r="U289" s="93">
        <f>SUM('31:10'!U289)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SUM('31:10'!X289)</f>
        <v>0</v>
      </c>
      <c r="Y289" s="93">
        <f>SUM('31:10'!Y289)</f>
        <v>0</v>
      </c>
      <c r="Z289" s="93">
        <f>SUM('31:10'!Z289)</f>
        <v>0</v>
      </c>
      <c r="AA289" s="93">
        <f>SUM('31:10'!AA289)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SUM('31:10'!G290)</f>
        <v>0</v>
      </c>
      <c r="H290" s="339">
        <f t="shared" si="93"/>
        <v>0</v>
      </c>
      <c r="I290" s="93">
        <f>SUM('31:10'!I290)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SUM('31:10'!O290)</f>
        <v>0</v>
      </c>
      <c r="P290" s="93">
        <f>SUM('31:10'!P290)</f>
        <v>0</v>
      </c>
      <c r="Q290" s="93">
        <f>SUM('31:10'!Q290)</f>
        <v>0</v>
      </c>
      <c r="R290" s="93">
        <f>SUM('31:10'!R290)</f>
        <v>0</v>
      </c>
      <c r="S290" s="93">
        <f>SUM('31:10'!S290)</f>
        <v>0</v>
      </c>
      <c r="T290" s="93">
        <f>SUM('31:10'!T290)</f>
        <v>0</v>
      </c>
      <c r="U290" s="93">
        <f>SUM('31:10'!U290)</f>
        <v>0</v>
      </c>
      <c r="V290" s="206">
        <f t="shared" si="102"/>
        <v>0</v>
      </c>
      <c r="W290" s="33" t="str">
        <f t="shared" si="103"/>
        <v/>
      </c>
      <c r="X290" s="93">
        <f>SUM('31:10'!X290)</f>
        <v>0</v>
      </c>
      <c r="Y290" s="93">
        <f>SUM('31:10'!Y290)</f>
        <v>0</v>
      </c>
      <c r="Z290" s="93">
        <f>SUM('31:10'!Z290)</f>
        <v>0</v>
      </c>
      <c r="AA290" s="93">
        <f>SUM('31:10'!AA290)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SUM('31:10'!G291)</f>
        <v>347</v>
      </c>
      <c r="H291" s="339">
        <f t="shared" si="93"/>
        <v>1755.82</v>
      </c>
      <c r="I291" s="93">
        <f>SUM('31:10'!I291)</f>
        <v>55</v>
      </c>
      <c r="J291" s="31">
        <f t="array" ref="J291">IF(ISERROR(G291/I291),"",G291/I291)</f>
        <v>6.3090909090909095</v>
      </c>
      <c r="K291" s="339">
        <f t="array" ref="K291">IF(ISERROR(G291/L291),"",G291/L291)</f>
        <v>38.555555555555557</v>
      </c>
      <c r="L291" s="87">
        <v>9</v>
      </c>
      <c r="M291" s="36">
        <f t="shared" si="100"/>
        <v>16.444444444444443</v>
      </c>
      <c r="N291" s="31">
        <f t="shared" si="101"/>
        <v>0</v>
      </c>
      <c r="O291" s="93">
        <f>SUM('31:10'!O291)</f>
        <v>0</v>
      </c>
      <c r="P291" s="93">
        <f>SUM('31:10'!P291)</f>
        <v>0</v>
      </c>
      <c r="Q291" s="93">
        <f>SUM('31:10'!Q291)</f>
        <v>0</v>
      </c>
      <c r="R291" s="93">
        <f>SUM('31:10'!R291)</f>
        <v>0</v>
      </c>
      <c r="S291" s="93">
        <f>SUM('31:10'!S291)</f>
        <v>0</v>
      </c>
      <c r="T291" s="93">
        <f>SUM('31:10'!T291)</f>
        <v>0</v>
      </c>
      <c r="U291" s="93">
        <f>SUM('31:10'!U291)</f>
        <v>0</v>
      </c>
      <c r="V291" s="206">
        <f t="shared" si="102"/>
        <v>0</v>
      </c>
      <c r="W291" s="33">
        <f t="shared" si="103"/>
        <v>0</v>
      </c>
      <c r="X291" s="93">
        <f>SUM('31:10'!X291)</f>
        <v>0</v>
      </c>
      <c r="Y291" s="93">
        <f>SUM('31:10'!Y291)</f>
        <v>0</v>
      </c>
      <c r="Z291" s="93">
        <f>SUM('31:10'!Z291)</f>
        <v>0</v>
      </c>
      <c r="AA291" s="93">
        <f>SUM('31:10'!AA291)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38" t="s">
        <v>92</v>
      </c>
      <c r="B292" s="639"/>
      <c r="C292" s="342" t="s">
        <v>71</v>
      </c>
      <c r="D292" s="20"/>
      <c r="E292" s="20"/>
      <c r="F292" s="32"/>
      <c r="G292" s="30">
        <f>SUM(G258:G291)</f>
        <v>4059</v>
      </c>
      <c r="H292" s="30">
        <f>SUM(H258:H291)</f>
        <v>14860.08</v>
      </c>
      <c r="I292" s="30">
        <f>SUM(I258:I291)</f>
        <v>732.5</v>
      </c>
      <c r="J292" s="31">
        <f t="array" ref="J292">IF(ISERROR(G292/I292),"",G292/I292)</f>
        <v>5.541296928327645</v>
      </c>
      <c r="K292" s="30">
        <f>SUM(K258:K291)</f>
        <v>372.33020527859242</v>
      </c>
      <c r="L292" s="98"/>
      <c r="M292" s="89">
        <f t="shared" ref="M292:V292" si="104">SUM(M258:M291)</f>
        <v>84.669794721407627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SUM('31:10'!G293)</f>
        <v>450</v>
      </c>
      <c r="H293" s="339">
        <f>D293*G293</f>
        <v>2263.5</v>
      </c>
      <c r="I293" s="93">
        <f>SUM('31:10'!I293)</f>
        <v>23</v>
      </c>
      <c r="J293" s="31">
        <f t="array" ref="J293">IF(ISERROR(G293/I293),"",G293/I293)</f>
        <v>19.565217391304348</v>
      </c>
      <c r="K293" s="35">
        <f t="array" ref="K293">IF(ISERROR(G293/L293),"",G293/L293)</f>
        <v>18</v>
      </c>
      <c r="L293" s="87">
        <v>25</v>
      </c>
      <c r="M293" s="36">
        <f t="shared" ref="M293:M307" si="105">IF(ISERROR(I293-K293),"",I293-K293)</f>
        <v>5</v>
      </c>
      <c r="N293" s="31">
        <f t="shared" ref="N293:N307" si="106">SUM(O293:U293)</f>
        <v>0</v>
      </c>
      <c r="O293" s="93">
        <f>SUM('31:10'!O293)</f>
        <v>0</v>
      </c>
      <c r="P293" s="93">
        <f>SUM('31:10'!P293)</f>
        <v>0</v>
      </c>
      <c r="Q293" s="93">
        <f>SUM('31:10'!Q293)</f>
        <v>0</v>
      </c>
      <c r="R293" s="93">
        <f>SUM('31:10'!R293)</f>
        <v>0</v>
      </c>
      <c r="S293" s="93">
        <f>SUM('31:10'!S293)</f>
        <v>0</v>
      </c>
      <c r="T293" s="93">
        <f>SUM('31:10'!T293)</f>
        <v>0</v>
      </c>
      <c r="U293" s="93">
        <f>SUM('31:10'!U293)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SUM('31:10'!X293)</f>
        <v>0</v>
      </c>
      <c r="Y293" s="93">
        <f>SUM('31:10'!Y293)</f>
        <v>0</v>
      </c>
      <c r="Z293" s="93">
        <f>SUM('31:10'!Z293)</f>
        <v>0</v>
      </c>
      <c r="AA293" s="93">
        <f>SUM('31:10'!AA293)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SUM('31:10'!G294)</f>
        <v>0</v>
      </c>
      <c r="H294" s="339">
        <f t="shared" ref="H294:H307" si="108">D294*G294</f>
        <v>0</v>
      </c>
      <c r="I294" s="93">
        <f>SUM('31:10'!I294)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SUM('31:10'!O294)</f>
        <v>0</v>
      </c>
      <c r="P294" s="93">
        <f>SUM('31:10'!P294)</f>
        <v>0</v>
      </c>
      <c r="Q294" s="93">
        <f>SUM('31:10'!Q294)</f>
        <v>0</v>
      </c>
      <c r="R294" s="93">
        <f>SUM('31:10'!R294)</f>
        <v>0</v>
      </c>
      <c r="S294" s="93">
        <f>SUM('31:10'!S294)</f>
        <v>0</v>
      </c>
      <c r="T294" s="93">
        <f>SUM('31:10'!T294)</f>
        <v>0</v>
      </c>
      <c r="U294" s="93">
        <f>SUM('31:10'!U294)</f>
        <v>0</v>
      </c>
      <c r="V294" s="206">
        <f t="shared" si="107"/>
        <v>0</v>
      </c>
      <c r="W294" s="33" t="str">
        <f t="shared" si="103"/>
        <v/>
      </c>
      <c r="X294" s="93">
        <f>SUM('31:10'!X294)</f>
        <v>0</v>
      </c>
      <c r="Y294" s="93">
        <f>SUM('31:10'!Y294)</f>
        <v>0</v>
      </c>
      <c r="Z294" s="93">
        <f>SUM('31:10'!Z294)</f>
        <v>0</v>
      </c>
      <c r="AA294" s="93">
        <f>SUM('31:10'!AA294)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SUM('31:10'!G295)</f>
        <v>898</v>
      </c>
      <c r="H295" s="339">
        <f t="shared" si="108"/>
        <v>4525.92</v>
      </c>
      <c r="I295" s="93">
        <f>SUM('31:10'!I295)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SUM('31:10'!O295)</f>
        <v>0</v>
      </c>
      <c r="P295" s="93">
        <f>SUM('31:10'!P295)</f>
        <v>0</v>
      </c>
      <c r="Q295" s="93">
        <f>SUM('31:10'!Q295)</f>
        <v>0</v>
      </c>
      <c r="R295" s="93">
        <f>SUM('31:10'!R295)</f>
        <v>0</v>
      </c>
      <c r="S295" s="93">
        <f>SUM('31:10'!S295)</f>
        <v>0</v>
      </c>
      <c r="T295" s="93">
        <f>SUM('31:10'!T295)</f>
        <v>0</v>
      </c>
      <c r="U295" s="93">
        <f>SUM('31:10'!U295)</f>
        <v>0</v>
      </c>
      <c r="V295" s="206">
        <f t="shared" si="107"/>
        <v>0</v>
      </c>
      <c r="W295" s="33">
        <f t="shared" si="103"/>
        <v>0</v>
      </c>
      <c r="X295" s="93">
        <f>SUM('31:10'!X295)</f>
        <v>0</v>
      </c>
      <c r="Y295" s="93">
        <f>SUM('31:10'!Y295)</f>
        <v>0</v>
      </c>
      <c r="Z295" s="93">
        <f>SUM('31:10'!Z295)</f>
        <v>0</v>
      </c>
      <c r="AA295" s="93">
        <f>SUM('31:10'!AA295)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SUM('31:10'!G296)</f>
        <v>0</v>
      </c>
      <c r="H296" s="339">
        <f t="shared" si="108"/>
        <v>0</v>
      </c>
      <c r="I296" s="93">
        <f>SUM('31:10'!I296)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SUM('31:10'!O296)</f>
        <v>0</v>
      </c>
      <c r="P296" s="93">
        <f>SUM('31:10'!P296)</f>
        <v>0</v>
      </c>
      <c r="Q296" s="93">
        <f>SUM('31:10'!Q296)</f>
        <v>0</v>
      </c>
      <c r="R296" s="93">
        <f>SUM('31:10'!R296)</f>
        <v>0</v>
      </c>
      <c r="S296" s="93">
        <f>SUM('31:10'!S296)</f>
        <v>0</v>
      </c>
      <c r="T296" s="93">
        <f>SUM('31:10'!T296)</f>
        <v>0</v>
      </c>
      <c r="U296" s="93">
        <f>SUM('31:10'!U296)</f>
        <v>0</v>
      </c>
      <c r="V296" s="206">
        <f t="shared" si="107"/>
        <v>0</v>
      </c>
      <c r="W296" s="33" t="str">
        <f t="shared" si="103"/>
        <v/>
      </c>
      <c r="X296" s="93">
        <f>SUM('31:10'!X296)</f>
        <v>0</v>
      </c>
      <c r="Y296" s="93">
        <f>SUM('31:10'!Y296)</f>
        <v>0</v>
      </c>
      <c r="Z296" s="93">
        <f>SUM('31:10'!Z296)</f>
        <v>0</v>
      </c>
      <c r="AA296" s="93">
        <f>SUM('31:10'!AA296)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SUM('31:10'!G297)</f>
        <v>85</v>
      </c>
      <c r="H297" s="339">
        <f t="shared" si="108"/>
        <v>427.55</v>
      </c>
      <c r="I297" s="93">
        <f>SUM('31:10'!I297)</f>
        <v>6</v>
      </c>
      <c r="J297" s="31">
        <f t="array" ref="J297">IF(ISERROR(G297/I297),"",G297/I297)</f>
        <v>14.166666666666666</v>
      </c>
      <c r="K297" s="35">
        <f t="array" ref="K297">IF(ISERROR(G297/L297),"",G297/L297)</f>
        <v>21.25</v>
      </c>
      <c r="L297" s="87">
        <v>4</v>
      </c>
      <c r="M297" s="36">
        <f t="shared" si="105"/>
        <v>-15.25</v>
      </c>
      <c r="N297" s="31">
        <f t="shared" si="106"/>
        <v>0</v>
      </c>
      <c r="O297" s="93">
        <f>SUM('31:10'!O297)</f>
        <v>0</v>
      </c>
      <c r="P297" s="93">
        <f>SUM('31:10'!P297)</f>
        <v>0</v>
      </c>
      <c r="Q297" s="93">
        <f>SUM('31:10'!Q297)</f>
        <v>0</v>
      </c>
      <c r="R297" s="93">
        <f>SUM('31:10'!R297)</f>
        <v>0</v>
      </c>
      <c r="S297" s="93">
        <f>SUM('31:10'!S297)</f>
        <v>0</v>
      </c>
      <c r="T297" s="93">
        <f>SUM('31:10'!T297)</f>
        <v>0</v>
      </c>
      <c r="U297" s="93">
        <f>SUM('31:10'!U297)</f>
        <v>0</v>
      </c>
      <c r="V297" s="206">
        <f t="shared" si="107"/>
        <v>0</v>
      </c>
      <c r="W297" s="33">
        <f t="shared" si="103"/>
        <v>0</v>
      </c>
      <c r="X297" s="93">
        <f>SUM('31:10'!X297)</f>
        <v>0</v>
      </c>
      <c r="Y297" s="93">
        <f>SUM('31:10'!Y297)</f>
        <v>0</v>
      </c>
      <c r="Z297" s="93">
        <f>SUM('31:10'!Z297)</f>
        <v>0</v>
      </c>
      <c r="AA297" s="93">
        <f>SUM('31:10'!AA297)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SUM('31:10'!G298)</f>
        <v>450</v>
      </c>
      <c r="H298" s="339">
        <f t="shared" si="108"/>
        <v>2263.5</v>
      </c>
      <c r="I298" s="93">
        <f>SUM('31:10'!I298)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SUM('31:10'!O298)</f>
        <v>0</v>
      </c>
      <c r="P298" s="93">
        <f>SUM('31:10'!P298)</f>
        <v>0</v>
      </c>
      <c r="Q298" s="93">
        <f>SUM('31:10'!Q298)</f>
        <v>0</v>
      </c>
      <c r="R298" s="93">
        <f>SUM('31:10'!R298)</f>
        <v>0</v>
      </c>
      <c r="S298" s="93">
        <f>SUM('31:10'!S298)</f>
        <v>0</v>
      </c>
      <c r="T298" s="93">
        <f>SUM('31:10'!T298)</f>
        <v>0</v>
      </c>
      <c r="U298" s="93">
        <f>SUM('31:10'!U298)</f>
        <v>0</v>
      </c>
      <c r="V298" s="206">
        <f t="shared" si="107"/>
        <v>0</v>
      </c>
      <c r="W298" s="33">
        <f t="shared" si="103"/>
        <v>0</v>
      </c>
      <c r="X298" s="93">
        <f>SUM('31:10'!X298)</f>
        <v>0</v>
      </c>
      <c r="Y298" s="93">
        <f>SUM('31:10'!Y298)</f>
        <v>0</v>
      </c>
      <c r="Z298" s="93">
        <f>SUM('31:10'!Z298)</f>
        <v>0</v>
      </c>
      <c r="AA298" s="93">
        <f>SUM('31:10'!AA298)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SUM('31:10'!G299)</f>
        <v>0</v>
      </c>
      <c r="H299" s="339">
        <f t="shared" si="108"/>
        <v>0</v>
      </c>
      <c r="I299" s="93">
        <f>SUM('31:10'!I299)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SUM('31:10'!O299)</f>
        <v>0</v>
      </c>
      <c r="P299" s="93">
        <f>SUM('31:10'!P299)</f>
        <v>0</v>
      </c>
      <c r="Q299" s="93">
        <f>SUM('31:10'!Q299)</f>
        <v>0</v>
      </c>
      <c r="R299" s="93">
        <f>SUM('31:10'!R299)</f>
        <v>0</v>
      </c>
      <c r="S299" s="93">
        <f>SUM('31:10'!S299)</f>
        <v>0</v>
      </c>
      <c r="T299" s="93">
        <f>SUM('31:10'!T299)</f>
        <v>0</v>
      </c>
      <c r="U299" s="93">
        <f>SUM('31:10'!U299)</f>
        <v>0</v>
      </c>
      <c r="V299" s="206">
        <f t="shared" si="107"/>
        <v>0</v>
      </c>
      <c r="W299" s="33" t="str">
        <f t="shared" si="103"/>
        <v/>
      </c>
      <c r="X299" s="93">
        <f>SUM('31:10'!X299)</f>
        <v>0</v>
      </c>
      <c r="Y299" s="93">
        <f>SUM('31:10'!Y299)</f>
        <v>0</v>
      </c>
      <c r="Z299" s="93">
        <f>SUM('31:10'!Z299)</f>
        <v>0</v>
      </c>
      <c r="AA299" s="93">
        <f>SUM('31:10'!AA299)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SUM('31:10'!G300)</f>
        <v>0</v>
      </c>
      <c r="H300" s="339">
        <f t="shared" si="108"/>
        <v>0</v>
      </c>
      <c r="I300" s="93">
        <f>SUM('31:10'!I300)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SUM('31:10'!O300)</f>
        <v>0</v>
      </c>
      <c r="P300" s="93">
        <f>SUM('31:10'!P300)</f>
        <v>0</v>
      </c>
      <c r="Q300" s="93">
        <f>SUM('31:10'!Q300)</f>
        <v>0</v>
      </c>
      <c r="R300" s="93">
        <f>SUM('31:10'!R300)</f>
        <v>0</v>
      </c>
      <c r="S300" s="93">
        <f>SUM('31:10'!S300)</f>
        <v>0</v>
      </c>
      <c r="T300" s="93">
        <f>SUM('31:10'!T300)</f>
        <v>0</v>
      </c>
      <c r="U300" s="93">
        <f>SUM('31:10'!U300)</f>
        <v>0</v>
      </c>
      <c r="V300" s="206">
        <f t="shared" si="107"/>
        <v>0</v>
      </c>
      <c r="W300" s="33" t="str">
        <f t="shared" si="103"/>
        <v/>
      </c>
      <c r="X300" s="93">
        <f>SUM('31:10'!X300)</f>
        <v>0</v>
      </c>
      <c r="Y300" s="93">
        <f>SUM('31:10'!Y300)</f>
        <v>0</v>
      </c>
      <c r="Z300" s="93">
        <f>SUM('31:10'!Z300)</f>
        <v>0</v>
      </c>
      <c r="AA300" s="93">
        <f>SUM('31:10'!AA300)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SUM('31:10'!G301)</f>
        <v>0</v>
      </c>
      <c r="H301" s="339">
        <f t="shared" si="108"/>
        <v>0</v>
      </c>
      <c r="I301" s="93">
        <f>SUM('31:10'!I301)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SUM('31:10'!O301)</f>
        <v>0</v>
      </c>
      <c r="P301" s="93">
        <f>SUM('31:10'!P301)</f>
        <v>0</v>
      </c>
      <c r="Q301" s="93">
        <f>SUM('31:10'!Q301)</f>
        <v>0</v>
      </c>
      <c r="R301" s="93">
        <f>SUM('31:10'!R301)</f>
        <v>0</v>
      </c>
      <c r="S301" s="93">
        <f>SUM('31:10'!S301)</f>
        <v>0</v>
      </c>
      <c r="T301" s="93">
        <f>SUM('31:10'!T301)</f>
        <v>0</v>
      </c>
      <c r="U301" s="93">
        <f>SUM('31:10'!U301)</f>
        <v>0</v>
      </c>
      <c r="V301" s="206">
        <f t="shared" si="107"/>
        <v>0</v>
      </c>
      <c r="W301" s="33" t="str">
        <f t="shared" si="103"/>
        <v/>
      </c>
      <c r="X301" s="93">
        <f>SUM('31:10'!X301)</f>
        <v>0</v>
      </c>
      <c r="Y301" s="93">
        <f>SUM('31:10'!Y301)</f>
        <v>0</v>
      </c>
      <c r="Z301" s="93">
        <f>SUM('31:10'!Z301)</f>
        <v>0</v>
      </c>
      <c r="AA301" s="93">
        <f>SUM('31:10'!AA301)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SUM('31:10'!G302)</f>
        <v>0</v>
      </c>
      <c r="H302" s="339">
        <f t="shared" si="108"/>
        <v>0</v>
      </c>
      <c r="I302" s="93">
        <f>SUM('31:10'!I302)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SUM('31:10'!O302)</f>
        <v>0</v>
      </c>
      <c r="P302" s="93">
        <f>SUM('31:10'!P302)</f>
        <v>0</v>
      </c>
      <c r="Q302" s="93">
        <f>SUM('31:10'!Q302)</f>
        <v>0</v>
      </c>
      <c r="R302" s="93">
        <f>SUM('31:10'!R302)</f>
        <v>0</v>
      </c>
      <c r="S302" s="93">
        <f>SUM('31:10'!S302)</f>
        <v>0</v>
      </c>
      <c r="T302" s="93">
        <f>SUM('31:10'!T302)</f>
        <v>0</v>
      </c>
      <c r="U302" s="93">
        <f>SUM('31:10'!U302)</f>
        <v>0</v>
      </c>
      <c r="V302" s="206">
        <f t="shared" si="107"/>
        <v>0</v>
      </c>
      <c r="W302" s="33" t="str">
        <f t="shared" si="103"/>
        <v/>
      </c>
      <c r="X302" s="93">
        <f>SUM('31:10'!X302)</f>
        <v>0</v>
      </c>
      <c r="Y302" s="93">
        <f>SUM('31:10'!Y302)</f>
        <v>0</v>
      </c>
      <c r="Z302" s="93">
        <f>SUM('31:10'!Z302)</f>
        <v>0</v>
      </c>
      <c r="AA302" s="93">
        <f>SUM('31:10'!AA302)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SUM('31:10'!G303)</f>
        <v>0</v>
      </c>
      <c r="H303" s="339">
        <f t="shared" si="108"/>
        <v>0</v>
      </c>
      <c r="I303" s="93">
        <f>SUM('31:10'!I303)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SUM('31:10'!O303)</f>
        <v>0</v>
      </c>
      <c r="P303" s="93">
        <f>SUM('31:10'!P303)</f>
        <v>0</v>
      </c>
      <c r="Q303" s="93">
        <f>SUM('31:10'!Q303)</f>
        <v>0</v>
      </c>
      <c r="R303" s="93">
        <f>SUM('31:10'!R303)</f>
        <v>0</v>
      </c>
      <c r="S303" s="93">
        <f>SUM('31:10'!S303)</f>
        <v>0</v>
      </c>
      <c r="T303" s="93">
        <f>SUM('31:10'!T303)</f>
        <v>0</v>
      </c>
      <c r="U303" s="93">
        <f>SUM('31:10'!U303)</f>
        <v>0</v>
      </c>
      <c r="V303" s="206">
        <f t="shared" si="107"/>
        <v>0</v>
      </c>
      <c r="W303" s="33" t="str">
        <f t="shared" si="103"/>
        <v/>
      </c>
      <c r="X303" s="93">
        <f>SUM('31:10'!X303)</f>
        <v>0</v>
      </c>
      <c r="Y303" s="93">
        <f>SUM('31:10'!Y303)</f>
        <v>0</v>
      </c>
      <c r="Z303" s="93">
        <f>SUM('31:10'!Z303)</f>
        <v>0</v>
      </c>
      <c r="AA303" s="93">
        <f>SUM('31:10'!AA303)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SUM('31:10'!G304)</f>
        <v>0</v>
      </c>
      <c r="H304" s="339">
        <f t="shared" si="108"/>
        <v>0</v>
      </c>
      <c r="I304" s="93">
        <f>SUM('31:10'!I304)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SUM('31:10'!O304)</f>
        <v>0</v>
      </c>
      <c r="P304" s="93">
        <f>SUM('31:10'!P304)</f>
        <v>0</v>
      </c>
      <c r="Q304" s="93">
        <f>SUM('31:10'!Q304)</f>
        <v>0</v>
      </c>
      <c r="R304" s="93">
        <f>SUM('31:10'!R304)</f>
        <v>0</v>
      </c>
      <c r="S304" s="93">
        <f>SUM('31:10'!S304)</f>
        <v>0</v>
      </c>
      <c r="T304" s="93">
        <f>SUM('31:10'!T304)</f>
        <v>0</v>
      </c>
      <c r="U304" s="93">
        <f>SUM('31:10'!U304)</f>
        <v>0</v>
      </c>
      <c r="V304" s="206">
        <f t="shared" si="107"/>
        <v>0</v>
      </c>
      <c r="W304" s="33" t="str">
        <f t="shared" si="103"/>
        <v/>
      </c>
      <c r="X304" s="93">
        <f>SUM('31:10'!X304)</f>
        <v>0</v>
      </c>
      <c r="Y304" s="93">
        <f>SUM('31:10'!Y304)</f>
        <v>0</v>
      </c>
      <c r="Z304" s="93">
        <f>SUM('31:10'!Z304)</f>
        <v>0</v>
      </c>
      <c r="AA304" s="93">
        <f>SUM('31:10'!AA304)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SUM('31:10'!G305)</f>
        <v>0</v>
      </c>
      <c r="H305" s="339">
        <f t="shared" si="108"/>
        <v>0</v>
      </c>
      <c r="I305" s="93">
        <f>SUM('31:10'!I305)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SUM('31:10'!O305)</f>
        <v>0</v>
      </c>
      <c r="P305" s="93">
        <f>SUM('31:10'!P305)</f>
        <v>0</v>
      </c>
      <c r="Q305" s="93">
        <f>SUM('31:10'!Q305)</f>
        <v>0</v>
      </c>
      <c r="R305" s="93">
        <f>SUM('31:10'!R305)</f>
        <v>0</v>
      </c>
      <c r="S305" s="93">
        <f>SUM('31:10'!S305)</f>
        <v>0</v>
      </c>
      <c r="T305" s="93">
        <f>SUM('31:10'!T305)</f>
        <v>0</v>
      </c>
      <c r="U305" s="93">
        <f>SUM('31:10'!U305)</f>
        <v>0</v>
      </c>
      <c r="V305" s="206">
        <f t="shared" si="107"/>
        <v>0</v>
      </c>
      <c r="W305" s="33" t="str">
        <f t="shared" si="103"/>
        <v/>
      </c>
      <c r="X305" s="93">
        <f>SUM('31:10'!X305)</f>
        <v>0</v>
      </c>
      <c r="Y305" s="93">
        <f>SUM('31:10'!Y305)</f>
        <v>0</v>
      </c>
      <c r="Z305" s="93">
        <f>SUM('31:10'!Z305)</f>
        <v>0</v>
      </c>
      <c r="AA305" s="93">
        <f>SUM('31:10'!AA305)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SUM('31:10'!G306)</f>
        <v>2286</v>
      </c>
      <c r="H306" s="339">
        <f t="shared" si="108"/>
        <v>11567.16</v>
      </c>
      <c r="I306" s="93">
        <f>SUM('31:10'!I306)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SUM('31:10'!O306)</f>
        <v>0</v>
      </c>
      <c r="P306" s="93">
        <f>SUM('31:10'!P306)</f>
        <v>0</v>
      </c>
      <c r="Q306" s="93">
        <f>SUM('31:10'!Q306)</f>
        <v>0</v>
      </c>
      <c r="R306" s="93">
        <f>SUM('31:10'!R306)</f>
        <v>0</v>
      </c>
      <c r="S306" s="93">
        <f>SUM('31:10'!S306)</f>
        <v>0</v>
      </c>
      <c r="T306" s="93">
        <f>SUM('31:10'!T306)</f>
        <v>0</v>
      </c>
      <c r="U306" s="93">
        <f>SUM('31:10'!U306)</f>
        <v>0</v>
      </c>
      <c r="V306" s="206">
        <f t="shared" si="107"/>
        <v>0</v>
      </c>
      <c r="W306" s="33">
        <f t="shared" si="103"/>
        <v>0</v>
      </c>
      <c r="X306" s="93">
        <f>SUM('31:10'!X306)</f>
        <v>0</v>
      </c>
      <c r="Y306" s="93">
        <f>SUM('31:10'!Y306)</f>
        <v>0</v>
      </c>
      <c r="Z306" s="93">
        <f>SUM('31:10'!Z306)</f>
        <v>0</v>
      </c>
      <c r="AA306" s="93">
        <f>SUM('31:10'!AA306)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SUM('31:10'!G307)</f>
        <v>2426</v>
      </c>
      <c r="H307" s="339">
        <f t="shared" si="108"/>
        <v>12275.56</v>
      </c>
      <c r="I307" s="93">
        <f>SUM('31:10'!I307)</f>
        <v>122</v>
      </c>
      <c r="J307" s="31">
        <f t="array" ref="J307">IF(ISERROR(G307/I307),"",G307/I307)</f>
        <v>19.885245901639344</v>
      </c>
      <c r="K307" s="35">
        <f t="array" ref="K307">IF(ISERROR(G307/L307),"",G307/L307)</f>
        <v>97.04</v>
      </c>
      <c r="L307" s="87">
        <v>25</v>
      </c>
      <c r="M307" s="36">
        <f t="shared" si="105"/>
        <v>24.959999999999994</v>
      </c>
      <c r="N307" s="31">
        <f t="shared" si="106"/>
        <v>0</v>
      </c>
      <c r="O307" s="93">
        <f>SUM('31:10'!O307)</f>
        <v>0</v>
      </c>
      <c r="P307" s="93">
        <f>SUM('31:10'!P307)</f>
        <v>0</v>
      </c>
      <c r="Q307" s="93">
        <f>SUM('31:10'!Q307)</f>
        <v>0</v>
      </c>
      <c r="R307" s="93">
        <f>SUM('31:10'!R307)</f>
        <v>0</v>
      </c>
      <c r="S307" s="93">
        <f>SUM('31:10'!S307)</f>
        <v>0</v>
      </c>
      <c r="T307" s="93">
        <f>SUM('31:10'!T307)</f>
        <v>0</v>
      </c>
      <c r="U307" s="93">
        <f>SUM('31:10'!U307)</f>
        <v>0</v>
      </c>
      <c r="V307" s="206">
        <f t="shared" si="107"/>
        <v>0</v>
      </c>
      <c r="W307" s="33">
        <f t="shared" si="103"/>
        <v>0</v>
      </c>
      <c r="X307" s="93">
        <f>SUM('31:10'!X307)</f>
        <v>0</v>
      </c>
      <c r="Y307" s="93">
        <f>SUM('31:10'!Y307)</f>
        <v>0</v>
      </c>
      <c r="Z307" s="93">
        <f>SUM('31:10'!Z307)</f>
        <v>0</v>
      </c>
      <c r="AA307" s="93">
        <f>SUM('31:10'!AA307)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38" t="s">
        <v>99</v>
      </c>
      <c r="B308" s="639"/>
      <c r="C308" s="342" t="s">
        <v>71</v>
      </c>
      <c r="D308" s="20"/>
      <c r="E308" s="20"/>
      <c r="F308" s="32"/>
      <c r="G308" s="99">
        <f>SUM(G293:G307)</f>
        <v>6595</v>
      </c>
      <c r="H308" s="30">
        <f>SUM(H293:H307)</f>
        <v>33323.19</v>
      </c>
      <c r="I308" s="30">
        <f>SUM(I293:I307)</f>
        <v>380</v>
      </c>
      <c r="J308" s="31">
        <f t="array" ref="J308">IF(ISERROR(G308/I308),"",G308/I308)</f>
        <v>17.355263157894736</v>
      </c>
      <c r="K308" s="30">
        <f>SUM(K293:K307)</f>
        <v>385.13000000000005</v>
      </c>
      <c r="L308" s="30"/>
      <c r="M308" s="89">
        <f t="shared" ref="M308:V308" si="109">SUM(M293:M307)</f>
        <v>-5.1300000000000026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SUM('31:10'!G309)</f>
        <v>0</v>
      </c>
      <c r="H309" s="339">
        <f t="shared" ref="H309:H318" si="110">D309*G309</f>
        <v>0</v>
      </c>
      <c r="I309" s="93">
        <f>SUM('31:10'!I309)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SUM('31:10'!O309)</f>
        <v>0</v>
      </c>
      <c r="P309" s="93">
        <f>SUM('31:10'!P309)</f>
        <v>0</v>
      </c>
      <c r="Q309" s="93">
        <f>SUM('31:10'!Q309)</f>
        <v>0</v>
      </c>
      <c r="R309" s="93">
        <f>SUM('31:10'!R309)</f>
        <v>0</v>
      </c>
      <c r="S309" s="93">
        <f>SUM('31:10'!S309)</f>
        <v>0</v>
      </c>
      <c r="T309" s="93">
        <f>SUM('31:10'!T309)</f>
        <v>0</v>
      </c>
      <c r="U309" s="93">
        <f>SUM('31:10'!U309)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SUM('31:10'!X309)</f>
        <v>0</v>
      </c>
      <c r="Y309" s="93">
        <f>SUM('31:10'!Y309)</f>
        <v>0</v>
      </c>
      <c r="Z309" s="93">
        <f>SUM('31:10'!Z309)</f>
        <v>0</v>
      </c>
      <c r="AA309" s="93">
        <f>SUM('31:10'!AA309)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SUM('31:10'!G310)</f>
        <v>0</v>
      </c>
      <c r="H310" s="339">
        <f t="shared" si="110"/>
        <v>0</v>
      </c>
      <c r="I310" s="93">
        <f>SUM('31:10'!I310)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SUM('31:10'!O310)</f>
        <v>0</v>
      </c>
      <c r="P310" s="93">
        <f>SUM('31:10'!P310)</f>
        <v>0</v>
      </c>
      <c r="Q310" s="93">
        <f>SUM('31:10'!Q310)</f>
        <v>0</v>
      </c>
      <c r="R310" s="93">
        <f>SUM('31:10'!R310)</f>
        <v>0</v>
      </c>
      <c r="S310" s="93">
        <f>SUM('31:10'!S310)</f>
        <v>0</v>
      </c>
      <c r="T310" s="93">
        <f>SUM('31:10'!T310)</f>
        <v>0</v>
      </c>
      <c r="U310" s="93">
        <f>SUM('31:10'!U310)</f>
        <v>0</v>
      </c>
      <c r="V310" s="206">
        <f t="shared" si="113"/>
        <v>0</v>
      </c>
      <c r="W310" s="33" t="str">
        <f t="shared" si="103"/>
        <v/>
      </c>
      <c r="X310" s="93">
        <f>SUM('31:10'!X310)</f>
        <v>0</v>
      </c>
      <c r="Y310" s="93">
        <f>SUM('31:10'!Y310)</f>
        <v>0</v>
      </c>
      <c r="Z310" s="93">
        <f>SUM('31:10'!Z310)</f>
        <v>0</v>
      </c>
      <c r="AA310" s="93">
        <f>SUM('31:10'!AA310)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SUM('31:10'!G311)</f>
        <v>0</v>
      </c>
      <c r="H311" s="339">
        <f t="shared" si="110"/>
        <v>0</v>
      </c>
      <c r="I311" s="93">
        <f>SUM('31:10'!I311)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SUM('31:10'!O311)</f>
        <v>0</v>
      </c>
      <c r="P311" s="93">
        <f>SUM('31:10'!P311)</f>
        <v>0</v>
      </c>
      <c r="Q311" s="93">
        <f>SUM('31:10'!Q311)</f>
        <v>0</v>
      </c>
      <c r="R311" s="93">
        <f>SUM('31:10'!R311)</f>
        <v>0</v>
      </c>
      <c r="S311" s="93">
        <f>SUM('31:10'!S311)</f>
        <v>0</v>
      </c>
      <c r="T311" s="93">
        <f>SUM('31:10'!T311)</f>
        <v>0</v>
      </c>
      <c r="U311" s="93">
        <f>SUM('31:10'!U311)</f>
        <v>0</v>
      </c>
      <c r="V311" s="206">
        <f t="shared" si="113"/>
        <v>0</v>
      </c>
      <c r="W311" s="33" t="str">
        <f t="shared" si="103"/>
        <v/>
      </c>
      <c r="X311" s="93">
        <f>SUM('31:10'!X311)</f>
        <v>0</v>
      </c>
      <c r="Y311" s="93">
        <f>SUM('31:10'!Y311)</f>
        <v>0</v>
      </c>
      <c r="Z311" s="93">
        <f>SUM('31:10'!Z311)</f>
        <v>0</v>
      </c>
      <c r="AA311" s="93">
        <f>SUM('31:10'!AA311)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SUM('31:10'!G312)</f>
        <v>0</v>
      </c>
      <c r="H312" s="339">
        <f t="shared" si="110"/>
        <v>0</v>
      </c>
      <c r="I312" s="93">
        <f>SUM('31:10'!I312)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SUM('31:10'!O312)</f>
        <v>0</v>
      </c>
      <c r="P312" s="93">
        <f>SUM('31:10'!P312)</f>
        <v>0</v>
      </c>
      <c r="Q312" s="93">
        <f>SUM('31:10'!Q312)</f>
        <v>0</v>
      </c>
      <c r="R312" s="93">
        <f>SUM('31:10'!R312)</f>
        <v>0</v>
      </c>
      <c r="S312" s="93">
        <f>SUM('31:10'!S312)</f>
        <v>0</v>
      </c>
      <c r="T312" s="93">
        <f>SUM('31:10'!T312)</f>
        <v>0</v>
      </c>
      <c r="U312" s="93">
        <f>SUM('31:10'!U312)</f>
        <v>0</v>
      </c>
      <c r="V312" s="206">
        <f t="shared" si="113"/>
        <v>0</v>
      </c>
      <c r="W312" s="33" t="str">
        <f t="shared" si="103"/>
        <v/>
      </c>
      <c r="X312" s="93">
        <f>SUM('31:10'!X312)</f>
        <v>0</v>
      </c>
      <c r="Y312" s="93">
        <f>SUM('31:10'!Y312)</f>
        <v>0</v>
      </c>
      <c r="Z312" s="93">
        <f>SUM('31:10'!Z312)</f>
        <v>0</v>
      </c>
      <c r="AA312" s="93">
        <f>SUM('31:10'!AA312)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SUM('31:10'!G313)</f>
        <v>0</v>
      </c>
      <c r="H313" s="339">
        <f t="shared" si="110"/>
        <v>0</v>
      </c>
      <c r="I313" s="93">
        <f>SUM('31:10'!I313)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SUM('31:10'!O313)</f>
        <v>0</v>
      </c>
      <c r="P313" s="93">
        <f>SUM('31:10'!P313)</f>
        <v>0</v>
      </c>
      <c r="Q313" s="93">
        <f>SUM('31:10'!Q313)</f>
        <v>0</v>
      </c>
      <c r="R313" s="93">
        <f>SUM('31:10'!R313)</f>
        <v>0</v>
      </c>
      <c r="S313" s="93">
        <f>SUM('31:10'!S313)</f>
        <v>0</v>
      </c>
      <c r="T313" s="93">
        <f>SUM('31:10'!T313)</f>
        <v>0</v>
      </c>
      <c r="U313" s="93">
        <f>SUM('31:10'!U313)</f>
        <v>0</v>
      </c>
      <c r="V313" s="206">
        <f t="shared" si="113"/>
        <v>0</v>
      </c>
      <c r="W313" s="33" t="str">
        <f t="shared" si="103"/>
        <v/>
      </c>
      <c r="X313" s="93">
        <f>SUM('31:10'!X313)</f>
        <v>0</v>
      </c>
      <c r="Y313" s="93">
        <f>SUM('31:10'!Y313)</f>
        <v>0</v>
      </c>
      <c r="Z313" s="93">
        <f>SUM('31:10'!Z313)</f>
        <v>0</v>
      </c>
      <c r="AA313" s="93">
        <f>SUM('31:10'!AA313)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SUM('31:10'!G314)</f>
        <v>1290</v>
      </c>
      <c r="H314" s="374">
        <f t="shared" si="110"/>
        <v>6488.7000000000007</v>
      </c>
      <c r="I314" s="93">
        <f>SUM('31:10'!I314)</f>
        <v>96</v>
      </c>
      <c r="J314" s="31">
        <f t="array" ref="J314">IF(ISERROR(G314/I314),"",G314/I314)</f>
        <v>13.4375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SUM('31:10'!G315)</f>
        <v>1281</v>
      </c>
      <c r="H315" s="374">
        <f t="shared" si="110"/>
        <v>6443.43</v>
      </c>
      <c r="I315" s="93">
        <f>SUM('31:10'!I315)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SUM('31:10'!G316)</f>
        <v>1266</v>
      </c>
      <c r="H316" s="378">
        <f t="shared" si="110"/>
        <v>6367.9800000000005</v>
      </c>
      <c r="I316" s="93">
        <f>SUM('31:10'!I316)</f>
        <v>103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SUM('31:10'!G317)</f>
        <v>656</v>
      </c>
      <c r="H317" s="450">
        <f t="shared" si="110"/>
        <v>3299.6800000000003</v>
      </c>
      <c r="I317" s="93">
        <f>SUM('31:10'!I317)</f>
        <v>48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SUM('31:10'!G318)</f>
        <v>0</v>
      </c>
      <c r="H318" s="339">
        <f t="shared" si="110"/>
        <v>0</v>
      </c>
      <c r="I318" s="93">
        <f>SUM('31:10'!I318)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SUM('31:10'!O318)</f>
        <v>0</v>
      </c>
      <c r="P318" s="93">
        <f>SUM('31:10'!P318)</f>
        <v>0</v>
      </c>
      <c r="Q318" s="93">
        <f>SUM('31:10'!Q318)</f>
        <v>0</v>
      </c>
      <c r="R318" s="93">
        <f>SUM('31:10'!R318)</f>
        <v>0</v>
      </c>
      <c r="S318" s="93">
        <f>SUM('31:10'!S318)</f>
        <v>0</v>
      </c>
      <c r="T318" s="93">
        <f>SUM('31:10'!T318)</f>
        <v>0</v>
      </c>
      <c r="U318" s="93">
        <f>SUM('31:10'!U318)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SUM('31:10'!X318)</f>
        <v>0</v>
      </c>
      <c r="Y318" s="93">
        <f>SUM('31:10'!Y318)</f>
        <v>0</v>
      </c>
      <c r="Z318" s="93">
        <f>SUM('31:10'!Z318)</f>
        <v>0</v>
      </c>
      <c r="AA318" s="93">
        <f>SUM('31:10'!AA318)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38" t="s">
        <v>102</v>
      </c>
      <c r="B319" s="639"/>
      <c r="C319" s="342" t="s">
        <v>71</v>
      </c>
      <c r="D319" s="20"/>
      <c r="E319" s="20"/>
      <c r="F319" s="32"/>
      <c r="G319" s="103">
        <f>SUM(G309:G318)</f>
        <v>4493</v>
      </c>
      <c r="H319" s="30">
        <f>SUM(H309:H318)</f>
        <v>22599.79</v>
      </c>
      <c r="I319" s="30">
        <f>SUM(I309:I318)</f>
        <v>344</v>
      </c>
      <c r="J319" s="31">
        <f t="array" ref="J319">IF(ISERROR(G319/I319),"",G319/I319)</f>
        <v>13.061046511627907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SUM('31:10'!G320)</f>
        <v>0</v>
      </c>
      <c r="H320" s="339">
        <f>D320*G320</f>
        <v>0</v>
      </c>
      <c r="I320" s="93">
        <f>SUM('31:10'!I320)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SUM('31:10'!O320)</f>
        <v>0</v>
      </c>
      <c r="P320" s="93">
        <f>SUM('31:10'!P320)</f>
        <v>0</v>
      </c>
      <c r="Q320" s="93">
        <f>SUM('31:10'!Q320)</f>
        <v>0</v>
      </c>
      <c r="R320" s="93">
        <f>SUM('31:10'!R320)</f>
        <v>0</v>
      </c>
      <c r="S320" s="93">
        <f>SUM('31:10'!S320)</f>
        <v>0</v>
      </c>
      <c r="T320" s="93">
        <f>SUM('31:10'!T320)</f>
        <v>0</v>
      </c>
      <c r="U320" s="93">
        <f>SUM('31:10'!U320)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SUM('31:10'!X320)</f>
        <v>0</v>
      </c>
      <c r="Y320" s="93">
        <f>SUM('31:10'!Y320)</f>
        <v>0</v>
      </c>
      <c r="Z320" s="93">
        <f>SUM('31:10'!Z320)</f>
        <v>0</v>
      </c>
      <c r="AA320" s="93">
        <f>SUM('31:10'!AA320)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SUM('31:10'!G321)</f>
        <v>347</v>
      </c>
      <c r="H321" s="339">
        <f t="shared" ref="H321:H333" si="121">D321*G321</f>
        <v>2283.2600000000002</v>
      </c>
      <c r="I321" s="93">
        <f>SUM('31:10'!I321)</f>
        <v>71</v>
      </c>
      <c r="J321" s="31">
        <f t="array" ref="J321">IF(ISERROR(G321/I321),"",G321/I321)</f>
        <v>4.887323943661972</v>
      </c>
      <c r="K321" s="35">
        <f t="array" ref="K321">IF(ISERROR(G321/L321),"",G321/L321)</f>
        <v>69.400000000000006</v>
      </c>
      <c r="L321" s="87">
        <v>5</v>
      </c>
      <c r="M321" s="36">
        <f t="shared" si="118"/>
        <v>1.5999999999999943</v>
      </c>
      <c r="N321" s="31">
        <f t="shared" si="119"/>
        <v>0</v>
      </c>
      <c r="O321" s="93">
        <f>SUM('31:10'!O321)</f>
        <v>0</v>
      </c>
      <c r="P321" s="93">
        <f>SUM('31:10'!P321)</f>
        <v>0</v>
      </c>
      <c r="Q321" s="93">
        <f>SUM('31:10'!Q321)</f>
        <v>0</v>
      </c>
      <c r="R321" s="93">
        <f>SUM('31:10'!R321)</f>
        <v>0</v>
      </c>
      <c r="S321" s="93">
        <f>SUM('31:10'!S321)</f>
        <v>0</v>
      </c>
      <c r="T321" s="93">
        <f>SUM('31:10'!T321)</f>
        <v>0</v>
      </c>
      <c r="U321" s="93">
        <f>SUM('31:10'!U321)</f>
        <v>0</v>
      </c>
      <c r="V321" s="206">
        <f t="shared" si="120"/>
        <v>0</v>
      </c>
      <c r="W321" s="33">
        <f t="shared" si="117"/>
        <v>0</v>
      </c>
      <c r="X321" s="93">
        <f>SUM('31:10'!X321)</f>
        <v>0</v>
      </c>
      <c r="Y321" s="93">
        <f>SUM('31:10'!Y321)</f>
        <v>0</v>
      </c>
      <c r="Z321" s="93">
        <f>SUM('31:10'!Z321)</f>
        <v>0</v>
      </c>
      <c r="AA321" s="93">
        <f>SUM('31:10'!AA321)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SUM('31:10'!G322)</f>
        <v>557</v>
      </c>
      <c r="H322" s="339">
        <f t="shared" si="121"/>
        <v>4344.5999999999995</v>
      </c>
      <c r="I322" s="93">
        <f>SUM('31:10'!I322)</f>
        <v>120</v>
      </c>
      <c r="J322" s="31">
        <f t="array" ref="J322">IF(ISERROR(G322/I322),"",G322/I322)</f>
        <v>4.6416666666666666</v>
      </c>
      <c r="K322" s="35">
        <f t="array" ref="K322">IF(ISERROR(G322/L322),"",G322/L322)</f>
        <v>121.08695652173914</v>
      </c>
      <c r="L322" s="87">
        <v>4.5999999999999996</v>
      </c>
      <c r="M322" s="36">
        <f t="shared" si="118"/>
        <v>-1.0869565217391397</v>
      </c>
      <c r="N322" s="31">
        <f t="shared" si="119"/>
        <v>0</v>
      </c>
      <c r="O322" s="93">
        <f>SUM('31:10'!O322)</f>
        <v>0</v>
      </c>
      <c r="P322" s="93">
        <f>SUM('31:10'!P322)</f>
        <v>0</v>
      </c>
      <c r="Q322" s="93">
        <f>SUM('31:10'!Q322)</f>
        <v>0</v>
      </c>
      <c r="R322" s="93">
        <f>SUM('31:10'!R322)</f>
        <v>0</v>
      </c>
      <c r="S322" s="93">
        <f>SUM('31:10'!S322)</f>
        <v>0</v>
      </c>
      <c r="T322" s="93">
        <f>SUM('31:10'!T322)</f>
        <v>0</v>
      </c>
      <c r="U322" s="93">
        <f>SUM('31:10'!U322)</f>
        <v>0</v>
      </c>
      <c r="V322" s="206">
        <f t="shared" si="120"/>
        <v>0</v>
      </c>
      <c r="W322" s="33">
        <f t="shared" si="117"/>
        <v>0</v>
      </c>
      <c r="X322" s="93">
        <f>SUM('31:10'!X322)</f>
        <v>0</v>
      </c>
      <c r="Y322" s="93">
        <f>SUM('31:10'!Y322)</f>
        <v>0</v>
      </c>
      <c r="Z322" s="93">
        <f>SUM('31:10'!Z322)</f>
        <v>0</v>
      </c>
      <c r="AA322" s="93">
        <f>SUM('31:10'!AA322)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SUM('31:10'!G323)</f>
        <v>262</v>
      </c>
      <c r="H323" s="339">
        <f t="shared" si="121"/>
        <v>1152.8000000000002</v>
      </c>
      <c r="I323" s="93">
        <f>SUM('31:10'!I323)</f>
        <v>45</v>
      </c>
      <c r="J323" s="31">
        <f t="array" ref="J323">IF(ISERROR(G323/I323),"",G323/I323)</f>
        <v>5.822222222222222</v>
      </c>
      <c r="K323" s="35">
        <f t="array" ref="K323">IF(ISERROR(G323/L323),"",G323/L323)</f>
        <v>45.172413793103452</v>
      </c>
      <c r="L323" s="87">
        <v>5.8</v>
      </c>
      <c r="M323" s="36">
        <f t="shared" si="118"/>
        <v>-0.17241379310345195</v>
      </c>
      <c r="N323" s="31">
        <f t="shared" si="119"/>
        <v>0</v>
      </c>
      <c r="O323" s="93">
        <f>SUM('31:10'!O323)</f>
        <v>0</v>
      </c>
      <c r="P323" s="93">
        <f>SUM('31:10'!P323)</f>
        <v>0</v>
      </c>
      <c r="Q323" s="93">
        <f>SUM('31:10'!Q323)</f>
        <v>0</v>
      </c>
      <c r="R323" s="93">
        <f>SUM('31:10'!R323)</f>
        <v>0</v>
      </c>
      <c r="S323" s="93">
        <f>SUM('31:10'!S323)</f>
        <v>0</v>
      </c>
      <c r="T323" s="93">
        <f>SUM('31:10'!T323)</f>
        <v>0</v>
      </c>
      <c r="U323" s="93">
        <f>SUM('31:10'!U323)</f>
        <v>0</v>
      </c>
      <c r="V323" s="206">
        <f t="shared" si="120"/>
        <v>0</v>
      </c>
      <c r="W323" s="33">
        <f t="shared" si="117"/>
        <v>0</v>
      </c>
      <c r="X323" s="93">
        <f>SUM('31:10'!X323)</f>
        <v>0</v>
      </c>
      <c r="Y323" s="93">
        <f>SUM('31:10'!Y323)</f>
        <v>0</v>
      </c>
      <c r="Z323" s="93">
        <f>SUM('31:10'!Z323)</f>
        <v>0</v>
      </c>
      <c r="AA323" s="93">
        <f>SUM('31:10'!AA323)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SUM('31:10'!G324)</f>
        <v>0</v>
      </c>
      <c r="H324" s="339">
        <f t="shared" si="121"/>
        <v>0</v>
      </c>
      <c r="I324" s="93">
        <f>SUM('31:10'!I324)</f>
        <v>0</v>
      </c>
      <c r="J324" s="31"/>
      <c r="K324" s="35"/>
      <c r="L324" s="87">
        <v>6</v>
      </c>
      <c r="M324" s="36"/>
      <c r="N324" s="31"/>
      <c r="O324" s="93">
        <f>SUM('31:10'!O324)</f>
        <v>0</v>
      </c>
      <c r="P324" s="93">
        <f>SUM('31:10'!P324)</f>
        <v>0</v>
      </c>
      <c r="Q324" s="93">
        <f>SUM('31:10'!Q324)</f>
        <v>0</v>
      </c>
      <c r="R324" s="93">
        <f>SUM('31:10'!R324)</f>
        <v>0</v>
      </c>
      <c r="S324" s="93">
        <f>SUM('31:10'!S324)</f>
        <v>0</v>
      </c>
      <c r="T324" s="93">
        <f>SUM('31:10'!T324)</f>
        <v>0</v>
      </c>
      <c r="U324" s="93">
        <f>SUM('31:10'!U324)</f>
        <v>0</v>
      </c>
      <c r="V324" s="206"/>
      <c r="W324" s="33"/>
      <c r="X324" s="93">
        <f>SUM('31:10'!X324)</f>
        <v>0</v>
      </c>
      <c r="Y324" s="93">
        <f>SUM('31:10'!Y324)</f>
        <v>0</v>
      </c>
      <c r="Z324" s="93">
        <f>SUM('31:10'!Z324)</f>
        <v>0</v>
      </c>
      <c r="AA324" s="93">
        <f>SUM('31:10'!AA324)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SUM('31:10'!G325)</f>
        <v>0</v>
      </c>
      <c r="H325" s="339">
        <f t="shared" si="121"/>
        <v>0</v>
      </c>
      <c r="I325" s="93">
        <f>SUM('31:10'!I325)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SUM('31:10'!O325)</f>
        <v>0</v>
      </c>
      <c r="P325" s="93">
        <f>SUM('31:10'!P325)</f>
        <v>0</v>
      </c>
      <c r="Q325" s="93">
        <f>SUM('31:10'!Q325)</f>
        <v>0</v>
      </c>
      <c r="R325" s="93">
        <f>SUM('31:10'!R325)</f>
        <v>0</v>
      </c>
      <c r="S325" s="93">
        <f>SUM('31:10'!S325)</f>
        <v>0</v>
      </c>
      <c r="T325" s="93">
        <f>SUM('31:10'!T325)</f>
        <v>0</v>
      </c>
      <c r="U325" s="93">
        <f>SUM('31:10'!U325)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SUM('31:10'!X325)</f>
        <v>0</v>
      </c>
      <c r="Y325" s="93">
        <f>SUM('31:10'!Y325)</f>
        <v>0</v>
      </c>
      <c r="Z325" s="93">
        <f>SUM('31:10'!Z325)</f>
        <v>0</v>
      </c>
      <c r="AA325" s="93">
        <f>SUM('31:10'!AA325)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SUM('31:10'!G326)</f>
        <v>0</v>
      </c>
      <c r="H326" s="339">
        <f t="shared" si="121"/>
        <v>0</v>
      </c>
      <c r="I326" s="93">
        <f>SUM('31:10'!I326)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SUM('31:10'!O326)</f>
        <v>0</v>
      </c>
      <c r="P326" s="93">
        <f>SUM('31:10'!P326)</f>
        <v>0</v>
      </c>
      <c r="Q326" s="93">
        <f>SUM('31:10'!Q326)</f>
        <v>0</v>
      </c>
      <c r="R326" s="93">
        <f>SUM('31:10'!R326)</f>
        <v>0</v>
      </c>
      <c r="S326" s="93">
        <f>SUM('31:10'!S326)</f>
        <v>0</v>
      </c>
      <c r="T326" s="93">
        <f>SUM('31:10'!T326)</f>
        <v>0</v>
      </c>
      <c r="U326" s="93">
        <f>SUM('31:10'!U326)</f>
        <v>0</v>
      </c>
      <c r="V326" s="206">
        <f t="shared" si="124"/>
        <v>0</v>
      </c>
      <c r="W326" s="33" t="str">
        <f t="shared" si="125"/>
        <v/>
      </c>
      <c r="X326" s="93">
        <f>SUM('31:10'!X326)</f>
        <v>0</v>
      </c>
      <c r="Y326" s="93">
        <f>SUM('31:10'!Y326)</f>
        <v>0</v>
      </c>
      <c r="Z326" s="93">
        <f>SUM('31:10'!Z326)</f>
        <v>0</v>
      </c>
      <c r="AA326" s="93">
        <f>SUM('31:10'!AA326)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SUM('31:10'!G327)</f>
        <v>0</v>
      </c>
      <c r="H327" s="339">
        <f t="shared" si="121"/>
        <v>0</v>
      </c>
      <c r="I327" s="93">
        <f>SUM('31:10'!I327)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SUM('31:10'!G328)</f>
        <v>0</v>
      </c>
      <c r="H328" s="339">
        <f t="shared" si="121"/>
        <v>0</v>
      </c>
      <c r="I328" s="93">
        <f>SUM('31:10'!I328)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SUM('31:10'!O328)</f>
        <v>0</v>
      </c>
      <c r="P328" s="93">
        <f>SUM('31:10'!P328)</f>
        <v>0</v>
      </c>
      <c r="Q328" s="93">
        <f>SUM('31:10'!Q328)</f>
        <v>0</v>
      </c>
      <c r="R328" s="93">
        <f>SUM('31:10'!R328)</f>
        <v>0</v>
      </c>
      <c r="S328" s="93">
        <f>SUM('31:10'!S328)</f>
        <v>0</v>
      </c>
      <c r="T328" s="93">
        <f>SUM('31:10'!T328)</f>
        <v>0</v>
      </c>
      <c r="U328" s="93">
        <f>SUM('31:10'!U328)</f>
        <v>0</v>
      </c>
      <c r="V328" s="206"/>
      <c r="W328" s="33"/>
      <c r="X328" s="93">
        <f>SUM('31:10'!X328)</f>
        <v>0</v>
      </c>
      <c r="Y328" s="93">
        <f>SUM('31:10'!Y328)</f>
        <v>0</v>
      </c>
      <c r="Z328" s="93">
        <f>SUM('31:10'!Z328)</f>
        <v>0</v>
      </c>
      <c r="AA328" s="93">
        <f>SUM('31:10'!AA328)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SUM('31:10'!G330)</f>
        <v>0</v>
      </c>
      <c r="H330" s="339">
        <f t="shared" si="121"/>
        <v>0</v>
      </c>
      <c r="I330" s="93">
        <f>SUM('31:10'!I330)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SUM('31:10'!O330)</f>
        <v>0</v>
      </c>
      <c r="P330" s="93">
        <f>SUM('31:10'!P330)</f>
        <v>0</v>
      </c>
      <c r="Q330" s="93">
        <f>SUM('31:10'!Q330)</f>
        <v>0</v>
      </c>
      <c r="R330" s="93">
        <f>SUM('31:10'!R330)</f>
        <v>0</v>
      </c>
      <c r="S330" s="93">
        <f>SUM('31:10'!S330)</f>
        <v>0</v>
      </c>
      <c r="T330" s="93">
        <f>SUM('31:10'!T330)</f>
        <v>0</v>
      </c>
      <c r="U330" s="93">
        <f>SUM('31:10'!U330)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SUM('31:10'!X330)</f>
        <v>0</v>
      </c>
      <c r="Y330" s="93">
        <f>SUM('31:10'!Y330)</f>
        <v>0</v>
      </c>
      <c r="Z330" s="93">
        <f>SUM('31:10'!Z330)</f>
        <v>0</v>
      </c>
      <c r="AA330" s="93">
        <f>SUM('31:10'!AA330)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SUM('31:10'!G331)</f>
        <v>0</v>
      </c>
      <c r="H331" s="339">
        <f t="shared" si="121"/>
        <v>0</v>
      </c>
      <c r="I331" s="93">
        <f>SUM('31:10'!I331)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SUM('31:10'!O331)</f>
        <v>0</v>
      </c>
      <c r="P331" s="93">
        <f>SUM('31:10'!P331)</f>
        <v>0</v>
      </c>
      <c r="Q331" s="93">
        <f>SUM('31:10'!Q331)</f>
        <v>0</v>
      </c>
      <c r="R331" s="93">
        <f>SUM('31:10'!R331)</f>
        <v>0</v>
      </c>
      <c r="S331" s="93">
        <f>SUM('31:10'!S331)</f>
        <v>0</v>
      </c>
      <c r="T331" s="93">
        <f>SUM('31:10'!T331)</f>
        <v>0</v>
      </c>
      <c r="U331" s="93">
        <f>SUM('31:10'!U331)</f>
        <v>0</v>
      </c>
      <c r="V331" s="206"/>
      <c r="W331" s="33"/>
      <c r="X331" s="93">
        <f>SUM('31:10'!X331)</f>
        <v>0</v>
      </c>
      <c r="Y331" s="93">
        <f>SUM('31:10'!Y331)</f>
        <v>0</v>
      </c>
      <c r="Z331" s="93">
        <f>SUM('31:10'!Z331)</f>
        <v>0</v>
      </c>
      <c r="AA331" s="93">
        <f>SUM('31:10'!AA331)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SUM('31:10'!G332)</f>
        <v>0</v>
      </c>
      <c r="H332" s="339">
        <f t="shared" si="121"/>
        <v>0</v>
      </c>
      <c r="I332" s="93">
        <f>SUM('31:10'!I332)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SUM('31:10'!O332)</f>
        <v>0</v>
      </c>
      <c r="P332" s="93">
        <f>SUM('31:10'!P332)</f>
        <v>0</v>
      </c>
      <c r="Q332" s="93">
        <f>SUM('31:10'!Q332)</f>
        <v>0</v>
      </c>
      <c r="R332" s="93">
        <f>SUM('31:10'!R332)</f>
        <v>0</v>
      </c>
      <c r="S332" s="93">
        <f>SUM('31:10'!S332)</f>
        <v>0</v>
      </c>
      <c r="T332" s="93">
        <f>SUM('31:10'!T332)</f>
        <v>0</v>
      </c>
      <c r="U332" s="93">
        <f>SUM('31:10'!U332)</f>
        <v>0</v>
      </c>
      <c r="V332" s="206"/>
      <c r="W332" s="33"/>
      <c r="X332" s="93">
        <f>SUM('31:10'!X332)</f>
        <v>0</v>
      </c>
      <c r="Y332" s="93">
        <f>SUM('31:10'!Y332)</f>
        <v>0</v>
      </c>
      <c r="Z332" s="93">
        <f>SUM('31:10'!Z332)</f>
        <v>0</v>
      </c>
      <c r="AA332" s="93">
        <f>SUM('31:10'!AA332)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SUM('31:10'!G333)</f>
        <v>0</v>
      </c>
      <c r="H333" s="339">
        <f t="shared" si="121"/>
        <v>0</v>
      </c>
      <c r="I333" s="93">
        <f>SUM('31:10'!I333)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SUM('31:10'!O333)</f>
        <v>0</v>
      </c>
      <c r="P333" s="93">
        <f>SUM('31:10'!P333)</f>
        <v>0</v>
      </c>
      <c r="Q333" s="93">
        <f>SUM('31:10'!Q333)</f>
        <v>0</v>
      </c>
      <c r="R333" s="93">
        <f>SUM('31:10'!R333)</f>
        <v>0</v>
      </c>
      <c r="S333" s="93">
        <f>SUM('31:10'!S333)</f>
        <v>0</v>
      </c>
      <c r="T333" s="93">
        <f>SUM('31:10'!T333)</f>
        <v>0</v>
      </c>
      <c r="U333" s="93">
        <f>SUM('31:10'!U333)</f>
        <v>0</v>
      </c>
      <c r="V333" s="206"/>
      <c r="W333" s="33"/>
      <c r="X333" s="93">
        <f>SUM('31:10'!X333)</f>
        <v>0</v>
      </c>
      <c r="Y333" s="93">
        <f>SUM('31:10'!Y333)</f>
        <v>0</v>
      </c>
      <c r="Z333" s="93">
        <f>SUM('31:10'!Z333)</f>
        <v>0</v>
      </c>
      <c r="AA333" s="93">
        <f>SUM('31:10'!AA333)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38" t="s">
        <v>106</v>
      </c>
      <c r="B334" s="639"/>
      <c r="C334" s="342" t="s">
        <v>71</v>
      </c>
      <c r="D334" s="20"/>
      <c r="E334" s="20"/>
      <c r="F334" s="32"/>
      <c r="G334" s="94">
        <f>SUM(G320:G333)</f>
        <v>1166</v>
      </c>
      <c r="H334" s="30">
        <f>SUM(H320:H333)</f>
        <v>7780.66</v>
      </c>
      <c r="I334" s="30">
        <f>SUM(I320:I333)</f>
        <v>236</v>
      </c>
      <c r="J334" s="31">
        <f t="array" ref="J334">IF(ISERROR(G334/I334),"",G334/I334)</f>
        <v>4.9406779661016946</v>
      </c>
      <c r="K334" s="30">
        <f>SUM(K320:K330)</f>
        <v>235.65937031484262</v>
      </c>
      <c r="L334" s="98"/>
      <c r="M334" s="89">
        <f t="shared" ref="M334:V334" si="130">SUM(M320:M330)</f>
        <v>0.34062968515740266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49" t="s">
        <v>108</v>
      </c>
      <c r="B335" s="650"/>
      <c r="C335" s="650"/>
      <c r="D335" s="650"/>
      <c r="E335" s="650"/>
      <c r="F335" s="651"/>
      <c r="G335" s="193">
        <f>SUM(G199,G257,G292,G308,G319,G334)</f>
        <v>59556</v>
      </c>
      <c r="H335" s="193">
        <f>SUM(H199,H257,H292,H308,H319,H334)</f>
        <v>296639.24</v>
      </c>
      <c r="I335" s="193">
        <f>SUM(I199,I257,I292,I308,I319,I334)</f>
        <v>3573.8</v>
      </c>
      <c r="J335" s="52">
        <f t="array" ref="J335">IF(ISERROR(G335/I335),"",G335/I335)</f>
        <v>16.664614695841959</v>
      </c>
      <c r="K335" s="193">
        <f>SUM(K199,K257,K292,K308,K319,K334)</f>
        <v>2473.0261788032471</v>
      </c>
      <c r="L335" s="52">
        <f>IF(ISERROR(G335/K335),"",G335/K335)</f>
        <v>24.082235970838159</v>
      </c>
      <c r="M335" s="193">
        <f t="shared" ref="M335:AA335" si="132">SUM(M199,M257,M292,M308,M319,M334)</f>
        <v>407.7738211967532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66"/>
      <c r="AM335" s="666"/>
      <c r="AN335" s="666"/>
      <c r="AO335" s="666"/>
      <c r="AP335" s="666"/>
      <c r="AQ335" s="666"/>
      <c r="AR335" s="666"/>
      <c r="AS335" s="666"/>
      <c r="AT335" s="666"/>
      <c r="AU335" s="666"/>
      <c r="AV335" s="666"/>
      <c r="AW335" s="666"/>
      <c r="AX335" s="666"/>
      <c r="AY335" s="666"/>
      <c r="AZ335" s="666"/>
      <c r="BA335" s="666"/>
    </row>
    <row r="336" spans="1:53" ht="15.75" customHeight="1">
      <c r="A336" s="570" t="s">
        <v>503</v>
      </c>
      <c r="B336" s="337" t="s">
        <v>110</v>
      </c>
      <c r="C336" s="652" t="s">
        <v>111</v>
      </c>
      <c r="D336" s="652"/>
      <c r="E336" s="631" t="s">
        <v>112</v>
      </c>
      <c r="F336" s="631"/>
      <c r="G336" s="642" t="s">
        <v>113</v>
      </c>
      <c r="H336" s="642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42" t="s">
        <v>117</v>
      </c>
      <c r="Q336" s="642"/>
      <c r="R336" s="642" t="s">
        <v>36</v>
      </c>
      <c r="S336" s="642"/>
      <c r="T336" s="642" t="s">
        <v>118</v>
      </c>
      <c r="U336" s="642"/>
      <c r="V336" s="642" t="s">
        <v>119</v>
      </c>
      <c r="W336" s="642"/>
      <c r="X336" s="642" t="s">
        <v>36</v>
      </c>
      <c r="Y336" s="642"/>
      <c r="Z336" s="642" t="s">
        <v>118</v>
      </c>
      <c r="AA336" s="642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71"/>
      <c r="B337" s="337" t="s">
        <v>120</v>
      </c>
      <c r="C337" s="653">
        <f>SUM('31:10'!C337)</f>
        <v>11</v>
      </c>
      <c r="D337" s="654"/>
      <c r="E337" s="655">
        <f>D337*11</f>
        <v>0</v>
      </c>
      <c r="F337" s="655"/>
      <c r="G337" s="653">
        <f>SUM('31:10'!G337)</f>
        <v>11</v>
      </c>
      <c r="H337" s="654"/>
      <c r="I337" s="631">
        <f>G337*11</f>
        <v>121</v>
      </c>
      <c r="J337" s="631"/>
      <c r="K337" s="631">
        <f>E337-I337</f>
        <v>-121</v>
      </c>
      <c r="L337" s="631"/>
      <c r="M337" s="656" t="str">
        <f>IF(ISERROR(K337/E337),"",K337/E337)</f>
        <v/>
      </c>
      <c r="N337" s="656"/>
      <c r="O337" s="631"/>
      <c r="P337" s="642" t="s">
        <v>70</v>
      </c>
      <c r="Q337" s="642"/>
      <c r="R337" s="657">
        <f>SUM(O199:U199)</f>
        <v>0</v>
      </c>
      <c r="S337" s="657"/>
      <c r="T337" s="658" t="str">
        <f t="array" ref="T337">IF(ISERROR(R337/R344),"",R337/R344)</f>
        <v/>
      </c>
      <c r="U337" s="658"/>
      <c r="V337" s="642" t="s">
        <v>41</v>
      </c>
      <c r="W337" s="642"/>
      <c r="X337" s="667">
        <f>SUM(P198,P256,P291,P307,P318,P333)</f>
        <v>0</v>
      </c>
      <c r="Y337" s="668"/>
      <c r="Z337" s="658" t="str">
        <f t="array" ref="Z337">IF(ISERROR(X337/X344),"",X337/X344)</f>
        <v/>
      </c>
      <c r="AA337" s="658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71"/>
      <c r="B338" s="337" t="s">
        <v>121</v>
      </c>
      <c r="C338" s="653">
        <f>SUM('31:10'!C338)</f>
        <v>0</v>
      </c>
      <c r="D338" s="654"/>
      <c r="E338" s="655">
        <f>D338*11</f>
        <v>0</v>
      </c>
      <c r="F338" s="655"/>
      <c r="G338" s="653">
        <f>SUM('31:10'!G338)</f>
        <v>0</v>
      </c>
      <c r="H338" s="654"/>
      <c r="I338" s="631">
        <f>G338*11</f>
        <v>0</v>
      </c>
      <c r="J338" s="631"/>
      <c r="K338" s="631">
        <f>E338-I338</f>
        <v>0</v>
      </c>
      <c r="L338" s="631"/>
      <c r="M338" s="656" t="str">
        <f>IF(ISERROR(K338/E338),"",K338/E338)</f>
        <v/>
      </c>
      <c r="N338" s="656"/>
      <c r="O338" s="631"/>
      <c r="P338" s="642" t="s">
        <v>86</v>
      </c>
      <c r="Q338" s="642"/>
      <c r="R338" s="657">
        <f>SUM(O257:U257)</f>
        <v>0</v>
      </c>
      <c r="S338" s="657"/>
      <c r="T338" s="658" t="str">
        <f>IF(ISERROR(R338/R344),"",R338/R344)</f>
        <v/>
      </c>
      <c r="U338" s="658"/>
      <c r="V338" s="642" t="s">
        <v>42</v>
      </c>
      <c r="W338" s="642"/>
      <c r="X338" s="667">
        <f>SUM(P199,P257,P292,P308,P319,P334)</f>
        <v>0</v>
      </c>
      <c r="Y338" s="668"/>
      <c r="Z338" s="658" t="str">
        <f>IF(ISERROR(X338/X344),"",X338/X344)</f>
        <v/>
      </c>
      <c r="AA338" s="658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71"/>
      <c r="B339" s="337" t="s">
        <v>122</v>
      </c>
      <c r="C339" s="653">
        <f>SUM('31:10'!C339)</f>
        <v>0</v>
      </c>
      <c r="D339" s="654"/>
      <c r="E339" s="655">
        <f>D339*11</f>
        <v>0</v>
      </c>
      <c r="F339" s="655"/>
      <c r="G339" s="653">
        <f>SUM('31:10'!G339)</f>
        <v>11</v>
      </c>
      <c r="H339" s="654"/>
      <c r="I339" s="631">
        <f>G339*8</f>
        <v>88</v>
      </c>
      <c r="J339" s="631"/>
      <c r="K339" s="631">
        <f>E339-I339</f>
        <v>-88</v>
      </c>
      <c r="L339" s="631"/>
      <c r="M339" s="656" t="str">
        <f>IF(ISERROR(K339/E339),"",K339/E339)</f>
        <v/>
      </c>
      <c r="N339" s="656"/>
      <c r="O339" s="631"/>
      <c r="P339" s="642" t="s">
        <v>92</v>
      </c>
      <c r="Q339" s="642"/>
      <c r="R339" s="657">
        <f>SUM(O292:U292)</f>
        <v>0</v>
      </c>
      <c r="S339" s="657"/>
      <c r="T339" s="658" t="str">
        <f>IF(ISERROR(R339/R344),"",R339/R344)</f>
        <v/>
      </c>
      <c r="U339" s="658"/>
      <c r="V339" s="642" t="s">
        <v>43</v>
      </c>
      <c r="W339" s="642"/>
      <c r="X339" s="667">
        <f>SUM(P200,P258,P293,P309,P320,P335)</f>
        <v>0</v>
      </c>
      <c r="Y339" s="668"/>
      <c r="Z339" s="658" t="str">
        <f>IF(ISERROR(X339/X344),"",X339/X344)</f>
        <v/>
      </c>
      <c r="AA339" s="658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71"/>
      <c r="B340" s="337" t="s">
        <v>47</v>
      </c>
      <c r="C340" s="653">
        <f>SUM('31:10'!C340)</f>
        <v>11</v>
      </c>
      <c r="D340" s="654"/>
      <c r="E340" s="655">
        <f>D340*11</f>
        <v>0</v>
      </c>
      <c r="F340" s="655"/>
      <c r="G340" s="653">
        <f>SUM('31:10'!G340)</f>
        <v>11</v>
      </c>
      <c r="H340" s="654"/>
      <c r="I340" s="631">
        <f>G340*11</f>
        <v>121</v>
      </c>
      <c r="J340" s="631"/>
      <c r="K340" s="631">
        <f>E340-I340</f>
        <v>-121</v>
      </c>
      <c r="L340" s="631"/>
      <c r="M340" s="656" t="str">
        <f>IF(ISERROR(K340/E340),"",K340/E340)</f>
        <v/>
      </c>
      <c r="N340" s="656"/>
      <c r="O340" s="631"/>
      <c r="P340" s="642" t="s">
        <v>99</v>
      </c>
      <c r="Q340" s="642"/>
      <c r="R340" s="657">
        <f>SUM(O308:U308)</f>
        <v>0</v>
      </c>
      <c r="S340" s="657"/>
      <c r="T340" s="658" t="str">
        <f>IF(ISERROR(R340/R344),"",R340/R344)</f>
        <v/>
      </c>
      <c r="U340" s="658"/>
      <c r="V340" s="642" t="s">
        <v>44</v>
      </c>
      <c r="W340" s="642"/>
      <c r="X340" s="667">
        <f>SUM(P202,P259,P294,P310,P321,P336)</f>
        <v>0</v>
      </c>
      <c r="Y340" s="668"/>
      <c r="Z340" s="658" t="str">
        <f>IF(ISERROR(X340/X344),"",X340/X344)</f>
        <v/>
      </c>
      <c r="AA340" s="658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72"/>
      <c r="B341" s="337" t="s">
        <v>123</v>
      </c>
      <c r="C341" s="660">
        <f>SUM(C337:D340)</f>
        <v>22</v>
      </c>
      <c r="D341" s="631"/>
      <c r="E341" s="655">
        <f>SUM(F337:F340)</f>
        <v>0</v>
      </c>
      <c r="F341" s="631"/>
      <c r="G341" s="660">
        <f>SUM(G337:H340)</f>
        <v>33</v>
      </c>
      <c r="H341" s="631"/>
      <c r="I341" s="631">
        <f>SUM(I337:J340)</f>
        <v>330</v>
      </c>
      <c r="J341" s="631"/>
      <c r="K341" s="631">
        <f>SUM(K337:L340)</f>
        <v>-330</v>
      </c>
      <c r="L341" s="631"/>
      <c r="M341" s="656" t="str">
        <f>IF(ISERROR(K341/E341),"",K341/E341)</f>
        <v/>
      </c>
      <c r="N341" s="656"/>
      <c r="O341" s="631"/>
      <c r="P341" s="642" t="s">
        <v>102</v>
      </c>
      <c r="Q341" s="642"/>
      <c r="R341" s="657">
        <f>SUM(O319:U319)</f>
        <v>0</v>
      </c>
      <c r="S341" s="657"/>
      <c r="T341" s="658" t="str">
        <f>IF(ISERROR(R341/R344),"",R341/R344)</f>
        <v/>
      </c>
      <c r="U341" s="658"/>
      <c r="V341" s="642" t="s">
        <v>45</v>
      </c>
      <c r="W341" s="642"/>
      <c r="X341" s="667">
        <f>SUM(P203,P260,P295,P311,P322,P337)</f>
        <v>0</v>
      </c>
      <c r="Y341" s="668"/>
      <c r="Z341" s="658" t="str">
        <f>IF(ISERROR(X341/X344),"",X341/X344)</f>
        <v/>
      </c>
      <c r="AA341" s="658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59556</v>
      </c>
      <c r="C342" s="657" t="s">
        <v>155</v>
      </c>
      <c r="D342" s="657"/>
      <c r="E342" s="642">
        <f>H335</f>
        <v>296639.24</v>
      </c>
      <c r="F342" s="642"/>
      <c r="G342" s="642" t="s">
        <v>34</v>
      </c>
      <c r="H342" s="642"/>
      <c r="I342" s="659">
        <f>L335</f>
        <v>24.082235970838159</v>
      </c>
      <c r="J342" s="659"/>
      <c r="K342" s="631" t="s">
        <v>32</v>
      </c>
      <c r="L342" s="631"/>
      <c r="M342" s="659">
        <f>J335</f>
        <v>16.664614695841959</v>
      </c>
      <c r="N342" s="659"/>
      <c r="O342" s="631"/>
      <c r="P342" s="642" t="s">
        <v>106</v>
      </c>
      <c r="Q342" s="642"/>
      <c r="R342" s="657">
        <f>SUM(O334:U334)</f>
        <v>0</v>
      </c>
      <c r="S342" s="657"/>
      <c r="T342" s="658" t="str">
        <f>IF(ISERROR(R342/R344),"",R342/R344)</f>
        <v/>
      </c>
      <c r="U342" s="658"/>
      <c r="V342" s="642" t="s">
        <v>46</v>
      </c>
      <c r="W342" s="642"/>
      <c r="X342" s="667">
        <f>SUM(P204,P261,P296,P312,P323,P338)</f>
        <v>0</v>
      </c>
      <c r="Y342" s="668"/>
      <c r="Z342" s="658" t="str">
        <f>IF(ISERROR(X342/X344),"",X342/X344)</f>
        <v/>
      </c>
      <c r="AA342" s="658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3595.8</v>
      </c>
      <c r="C343" s="642" t="s">
        <v>114</v>
      </c>
      <c r="D343" s="642"/>
      <c r="E343" s="652">
        <f>K335+I341</f>
        <v>2803.0261788032471</v>
      </c>
      <c r="F343" s="652"/>
      <c r="G343" s="642" t="s">
        <v>150</v>
      </c>
      <c r="H343" s="642"/>
      <c r="I343" s="659">
        <f>B343-E343</f>
        <v>792.77382119675303</v>
      </c>
      <c r="J343" s="659"/>
      <c r="K343" s="631" t="s">
        <v>151</v>
      </c>
      <c r="L343" s="631"/>
      <c r="M343" s="656">
        <f>IF(ISERROR(I343/B343),"",I343/B343)</f>
        <v>0.22047216786160326</v>
      </c>
      <c r="N343" s="656"/>
      <c r="O343" s="631"/>
      <c r="P343" s="642" t="s">
        <v>107</v>
      </c>
      <c r="Q343" s="642"/>
      <c r="R343" s="657"/>
      <c r="S343" s="657"/>
      <c r="T343" s="658" t="str">
        <f>IF(ISERROR(R343/R344),"",R343/R344)</f>
        <v/>
      </c>
      <c r="U343" s="658"/>
      <c r="V343" s="642" t="s">
        <v>47</v>
      </c>
      <c r="W343" s="642"/>
      <c r="X343" s="667">
        <f>SUM(P205,P262,P297,P313,P324,P339)</f>
        <v>0</v>
      </c>
      <c r="Y343" s="668"/>
      <c r="Z343" s="658" t="str">
        <f>IF(ISERROR(X343/X344),"",X343/X344)</f>
        <v/>
      </c>
      <c r="AA343" s="658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42" t="s">
        <v>149</v>
      </c>
      <c r="D344" s="642"/>
      <c r="E344" s="658">
        <f>IF(ISERROR(B344/B343),"",B344/B343)</f>
        <v>0</v>
      </c>
      <c r="F344" s="658"/>
      <c r="G344" s="642" t="s">
        <v>158</v>
      </c>
      <c r="H344" s="642"/>
      <c r="I344" s="631">
        <f>V335</f>
        <v>0</v>
      </c>
      <c r="J344" s="631"/>
      <c r="K344" s="631" t="s">
        <v>156</v>
      </c>
      <c r="L344" s="631"/>
      <c r="M344" s="656">
        <f t="array" ref="M344">IF(ISERROR(I344/B342),"",I344/B342)</f>
        <v>0</v>
      </c>
      <c r="N344" s="656"/>
      <c r="O344" s="631"/>
      <c r="P344" s="642" t="s">
        <v>123</v>
      </c>
      <c r="Q344" s="642"/>
      <c r="R344" s="657">
        <f>SUM(R337:S343)</f>
        <v>0</v>
      </c>
      <c r="S344" s="657"/>
      <c r="T344" s="658">
        <f>SUM(T337:U343)</f>
        <v>0</v>
      </c>
      <c r="U344" s="658"/>
      <c r="V344" s="642" t="s">
        <v>123</v>
      </c>
      <c r="W344" s="642"/>
      <c r="X344" s="657">
        <f>SUM(X337:Y343)</f>
        <v>0</v>
      </c>
      <c r="Y344" s="657"/>
      <c r="Z344" s="658">
        <f>SUM(Z337:AA343)</f>
        <v>0</v>
      </c>
      <c r="AA344" s="658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661" t="s">
        <v>129</v>
      </c>
      <c r="B345" s="661"/>
      <c r="C345" s="661"/>
      <c r="D345" s="661"/>
      <c r="E345" s="661"/>
      <c r="F345" s="661"/>
      <c r="G345" s="661"/>
      <c r="H345" s="661"/>
      <c r="I345" s="661"/>
      <c r="J345" s="661"/>
      <c r="K345" s="661"/>
      <c r="L345" s="661"/>
      <c r="M345" s="661"/>
      <c r="N345" s="661"/>
      <c r="O345" s="661"/>
      <c r="P345" s="661"/>
      <c r="Q345" s="661"/>
      <c r="R345" s="661"/>
      <c r="S345" s="661"/>
      <c r="T345" s="661"/>
      <c r="U345" s="661"/>
      <c r="V345" s="661"/>
      <c r="W345" s="661"/>
      <c r="X345" s="661"/>
      <c r="Y345" s="661"/>
      <c r="Z345" s="661"/>
      <c r="AA345" s="661"/>
      <c r="AB345" s="661"/>
      <c r="AC345" s="661"/>
      <c r="AD345" s="661"/>
      <c r="AE345" s="661"/>
      <c r="AF345" s="661"/>
      <c r="AG345" s="661"/>
      <c r="AH345" s="661"/>
      <c r="AI345" s="661"/>
      <c r="AJ345" s="661"/>
      <c r="AK345" s="661"/>
      <c r="AL345" s="661"/>
      <c r="AM345" s="661"/>
      <c r="AN345" s="661"/>
      <c r="AO345" s="661"/>
      <c r="AP345" s="661"/>
      <c r="AQ345" s="661"/>
      <c r="AR345" s="661"/>
      <c r="AS345" s="661"/>
      <c r="AT345" s="661"/>
      <c r="AU345" s="661"/>
      <c r="AV345" s="661"/>
      <c r="AW345" s="661"/>
      <c r="AX345" s="661"/>
      <c r="AY345" s="661"/>
      <c r="AZ345" s="661"/>
      <c r="BA345" s="661"/>
    </row>
    <row r="346" spans="1:53">
      <c r="A346" s="581" t="s">
        <v>502</v>
      </c>
      <c r="B346" s="622" t="s">
        <v>25</v>
      </c>
      <c r="C346" s="622" t="s">
        <v>26</v>
      </c>
      <c r="D346" s="622" t="s">
        <v>27</v>
      </c>
      <c r="E346" s="625" t="s">
        <v>28</v>
      </c>
      <c r="F346" s="628" t="s">
        <v>29</v>
      </c>
      <c r="G346" s="631" t="s">
        <v>30</v>
      </c>
      <c r="H346" s="631"/>
      <c r="I346" s="622" t="s">
        <v>31</v>
      </c>
      <c r="J346" s="632" t="s">
        <v>32</v>
      </c>
      <c r="K346" s="643" t="s">
        <v>33</v>
      </c>
      <c r="L346" s="622" t="s">
        <v>34</v>
      </c>
      <c r="M346" s="646" t="s">
        <v>35</v>
      </c>
      <c r="N346" s="640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48" t="s">
        <v>38</v>
      </c>
      <c r="W346" s="640" t="s">
        <v>39</v>
      </c>
      <c r="X346" s="631" t="s">
        <v>40</v>
      </c>
      <c r="Y346" s="631"/>
      <c r="Z346" s="631"/>
      <c r="AA346" s="631"/>
      <c r="AB346" s="21"/>
      <c r="AC346" s="21"/>
      <c r="AD346" s="21"/>
      <c r="AE346" s="21"/>
      <c r="AF346" s="21"/>
      <c r="AG346" s="21"/>
      <c r="AH346" s="21"/>
      <c r="AI346" s="665"/>
      <c r="AJ346" s="663"/>
      <c r="AK346" s="663"/>
      <c r="AL346" s="663"/>
      <c r="AM346" s="663"/>
      <c r="AN346" s="663"/>
      <c r="AO346" s="663"/>
      <c r="AP346" s="663"/>
      <c r="AQ346" s="663"/>
      <c r="AR346" s="663"/>
      <c r="AS346" s="663"/>
      <c r="AT346" s="663"/>
      <c r="AU346" s="663"/>
      <c r="AV346" s="663"/>
      <c r="AW346" s="663"/>
      <c r="AX346" s="663"/>
      <c r="AY346" s="663"/>
      <c r="AZ346" s="663"/>
      <c r="BA346" s="663"/>
    </row>
    <row r="347" spans="1:53">
      <c r="A347" s="582"/>
      <c r="B347" s="623"/>
      <c r="C347" s="623"/>
      <c r="D347" s="623"/>
      <c r="E347" s="626"/>
      <c r="F347" s="629"/>
      <c r="G347" s="631"/>
      <c r="H347" s="631"/>
      <c r="I347" s="623"/>
      <c r="J347" s="633"/>
      <c r="K347" s="644"/>
      <c r="L347" s="623"/>
      <c r="M347" s="647"/>
      <c r="N347" s="640"/>
      <c r="O347" s="631" t="s">
        <v>41</v>
      </c>
      <c r="P347" s="631" t="s">
        <v>42</v>
      </c>
      <c r="Q347" s="631" t="s">
        <v>43</v>
      </c>
      <c r="R347" s="641" t="s">
        <v>44</v>
      </c>
      <c r="S347" s="642" t="s">
        <v>45</v>
      </c>
      <c r="T347" s="631" t="s">
        <v>46</v>
      </c>
      <c r="U347" s="631" t="s">
        <v>47</v>
      </c>
      <c r="V347" s="648"/>
      <c r="W347" s="640"/>
      <c r="X347" s="631" t="s">
        <v>13</v>
      </c>
      <c r="Y347" s="631" t="s">
        <v>48</v>
      </c>
      <c r="Z347" s="631" t="s">
        <v>49</v>
      </c>
      <c r="AA347" s="631" t="s">
        <v>47</v>
      </c>
      <c r="AB347" s="21"/>
      <c r="AC347" s="21"/>
      <c r="AD347" s="21"/>
      <c r="AE347" s="21"/>
      <c r="AF347" s="21"/>
      <c r="AG347" s="21"/>
      <c r="AH347" s="21"/>
      <c r="AI347" s="665"/>
      <c r="AJ347" s="663"/>
      <c r="AK347" s="663"/>
      <c r="AL347" s="663"/>
      <c r="AM347" s="663"/>
      <c r="AN347" s="663"/>
      <c r="AO347" s="663"/>
      <c r="AP347" s="663"/>
      <c r="AQ347" s="663"/>
      <c r="AR347" s="663"/>
      <c r="AS347" s="664"/>
      <c r="AT347" s="664"/>
      <c r="AU347" s="664"/>
      <c r="AV347" s="664"/>
      <c r="AW347" s="664"/>
      <c r="AX347" s="664"/>
      <c r="AY347" s="664"/>
      <c r="AZ347" s="664"/>
      <c r="BA347" s="664"/>
    </row>
    <row r="348" spans="1:53" ht="15.75" customHeight="1">
      <c r="A348" s="583"/>
      <c r="B348" s="624"/>
      <c r="C348" s="624"/>
      <c r="D348" s="624"/>
      <c r="E348" s="627"/>
      <c r="F348" s="630"/>
      <c r="G348" s="335" t="s">
        <v>50</v>
      </c>
      <c r="H348" s="335" t="s">
        <v>51</v>
      </c>
      <c r="I348" s="624"/>
      <c r="J348" s="634"/>
      <c r="K348" s="645"/>
      <c r="L348" s="624"/>
      <c r="M348" s="647"/>
      <c r="N348" s="640"/>
      <c r="O348" s="631"/>
      <c r="P348" s="631"/>
      <c r="Q348" s="631"/>
      <c r="R348" s="641"/>
      <c r="S348" s="642"/>
      <c r="T348" s="631"/>
      <c r="U348" s="631"/>
      <c r="V348" s="648"/>
      <c r="W348" s="640"/>
      <c r="X348" s="631"/>
      <c r="Y348" s="631"/>
      <c r="Z348" s="631"/>
      <c r="AA348" s="631"/>
      <c r="AB348" s="21"/>
      <c r="AC348" s="21"/>
      <c r="AD348" s="21"/>
      <c r="AE348" s="21"/>
      <c r="AF348" s="21"/>
      <c r="AG348" s="21"/>
      <c r="AH348" s="21"/>
      <c r="AI348" s="665"/>
      <c r="AJ348" s="663"/>
      <c r="AK348" s="663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SUM('31:10'!G349)</f>
        <v>0</v>
      </c>
      <c r="H349" s="95">
        <f t="shared" ref="H349:H369" si="133">D349*G349</f>
        <v>0</v>
      </c>
      <c r="I349" s="93">
        <f>SUM('31:10'!I349)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SUM('31:10'!O349)</f>
        <v>0</v>
      </c>
      <c r="P349" s="93">
        <f>SUM('31:10'!P349)</f>
        <v>0</v>
      </c>
      <c r="Q349" s="93">
        <f>SUM('31:10'!Q349)</f>
        <v>0</v>
      </c>
      <c r="R349" s="93">
        <f>SUM('31:10'!R349)</f>
        <v>0</v>
      </c>
      <c r="S349" s="93">
        <f>SUM('31:10'!S349)</f>
        <v>0</v>
      </c>
      <c r="T349" s="93">
        <f>SUM('31:10'!T349)</f>
        <v>0</v>
      </c>
      <c r="U349" s="93">
        <f>SUM('31:10'!U349)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SUM('31:10'!X349)</f>
        <v>0</v>
      </c>
      <c r="Y349" s="93">
        <f>SUM('31:10'!Y349)</f>
        <v>0</v>
      </c>
      <c r="Z349" s="93">
        <f>SUM('31:10'!Z349)</f>
        <v>0</v>
      </c>
      <c r="AA349" s="93">
        <f>SUM('31:10'!AA349)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SUM('31:10'!G350)</f>
        <v>0</v>
      </c>
      <c r="H350" s="95">
        <f t="shared" si="133"/>
        <v>0</v>
      </c>
      <c r="I350" s="93">
        <f>SUM('31:10'!I350)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SUM('31:10'!O350)</f>
        <v>0</v>
      </c>
      <c r="P350" s="93">
        <f>SUM('31:10'!P350)</f>
        <v>0</v>
      </c>
      <c r="Q350" s="93">
        <f>SUM('31:10'!Q350)</f>
        <v>0</v>
      </c>
      <c r="R350" s="93">
        <f>SUM('31:10'!R350)</f>
        <v>0</v>
      </c>
      <c r="S350" s="93">
        <f>SUM('31:10'!S350)</f>
        <v>0</v>
      </c>
      <c r="T350" s="93">
        <f>SUM('31:10'!T350)</f>
        <v>0</v>
      </c>
      <c r="U350" s="93">
        <f>SUM('31:10'!U350)</f>
        <v>0</v>
      </c>
      <c r="V350" s="206">
        <f t="shared" si="135"/>
        <v>0</v>
      </c>
      <c r="W350" s="33" t="str">
        <f t="shared" si="136"/>
        <v/>
      </c>
      <c r="X350" s="93">
        <f>SUM('31:10'!X350)</f>
        <v>0</v>
      </c>
      <c r="Y350" s="93">
        <f>SUM('31:10'!Y350)</f>
        <v>0</v>
      </c>
      <c r="Z350" s="93">
        <f>SUM('31:10'!Z350)</f>
        <v>0</v>
      </c>
      <c r="AA350" s="93">
        <f>SUM('31:10'!AA350)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SUM('31:10'!G351)</f>
        <v>0</v>
      </c>
      <c r="H351" s="95">
        <f t="shared" si="133"/>
        <v>0</v>
      </c>
      <c r="I351" s="93">
        <f>SUM('31:10'!I351)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SUM('31:10'!O351)</f>
        <v>0</v>
      </c>
      <c r="P351" s="93">
        <f>SUM('31:10'!P351)</f>
        <v>0</v>
      </c>
      <c r="Q351" s="93">
        <f>SUM('31:10'!Q351)</f>
        <v>0</v>
      </c>
      <c r="R351" s="93">
        <f>SUM('31:10'!R351)</f>
        <v>0</v>
      </c>
      <c r="S351" s="93">
        <f>SUM('31:10'!S351)</f>
        <v>0</v>
      </c>
      <c r="T351" s="93">
        <f>SUM('31:10'!T351)</f>
        <v>0</v>
      </c>
      <c r="U351" s="93">
        <f>SUM('31:10'!U351)</f>
        <v>0</v>
      </c>
      <c r="V351" s="206">
        <f t="shared" si="135"/>
        <v>0</v>
      </c>
      <c r="W351" s="33" t="str">
        <f t="shared" si="136"/>
        <v/>
      </c>
      <c r="X351" s="93">
        <f>SUM('31:10'!X351)</f>
        <v>0</v>
      </c>
      <c r="Y351" s="93">
        <f>SUM('31:10'!Y351)</f>
        <v>0</v>
      </c>
      <c r="Z351" s="93">
        <f>SUM('31:10'!Z351)</f>
        <v>0</v>
      </c>
      <c r="AA351" s="93">
        <f>SUM('31:10'!AA351)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SUM('31:10'!G352)</f>
        <v>0</v>
      </c>
      <c r="H352" s="95">
        <f t="shared" si="133"/>
        <v>0</v>
      </c>
      <c r="I352" s="93">
        <f>SUM('31:10'!I352)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SUM('31:10'!O352)</f>
        <v>0</v>
      </c>
      <c r="P352" s="93">
        <f>SUM('31:10'!P352)</f>
        <v>0</v>
      </c>
      <c r="Q352" s="93">
        <f>SUM('31:10'!Q352)</f>
        <v>0</v>
      </c>
      <c r="R352" s="93">
        <f>SUM('31:10'!R352)</f>
        <v>0</v>
      </c>
      <c r="S352" s="93">
        <f>SUM('31:10'!S352)</f>
        <v>0</v>
      </c>
      <c r="T352" s="93">
        <f>SUM('31:10'!T352)</f>
        <v>0</v>
      </c>
      <c r="U352" s="93">
        <f>SUM('31:10'!U352)</f>
        <v>0</v>
      </c>
      <c r="V352" s="206">
        <f t="shared" si="135"/>
        <v>0</v>
      </c>
      <c r="W352" s="33" t="str">
        <f t="shared" si="136"/>
        <v/>
      </c>
      <c r="X352" s="93">
        <f>SUM('31:10'!X352)</f>
        <v>0</v>
      </c>
      <c r="Y352" s="93">
        <f>SUM('31:10'!Y352)</f>
        <v>0</v>
      </c>
      <c r="Z352" s="93">
        <f>SUM('31:10'!Z352)</f>
        <v>0</v>
      </c>
      <c r="AA352" s="93">
        <f>SUM('31:10'!AA352)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SUM('31:10'!G353)</f>
        <v>0</v>
      </c>
      <c r="H353" s="95">
        <f t="shared" si="133"/>
        <v>0</v>
      </c>
      <c r="I353" s="93">
        <f>SUM('31:10'!I353)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SUM('31:10'!O353)</f>
        <v>0</v>
      </c>
      <c r="P353" s="93">
        <f>SUM('31:10'!P353)</f>
        <v>0</v>
      </c>
      <c r="Q353" s="93">
        <f>SUM('31:10'!Q353)</f>
        <v>0</v>
      </c>
      <c r="R353" s="93">
        <f>SUM('31:10'!R353)</f>
        <v>0</v>
      </c>
      <c r="S353" s="93">
        <f>SUM('31:10'!S353)</f>
        <v>0</v>
      </c>
      <c r="T353" s="93">
        <f>SUM('31:10'!T353)</f>
        <v>0</v>
      </c>
      <c r="U353" s="93">
        <f>SUM('31:10'!U353)</f>
        <v>0</v>
      </c>
      <c r="V353" s="206">
        <f t="shared" si="135"/>
        <v>0</v>
      </c>
      <c r="W353" s="33" t="str">
        <f t="shared" si="136"/>
        <v/>
      </c>
      <c r="X353" s="93">
        <f>SUM('31:10'!X353)</f>
        <v>0</v>
      </c>
      <c r="Y353" s="93">
        <f>SUM('31:10'!Y353)</f>
        <v>0</v>
      </c>
      <c r="Z353" s="93">
        <f>SUM('31:10'!Z353)</f>
        <v>0</v>
      </c>
      <c r="AA353" s="93">
        <f>SUM('31:10'!AA353)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SUM('31:10'!G354)</f>
        <v>0</v>
      </c>
      <c r="H354" s="95">
        <f t="shared" si="133"/>
        <v>0</v>
      </c>
      <c r="I354" s="93">
        <f>SUM('31:10'!I354)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SUM('31:10'!O354)</f>
        <v>0</v>
      </c>
      <c r="P354" s="93">
        <f>SUM('31:10'!P354)</f>
        <v>0</v>
      </c>
      <c r="Q354" s="93">
        <f>SUM('31:10'!Q354)</f>
        <v>0</v>
      </c>
      <c r="R354" s="93">
        <f>SUM('31:10'!R354)</f>
        <v>0</v>
      </c>
      <c r="S354" s="93">
        <f>SUM('31:10'!S354)</f>
        <v>0</v>
      </c>
      <c r="T354" s="93">
        <f>SUM('31:10'!T354)</f>
        <v>0</v>
      </c>
      <c r="U354" s="93">
        <f>SUM('31:10'!U354)</f>
        <v>0</v>
      </c>
      <c r="V354" s="206">
        <f t="shared" si="135"/>
        <v>0</v>
      </c>
      <c r="W354" s="33" t="str">
        <f t="shared" si="136"/>
        <v/>
      </c>
      <c r="X354" s="93">
        <f>SUM('31:10'!X354)</f>
        <v>0</v>
      </c>
      <c r="Y354" s="93">
        <f>SUM('31:10'!Y354)</f>
        <v>0</v>
      </c>
      <c r="Z354" s="93">
        <f>SUM('31:10'!Z354)</f>
        <v>0</v>
      </c>
      <c r="AA354" s="93">
        <f>SUM('31:10'!AA354)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SUM('31:10'!G355)</f>
        <v>0</v>
      </c>
      <c r="H355" s="95">
        <f t="shared" si="133"/>
        <v>0</v>
      </c>
      <c r="I355" s="93">
        <f>SUM('31:10'!I355)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SUM('31:10'!O355)</f>
        <v>0</v>
      </c>
      <c r="P355" s="93">
        <f>SUM('31:10'!P355)</f>
        <v>0</v>
      </c>
      <c r="Q355" s="93">
        <f>SUM('31:10'!Q355)</f>
        <v>0</v>
      </c>
      <c r="R355" s="93">
        <f>SUM('31:10'!R355)</f>
        <v>0</v>
      </c>
      <c r="S355" s="93">
        <f>SUM('31:10'!S355)</f>
        <v>0</v>
      </c>
      <c r="T355" s="93">
        <f>SUM('31:10'!T355)</f>
        <v>0</v>
      </c>
      <c r="U355" s="93">
        <f>SUM('31:10'!U355)</f>
        <v>0</v>
      </c>
      <c r="V355" s="206">
        <f t="shared" si="135"/>
        <v>0</v>
      </c>
      <c r="W355" s="33" t="str">
        <f t="shared" si="136"/>
        <v/>
      </c>
      <c r="X355" s="93">
        <f>SUM('31:10'!X355)</f>
        <v>0</v>
      </c>
      <c r="Y355" s="93">
        <f>SUM('31:10'!Y355)</f>
        <v>0</v>
      </c>
      <c r="Z355" s="93">
        <f>SUM('31:10'!Z355)</f>
        <v>0</v>
      </c>
      <c r="AA355" s="93">
        <f>SUM('31:10'!AA355)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SUM('31:10'!G356)</f>
        <v>0</v>
      </c>
      <c r="H356" s="95">
        <f t="shared" si="133"/>
        <v>0</v>
      </c>
      <c r="I356" s="93">
        <f>SUM('31:10'!I356)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SUM('31:10'!O356)</f>
        <v>0</v>
      </c>
      <c r="P356" s="93">
        <f>SUM('31:10'!P356)</f>
        <v>0</v>
      </c>
      <c r="Q356" s="93">
        <f>SUM('31:10'!Q356)</f>
        <v>0</v>
      </c>
      <c r="R356" s="93">
        <f>SUM('31:10'!R356)</f>
        <v>0</v>
      </c>
      <c r="S356" s="93">
        <f>SUM('31:10'!S356)</f>
        <v>0</v>
      </c>
      <c r="T356" s="93">
        <f>SUM('31:10'!T356)</f>
        <v>0</v>
      </c>
      <c r="U356" s="93">
        <f>SUM('31:10'!U356)</f>
        <v>0</v>
      </c>
      <c r="V356" s="206">
        <f t="shared" si="135"/>
        <v>0</v>
      </c>
      <c r="W356" s="33" t="str">
        <f t="shared" si="136"/>
        <v/>
      </c>
      <c r="X356" s="93">
        <f>SUM('31:10'!X356)</f>
        <v>0</v>
      </c>
      <c r="Y356" s="93">
        <f>SUM('31:10'!Y356)</f>
        <v>0</v>
      </c>
      <c r="Z356" s="93">
        <f>SUM('31:10'!Z356)</f>
        <v>0</v>
      </c>
      <c r="AA356" s="93">
        <f>SUM('31:10'!AA356)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SUM('31:10'!G357)</f>
        <v>0</v>
      </c>
      <c r="H357" s="95">
        <f t="shared" si="133"/>
        <v>0</v>
      </c>
      <c r="I357" s="93">
        <f>SUM('31:10'!I357)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SUM('31:10'!O357)</f>
        <v>0</v>
      </c>
      <c r="P357" s="93">
        <f>SUM('31:10'!P357)</f>
        <v>0</v>
      </c>
      <c r="Q357" s="93">
        <f>SUM('31:10'!Q357)</f>
        <v>0</v>
      </c>
      <c r="R357" s="93">
        <f>SUM('31:10'!R357)</f>
        <v>0</v>
      </c>
      <c r="S357" s="93">
        <f>SUM('31:10'!S357)</f>
        <v>0</v>
      </c>
      <c r="T357" s="93">
        <f>SUM('31:10'!T357)</f>
        <v>0</v>
      </c>
      <c r="U357" s="93">
        <f>SUM('31:10'!U357)</f>
        <v>0</v>
      </c>
      <c r="V357" s="206">
        <f t="shared" si="135"/>
        <v>0</v>
      </c>
      <c r="W357" s="33" t="str">
        <f t="shared" si="136"/>
        <v/>
      </c>
      <c r="X357" s="93">
        <f>SUM('31:10'!X357)</f>
        <v>0</v>
      </c>
      <c r="Y357" s="93">
        <f>SUM('31:10'!Y357)</f>
        <v>0</v>
      </c>
      <c r="Z357" s="93">
        <f>SUM('31:10'!Z357)</f>
        <v>0</v>
      </c>
      <c r="AA357" s="93">
        <f>SUM('31:10'!AA357)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SUM('31:10'!G358)</f>
        <v>0</v>
      </c>
      <c r="H358" s="95">
        <f t="shared" si="133"/>
        <v>0</v>
      </c>
      <c r="I358" s="93">
        <f>SUM('31:10'!I358)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SUM('31:10'!O358)</f>
        <v>0</v>
      </c>
      <c r="P358" s="93">
        <f>SUM('31:10'!P358)</f>
        <v>0</v>
      </c>
      <c r="Q358" s="93">
        <f>SUM('31:10'!Q358)</f>
        <v>0</v>
      </c>
      <c r="R358" s="93">
        <f>SUM('31:10'!R358)</f>
        <v>0</v>
      </c>
      <c r="S358" s="93">
        <f>SUM('31:10'!S358)</f>
        <v>0</v>
      </c>
      <c r="T358" s="93">
        <f>SUM('31:10'!T358)</f>
        <v>0</v>
      </c>
      <c r="U358" s="93">
        <f>SUM('31:10'!U358)</f>
        <v>0</v>
      </c>
      <c r="V358" s="206">
        <f t="shared" si="135"/>
        <v>0</v>
      </c>
      <c r="W358" s="33" t="str">
        <f t="shared" si="136"/>
        <v/>
      </c>
      <c r="X358" s="93">
        <f>SUM('31:10'!X358)</f>
        <v>0</v>
      </c>
      <c r="Y358" s="93">
        <f>SUM('31:10'!Y358)</f>
        <v>0</v>
      </c>
      <c r="Z358" s="93">
        <f>SUM('31:10'!Z358)</f>
        <v>0</v>
      </c>
      <c r="AA358" s="93">
        <f>SUM('31:10'!AA358)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SUM('31:10'!G359)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SUM('31:10'!G360)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SUM('31:10'!G361)</f>
        <v>0</v>
      </c>
      <c r="H361" s="95">
        <f t="shared" si="133"/>
        <v>0</v>
      </c>
      <c r="I361" s="93">
        <f>SUM('31:10'!I361)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SUM('31:10'!O361)</f>
        <v>0</v>
      </c>
      <c r="P361" s="93">
        <f>SUM('31:10'!P361)</f>
        <v>0</v>
      </c>
      <c r="Q361" s="93">
        <f>SUM('31:10'!Q361)</f>
        <v>0</v>
      </c>
      <c r="R361" s="93">
        <f>SUM('31:10'!R361)</f>
        <v>0</v>
      </c>
      <c r="S361" s="93">
        <f>SUM('31:10'!S361)</f>
        <v>0</v>
      </c>
      <c r="T361" s="93">
        <f>SUM('31:10'!T361)</f>
        <v>0</v>
      </c>
      <c r="U361" s="93">
        <f>SUM('31:10'!U361)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SUM('31:10'!X361)</f>
        <v>0</v>
      </c>
      <c r="Y361" s="93">
        <f>SUM('31:10'!Y361)</f>
        <v>0</v>
      </c>
      <c r="Z361" s="93">
        <f>SUM('31:10'!Z361)</f>
        <v>0</v>
      </c>
      <c r="AA361" s="93">
        <f>SUM('31:10'!AA361)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SUM('31:10'!G362)</f>
        <v>0</v>
      </c>
      <c r="H362" s="95">
        <f t="shared" si="133"/>
        <v>0</v>
      </c>
      <c r="I362" s="93">
        <f>SUM('31:10'!I362)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SUM('31:10'!O362)</f>
        <v>0</v>
      </c>
      <c r="P362" s="93">
        <f>SUM('31:10'!P362)</f>
        <v>0</v>
      </c>
      <c r="Q362" s="93">
        <f>SUM('31:10'!Q362)</f>
        <v>0</v>
      </c>
      <c r="R362" s="93">
        <f>SUM('31:10'!R362)</f>
        <v>0</v>
      </c>
      <c r="S362" s="93">
        <f>SUM('31:10'!S362)</f>
        <v>0</v>
      </c>
      <c r="T362" s="93">
        <f>SUM('31:10'!T362)</f>
        <v>0</v>
      </c>
      <c r="U362" s="93">
        <f>SUM('31:10'!U362)</f>
        <v>0</v>
      </c>
      <c r="V362" s="206">
        <f t="shared" si="140"/>
        <v>0</v>
      </c>
      <c r="W362" s="33" t="str">
        <f t="shared" si="141"/>
        <v/>
      </c>
      <c r="X362" s="93">
        <f>SUM('31:10'!X362)</f>
        <v>0</v>
      </c>
      <c r="Y362" s="93">
        <f>SUM('31:10'!Y362)</f>
        <v>0</v>
      </c>
      <c r="Z362" s="93">
        <f>SUM('31:10'!Z362)</f>
        <v>0</v>
      </c>
      <c r="AA362" s="93">
        <f>SUM('31:10'!AA362)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SUM('31:10'!G363)</f>
        <v>0</v>
      </c>
      <c r="H363" s="95">
        <f t="shared" si="133"/>
        <v>0</v>
      </c>
      <c r="I363" s="93">
        <f>SUM('31:10'!I363)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SUM('31:10'!O363)</f>
        <v>0</v>
      </c>
      <c r="P363" s="93">
        <f>SUM('31:10'!P363)</f>
        <v>0</v>
      </c>
      <c r="Q363" s="93">
        <f>SUM('31:10'!Q363)</f>
        <v>0</v>
      </c>
      <c r="R363" s="93">
        <f>SUM('31:10'!R363)</f>
        <v>0</v>
      </c>
      <c r="S363" s="93">
        <f>SUM('31:10'!S363)</f>
        <v>0</v>
      </c>
      <c r="T363" s="93">
        <f>SUM('31:10'!T363)</f>
        <v>0</v>
      </c>
      <c r="U363" s="93">
        <f>SUM('31:10'!U363)</f>
        <v>0</v>
      </c>
      <c r="V363" s="206">
        <f t="shared" si="140"/>
        <v>0</v>
      </c>
      <c r="W363" s="33" t="str">
        <f t="shared" si="141"/>
        <v/>
      </c>
      <c r="X363" s="93">
        <f>SUM('31:10'!X363)</f>
        <v>0</v>
      </c>
      <c r="Y363" s="93">
        <f>SUM('31:10'!Y363)</f>
        <v>0</v>
      </c>
      <c r="Z363" s="93">
        <f>SUM('31:10'!Z363)</f>
        <v>0</v>
      </c>
      <c r="AA363" s="93">
        <f>SUM('31:10'!AA363)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SUM('31:10'!G364)</f>
        <v>0</v>
      </c>
      <c r="H364" s="95">
        <f t="shared" si="133"/>
        <v>0</v>
      </c>
      <c r="I364" s="93">
        <f>SUM('31:10'!I364)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SUM('31:10'!O364)</f>
        <v>0</v>
      </c>
      <c r="P364" s="93">
        <f>SUM('31:10'!P364)</f>
        <v>0</v>
      </c>
      <c r="Q364" s="93">
        <f>SUM('31:10'!Q364)</f>
        <v>0</v>
      </c>
      <c r="R364" s="93">
        <f>SUM('31:10'!R364)</f>
        <v>0</v>
      </c>
      <c r="S364" s="93">
        <f>SUM('31:10'!S364)</f>
        <v>0</v>
      </c>
      <c r="T364" s="93">
        <f>SUM('31:10'!T364)</f>
        <v>0</v>
      </c>
      <c r="U364" s="93">
        <f>SUM('31:10'!U364)</f>
        <v>0</v>
      </c>
      <c r="V364" s="206">
        <f t="shared" si="140"/>
        <v>0</v>
      </c>
      <c r="W364" s="33" t="str">
        <f t="shared" si="141"/>
        <v/>
      </c>
      <c r="X364" s="93">
        <f>SUM('31:10'!X364)</f>
        <v>0</v>
      </c>
      <c r="Y364" s="93">
        <f>SUM('31:10'!Y364)</f>
        <v>0</v>
      </c>
      <c r="Z364" s="93">
        <f>SUM('31:10'!Z364)</f>
        <v>0</v>
      </c>
      <c r="AA364" s="93">
        <f>SUM('31:10'!AA364)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SUM('31:10'!G365)</f>
        <v>0</v>
      </c>
      <c r="H365" s="95">
        <f t="shared" si="133"/>
        <v>0</v>
      </c>
      <c r="I365" s="93">
        <f>SUM('31:10'!I365)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SUM('31:10'!O365)</f>
        <v>0</v>
      </c>
      <c r="P365" s="93">
        <f>SUM('31:10'!P365)</f>
        <v>0</v>
      </c>
      <c r="Q365" s="93">
        <f>SUM('31:10'!Q365)</f>
        <v>0</v>
      </c>
      <c r="R365" s="93">
        <f>SUM('31:10'!R365)</f>
        <v>0</v>
      </c>
      <c r="S365" s="93">
        <f>SUM('31:10'!S365)</f>
        <v>0</v>
      </c>
      <c r="T365" s="93">
        <f>SUM('31:10'!T365)</f>
        <v>0</v>
      </c>
      <c r="U365" s="93">
        <f>SUM('31:10'!U365)</f>
        <v>0</v>
      </c>
      <c r="V365" s="206"/>
      <c r="W365" s="33"/>
      <c r="X365" s="93">
        <f>SUM('31:10'!X365)</f>
        <v>0</v>
      </c>
      <c r="Y365" s="93">
        <f>SUM('31:10'!Y365)</f>
        <v>0</v>
      </c>
      <c r="Z365" s="93">
        <f>SUM('31:10'!Z365)</f>
        <v>0</v>
      </c>
      <c r="AA365" s="93">
        <f>SUM('31:10'!AA365)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SUM('31:10'!G366)</f>
        <v>0</v>
      </c>
      <c r="H366" s="95">
        <f t="shared" si="133"/>
        <v>0</v>
      </c>
      <c r="I366" s="93">
        <f>SUM('31:10'!I366)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SUM('31:10'!O366)</f>
        <v>0</v>
      </c>
      <c r="P366" s="93">
        <f>SUM('31:10'!P366)</f>
        <v>0</v>
      </c>
      <c r="Q366" s="93">
        <f>SUM('31:10'!Q366)</f>
        <v>0</v>
      </c>
      <c r="R366" s="93">
        <f>SUM('31:10'!R366)</f>
        <v>0</v>
      </c>
      <c r="S366" s="93">
        <f>SUM('31:10'!S366)</f>
        <v>0</v>
      </c>
      <c r="T366" s="93">
        <f>SUM('31:10'!T366)</f>
        <v>0</v>
      </c>
      <c r="U366" s="93">
        <f>SUM('31:10'!U366)</f>
        <v>0</v>
      </c>
      <c r="V366" s="206"/>
      <c r="W366" s="33"/>
      <c r="X366" s="93">
        <f>SUM('31:10'!X366)</f>
        <v>0</v>
      </c>
      <c r="Y366" s="93">
        <f>SUM('31:10'!Y366)</f>
        <v>0</v>
      </c>
      <c r="Z366" s="93">
        <f>SUM('31:10'!Z366)</f>
        <v>0</v>
      </c>
      <c r="AA366" s="93">
        <f>SUM('31:10'!AA366)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SUM('31:10'!G367)</f>
        <v>0</v>
      </c>
      <c r="H367" s="95">
        <f t="shared" si="133"/>
        <v>0</v>
      </c>
      <c r="I367" s="93">
        <f>SUM('31:10'!I367)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SUM('31:10'!O367)</f>
        <v>0</v>
      </c>
      <c r="P367" s="93">
        <f>SUM('31:10'!P367)</f>
        <v>0</v>
      </c>
      <c r="Q367" s="93">
        <f>SUM('31:10'!Q367)</f>
        <v>0</v>
      </c>
      <c r="R367" s="93">
        <f>SUM('31:10'!R367)</f>
        <v>0</v>
      </c>
      <c r="S367" s="93">
        <f>SUM('31:10'!S367)</f>
        <v>0</v>
      </c>
      <c r="T367" s="93">
        <f>SUM('31:10'!T367)</f>
        <v>0</v>
      </c>
      <c r="U367" s="93">
        <f>SUM('31:10'!U367)</f>
        <v>0</v>
      </c>
      <c r="V367" s="206"/>
      <c r="W367" s="33"/>
      <c r="X367" s="93">
        <f>SUM('31:10'!X367)</f>
        <v>0</v>
      </c>
      <c r="Y367" s="93">
        <f>SUM('31:10'!Y367)</f>
        <v>0</v>
      </c>
      <c r="Z367" s="93">
        <f>SUM('31:10'!Z367)</f>
        <v>0</v>
      </c>
      <c r="AA367" s="93">
        <f>SUM('31:10'!AA367)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SUM('31:10'!G368)</f>
        <v>0</v>
      </c>
      <c r="H368" s="95">
        <f t="shared" si="133"/>
        <v>0</v>
      </c>
      <c r="I368" s="93">
        <f>SUM('31:10'!I368)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SUM('31:10'!O368)</f>
        <v>0</v>
      </c>
      <c r="P368" s="93">
        <f>SUM('31:10'!P368)</f>
        <v>0</v>
      </c>
      <c r="Q368" s="93">
        <f>SUM('31:10'!Q368)</f>
        <v>0</v>
      </c>
      <c r="R368" s="93">
        <f>SUM('31:10'!R368)</f>
        <v>0</v>
      </c>
      <c r="S368" s="93">
        <f>SUM('31:10'!S368)</f>
        <v>0</v>
      </c>
      <c r="T368" s="93">
        <f>SUM('31:10'!T368)</f>
        <v>0</v>
      </c>
      <c r="U368" s="93">
        <f>SUM('31:10'!U368)</f>
        <v>0</v>
      </c>
      <c r="V368" s="206"/>
      <c r="W368" s="33"/>
      <c r="X368" s="93">
        <f>SUM('31:10'!X368)</f>
        <v>0</v>
      </c>
      <c r="Y368" s="93">
        <f>SUM('31:10'!Y368)</f>
        <v>0</v>
      </c>
      <c r="Z368" s="93">
        <f>SUM('31:10'!Z368)</f>
        <v>0</v>
      </c>
      <c r="AA368" s="93">
        <f>SUM('31:10'!AA368)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SUM('31:10'!G369)</f>
        <v>0</v>
      </c>
      <c r="H369" s="95">
        <f t="shared" si="133"/>
        <v>0</v>
      </c>
      <c r="I369" s="93">
        <f>SUM('31:10'!I369)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SUM('31:10'!O369)</f>
        <v>0</v>
      </c>
      <c r="P369" s="93">
        <f>SUM('31:10'!P369)</f>
        <v>0</v>
      </c>
      <c r="Q369" s="93">
        <f>SUM('31:10'!Q369)</f>
        <v>0</v>
      </c>
      <c r="R369" s="93">
        <f>SUM('31:10'!R369)</f>
        <v>0</v>
      </c>
      <c r="S369" s="93">
        <f>SUM('31:10'!S369)</f>
        <v>0</v>
      </c>
      <c r="T369" s="93">
        <f>SUM('31:10'!T369)</f>
        <v>0</v>
      </c>
      <c r="U369" s="93">
        <f>SUM('31:10'!U369)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SUM('31:10'!X369)</f>
        <v>0</v>
      </c>
      <c r="Y369" s="93">
        <f>SUM('31:10'!Y369)</f>
        <v>0</v>
      </c>
      <c r="Z369" s="93">
        <f>SUM('31:10'!Z369)</f>
        <v>0</v>
      </c>
      <c r="AA369" s="93">
        <f>SUM('31:10'!AA369)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35" t="s">
        <v>70</v>
      </c>
      <c r="B370" s="636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SUM('31:10'!G371)</f>
        <v>0</v>
      </c>
      <c r="H371" s="339">
        <f t="shared" ref="H371:H427" si="147">D371*G371</f>
        <v>0</v>
      </c>
      <c r="I371" s="93">
        <f>SUM('31:10'!I371)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SUM('31:10'!O371)</f>
        <v>0</v>
      </c>
      <c r="P371" s="93">
        <f>SUM('31:10'!P371)</f>
        <v>0</v>
      </c>
      <c r="Q371" s="93">
        <f>SUM('31:10'!Q371)</f>
        <v>0</v>
      </c>
      <c r="R371" s="93">
        <f>SUM('31:10'!R371)</f>
        <v>0</v>
      </c>
      <c r="S371" s="93">
        <f>SUM('31:10'!S371)</f>
        <v>0</v>
      </c>
      <c r="T371" s="93">
        <f>SUM('31:10'!T371)</f>
        <v>0</v>
      </c>
      <c r="U371" s="93">
        <f>SUM('31:10'!U371)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SUM('31:10'!X371)</f>
        <v>0</v>
      </c>
      <c r="Y371" s="93">
        <f>SUM('31:10'!Y371)</f>
        <v>0</v>
      </c>
      <c r="Z371" s="93">
        <f>SUM('31:10'!Z371)</f>
        <v>0</v>
      </c>
      <c r="AA371" s="93">
        <f>SUM('31:10'!AA371)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SUM('31:10'!G372)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SUM('31:10'!G373)</f>
        <v>0</v>
      </c>
      <c r="H373" s="339">
        <f t="shared" si="147"/>
        <v>0</v>
      </c>
      <c r="I373" s="93">
        <f>SUM('31:10'!I373)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SUM('31:10'!O373)</f>
        <v>0</v>
      </c>
      <c r="P373" s="93">
        <f>SUM('31:10'!P373)</f>
        <v>0</v>
      </c>
      <c r="Q373" s="93">
        <f>SUM('31:10'!Q373)</f>
        <v>0</v>
      </c>
      <c r="R373" s="93">
        <f>SUM('31:10'!R373)</f>
        <v>0</v>
      </c>
      <c r="S373" s="93">
        <f>SUM('31:10'!S373)</f>
        <v>0</v>
      </c>
      <c r="T373" s="93">
        <f>SUM('31:10'!T373)</f>
        <v>0</v>
      </c>
      <c r="U373" s="93">
        <f>SUM('31:10'!U373)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SUM('31:10'!X373)</f>
        <v>0</v>
      </c>
      <c r="Y373" s="93">
        <f>SUM('31:10'!Y373)</f>
        <v>0</v>
      </c>
      <c r="Z373" s="93">
        <f>SUM('31:10'!Z373)</f>
        <v>0</v>
      </c>
      <c r="AA373" s="93">
        <f>SUM('31:10'!AA373)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SUM('31:10'!G374)</f>
        <v>0</v>
      </c>
      <c r="H374" s="339">
        <f t="shared" si="147"/>
        <v>0</v>
      </c>
      <c r="I374" s="93">
        <f>SUM('31:10'!I374)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SUM('31:10'!O374)</f>
        <v>0</v>
      </c>
      <c r="P374" s="93">
        <f>SUM('31:10'!P374)</f>
        <v>0</v>
      </c>
      <c r="Q374" s="93">
        <f>SUM('31:10'!Q374)</f>
        <v>0</v>
      </c>
      <c r="R374" s="93">
        <f>SUM('31:10'!R374)</f>
        <v>0</v>
      </c>
      <c r="S374" s="93">
        <f>SUM('31:10'!S374)</f>
        <v>0</v>
      </c>
      <c r="T374" s="93">
        <f>SUM('31:10'!T374)</f>
        <v>0</v>
      </c>
      <c r="U374" s="93">
        <f>SUM('31:10'!U374)</f>
        <v>0</v>
      </c>
      <c r="V374" s="206">
        <f t="shared" si="154"/>
        <v>0</v>
      </c>
      <c r="W374" s="33" t="str">
        <f t="shared" si="155"/>
        <v/>
      </c>
      <c r="X374" s="93">
        <f>SUM('31:10'!X374)</f>
        <v>0</v>
      </c>
      <c r="Y374" s="93">
        <f>SUM('31:10'!Y374)</f>
        <v>0</v>
      </c>
      <c r="Z374" s="93">
        <f>SUM('31:10'!Z374)</f>
        <v>0</v>
      </c>
      <c r="AA374" s="93">
        <f>SUM('31:10'!AA374)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SUM('31:10'!G375)</f>
        <v>0</v>
      </c>
      <c r="H375" s="339">
        <f t="shared" si="147"/>
        <v>0</v>
      </c>
      <c r="I375" s="93">
        <f>SUM('31:10'!I375)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SUM('31:10'!O375)</f>
        <v>0</v>
      </c>
      <c r="P375" s="93">
        <f>SUM('31:10'!P375)</f>
        <v>0</v>
      </c>
      <c r="Q375" s="93">
        <f>SUM('31:10'!Q375)</f>
        <v>0</v>
      </c>
      <c r="R375" s="93">
        <f>SUM('31:10'!R375)</f>
        <v>0</v>
      </c>
      <c r="S375" s="93">
        <f>SUM('31:10'!S375)</f>
        <v>0</v>
      </c>
      <c r="T375" s="93">
        <f>SUM('31:10'!T375)</f>
        <v>0</v>
      </c>
      <c r="U375" s="93">
        <f>SUM('31:10'!U375)</f>
        <v>0</v>
      </c>
      <c r="V375" s="206">
        <f t="shared" si="154"/>
        <v>0</v>
      </c>
      <c r="W375" s="33" t="str">
        <f t="shared" si="155"/>
        <v/>
      </c>
      <c r="X375" s="93">
        <f>SUM('31:10'!X375)</f>
        <v>0</v>
      </c>
      <c r="Y375" s="93">
        <f>SUM('31:10'!Y375)</f>
        <v>0</v>
      </c>
      <c r="Z375" s="93">
        <f>SUM('31:10'!Z375)</f>
        <v>0</v>
      </c>
      <c r="AA375" s="93">
        <f>SUM('31:10'!AA375)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SUM('31:10'!G376)</f>
        <v>0</v>
      </c>
      <c r="H376" s="339">
        <f t="shared" si="147"/>
        <v>0</v>
      </c>
      <c r="I376" s="93">
        <f>SUM('31:10'!I376)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SUM('31:10'!G377)</f>
        <v>0</v>
      </c>
      <c r="H377" s="339">
        <f t="shared" si="147"/>
        <v>0</v>
      </c>
      <c r="I377" s="93">
        <f>SUM('31:10'!I377)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SUM('31:10'!G378)</f>
        <v>0</v>
      </c>
      <c r="H378" s="339">
        <f t="shared" si="147"/>
        <v>0</v>
      </c>
      <c r="I378" s="93">
        <f>SUM('31:10'!I378)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SUM('31:10'!G379)</f>
        <v>0</v>
      </c>
      <c r="H379" s="339">
        <f t="shared" si="147"/>
        <v>0</v>
      </c>
      <c r="I379" s="93">
        <f>SUM('31:10'!I379)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SUM('31:10'!O379)</f>
        <v>0</v>
      </c>
      <c r="P379" s="93">
        <f>SUM('31:10'!P379)</f>
        <v>0</v>
      </c>
      <c r="Q379" s="93">
        <f>SUM('31:10'!Q379)</f>
        <v>0</v>
      </c>
      <c r="R379" s="93">
        <f>SUM('31:10'!R379)</f>
        <v>0</v>
      </c>
      <c r="S379" s="93">
        <f>SUM('31:10'!S379)</f>
        <v>0</v>
      </c>
      <c r="T379" s="93">
        <f>SUM('31:10'!T379)</f>
        <v>0</v>
      </c>
      <c r="U379" s="93">
        <f>SUM('31:10'!U379)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SUM('31:10'!X379)</f>
        <v>0</v>
      </c>
      <c r="Y379" s="93">
        <f>SUM('31:10'!Y379)</f>
        <v>0</v>
      </c>
      <c r="Z379" s="93">
        <f>SUM('31:10'!Z379)</f>
        <v>0</v>
      </c>
      <c r="AA379" s="93">
        <f>SUM('31:10'!AA379)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SUM('31:10'!G380)</f>
        <v>0</v>
      </c>
      <c r="H380" s="339">
        <f t="shared" si="147"/>
        <v>0</v>
      </c>
      <c r="I380" s="93">
        <f>SUM('31:10'!I380)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SUM('31:10'!O380)</f>
        <v>0</v>
      </c>
      <c r="P380" s="93">
        <f>SUM('31:10'!P380)</f>
        <v>0</v>
      </c>
      <c r="Q380" s="93">
        <f>SUM('31:10'!Q380)</f>
        <v>0</v>
      </c>
      <c r="R380" s="93">
        <f>SUM('31:10'!R380)</f>
        <v>0</v>
      </c>
      <c r="S380" s="93">
        <f>SUM('31:10'!S380)</f>
        <v>0</v>
      </c>
      <c r="T380" s="93">
        <f>SUM('31:10'!T380)</f>
        <v>0</v>
      </c>
      <c r="U380" s="93">
        <f>SUM('31:10'!U380)</f>
        <v>0</v>
      </c>
      <c r="V380" s="206">
        <f t="shared" si="157"/>
        <v>0</v>
      </c>
      <c r="W380" s="33" t="str">
        <f t="shared" si="158"/>
        <v/>
      </c>
      <c r="X380" s="93">
        <f>SUM('31:10'!X380)</f>
        <v>0</v>
      </c>
      <c r="Y380" s="93">
        <f>SUM('31:10'!Y380)</f>
        <v>0</v>
      </c>
      <c r="Z380" s="93">
        <f>SUM('31:10'!Z380)</f>
        <v>0</v>
      </c>
      <c r="AA380" s="93">
        <f>SUM('31:10'!AA380)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SUM('31:10'!G381)</f>
        <v>0</v>
      </c>
      <c r="H381" s="339">
        <f t="shared" si="147"/>
        <v>0</v>
      </c>
      <c r="I381" s="93">
        <f>SUM('31:10'!I381)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SUM('31:10'!O381)</f>
        <v>0</v>
      </c>
      <c r="P381" s="93">
        <f>SUM('31:10'!P381)</f>
        <v>0</v>
      </c>
      <c r="Q381" s="93">
        <f>SUM('31:10'!Q381)</f>
        <v>0</v>
      </c>
      <c r="R381" s="93">
        <f>SUM('31:10'!R381)</f>
        <v>0</v>
      </c>
      <c r="S381" s="93">
        <f>SUM('31:10'!S381)</f>
        <v>0</v>
      </c>
      <c r="T381" s="93">
        <f>SUM('31:10'!T381)</f>
        <v>0</v>
      </c>
      <c r="U381" s="93">
        <f>SUM('31:10'!U381)</f>
        <v>0</v>
      </c>
      <c r="V381" s="206">
        <f t="shared" si="157"/>
        <v>0</v>
      </c>
      <c r="W381" s="33" t="str">
        <f t="shared" si="158"/>
        <v/>
      </c>
      <c r="X381" s="93">
        <f>SUM('31:10'!X381)</f>
        <v>0</v>
      </c>
      <c r="Y381" s="93">
        <f>SUM('31:10'!Y381)</f>
        <v>0</v>
      </c>
      <c r="Z381" s="93">
        <f>SUM('31:10'!Z381)</f>
        <v>0</v>
      </c>
      <c r="AA381" s="93">
        <f>SUM('31:10'!AA381)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SUM('31:10'!G382)</f>
        <v>0</v>
      </c>
      <c r="H382" s="339">
        <f t="shared" si="147"/>
        <v>0</v>
      </c>
      <c r="I382" s="93">
        <f>SUM('31:10'!I382)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SUM('31:10'!O382)</f>
        <v>0</v>
      </c>
      <c r="P382" s="93">
        <f>SUM('31:10'!P382)</f>
        <v>0</v>
      </c>
      <c r="Q382" s="93">
        <f>SUM('31:10'!Q382)</f>
        <v>0</v>
      </c>
      <c r="R382" s="93">
        <f>SUM('31:10'!R382)</f>
        <v>0</v>
      </c>
      <c r="S382" s="93">
        <f>SUM('31:10'!S382)</f>
        <v>0</v>
      </c>
      <c r="T382" s="93">
        <f>SUM('31:10'!T382)</f>
        <v>0</v>
      </c>
      <c r="U382" s="93">
        <f>SUM('31:10'!U382)</f>
        <v>0</v>
      </c>
      <c r="V382" s="206">
        <f t="shared" si="157"/>
        <v>0</v>
      </c>
      <c r="W382" s="33" t="str">
        <f t="shared" si="158"/>
        <v/>
      </c>
      <c r="X382" s="93">
        <f>SUM('31:10'!X382)</f>
        <v>0</v>
      </c>
      <c r="Y382" s="93">
        <f>SUM('31:10'!Y382)</f>
        <v>0</v>
      </c>
      <c r="Z382" s="93">
        <f>SUM('31:10'!Z382)</f>
        <v>0</v>
      </c>
      <c r="AA382" s="93">
        <f>SUM('31:10'!AA382)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SUM('31:10'!G383)</f>
        <v>0</v>
      </c>
      <c r="H383" s="339">
        <f t="shared" si="147"/>
        <v>0</v>
      </c>
      <c r="I383" s="93">
        <f>SUM('31:10'!I383)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SUM('31:10'!O383)</f>
        <v>0</v>
      </c>
      <c r="P383" s="93">
        <f>SUM('31:10'!P383)</f>
        <v>0</v>
      </c>
      <c r="Q383" s="93">
        <f>SUM('31:10'!Q383)</f>
        <v>0</v>
      </c>
      <c r="R383" s="93">
        <f>SUM('31:10'!R383)</f>
        <v>0</v>
      </c>
      <c r="S383" s="93">
        <f>SUM('31:10'!S383)</f>
        <v>0</v>
      </c>
      <c r="T383" s="93">
        <f>SUM('31:10'!T383)</f>
        <v>0</v>
      </c>
      <c r="U383" s="93">
        <f>SUM('31:10'!U383)</f>
        <v>0</v>
      </c>
      <c r="V383" s="206">
        <f t="shared" si="157"/>
        <v>0</v>
      </c>
      <c r="W383" s="33" t="str">
        <f t="shared" si="158"/>
        <v/>
      </c>
      <c r="X383" s="93">
        <f>SUM('31:10'!X383)</f>
        <v>0</v>
      </c>
      <c r="Y383" s="93">
        <f>SUM('31:10'!Y383)</f>
        <v>0</v>
      </c>
      <c r="Z383" s="93">
        <f>SUM('31:10'!Z383)</f>
        <v>0</v>
      </c>
      <c r="AA383" s="93">
        <f>SUM('31:10'!AA383)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SUM('31:10'!G384)</f>
        <v>0</v>
      </c>
      <c r="H384" s="339">
        <f t="shared" si="147"/>
        <v>0</v>
      </c>
      <c r="I384" s="93">
        <f>SUM('31:10'!I384)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SUM('31:10'!O384)</f>
        <v>0</v>
      </c>
      <c r="P384" s="93">
        <f>SUM('31:10'!P384)</f>
        <v>0</v>
      </c>
      <c r="Q384" s="93">
        <f>SUM('31:10'!Q384)</f>
        <v>0</v>
      </c>
      <c r="R384" s="93">
        <f>SUM('31:10'!R384)</f>
        <v>0</v>
      </c>
      <c r="S384" s="93">
        <f>SUM('31:10'!S384)</f>
        <v>0</v>
      </c>
      <c r="T384" s="93">
        <f>SUM('31:10'!T384)</f>
        <v>0</v>
      </c>
      <c r="U384" s="93">
        <f>SUM('31:10'!U384)</f>
        <v>0</v>
      </c>
      <c r="V384" s="206">
        <f t="shared" si="157"/>
        <v>0</v>
      </c>
      <c r="W384" s="33" t="str">
        <f t="shared" si="158"/>
        <v/>
      </c>
      <c r="X384" s="93">
        <f>SUM('31:10'!X384)</f>
        <v>0</v>
      </c>
      <c r="Y384" s="93">
        <f>SUM('31:10'!Y384)</f>
        <v>0</v>
      </c>
      <c r="Z384" s="93">
        <f>SUM('31:10'!Z384)</f>
        <v>0</v>
      </c>
      <c r="AA384" s="93">
        <f>SUM('31:10'!AA384)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SUM('31:10'!G385)</f>
        <v>0</v>
      </c>
      <c r="H385" s="339">
        <f t="shared" si="147"/>
        <v>0</v>
      </c>
      <c r="I385" s="93">
        <f>SUM('31:10'!I385)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SUM('31:10'!O385)</f>
        <v>0</v>
      </c>
      <c r="P385" s="93">
        <f>SUM('31:10'!P385)</f>
        <v>0</v>
      </c>
      <c r="Q385" s="93">
        <f>SUM('31:10'!Q385)</f>
        <v>0</v>
      </c>
      <c r="R385" s="93">
        <f>SUM('31:10'!R385)</f>
        <v>0</v>
      </c>
      <c r="S385" s="93">
        <f>SUM('31:10'!S385)</f>
        <v>0</v>
      </c>
      <c r="T385" s="93">
        <f>SUM('31:10'!T385)</f>
        <v>0</v>
      </c>
      <c r="U385" s="93">
        <f>SUM('31:10'!U385)</f>
        <v>0</v>
      </c>
      <c r="V385" s="206">
        <f t="shared" si="157"/>
        <v>0</v>
      </c>
      <c r="W385" s="33" t="str">
        <f t="shared" si="158"/>
        <v/>
      </c>
      <c r="X385" s="93">
        <f>SUM('31:10'!X385)</f>
        <v>0</v>
      </c>
      <c r="Y385" s="93">
        <f>SUM('31:10'!Y385)</f>
        <v>0</v>
      </c>
      <c r="Z385" s="93">
        <f>SUM('31:10'!Z385)</f>
        <v>0</v>
      </c>
      <c r="AA385" s="93">
        <f>SUM('31:10'!AA385)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SUM('31:10'!G386)</f>
        <v>0</v>
      </c>
      <c r="H386" s="339">
        <f t="shared" si="147"/>
        <v>0</v>
      </c>
      <c r="I386" s="93">
        <f>SUM('31:10'!I386)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SUM('31:10'!O386)</f>
        <v>0</v>
      </c>
      <c r="P386" s="93">
        <f>SUM('31:10'!P386)</f>
        <v>0</v>
      </c>
      <c r="Q386" s="93">
        <f>SUM('31:10'!Q386)</f>
        <v>0</v>
      </c>
      <c r="R386" s="93">
        <f>SUM('31:10'!R386)</f>
        <v>0</v>
      </c>
      <c r="S386" s="93">
        <f>SUM('31:10'!S386)</f>
        <v>0</v>
      </c>
      <c r="T386" s="93">
        <f>SUM('31:10'!T386)</f>
        <v>0</v>
      </c>
      <c r="U386" s="93">
        <f>SUM('31:10'!U386)</f>
        <v>0</v>
      </c>
      <c r="V386" s="206">
        <f t="shared" si="157"/>
        <v>0</v>
      </c>
      <c r="W386" s="33" t="str">
        <f t="shared" si="158"/>
        <v/>
      </c>
      <c r="X386" s="93">
        <f>SUM('31:10'!X386)</f>
        <v>0</v>
      </c>
      <c r="Y386" s="93">
        <f>SUM('31:10'!Y386)</f>
        <v>0</v>
      </c>
      <c r="Z386" s="93">
        <f>SUM('31:10'!Z386)</f>
        <v>0</v>
      </c>
      <c r="AA386" s="93">
        <f>SUM('31:10'!AA386)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SUM('31:10'!G387)</f>
        <v>0</v>
      </c>
      <c r="H387" s="339">
        <f t="shared" si="147"/>
        <v>0</v>
      </c>
      <c r="I387" s="93">
        <f>SUM('31:10'!I387)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SUM('31:10'!O387)</f>
        <v>0</v>
      </c>
      <c r="P387" s="93">
        <f>SUM('31:10'!P387)</f>
        <v>0</v>
      </c>
      <c r="Q387" s="93">
        <f>SUM('31:10'!Q387)</f>
        <v>0</v>
      </c>
      <c r="R387" s="93">
        <f>SUM('31:10'!R387)</f>
        <v>0</v>
      </c>
      <c r="S387" s="93">
        <f>SUM('31:10'!S387)</f>
        <v>0</v>
      </c>
      <c r="T387" s="93">
        <f>SUM('31:10'!T387)</f>
        <v>0</v>
      </c>
      <c r="U387" s="93">
        <f>SUM('31:10'!U387)</f>
        <v>0</v>
      </c>
      <c r="V387" s="206">
        <f t="shared" si="157"/>
        <v>0</v>
      </c>
      <c r="W387" s="33" t="str">
        <f t="shared" si="158"/>
        <v/>
      </c>
      <c r="X387" s="93">
        <f>SUM('31:10'!X387)</f>
        <v>0</v>
      </c>
      <c r="Y387" s="93">
        <f>SUM('31:10'!Y387)</f>
        <v>0</v>
      </c>
      <c r="Z387" s="93">
        <f>SUM('31:10'!Z387)</f>
        <v>0</v>
      </c>
      <c r="AA387" s="93">
        <f>SUM('31:10'!AA387)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SUM('31:10'!G388)</f>
        <v>0</v>
      </c>
      <c r="H388" s="339">
        <f t="shared" si="147"/>
        <v>0</v>
      </c>
      <c r="I388" s="93">
        <f>SUM('31:10'!I388)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SUM('31:10'!O388)</f>
        <v>0</v>
      </c>
      <c r="P388" s="93">
        <f>SUM('31:10'!P388)</f>
        <v>0</v>
      </c>
      <c r="Q388" s="93">
        <f>SUM('31:10'!Q388)</f>
        <v>0</v>
      </c>
      <c r="R388" s="93">
        <f>SUM('31:10'!R388)</f>
        <v>0</v>
      </c>
      <c r="S388" s="93">
        <f>SUM('31:10'!S388)</f>
        <v>0</v>
      </c>
      <c r="T388" s="93">
        <f>SUM('31:10'!T388)</f>
        <v>0</v>
      </c>
      <c r="U388" s="93">
        <f>SUM('31:10'!U388)</f>
        <v>0</v>
      </c>
      <c r="V388" s="206">
        <f t="shared" si="157"/>
        <v>0</v>
      </c>
      <c r="W388" s="33" t="str">
        <f t="shared" si="158"/>
        <v/>
      </c>
      <c r="X388" s="93">
        <f>SUM('31:10'!X388)</f>
        <v>0</v>
      </c>
      <c r="Y388" s="93">
        <f>SUM('31:10'!Y388)</f>
        <v>0</v>
      </c>
      <c r="Z388" s="93">
        <f>SUM('31:10'!Z388)</f>
        <v>0</v>
      </c>
      <c r="AA388" s="93">
        <f>SUM('31:10'!AA388)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SUM('31:10'!G389)</f>
        <v>0</v>
      </c>
      <c r="H389" s="339">
        <f t="shared" si="147"/>
        <v>0</v>
      </c>
      <c r="I389" s="93">
        <f>SUM('31:10'!I389)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SUM('31:10'!O389)</f>
        <v>0</v>
      </c>
      <c r="P389" s="93">
        <f>SUM('31:10'!P389)</f>
        <v>0</v>
      </c>
      <c r="Q389" s="93">
        <f>SUM('31:10'!Q389)</f>
        <v>0</v>
      </c>
      <c r="R389" s="93">
        <f>SUM('31:10'!R389)</f>
        <v>0</v>
      </c>
      <c r="S389" s="93">
        <f>SUM('31:10'!S389)</f>
        <v>0</v>
      </c>
      <c r="T389" s="93">
        <f>SUM('31:10'!T389)</f>
        <v>0</v>
      </c>
      <c r="U389" s="93">
        <f>SUM('31:10'!U389)</f>
        <v>0</v>
      </c>
      <c r="V389" s="206">
        <f t="shared" si="157"/>
        <v>0</v>
      </c>
      <c r="W389" s="33" t="str">
        <f t="shared" si="158"/>
        <v/>
      </c>
      <c r="X389" s="93">
        <f>SUM('31:10'!X389)</f>
        <v>0</v>
      </c>
      <c r="Y389" s="93">
        <f>SUM('31:10'!Y389)</f>
        <v>0</v>
      </c>
      <c r="Z389" s="93">
        <f>SUM('31:10'!Z389)</f>
        <v>0</v>
      </c>
      <c r="AA389" s="93">
        <f>SUM('31:10'!AA389)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SUM('31:10'!G390)</f>
        <v>0</v>
      </c>
      <c r="H390" s="339">
        <f t="shared" si="147"/>
        <v>0</v>
      </c>
      <c r="I390" s="93">
        <f>SUM('31:10'!I390)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SUM('31:10'!O390)</f>
        <v>0</v>
      </c>
      <c r="P390" s="93">
        <f>SUM('31:10'!P390)</f>
        <v>0</v>
      </c>
      <c r="Q390" s="93">
        <f>SUM('31:10'!Q390)</f>
        <v>0</v>
      </c>
      <c r="R390" s="93">
        <f>SUM('31:10'!R390)</f>
        <v>0</v>
      </c>
      <c r="S390" s="93">
        <f>SUM('31:10'!S390)</f>
        <v>0</v>
      </c>
      <c r="T390" s="93">
        <f>SUM('31:10'!T390)</f>
        <v>0</v>
      </c>
      <c r="U390" s="93">
        <f>SUM('31:10'!U390)</f>
        <v>0</v>
      </c>
      <c r="V390" s="206">
        <f t="shared" si="157"/>
        <v>0</v>
      </c>
      <c r="W390" s="33" t="str">
        <f t="shared" si="158"/>
        <v/>
      </c>
      <c r="X390" s="93">
        <f>SUM('31:10'!X390)</f>
        <v>0</v>
      </c>
      <c r="Y390" s="93">
        <f>SUM('31:10'!Y390)</f>
        <v>0</v>
      </c>
      <c r="Z390" s="93">
        <f>SUM('31:10'!Z390)</f>
        <v>0</v>
      </c>
      <c r="AA390" s="93">
        <f>SUM('31:10'!AA390)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SUM('31:10'!G391)</f>
        <v>0</v>
      </c>
      <c r="H391" s="339">
        <f t="shared" si="147"/>
        <v>0</v>
      </c>
      <c r="I391" s="93">
        <f>SUM('31:10'!I391)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SUM('31:10'!O391)</f>
        <v>0</v>
      </c>
      <c r="P391" s="93">
        <f>SUM('31:10'!P391)</f>
        <v>0</v>
      </c>
      <c r="Q391" s="93">
        <f>SUM('31:10'!Q391)</f>
        <v>0</v>
      </c>
      <c r="R391" s="93">
        <f>SUM('31:10'!R391)</f>
        <v>0</v>
      </c>
      <c r="S391" s="93">
        <f>SUM('31:10'!S391)</f>
        <v>0</v>
      </c>
      <c r="T391" s="93">
        <f>SUM('31:10'!T391)</f>
        <v>0</v>
      </c>
      <c r="U391" s="93">
        <f>SUM('31:10'!U391)</f>
        <v>0</v>
      </c>
      <c r="V391" s="206"/>
      <c r="W391" s="33"/>
      <c r="X391" s="93">
        <f>SUM('31:10'!X391)</f>
        <v>0</v>
      </c>
      <c r="Y391" s="93">
        <f>SUM('31:10'!Y391)</f>
        <v>0</v>
      </c>
      <c r="Z391" s="93">
        <f>SUM('31:10'!Z391)</f>
        <v>0</v>
      </c>
      <c r="AA391" s="93">
        <f>SUM('31:10'!AA391)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SUM('31:10'!G392)</f>
        <v>0</v>
      </c>
      <c r="H392" s="339">
        <f t="shared" si="147"/>
        <v>0</v>
      </c>
      <c r="I392" s="93">
        <f>SUM('31:10'!I392)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SUM('31:10'!O392)</f>
        <v>0</v>
      </c>
      <c r="P392" s="93">
        <f>SUM('31:10'!P392)</f>
        <v>0</v>
      </c>
      <c r="Q392" s="93">
        <f>SUM('31:10'!Q392)</f>
        <v>0</v>
      </c>
      <c r="R392" s="93">
        <f>SUM('31:10'!R392)</f>
        <v>0</v>
      </c>
      <c r="S392" s="93">
        <f>SUM('31:10'!S392)</f>
        <v>0</v>
      </c>
      <c r="T392" s="93">
        <f>SUM('31:10'!T392)</f>
        <v>0</v>
      </c>
      <c r="U392" s="93">
        <f>SUM('31:10'!U392)</f>
        <v>0</v>
      </c>
      <c r="V392" s="206"/>
      <c r="W392" s="33"/>
      <c r="X392" s="93">
        <f>SUM('31:10'!X392)</f>
        <v>0</v>
      </c>
      <c r="Y392" s="93">
        <f>SUM('31:10'!Y392)</f>
        <v>0</v>
      </c>
      <c r="Z392" s="93">
        <f>SUM('31:10'!Z392)</f>
        <v>0</v>
      </c>
      <c r="AA392" s="93">
        <f>SUM('31:10'!AA392)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SUM('31:10'!G393)</f>
        <v>0</v>
      </c>
      <c r="H393" s="339">
        <f t="shared" si="147"/>
        <v>0</v>
      </c>
      <c r="I393" s="93">
        <f>SUM('31:10'!I393)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SUM('31:10'!O393)</f>
        <v>0</v>
      </c>
      <c r="P393" s="93">
        <f>SUM('31:10'!P393)</f>
        <v>0</v>
      </c>
      <c r="Q393" s="93">
        <f>SUM('31:10'!Q393)</f>
        <v>0</v>
      </c>
      <c r="R393" s="93">
        <f>SUM('31:10'!R393)</f>
        <v>0</v>
      </c>
      <c r="S393" s="93">
        <f>SUM('31:10'!S393)</f>
        <v>0</v>
      </c>
      <c r="T393" s="93">
        <f>SUM('31:10'!T393)</f>
        <v>0</v>
      </c>
      <c r="U393" s="93">
        <f>SUM('31:10'!U393)</f>
        <v>0</v>
      </c>
      <c r="V393" s="206"/>
      <c r="W393" s="33"/>
      <c r="X393" s="93">
        <f>SUM('31:10'!X393)</f>
        <v>0</v>
      </c>
      <c r="Y393" s="93">
        <f>SUM('31:10'!Y393)</f>
        <v>0</v>
      </c>
      <c r="Z393" s="93">
        <f>SUM('31:10'!Z393)</f>
        <v>0</v>
      </c>
      <c r="AA393" s="93">
        <f>SUM('31:10'!AA393)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SUM('31:10'!G394)</f>
        <v>0</v>
      </c>
      <c r="H394" s="339">
        <f t="shared" si="147"/>
        <v>0</v>
      </c>
      <c r="I394" s="93">
        <f>SUM('31:10'!I394)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SUM('31:10'!O394)</f>
        <v>0</v>
      </c>
      <c r="P394" s="93">
        <f>SUM('31:10'!P394)</f>
        <v>0</v>
      </c>
      <c r="Q394" s="93">
        <f>SUM('31:10'!Q394)</f>
        <v>0</v>
      </c>
      <c r="R394" s="93">
        <f>SUM('31:10'!R394)</f>
        <v>0</v>
      </c>
      <c r="S394" s="93">
        <f>SUM('31:10'!S394)</f>
        <v>0</v>
      </c>
      <c r="T394" s="93">
        <f>SUM('31:10'!T394)</f>
        <v>0</v>
      </c>
      <c r="U394" s="93">
        <f>SUM('31:10'!U394)</f>
        <v>0</v>
      </c>
      <c r="V394" s="206"/>
      <c r="W394" s="33"/>
      <c r="X394" s="93">
        <f>SUM('31:10'!X394)</f>
        <v>0</v>
      </c>
      <c r="Y394" s="93">
        <f>SUM('31:10'!Y394)</f>
        <v>0</v>
      </c>
      <c r="Z394" s="93">
        <f>SUM('31:10'!Z394)</f>
        <v>0</v>
      </c>
      <c r="AA394" s="93">
        <f>SUM('31:10'!AA394)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SUM('31:10'!G395)</f>
        <v>0</v>
      </c>
      <c r="H395" s="339">
        <f t="shared" si="147"/>
        <v>0</v>
      </c>
      <c r="I395" s="93">
        <f>SUM('31:10'!I395)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SUM('31:10'!O395)</f>
        <v>0</v>
      </c>
      <c r="P395" s="93">
        <f>SUM('31:10'!P395)</f>
        <v>0</v>
      </c>
      <c r="Q395" s="93">
        <f>SUM('31:10'!Q395)</f>
        <v>0</v>
      </c>
      <c r="R395" s="93">
        <f>SUM('31:10'!R395)</f>
        <v>0</v>
      </c>
      <c r="S395" s="93">
        <f>SUM('31:10'!S395)</f>
        <v>0</v>
      </c>
      <c r="T395" s="93">
        <f>SUM('31:10'!T395)</f>
        <v>0</v>
      </c>
      <c r="U395" s="93">
        <f>SUM('31:10'!U395)</f>
        <v>0</v>
      </c>
      <c r="V395" s="206"/>
      <c r="W395" s="33"/>
      <c r="X395" s="93">
        <f>SUM('31:10'!X395)</f>
        <v>0</v>
      </c>
      <c r="Y395" s="93">
        <f>SUM('31:10'!Y395)</f>
        <v>0</v>
      </c>
      <c r="Z395" s="93">
        <f>SUM('31:10'!Z395)</f>
        <v>0</v>
      </c>
      <c r="AA395" s="93">
        <f>SUM('31:10'!AA395)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SUM('31:10'!G396)</f>
        <v>0</v>
      </c>
      <c r="H396" s="339">
        <f t="shared" si="147"/>
        <v>0</v>
      </c>
      <c r="I396" s="93">
        <f>SUM('31:10'!I396)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SUM('31:10'!O396)</f>
        <v>0</v>
      </c>
      <c r="P396" s="93">
        <f>SUM('31:10'!P396)</f>
        <v>0</v>
      </c>
      <c r="Q396" s="93">
        <f>SUM('31:10'!Q396)</f>
        <v>0</v>
      </c>
      <c r="R396" s="93">
        <f>SUM('31:10'!R396)</f>
        <v>0</v>
      </c>
      <c r="S396" s="93">
        <f>SUM('31:10'!S396)</f>
        <v>0</v>
      </c>
      <c r="T396" s="93">
        <f>SUM('31:10'!T396)</f>
        <v>0</v>
      </c>
      <c r="U396" s="93">
        <f>SUM('31:10'!U396)</f>
        <v>0</v>
      </c>
      <c r="V396" s="206"/>
      <c r="W396" s="33"/>
      <c r="X396" s="93">
        <f>SUM('31:10'!X396)</f>
        <v>0</v>
      </c>
      <c r="Y396" s="93">
        <f>SUM('31:10'!Y396)</f>
        <v>0</v>
      </c>
      <c r="Z396" s="93">
        <f>SUM('31:10'!Z396)</f>
        <v>0</v>
      </c>
      <c r="AA396" s="93">
        <f>SUM('31:10'!AA396)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SUM('31:10'!G397)</f>
        <v>0</v>
      </c>
      <c r="H397" s="339">
        <f t="shared" si="147"/>
        <v>0</v>
      </c>
      <c r="I397" s="93">
        <f>SUM('31:10'!I397)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SUM('31:10'!O397)</f>
        <v>0</v>
      </c>
      <c r="P397" s="93">
        <f>SUM('31:10'!P397)</f>
        <v>0</v>
      </c>
      <c r="Q397" s="93">
        <f>SUM('31:10'!Q397)</f>
        <v>0</v>
      </c>
      <c r="R397" s="93">
        <f>SUM('31:10'!R397)</f>
        <v>0</v>
      </c>
      <c r="S397" s="93">
        <f>SUM('31:10'!S397)</f>
        <v>0</v>
      </c>
      <c r="T397" s="93">
        <f>SUM('31:10'!T397)</f>
        <v>0</v>
      </c>
      <c r="U397" s="93">
        <f>SUM('31:10'!U397)</f>
        <v>0</v>
      </c>
      <c r="V397" s="206"/>
      <c r="W397" s="33"/>
      <c r="X397" s="93">
        <f>SUM('31:10'!X397)</f>
        <v>0</v>
      </c>
      <c r="Y397" s="93">
        <f>SUM('31:10'!Y397)</f>
        <v>0</v>
      </c>
      <c r="Z397" s="93">
        <f>SUM('31:10'!Z397)</f>
        <v>0</v>
      </c>
      <c r="AA397" s="93">
        <f>SUM('31:10'!AA397)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SUM('31:10'!G398)</f>
        <v>0</v>
      </c>
      <c r="H398" s="339">
        <f t="shared" si="147"/>
        <v>0</v>
      </c>
      <c r="I398" s="93">
        <f>SUM('31:10'!I398)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SUM('31:10'!O398)</f>
        <v>0</v>
      </c>
      <c r="P398" s="93">
        <f>SUM('31:10'!P398)</f>
        <v>0</v>
      </c>
      <c r="Q398" s="93">
        <f>SUM('31:10'!Q398)</f>
        <v>0</v>
      </c>
      <c r="R398" s="93">
        <f>SUM('31:10'!R398)</f>
        <v>0</v>
      </c>
      <c r="S398" s="93">
        <f>SUM('31:10'!S398)</f>
        <v>0</v>
      </c>
      <c r="T398" s="93">
        <f>SUM('31:10'!T398)</f>
        <v>0</v>
      </c>
      <c r="U398" s="93">
        <f>SUM('31:10'!U398)</f>
        <v>0</v>
      </c>
      <c r="V398" s="206"/>
      <c r="W398" s="33"/>
      <c r="X398" s="93">
        <f>SUM('31:10'!X398)</f>
        <v>0</v>
      </c>
      <c r="Y398" s="93">
        <f>SUM('31:10'!Y398)</f>
        <v>0</v>
      </c>
      <c r="Z398" s="93">
        <f>SUM('31:10'!Z398)</f>
        <v>0</v>
      </c>
      <c r="AA398" s="93">
        <f>SUM('31:10'!AA398)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SUM('31:10'!G399)</f>
        <v>0</v>
      </c>
      <c r="H399" s="339">
        <f t="shared" si="147"/>
        <v>0</v>
      </c>
      <c r="I399" s="93">
        <f>SUM('31:10'!I399)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SUM('31:10'!O399)</f>
        <v>0</v>
      </c>
      <c r="P399" s="93">
        <f>SUM('31:10'!P399)</f>
        <v>0</v>
      </c>
      <c r="Q399" s="93">
        <f>SUM('31:10'!Q399)</f>
        <v>0</v>
      </c>
      <c r="R399" s="93">
        <f>SUM('31:10'!R399)</f>
        <v>0</v>
      </c>
      <c r="S399" s="93">
        <f>SUM('31:10'!S399)</f>
        <v>0</v>
      </c>
      <c r="T399" s="93">
        <f>SUM('31:10'!T399)</f>
        <v>0</v>
      </c>
      <c r="U399" s="93">
        <f>SUM('31:10'!U399)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SUM('31:10'!X399)</f>
        <v>0</v>
      </c>
      <c r="Y399" s="93">
        <f>SUM('31:10'!Y399)</f>
        <v>0</v>
      </c>
      <c r="Z399" s="93">
        <f>SUM('31:10'!Z399)</f>
        <v>0</v>
      </c>
      <c r="AA399" s="93">
        <f>SUM('31:10'!AA399)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SUM('31:10'!G400)</f>
        <v>0</v>
      </c>
      <c r="H400" s="339">
        <f t="shared" si="147"/>
        <v>0</v>
      </c>
      <c r="I400" s="93">
        <f>SUM('31:10'!I400)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SUM('31:10'!O400)</f>
        <v>0</v>
      </c>
      <c r="P400" s="93">
        <f>SUM('31:10'!P400)</f>
        <v>0</v>
      </c>
      <c r="Q400" s="93">
        <f>SUM('31:10'!Q400)</f>
        <v>0</v>
      </c>
      <c r="R400" s="93">
        <f>SUM('31:10'!R400)</f>
        <v>0</v>
      </c>
      <c r="S400" s="93">
        <f>SUM('31:10'!S400)</f>
        <v>0</v>
      </c>
      <c r="T400" s="93">
        <f>SUM('31:10'!T400)</f>
        <v>0</v>
      </c>
      <c r="U400" s="93">
        <f>SUM('31:10'!U400)</f>
        <v>0</v>
      </c>
      <c r="V400" s="206">
        <f t="shared" si="160"/>
        <v>0</v>
      </c>
      <c r="W400" s="33" t="str">
        <f t="shared" si="161"/>
        <v/>
      </c>
      <c r="X400" s="93">
        <f>SUM('31:10'!X400)</f>
        <v>0</v>
      </c>
      <c r="Y400" s="93">
        <f>SUM('31:10'!Y400)</f>
        <v>0</v>
      </c>
      <c r="Z400" s="93">
        <f>SUM('31:10'!Z400)</f>
        <v>0</v>
      </c>
      <c r="AA400" s="93">
        <f>SUM('31:10'!AA400)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SUM('31:10'!G401)</f>
        <v>0</v>
      </c>
      <c r="H401" s="339">
        <f t="shared" si="147"/>
        <v>0</v>
      </c>
      <c r="I401" s="93">
        <f>SUM('31:10'!I401)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SUM('31:10'!O401)</f>
        <v>0</v>
      </c>
      <c r="P401" s="93">
        <f>SUM('31:10'!P401)</f>
        <v>0</v>
      </c>
      <c r="Q401" s="93">
        <f>SUM('31:10'!Q401)</f>
        <v>0</v>
      </c>
      <c r="R401" s="93">
        <f>SUM('31:10'!R401)</f>
        <v>0</v>
      </c>
      <c r="S401" s="93">
        <f>SUM('31:10'!S401)</f>
        <v>0</v>
      </c>
      <c r="T401" s="93">
        <f>SUM('31:10'!T401)</f>
        <v>0</v>
      </c>
      <c r="U401" s="93">
        <f>SUM('31:10'!U401)</f>
        <v>0</v>
      </c>
      <c r="V401" s="206">
        <f t="shared" si="160"/>
        <v>0</v>
      </c>
      <c r="W401" s="33" t="str">
        <f t="shared" si="161"/>
        <v/>
      </c>
      <c r="X401" s="93">
        <f>SUM('31:10'!X401)</f>
        <v>0</v>
      </c>
      <c r="Y401" s="93">
        <f>SUM('31:10'!Y401)</f>
        <v>0</v>
      </c>
      <c r="Z401" s="93">
        <f>SUM('31:10'!Z401)</f>
        <v>0</v>
      </c>
      <c r="AA401" s="93">
        <f>SUM('31:10'!AA401)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SUM('31:10'!G402)</f>
        <v>0</v>
      </c>
      <c r="H402" s="339">
        <f t="shared" si="147"/>
        <v>0</v>
      </c>
      <c r="I402" s="93">
        <f>SUM('31:10'!I402)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SUM('31:10'!O402)</f>
        <v>0</v>
      </c>
      <c r="P402" s="93">
        <f>SUM('31:10'!P402)</f>
        <v>0</v>
      </c>
      <c r="Q402" s="93">
        <f>SUM('31:10'!Q402)</f>
        <v>0</v>
      </c>
      <c r="R402" s="93">
        <f>SUM('31:10'!R402)</f>
        <v>0</v>
      </c>
      <c r="S402" s="93">
        <f>SUM('31:10'!S402)</f>
        <v>0</v>
      </c>
      <c r="T402" s="93">
        <f>SUM('31:10'!T402)</f>
        <v>0</v>
      </c>
      <c r="U402" s="93">
        <f>SUM('31:10'!U402)</f>
        <v>0</v>
      </c>
      <c r="V402" s="206">
        <f t="shared" si="160"/>
        <v>0</v>
      </c>
      <c r="W402" s="33" t="str">
        <f t="shared" si="161"/>
        <v/>
      </c>
      <c r="X402" s="93">
        <f>SUM('31:10'!X402)</f>
        <v>0</v>
      </c>
      <c r="Y402" s="93">
        <f>SUM('31:10'!Y402)</f>
        <v>0</v>
      </c>
      <c r="Z402" s="93">
        <f>SUM('31:10'!Z402)</f>
        <v>0</v>
      </c>
      <c r="AA402" s="93">
        <f>SUM('31:10'!AA402)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SUM('31:10'!G403)</f>
        <v>0</v>
      </c>
      <c r="H403" s="339">
        <f t="shared" si="147"/>
        <v>0</v>
      </c>
      <c r="I403" s="93">
        <f>SUM('31:10'!I403)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SUM('31:10'!O403)</f>
        <v>0</v>
      </c>
      <c r="P403" s="93">
        <f>SUM('31:10'!P403)</f>
        <v>0</v>
      </c>
      <c r="Q403" s="93">
        <f>SUM('31:10'!Q403)</f>
        <v>0</v>
      </c>
      <c r="R403" s="93">
        <f>SUM('31:10'!R403)</f>
        <v>0</v>
      </c>
      <c r="S403" s="93">
        <f>SUM('31:10'!S403)</f>
        <v>0</v>
      </c>
      <c r="T403" s="93">
        <f>SUM('31:10'!T403)</f>
        <v>0</v>
      </c>
      <c r="U403" s="93">
        <f>SUM('31:10'!U403)</f>
        <v>0</v>
      </c>
      <c r="V403" s="206">
        <f t="shared" si="160"/>
        <v>0</v>
      </c>
      <c r="W403" s="33" t="str">
        <f t="shared" si="161"/>
        <v/>
      </c>
      <c r="X403" s="93">
        <f>SUM('31:10'!X403)</f>
        <v>0</v>
      </c>
      <c r="Y403" s="93">
        <f>SUM('31:10'!Y403)</f>
        <v>0</v>
      </c>
      <c r="Z403" s="93">
        <f>SUM('31:10'!Z403)</f>
        <v>0</v>
      </c>
      <c r="AA403" s="93">
        <f>SUM('31:10'!AA403)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SUM('31:10'!G404)</f>
        <v>0</v>
      </c>
      <c r="H404" s="339">
        <f t="shared" si="147"/>
        <v>0</v>
      </c>
      <c r="I404" s="93">
        <f>SUM('31:10'!I404)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SUM('31:10'!O404)</f>
        <v>0</v>
      </c>
      <c r="P404" s="93">
        <f>SUM('31:10'!P404)</f>
        <v>0</v>
      </c>
      <c r="Q404" s="93">
        <f>SUM('31:10'!Q404)</f>
        <v>0</v>
      </c>
      <c r="R404" s="93">
        <f>SUM('31:10'!R404)</f>
        <v>0</v>
      </c>
      <c r="S404" s="93">
        <f>SUM('31:10'!S404)</f>
        <v>0</v>
      </c>
      <c r="T404" s="93">
        <f>SUM('31:10'!T404)</f>
        <v>0</v>
      </c>
      <c r="U404" s="93">
        <f>SUM('31:10'!U404)</f>
        <v>0</v>
      </c>
      <c r="V404" s="206">
        <f t="shared" si="160"/>
        <v>0</v>
      </c>
      <c r="W404" s="33" t="str">
        <f t="shared" si="161"/>
        <v/>
      </c>
      <c r="X404" s="93">
        <f>SUM('31:10'!X404)</f>
        <v>0</v>
      </c>
      <c r="Y404" s="93">
        <f>SUM('31:10'!Y404)</f>
        <v>0</v>
      </c>
      <c r="Z404" s="93">
        <f>SUM('31:10'!Z404)</f>
        <v>0</v>
      </c>
      <c r="AA404" s="93">
        <f>SUM('31:10'!AA404)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SUM('31:10'!G405)</f>
        <v>0</v>
      </c>
      <c r="H405" s="339">
        <f t="shared" si="147"/>
        <v>0</v>
      </c>
      <c r="I405" s="93">
        <f>SUM('31:10'!I405)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SUM('31:10'!O405)</f>
        <v>0</v>
      </c>
      <c r="P405" s="93">
        <f>SUM('31:10'!P405)</f>
        <v>0</v>
      </c>
      <c r="Q405" s="93">
        <f>SUM('31:10'!Q405)</f>
        <v>0</v>
      </c>
      <c r="R405" s="93">
        <f>SUM('31:10'!R405)</f>
        <v>0</v>
      </c>
      <c r="S405" s="93">
        <f>SUM('31:10'!S405)</f>
        <v>0</v>
      </c>
      <c r="T405" s="93">
        <f>SUM('31:10'!T405)</f>
        <v>0</v>
      </c>
      <c r="U405" s="93">
        <f>SUM('31:10'!U405)</f>
        <v>0</v>
      </c>
      <c r="V405" s="206">
        <f t="shared" si="160"/>
        <v>0</v>
      </c>
      <c r="W405" s="33" t="str">
        <f t="shared" si="161"/>
        <v/>
      </c>
      <c r="X405" s="93">
        <f>SUM('31:10'!X405)</f>
        <v>0</v>
      </c>
      <c r="Y405" s="93">
        <f>SUM('31:10'!Y405)</f>
        <v>0</v>
      </c>
      <c r="Z405" s="93">
        <f>SUM('31:10'!Z405)</f>
        <v>0</v>
      </c>
      <c r="AA405" s="93">
        <f>SUM('31:10'!AA405)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SUM('31:10'!G406)</f>
        <v>0</v>
      </c>
      <c r="H406" s="339">
        <f t="shared" si="147"/>
        <v>0</v>
      </c>
      <c r="I406" s="93">
        <f>SUM('31:10'!I406)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SUM('31:10'!O406)</f>
        <v>0</v>
      </c>
      <c r="P406" s="93">
        <f>SUM('31:10'!P406)</f>
        <v>0</v>
      </c>
      <c r="Q406" s="93">
        <f>SUM('31:10'!Q406)</f>
        <v>0</v>
      </c>
      <c r="R406" s="93">
        <f>SUM('31:10'!R406)</f>
        <v>0</v>
      </c>
      <c r="S406" s="93">
        <f>SUM('31:10'!S406)</f>
        <v>0</v>
      </c>
      <c r="T406" s="93">
        <f>SUM('31:10'!T406)</f>
        <v>0</v>
      </c>
      <c r="U406" s="93">
        <f>SUM('31:10'!U406)</f>
        <v>0</v>
      </c>
      <c r="V406" s="206">
        <f t="shared" si="160"/>
        <v>0</v>
      </c>
      <c r="W406" s="33" t="str">
        <f t="shared" si="161"/>
        <v/>
      </c>
      <c r="X406" s="93">
        <f>SUM('31:10'!X406)</f>
        <v>0</v>
      </c>
      <c r="Y406" s="93">
        <f>SUM('31:10'!Y406)</f>
        <v>0</v>
      </c>
      <c r="Z406" s="93">
        <f>SUM('31:10'!Z406)</f>
        <v>0</v>
      </c>
      <c r="AA406" s="93">
        <f>SUM('31:10'!AA406)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SUM('31:10'!G407)</f>
        <v>0</v>
      </c>
      <c r="H407" s="339">
        <f t="shared" si="147"/>
        <v>0</v>
      </c>
      <c r="I407" s="93">
        <f>SUM('31:10'!I407)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SUM('31:10'!O407)</f>
        <v>0</v>
      </c>
      <c r="P407" s="93">
        <f>SUM('31:10'!P407)</f>
        <v>0</v>
      </c>
      <c r="Q407" s="93">
        <f>SUM('31:10'!Q407)</f>
        <v>0</v>
      </c>
      <c r="R407" s="93">
        <f>SUM('31:10'!R407)</f>
        <v>0</v>
      </c>
      <c r="S407" s="93">
        <f>SUM('31:10'!S407)</f>
        <v>0</v>
      </c>
      <c r="T407" s="93">
        <f>SUM('31:10'!T407)</f>
        <v>0</v>
      </c>
      <c r="U407" s="93">
        <f>SUM('31:10'!U407)</f>
        <v>0</v>
      </c>
      <c r="V407" s="206">
        <f t="shared" si="160"/>
        <v>0</v>
      </c>
      <c r="W407" s="33" t="str">
        <f t="shared" si="161"/>
        <v/>
      </c>
      <c r="X407" s="93">
        <f>SUM('31:10'!X407)</f>
        <v>0</v>
      </c>
      <c r="Y407" s="93">
        <f>SUM('31:10'!Y407)</f>
        <v>0</v>
      </c>
      <c r="Z407" s="93">
        <f>SUM('31:10'!Z407)</f>
        <v>0</v>
      </c>
      <c r="AA407" s="93">
        <f>SUM('31:10'!AA407)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SUM('31:10'!G408)</f>
        <v>0</v>
      </c>
      <c r="H408" s="339">
        <f t="shared" si="147"/>
        <v>0</v>
      </c>
      <c r="I408" s="93">
        <f>SUM('31:10'!I408)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SUM('31:10'!O408)</f>
        <v>0</v>
      </c>
      <c r="P408" s="93">
        <f>SUM('31:10'!P408)</f>
        <v>0</v>
      </c>
      <c r="Q408" s="93">
        <f>SUM('31:10'!Q408)</f>
        <v>0</v>
      </c>
      <c r="R408" s="93">
        <f>SUM('31:10'!R408)</f>
        <v>0</v>
      </c>
      <c r="S408" s="93">
        <f>SUM('31:10'!S408)</f>
        <v>0</v>
      </c>
      <c r="T408" s="93">
        <f>SUM('31:10'!T408)</f>
        <v>0</v>
      </c>
      <c r="U408" s="93">
        <f>SUM('31:10'!U408)</f>
        <v>0</v>
      </c>
      <c r="V408" s="206">
        <f t="shared" si="160"/>
        <v>0</v>
      </c>
      <c r="W408" s="33" t="str">
        <f t="shared" si="161"/>
        <v/>
      </c>
      <c r="X408" s="93">
        <f>SUM('31:10'!X408)</f>
        <v>0</v>
      </c>
      <c r="Y408" s="93">
        <f>SUM('31:10'!Y408)</f>
        <v>0</v>
      </c>
      <c r="Z408" s="93">
        <f>SUM('31:10'!Z408)</f>
        <v>0</v>
      </c>
      <c r="AA408" s="93">
        <f>SUM('31:10'!AA408)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SUM('31:10'!G409)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SUM('31:10'!G410)</f>
        <v>0</v>
      </c>
      <c r="H410" s="339">
        <f t="shared" si="147"/>
        <v>0</v>
      </c>
      <c r="I410" s="93">
        <f>SUM('31:10'!I410)</f>
        <v>0</v>
      </c>
      <c r="J410" s="31"/>
      <c r="K410" s="35"/>
      <c r="L410" s="87">
        <v>50</v>
      </c>
      <c r="M410" s="36"/>
      <c r="N410" s="31"/>
      <c r="O410" s="93">
        <f>SUM('31:10'!O410)</f>
        <v>0</v>
      </c>
      <c r="P410" s="93">
        <f>SUM('31:10'!P410)</f>
        <v>0</v>
      </c>
      <c r="Q410" s="93">
        <f>SUM('31:10'!Q410)</f>
        <v>0</v>
      </c>
      <c r="R410" s="93">
        <f>SUM('31:10'!R410)</f>
        <v>0</v>
      </c>
      <c r="S410" s="93">
        <f>SUM('31:10'!S410)</f>
        <v>0</v>
      </c>
      <c r="T410" s="93">
        <f>SUM('31:10'!T410)</f>
        <v>0</v>
      </c>
      <c r="U410" s="93">
        <f>SUM('31:10'!U410)</f>
        <v>0</v>
      </c>
      <c r="V410" s="206"/>
      <c r="W410" s="33"/>
      <c r="X410" s="93">
        <f>SUM('31:10'!X410)</f>
        <v>0</v>
      </c>
      <c r="Y410" s="93">
        <f>SUM('31:10'!Y410)</f>
        <v>0</v>
      </c>
      <c r="Z410" s="93">
        <f>SUM('31:10'!Z410)</f>
        <v>0</v>
      </c>
      <c r="AA410" s="93">
        <f>SUM('31:10'!AA410)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SUM('31:10'!G411)</f>
        <v>0</v>
      </c>
      <c r="H411" s="339">
        <f t="shared" si="147"/>
        <v>0</v>
      </c>
      <c r="I411" s="93">
        <f>SUM('31:10'!I411)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SUM('31:10'!O411)</f>
        <v>0</v>
      </c>
      <c r="P411" s="93">
        <f>SUM('31:10'!P411)</f>
        <v>0</v>
      </c>
      <c r="Q411" s="93">
        <f>SUM('31:10'!Q411)</f>
        <v>0</v>
      </c>
      <c r="R411" s="93">
        <f>SUM('31:10'!R411)</f>
        <v>0</v>
      </c>
      <c r="S411" s="93">
        <f>SUM('31:10'!S411)</f>
        <v>0</v>
      </c>
      <c r="T411" s="93">
        <f>SUM('31:10'!T411)</f>
        <v>0</v>
      </c>
      <c r="U411" s="93">
        <f>SUM('31:10'!U411)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SUM('31:10'!X411)</f>
        <v>0</v>
      </c>
      <c r="Y411" s="93">
        <f>SUM('31:10'!Y411)</f>
        <v>0</v>
      </c>
      <c r="Z411" s="93">
        <f>SUM('31:10'!Z411)</f>
        <v>0</v>
      </c>
      <c r="AA411" s="93">
        <f>SUM('31:10'!AA411)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SUM('31:10'!G412)</f>
        <v>0</v>
      </c>
      <c r="H412" s="339">
        <f t="shared" si="147"/>
        <v>0</v>
      </c>
      <c r="I412" s="93">
        <f>SUM('31:10'!I412)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SUM('31:10'!O412)</f>
        <v>0</v>
      </c>
      <c r="P412" s="93">
        <f>SUM('31:10'!P412)</f>
        <v>0</v>
      </c>
      <c r="Q412" s="93">
        <f>SUM('31:10'!Q412)</f>
        <v>0</v>
      </c>
      <c r="R412" s="93">
        <f>SUM('31:10'!R412)</f>
        <v>0</v>
      </c>
      <c r="S412" s="93">
        <f>SUM('31:10'!S412)</f>
        <v>0</v>
      </c>
      <c r="T412" s="93">
        <f>SUM('31:10'!T412)</f>
        <v>0</v>
      </c>
      <c r="U412" s="93">
        <f>SUM('31:10'!U412)</f>
        <v>0</v>
      </c>
      <c r="V412" s="206">
        <f t="shared" si="164"/>
        <v>0</v>
      </c>
      <c r="W412" s="33" t="str">
        <f t="shared" si="165"/>
        <v/>
      </c>
      <c r="X412" s="93">
        <f>SUM('31:10'!X412)</f>
        <v>0</v>
      </c>
      <c r="Y412" s="93">
        <f>SUM('31:10'!Y412)</f>
        <v>0</v>
      </c>
      <c r="Z412" s="93">
        <f>SUM('31:10'!Z412)</f>
        <v>0</v>
      </c>
      <c r="AA412" s="93">
        <f>SUM('31:10'!AA412)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SUM('31:10'!G413)</f>
        <v>0</v>
      </c>
      <c r="H413" s="339">
        <f t="shared" si="147"/>
        <v>0</v>
      </c>
      <c r="I413" s="93">
        <f>SUM('31:10'!I413)</f>
        <v>0</v>
      </c>
      <c r="J413" s="31"/>
      <c r="K413" s="35"/>
      <c r="L413" s="87"/>
      <c r="M413" s="36"/>
      <c r="N413" s="31"/>
      <c r="O413" s="93">
        <f>SUM('31:10'!O413)</f>
        <v>0</v>
      </c>
      <c r="P413" s="93">
        <f>SUM('31:10'!P413)</f>
        <v>0</v>
      </c>
      <c r="Q413" s="93">
        <f>SUM('31:10'!Q413)</f>
        <v>0</v>
      </c>
      <c r="R413" s="93">
        <f>SUM('31:10'!R413)</f>
        <v>0</v>
      </c>
      <c r="S413" s="93">
        <f>SUM('31:10'!S413)</f>
        <v>0</v>
      </c>
      <c r="T413" s="93">
        <f>SUM('31:10'!T413)</f>
        <v>0</v>
      </c>
      <c r="U413" s="93">
        <f>SUM('31:10'!U413)</f>
        <v>0</v>
      </c>
      <c r="V413" s="206"/>
      <c r="W413" s="33"/>
      <c r="X413" s="93">
        <f>SUM('31:10'!X413)</f>
        <v>0</v>
      </c>
      <c r="Y413" s="93">
        <f>SUM('31:10'!Y413)</f>
        <v>0</v>
      </c>
      <c r="Z413" s="93">
        <f>SUM('31:10'!Z413)</f>
        <v>0</v>
      </c>
      <c r="AA413" s="93">
        <f>SUM('31:10'!AA413)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SUM('31:10'!G414)</f>
        <v>0</v>
      </c>
      <c r="H414" s="339">
        <f t="shared" si="147"/>
        <v>0</v>
      </c>
      <c r="I414" s="93">
        <f>SUM('31:10'!I414)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SUM('31:10'!O414)</f>
        <v>0</v>
      </c>
      <c r="P414" s="93">
        <f>SUM('31:10'!P414)</f>
        <v>0</v>
      </c>
      <c r="Q414" s="93">
        <f>SUM('31:10'!Q414)</f>
        <v>0</v>
      </c>
      <c r="R414" s="93">
        <f>SUM('31:10'!R414)</f>
        <v>0</v>
      </c>
      <c r="S414" s="93">
        <f>SUM('31:10'!S414)</f>
        <v>0</v>
      </c>
      <c r="T414" s="93">
        <f>SUM('31:10'!T414)</f>
        <v>0</v>
      </c>
      <c r="U414" s="93">
        <f>SUM('31:10'!U414)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SUM('31:10'!X414)</f>
        <v>0</v>
      </c>
      <c r="Y414" s="93">
        <f>SUM('31:10'!Y414)</f>
        <v>0</v>
      </c>
      <c r="Z414" s="93">
        <f>SUM('31:10'!Z414)</f>
        <v>0</v>
      </c>
      <c r="AA414" s="93">
        <f>SUM('31:10'!AA414)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SUM('31:10'!G415)</f>
        <v>0</v>
      </c>
      <c r="H415" s="339">
        <f t="shared" si="147"/>
        <v>0</v>
      </c>
      <c r="I415" s="93">
        <f>SUM('31:10'!I415)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SUM('31:10'!O415)</f>
        <v>0</v>
      </c>
      <c r="P415" s="93">
        <f>SUM('31:10'!P415)</f>
        <v>0</v>
      </c>
      <c r="Q415" s="93">
        <f>SUM('31:10'!Q415)</f>
        <v>0</v>
      </c>
      <c r="R415" s="93">
        <f>SUM('31:10'!R415)</f>
        <v>0</v>
      </c>
      <c r="S415" s="93">
        <f>SUM('31:10'!S415)</f>
        <v>0</v>
      </c>
      <c r="T415" s="93">
        <f>SUM('31:10'!T415)</f>
        <v>0</v>
      </c>
      <c r="U415" s="93">
        <f>SUM('31:10'!U415)</f>
        <v>0</v>
      </c>
      <c r="V415" s="206">
        <f t="shared" si="168"/>
        <v>0</v>
      </c>
      <c r="W415" s="33" t="str">
        <f t="shared" si="169"/>
        <v/>
      </c>
      <c r="X415" s="93">
        <f>SUM('31:10'!X415)</f>
        <v>0</v>
      </c>
      <c r="Y415" s="93">
        <f>SUM('31:10'!Y415)</f>
        <v>0</v>
      </c>
      <c r="Z415" s="93">
        <f>SUM('31:10'!Z415)</f>
        <v>0</v>
      </c>
      <c r="AA415" s="93">
        <f>SUM('31:10'!AA415)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SUM('31:10'!G416)</f>
        <v>0</v>
      </c>
      <c r="H416" s="339">
        <f t="shared" si="147"/>
        <v>0</v>
      </c>
      <c r="I416" s="93">
        <f>SUM('31:10'!I416)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SUM('31:10'!O416)</f>
        <v>0</v>
      </c>
      <c r="P416" s="93">
        <f>SUM('31:10'!P416)</f>
        <v>0</v>
      </c>
      <c r="Q416" s="93">
        <f>SUM('31:10'!Q416)</f>
        <v>0</v>
      </c>
      <c r="R416" s="93">
        <f>SUM('31:10'!R416)</f>
        <v>0</v>
      </c>
      <c r="S416" s="93">
        <f>SUM('31:10'!S416)</f>
        <v>0</v>
      </c>
      <c r="T416" s="93">
        <f>SUM('31:10'!T416)</f>
        <v>0</v>
      </c>
      <c r="U416" s="93">
        <f>SUM('31:10'!U416)</f>
        <v>0</v>
      </c>
      <c r="V416" s="206">
        <f t="shared" si="168"/>
        <v>0</v>
      </c>
      <c r="W416" s="33" t="str">
        <f t="shared" si="169"/>
        <v/>
      </c>
      <c r="X416" s="93">
        <f>SUM('31:10'!X416)</f>
        <v>0</v>
      </c>
      <c r="Y416" s="93">
        <f>SUM('31:10'!Y416)</f>
        <v>0</v>
      </c>
      <c r="Z416" s="93">
        <f>SUM('31:10'!Z416)</f>
        <v>0</v>
      </c>
      <c r="AA416" s="93">
        <f>SUM('31:10'!AA416)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SUM('31:10'!G417)</f>
        <v>0</v>
      </c>
      <c r="H417" s="339">
        <f t="shared" si="147"/>
        <v>0</v>
      </c>
      <c r="I417" s="93">
        <f>SUM('31:10'!I417)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SUM('31:10'!O417)</f>
        <v>0</v>
      </c>
      <c r="P417" s="93">
        <f>SUM('31:10'!P417)</f>
        <v>0</v>
      </c>
      <c r="Q417" s="93">
        <f>SUM('31:10'!Q417)</f>
        <v>0</v>
      </c>
      <c r="R417" s="93">
        <f>SUM('31:10'!R417)</f>
        <v>0</v>
      </c>
      <c r="S417" s="93">
        <f>SUM('31:10'!S417)</f>
        <v>0</v>
      </c>
      <c r="T417" s="93">
        <f>SUM('31:10'!T417)</f>
        <v>0</v>
      </c>
      <c r="U417" s="93">
        <f>SUM('31:10'!U417)</f>
        <v>0</v>
      </c>
      <c r="V417" s="206">
        <f t="shared" si="168"/>
        <v>0</v>
      </c>
      <c r="W417" s="33" t="str">
        <f t="shared" si="169"/>
        <v/>
      </c>
      <c r="X417" s="93">
        <f>SUM('31:10'!X417)</f>
        <v>0</v>
      </c>
      <c r="Y417" s="93">
        <f>SUM('31:10'!Y417)</f>
        <v>0</v>
      </c>
      <c r="Z417" s="93">
        <f>SUM('31:10'!Z417)</f>
        <v>0</v>
      </c>
      <c r="AA417" s="93">
        <f>SUM('31:10'!AA417)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SUM('31:10'!G418)</f>
        <v>0</v>
      </c>
      <c r="H418" s="339">
        <f t="shared" si="147"/>
        <v>0</v>
      </c>
      <c r="I418" s="93">
        <f>SUM('31:10'!I418)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SUM('31:10'!O418)</f>
        <v>0</v>
      </c>
      <c r="P418" s="93">
        <f>SUM('31:10'!P418)</f>
        <v>0</v>
      </c>
      <c r="Q418" s="93">
        <f>SUM('31:10'!Q418)</f>
        <v>0</v>
      </c>
      <c r="R418" s="93">
        <f>SUM('31:10'!R418)</f>
        <v>0</v>
      </c>
      <c r="S418" s="93">
        <f>SUM('31:10'!S418)</f>
        <v>0</v>
      </c>
      <c r="T418" s="93">
        <f>SUM('31:10'!T418)</f>
        <v>0</v>
      </c>
      <c r="U418" s="93">
        <f>SUM('31:10'!U418)</f>
        <v>0</v>
      </c>
      <c r="V418" s="206"/>
      <c r="W418" s="33"/>
      <c r="X418" s="93">
        <f>SUM('31:10'!X418)</f>
        <v>0</v>
      </c>
      <c r="Y418" s="93">
        <f>SUM('31:10'!Y418)</f>
        <v>0</v>
      </c>
      <c r="Z418" s="93">
        <f>SUM('31:10'!Z418)</f>
        <v>0</v>
      </c>
      <c r="AA418" s="93">
        <f>SUM('31:10'!AA418)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SUM('31:10'!G419)</f>
        <v>0</v>
      </c>
      <c r="H419" s="339">
        <f t="shared" si="147"/>
        <v>0</v>
      </c>
      <c r="I419" s="93">
        <f>SUM('31:10'!I419)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SUM('31:10'!O419)</f>
        <v>0</v>
      </c>
      <c r="P419" s="93">
        <f>SUM('31:10'!P419)</f>
        <v>0</v>
      </c>
      <c r="Q419" s="93">
        <f>SUM('31:10'!Q419)</f>
        <v>0</v>
      </c>
      <c r="R419" s="93">
        <f>SUM('31:10'!R419)</f>
        <v>0</v>
      </c>
      <c r="S419" s="93">
        <f>SUM('31:10'!S419)</f>
        <v>0</v>
      </c>
      <c r="T419" s="93">
        <f>SUM('31:10'!T419)</f>
        <v>0</v>
      </c>
      <c r="U419" s="93">
        <f>SUM('31:10'!U419)</f>
        <v>0</v>
      </c>
      <c r="V419" s="206"/>
      <c r="W419" s="33"/>
      <c r="X419" s="93">
        <f>SUM('31:10'!X419)</f>
        <v>0</v>
      </c>
      <c r="Y419" s="93">
        <f>SUM('31:10'!Y419)</f>
        <v>0</v>
      </c>
      <c r="Z419" s="93">
        <f>SUM('31:10'!Z419)</f>
        <v>0</v>
      </c>
      <c r="AA419" s="93">
        <f>SUM('31:10'!AA419)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SUM('31:10'!G420)</f>
        <v>0</v>
      </c>
      <c r="H420" s="339">
        <f t="shared" si="147"/>
        <v>0</v>
      </c>
      <c r="I420" s="93">
        <f>SUM('31:10'!I420)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SUM('31:10'!O420)</f>
        <v>0</v>
      </c>
      <c r="P420" s="93">
        <f>SUM('31:10'!P420)</f>
        <v>0</v>
      </c>
      <c r="Q420" s="93">
        <f>SUM('31:10'!Q420)</f>
        <v>0</v>
      </c>
      <c r="R420" s="93">
        <f>SUM('31:10'!R420)</f>
        <v>0</v>
      </c>
      <c r="S420" s="93">
        <f>SUM('31:10'!S420)</f>
        <v>0</v>
      </c>
      <c r="T420" s="93">
        <f>SUM('31:10'!T420)</f>
        <v>0</v>
      </c>
      <c r="U420" s="93">
        <f>SUM('31:10'!U420)</f>
        <v>0</v>
      </c>
      <c r="V420" s="206"/>
      <c r="W420" s="33"/>
      <c r="X420" s="93">
        <f>SUM('31:10'!X420)</f>
        <v>0</v>
      </c>
      <c r="Y420" s="93">
        <f>SUM('31:10'!Y420)</f>
        <v>0</v>
      </c>
      <c r="Z420" s="93">
        <f>SUM('31:10'!Z420)</f>
        <v>0</v>
      </c>
      <c r="AA420" s="93">
        <f>SUM('31:10'!AA420)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SUM('31:10'!G421)</f>
        <v>0</v>
      </c>
      <c r="H421" s="339">
        <f t="shared" si="147"/>
        <v>0</v>
      </c>
      <c r="I421" s="93">
        <f>SUM('31:10'!I421)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SUM('31:10'!O421)</f>
        <v>0</v>
      </c>
      <c r="P421" s="93">
        <f>SUM('31:10'!P421)</f>
        <v>0</v>
      </c>
      <c r="Q421" s="93">
        <f>SUM('31:10'!Q421)</f>
        <v>0</v>
      </c>
      <c r="R421" s="93">
        <f>SUM('31:10'!R421)</f>
        <v>0</v>
      </c>
      <c r="S421" s="93">
        <f>SUM('31:10'!S421)</f>
        <v>0</v>
      </c>
      <c r="T421" s="93">
        <f>SUM('31:10'!T421)</f>
        <v>0</v>
      </c>
      <c r="U421" s="93">
        <f>SUM('31:10'!U421)</f>
        <v>0</v>
      </c>
      <c r="V421" s="206"/>
      <c r="W421" s="33"/>
      <c r="X421" s="93">
        <f>SUM('31:10'!X421)</f>
        <v>0</v>
      </c>
      <c r="Y421" s="93">
        <f>SUM('31:10'!Y421)</f>
        <v>0</v>
      </c>
      <c r="Z421" s="93">
        <f>SUM('31:10'!Z421)</f>
        <v>0</v>
      </c>
      <c r="AA421" s="93">
        <f>SUM('31:10'!AA421)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SUM('31:10'!G422)</f>
        <v>0</v>
      </c>
      <c r="H422" s="339">
        <f t="shared" si="147"/>
        <v>0</v>
      </c>
      <c r="I422" s="93">
        <f>SUM('31:10'!I422)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SUM('31:10'!G423)</f>
        <v>0</v>
      </c>
      <c r="H423" s="339">
        <f t="shared" si="147"/>
        <v>0</v>
      </c>
      <c r="I423" s="93">
        <f>SUM('31:10'!I423)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SUM('31:10'!G424)</f>
        <v>0</v>
      </c>
      <c r="H424" s="339">
        <f t="shared" si="147"/>
        <v>0</v>
      </c>
      <c r="I424" s="93">
        <f>SUM('31:10'!I424)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SUM('31:10'!G425)</f>
        <v>0</v>
      </c>
      <c r="H425" s="339">
        <f t="shared" si="147"/>
        <v>0</v>
      </c>
      <c r="I425" s="93">
        <f>SUM('31:10'!I425)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SUM('31:10'!O425)</f>
        <v>0</v>
      </c>
      <c r="P425" s="93">
        <f>SUM('31:10'!P425)</f>
        <v>0</v>
      </c>
      <c r="Q425" s="93">
        <f>SUM('31:10'!Q425)</f>
        <v>0</v>
      </c>
      <c r="R425" s="93">
        <f>SUM('31:10'!R425)</f>
        <v>0</v>
      </c>
      <c r="S425" s="93">
        <f>SUM('31:10'!S425)</f>
        <v>0</v>
      </c>
      <c r="T425" s="93">
        <f>SUM('31:10'!T425)</f>
        <v>0</v>
      </c>
      <c r="U425" s="93">
        <f>SUM('31:10'!U425)</f>
        <v>0</v>
      </c>
      <c r="V425" s="206"/>
      <c r="W425" s="33"/>
      <c r="X425" s="93">
        <f>SUM('31:10'!X425)</f>
        <v>0</v>
      </c>
      <c r="Y425" s="93">
        <f>SUM('31:10'!Y425)</f>
        <v>0</v>
      </c>
      <c r="Z425" s="93">
        <f>SUM('31:10'!Z425)</f>
        <v>0</v>
      </c>
      <c r="AA425" s="93">
        <f>SUM('31:10'!AA425)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SUM('31:10'!G426)</f>
        <v>0</v>
      </c>
      <c r="H426" s="339">
        <f t="shared" si="147"/>
        <v>0</v>
      </c>
      <c r="I426" s="93">
        <f>SUM('31:10'!I426)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SUM('31:10'!O426)</f>
        <v>0</v>
      </c>
      <c r="P426" s="93">
        <f>SUM('31:10'!P426)</f>
        <v>0</v>
      </c>
      <c r="Q426" s="93">
        <f>SUM('31:10'!Q426)</f>
        <v>0</v>
      </c>
      <c r="R426" s="93">
        <f>SUM('31:10'!R426)</f>
        <v>0</v>
      </c>
      <c r="S426" s="93">
        <f>SUM('31:10'!S426)</f>
        <v>0</v>
      </c>
      <c r="T426" s="93">
        <f>SUM('31:10'!T426)</f>
        <v>0</v>
      </c>
      <c r="U426" s="93">
        <f>SUM('31:10'!U426)</f>
        <v>0</v>
      </c>
      <c r="V426" s="206"/>
      <c r="W426" s="33"/>
      <c r="X426" s="93">
        <f>SUM('31:10'!X426)</f>
        <v>0</v>
      </c>
      <c r="Y426" s="93">
        <f>SUM('31:10'!Y426)</f>
        <v>0</v>
      </c>
      <c r="Z426" s="93">
        <f>SUM('31:10'!Z426)</f>
        <v>0</v>
      </c>
      <c r="AA426" s="93">
        <f>SUM('31:10'!AA426)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SUM('31:10'!G427)</f>
        <v>0</v>
      </c>
      <c r="H427" s="339">
        <f t="shared" si="147"/>
        <v>0</v>
      </c>
      <c r="I427" s="93">
        <f>SUM('31:10'!I427)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SUM('31:10'!O427)</f>
        <v>0</v>
      </c>
      <c r="P427" s="93">
        <f>SUM('31:10'!P427)</f>
        <v>0</v>
      </c>
      <c r="Q427" s="93">
        <f>SUM('31:10'!Q427)</f>
        <v>0</v>
      </c>
      <c r="R427" s="93">
        <f>SUM('31:10'!R427)</f>
        <v>0</v>
      </c>
      <c r="S427" s="93">
        <f>SUM('31:10'!S427)</f>
        <v>0</v>
      </c>
      <c r="T427" s="93">
        <f>SUM('31:10'!T427)</f>
        <v>0</v>
      </c>
      <c r="U427" s="93">
        <f>SUM('31:10'!U427)</f>
        <v>0</v>
      </c>
      <c r="V427" s="206"/>
      <c r="W427" s="33"/>
      <c r="X427" s="93">
        <f>SUM('31:10'!X427)</f>
        <v>0</v>
      </c>
      <c r="Y427" s="93">
        <f>SUM('31:10'!Y427)</f>
        <v>0</v>
      </c>
      <c r="Z427" s="93">
        <f>SUM('31:10'!Z427)</f>
        <v>0</v>
      </c>
      <c r="AA427" s="93">
        <f>SUM('31:10'!AA427)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37" t="s">
        <v>86</v>
      </c>
      <c r="B428" s="637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SUM('31:10'!G429)</f>
        <v>841</v>
      </c>
      <c r="H429" s="339">
        <f>D429*G429</f>
        <v>4230.2300000000005</v>
      </c>
      <c r="I429" s="93">
        <f>SUM('31:10'!I429)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SUM('31:10'!O429)</f>
        <v>0</v>
      </c>
      <c r="P429" s="93">
        <f>SUM('31:10'!P429)</f>
        <v>0</v>
      </c>
      <c r="Q429" s="93">
        <f>SUM('31:10'!Q429)</f>
        <v>0</v>
      </c>
      <c r="R429" s="93">
        <f>SUM('31:10'!R429)</f>
        <v>0</v>
      </c>
      <c r="S429" s="93">
        <f>SUM('31:10'!S429)</f>
        <v>0</v>
      </c>
      <c r="T429" s="93">
        <f>SUM('31:10'!T429)</f>
        <v>0</v>
      </c>
      <c r="U429" s="93">
        <f>SUM('31:10'!U429)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SUM('31:10'!X429)</f>
        <v>0</v>
      </c>
      <c r="Y429" s="93">
        <f>SUM('31:10'!Y429)</f>
        <v>0</v>
      </c>
      <c r="Z429" s="93">
        <f>SUM('31:10'!Z429)</f>
        <v>0</v>
      </c>
      <c r="AA429" s="93">
        <f>SUM('31:10'!AA429)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SUM('31:10'!G430)</f>
        <v>922</v>
      </c>
      <c r="H430" s="339">
        <f t="shared" ref="H430:H462" si="175">D430*G430</f>
        <v>4637.66</v>
      </c>
      <c r="I430" s="93">
        <f>SUM('31:10'!I430)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SUM('31:10'!O430)</f>
        <v>0</v>
      </c>
      <c r="P430" s="93">
        <f>SUM('31:10'!P430)</f>
        <v>0</v>
      </c>
      <c r="Q430" s="93">
        <f>SUM('31:10'!Q430)</f>
        <v>0</v>
      </c>
      <c r="R430" s="93">
        <f>SUM('31:10'!R430)</f>
        <v>0</v>
      </c>
      <c r="S430" s="93">
        <f>SUM('31:10'!S430)</f>
        <v>0</v>
      </c>
      <c r="T430" s="93">
        <f>SUM('31:10'!T430)</f>
        <v>0</v>
      </c>
      <c r="U430" s="93">
        <f>SUM('31:10'!U430)</f>
        <v>0</v>
      </c>
      <c r="V430" s="206">
        <f t="shared" si="174"/>
        <v>0</v>
      </c>
      <c r="W430" s="33">
        <f t="shared" si="171"/>
        <v>0</v>
      </c>
      <c r="X430" s="93">
        <f>SUM('31:10'!X430)</f>
        <v>0</v>
      </c>
      <c r="Y430" s="93">
        <f>SUM('31:10'!Y430)</f>
        <v>0</v>
      </c>
      <c r="Z430" s="93">
        <f>SUM('31:10'!Z430)</f>
        <v>0</v>
      </c>
      <c r="AA430" s="93">
        <f>SUM('31:10'!AA430)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SUM('31:10'!G431)</f>
        <v>1026</v>
      </c>
      <c r="H431" s="339">
        <f t="shared" si="175"/>
        <v>5160.7800000000007</v>
      </c>
      <c r="I431" s="93">
        <f>SUM('31:10'!I431)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SUM('31:10'!O431)</f>
        <v>0</v>
      </c>
      <c r="P431" s="93">
        <f>SUM('31:10'!P431)</f>
        <v>0</v>
      </c>
      <c r="Q431" s="93">
        <f>SUM('31:10'!Q431)</f>
        <v>0</v>
      </c>
      <c r="R431" s="93">
        <f>SUM('31:10'!R431)</f>
        <v>0</v>
      </c>
      <c r="S431" s="93">
        <f>SUM('31:10'!S431)</f>
        <v>0</v>
      </c>
      <c r="T431" s="93">
        <f>SUM('31:10'!T431)</f>
        <v>0</v>
      </c>
      <c r="U431" s="93">
        <f>SUM('31:10'!U431)</f>
        <v>0</v>
      </c>
      <c r="V431" s="206">
        <f t="shared" si="174"/>
        <v>0</v>
      </c>
      <c r="W431" s="33">
        <f t="shared" si="171"/>
        <v>0</v>
      </c>
      <c r="X431" s="93">
        <f>SUM('31:10'!X431)</f>
        <v>0</v>
      </c>
      <c r="Y431" s="93">
        <f>SUM('31:10'!Y431)</f>
        <v>0</v>
      </c>
      <c r="Z431" s="93">
        <f>SUM('31:10'!Z431)</f>
        <v>0</v>
      </c>
      <c r="AA431" s="93">
        <f>SUM('31:10'!AA431)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SUM('31:10'!G432)</f>
        <v>0</v>
      </c>
      <c r="H432" s="339">
        <f t="shared" si="175"/>
        <v>0</v>
      </c>
      <c r="I432" s="93">
        <f>SUM('31:10'!I432)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SUM('31:10'!O432)</f>
        <v>0</v>
      </c>
      <c r="P432" s="93">
        <f>SUM('31:10'!P432)</f>
        <v>0</v>
      </c>
      <c r="Q432" s="93">
        <f>SUM('31:10'!Q432)</f>
        <v>0</v>
      </c>
      <c r="R432" s="93">
        <f>SUM('31:10'!R432)</f>
        <v>0</v>
      </c>
      <c r="S432" s="93">
        <f>SUM('31:10'!S432)</f>
        <v>0</v>
      </c>
      <c r="T432" s="93">
        <f>SUM('31:10'!T432)</f>
        <v>0</v>
      </c>
      <c r="U432" s="93">
        <f>SUM('31:10'!U432)</f>
        <v>0</v>
      </c>
      <c r="V432" s="206">
        <f t="shared" si="174"/>
        <v>0</v>
      </c>
      <c r="W432" s="33" t="str">
        <f t="shared" si="171"/>
        <v/>
      </c>
      <c r="X432" s="93">
        <f>SUM('31:10'!X432)</f>
        <v>0</v>
      </c>
      <c r="Y432" s="93">
        <f>SUM('31:10'!Y432)</f>
        <v>0</v>
      </c>
      <c r="Z432" s="93">
        <f>SUM('31:10'!Z432)</f>
        <v>0</v>
      </c>
      <c r="AA432" s="93">
        <f>SUM('31:10'!AA432)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SUM('31:10'!G433)</f>
        <v>778</v>
      </c>
      <c r="H433" s="339">
        <f t="shared" si="175"/>
        <v>3913.34</v>
      </c>
      <c r="I433" s="93">
        <f>SUM('31:10'!I433)</f>
        <v>90</v>
      </c>
      <c r="J433" s="31">
        <f t="array" ref="J433">IF(ISERROR(G433/I433),"",G433/I433)</f>
        <v>8.6444444444444439</v>
      </c>
      <c r="K433" s="35">
        <f t="array" ref="K433">IF(ISERROR(G433/L433),"",G433/L433)</f>
        <v>83.655913978494624</v>
      </c>
      <c r="L433" s="87">
        <v>9.3000000000000007</v>
      </c>
      <c r="M433" s="36">
        <f t="shared" si="172"/>
        <v>6.344086021505376</v>
      </c>
      <c r="N433" s="31">
        <f t="shared" si="173"/>
        <v>0</v>
      </c>
      <c r="O433" s="93">
        <f>SUM('31:10'!O433)</f>
        <v>0</v>
      </c>
      <c r="P433" s="93">
        <f>SUM('31:10'!P433)</f>
        <v>0</v>
      </c>
      <c r="Q433" s="93">
        <f>SUM('31:10'!Q433)</f>
        <v>0</v>
      </c>
      <c r="R433" s="93">
        <f>SUM('31:10'!R433)</f>
        <v>0</v>
      </c>
      <c r="S433" s="93">
        <f>SUM('31:10'!S433)</f>
        <v>0</v>
      </c>
      <c r="T433" s="93">
        <f>SUM('31:10'!T433)</f>
        <v>0</v>
      </c>
      <c r="U433" s="93">
        <f>SUM('31:10'!U433)</f>
        <v>0</v>
      </c>
      <c r="V433" s="206">
        <f t="shared" si="174"/>
        <v>0</v>
      </c>
      <c r="W433" s="33">
        <f t="shared" si="171"/>
        <v>0</v>
      </c>
      <c r="X433" s="93">
        <f>SUM('31:10'!X433)</f>
        <v>0</v>
      </c>
      <c r="Y433" s="93">
        <f>SUM('31:10'!Y433)</f>
        <v>0</v>
      </c>
      <c r="Z433" s="93">
        <f>SUM('31:10'!Z433)</f>
        <v>0</v>
      </c>
      <c r="AA433" s="93">
        <f>SUM('31:10'!AA433)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SUM('31:10'!G434)</f>
        <v>57</v>
      </c>
      <c r="H434" s="339">
        <f t="shared" si="175"/>
        <v>286.71000000000004</v>
      </c>
      <c r="I434" s="93">
        <f>SUM('31:10'!I434)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SUM('31:10'!O434)</f>
        <v>0</v>
      </c>
      <c r="P434" s="93">
        <f>SUM('31:10'!P434)</f>
        <v>0</v>
      </c>
      <c r="Q434" s="93">
        <f>SUM('31:10'!Q434)</f>
        <v>0</v>
      </c>
      <c r="R434" s="93">
        <f>SUM('31:10'!R434)</f>
        <v>0</v>
      </c>
      <c r="S434" s="93">
        <f>SUM('31:10'!S434)</f>
        <v>0</v>
      </c>
      <c r="T434" s="93">
        <f>SUM('31:10'!T434)</f>
        <v>0</v>
      </c>
      <c r="U434" s="93">
        <f>SUM('31:10'!U434)</f>
        <v>0</v>
      </c>
      <c r="V434" s="206">
        <f t="shared" si="174"/>
        <v>0</v>
      </c>
      <c r="W434" s="33">
        <f t="shared" si="171"/>
        <v>0</v>
      </c>
      <c r="X434" s="93">
        <f>SUM('31:10'!X434)</f>
        <v>0</v>
      </c>
      <c r="Y434" s="93">
        <f>SUM('31:10'!Y434)</f>
        <v>0</v>
      </c>
      <c r="Z434" s="93">
        <f>SUM('31:10'!Z434)</f>
        <v>0</v>
      </c>
      <c r="AA434" s="93">
        <f>SUM('31:10'!AA434)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SUM('31:10'!G435)</f>
        <v>988</v>
      </c>
      <c r="H435" s="339">
        <f t="shared" si="175"/>
        <v>4969.6400000000003</v>
      </c>
      <c r="I435" s="93">
        <f>SUM('31:10'!I435)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SUM('31:10'!O435)</f>
        <v>0</v>
      </c>
      <c r="P435" s="93">
        <f>SUM('31:10'!P435)</f>
        <v>0</v>
      </c>
      <c r="Q435" s="93">
        <f>SUM('31:10'!Q435)</f>
        <v>0</v>
      </c>
      <c r="R435" s="93">
        <f>SUM('31:10'!R435)</f>
        <v>0</v>
      </c>
      <c r="S435" s="93">
        <f>SUM('31:10'!S435)</f>
        <v>0</v>
      </c>
      <c r="T435" s="93">
        <f>SUM('31:10'!T435)</f>
        <v>0</v>
      </c>
      <c r="U435" s="93">
        <f>SUM('31:10'!U435)</f>
        <v>0</v>
      </c>
      <c r="V435" s="206">
        <f t="shared" si="174"/>
        <v>0</v>
      </c>
      <c r="W435" s="33">
        <f t="shared" si="171"/>
        <v>0</v>
      </c>
      <c r="X435" s="93">
        <f>SUM('31:10'!X435)</f>
        <v>0</v>
      </c>
      <c r="Y435" s="93">
        <f>SUM('31:10'!Y435)</f>
        <v>0</v>
      </c>
      <c r="Z435" s="93">
        <f>SUM('31:10'!Z435)</f>
        <v>0</v>
      </c>
      <c r="AA435" s="93">
        <f>SUM('31:10'!AA435)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SUM('31:10'!G436)</f>
        <v>834</v>
      </c>
      <c r="H436" s="339">
        <f t="shared" si="175"/>
        <v>4195.0200000000004</v>
      </c>
      <c r="I436" s="93">
        <f>SUM('31:10'!I436)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SUM('31:10'!O436)</f>
        <v>0</v>
      </c>
      <c r="P436" s="93">
        <f>SUM('31:10'!P436)</f>
        <v>0</v>
      </c>
      <c r="Q436" s="93">
        <f>SUM('31:10'!Q436)</f>
        <v>0</v>
      </c>
      <c r="R436" s="93">
        <f>SUM('31:10'!R436)</f>
        <v>0</v>
      </c>
      <c r="S436" s="93">
        <f>SUM('31:10'!S436)</f>
        <v>0</v>
      </c>
      <c r="T436" s="93">
        <f>SUM('31:10'!T436)</f>
        <v>0</v>
      </c>
      <c r="U436" s="93">
        <f>SUM('31:10'!U436)</f>
        <v>0</v>
      </c>
      <c r="V436" s="207"/>
      <c r="W436" s="33"/>
      <c r="X436" s="93">
        <f>SUM('31:10'!X436)</f>
        <v>0</v>
      </c>
      <c r="Y436" s="93">
        <f>SUM('31:10'!Y436)</f>
        <v>0</v>
      </c>
      <c r="Z436" s="93">
        <f>SUM('31:10'!Z436)</f>
        <v>0</v>
      </c>
      <c r="AA436" s="93">
        <f>SUM('31:10'!AA436)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SUM('31:10'!G437)</f>
        <v>0</v>
      </c>
      <c r="H437" s="339">
        <f t="shared" si="175"/>
        <v>0</v>
      </c>
      <c r="I437" s="93">
        <f>SUM('31:10'!I437)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SUM('31:10'!O437)</f>
        <v>0</v>
      </c>
      <c r="P437" s="93">
        <f>SUM('31:10'!P437)</f>
        <v>0</v>
      </c>
      <c r="Q437" s="93">
        <f>SUM('31:10'!Q437)</f>
        <v>0</v>
      </c>
      <c r="R437" s="93">
        <f>SUM('31:10'!R437)</f>
        <v>0</v>
      </c>
      <c r="S437" s="93">
        <f>SUM('31:10'!S437)</f>
        <v>0</v>
      </c>
      <c r="T437" s="93">
        <f>SUM('31:10'!T437)</f>
        <v>0</v>
      </c>
      <c r="U437" s="93">
        <f>SUM('31:10'!U437)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SUM('31:10'!X437)</f>
        <v>0</v>
      </c>
      <c r="Y437" s="93">
        <f>SUM('31:10'!Y437)</f>
        <v>0</v>
      </c>
      <c r="Z437" s="93">
        <f>SUM('31:10'!Z437)</f>
        <v>0</v>
      </c>
      <c r="AA437" s="93">
        <f>SUM('31:10'!AA437)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SUM('31:10'!G438)</f>
        <v>0</v>
      </c>
      <c r="H438" s="339">
        <f t="shared" si="175"/>
        <v>0</v>
      </c>
      <c r="I438" s="93">
        <f>SUM('31:10'!I438)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SUM('31:10'!O438)</f>
        <v>0</v>
      </c>
      <c r="P438" s="93">
        <f>SUM('31:10'!P438)</f>
        <v>0</v>
      </c>
      <c r="Q438" s="93">
        <f>SUM('31:10'!Q438)</f>
        <v>0</v>
      </c>
      <c r="R438" s="93">
        <f>SUM('31:10'!R438)</f>
        <v>0</v>
      </c>
      <c r="S438" s="93">
        <f>SUM('31:10'!S438)</f>
        <v>0</v>
      </c>
      <c r="T438" s="93">
        <f>SUM('31:10'!T438)</f>
        <v>0</v>
      </c>
      <c r="U438" s="93">
        <f>SUM('31:10'!U438)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SUM('31:10'!X438)</f>
        <v>0</v>
      </c>
      <c r="Y438" s="93">
        <f>SUM('31:10'!Y438)</f>
        <v>0</v>
      </c>
      <c r="Z438" s="93">
        <f>SUM('31:10'!Z438)</f>
        <v>0</v>
      </c>
      <c r="AA438" s="93">
        <f>SUM('31:10'!AA438)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SUM('31:10'!G439)</f>
        <v>0</v>
      </c>
      <c r="H439" s="339">
        <f t="shared" si="175"/>
        <v>0</v>
      </c>
      <c r="I439" s="93">
        <f>SUM('31:10'!I439)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SUM('31:10'!O439)</f>
        <v>0</v>
      </c>
      <c r="P439" s="93">
        <f>SUM('31:10'!P439)</f>
        <v>0</v>
      </c>
      <c r="Q439" s="93">
        <f>SUM('31:10'!Q439)</f>
        <v>0</v>
      </c>
      <c r="R439" s="93">
        <f>SUM('31:10'!R439)</f>
        <v>0</v>
      </c>
      <c r="S439" s="93">
        <f>SUM('31:10'!S439)</f>
        <v>0</v>
      </c>
      <c r="T439" s="93">
        <f>SUM('31:10'!T439)</f>
        <v>0</v>
      </c>
      <c r="U439" s="93">
        <f>SUM('31:10'!U439)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SUM('31:10'!X439)</f>
        <v>0</v>
      </c>
      <c r="Y439" s="93">
        <f>SUM('31:10'!Y439)</f>
        <v>0</v>
      </c>
      <c r="Z439" s="93">
        <f>SUM('31:10'!Z439)</f>
        <v>0</v>
      </c>
      <c r="AA439" s="93">
        <f>SUM('31:10'!AA439)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SUM('31:10'!G440)</f>
        <v>0</v>
      </c>
      <c r="H440" s="339">
        <f t="shared" si="175"/>
        <v>0</v>
      </c>
      <c r="I440" s="93">
        <f>SUM('31:10'!I440)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SUM('31:10'!O440)</f>
        <v>0</v>
      </c>
      <c r="P440" s="93">
        <f>SUM('31:10'!P440)</f>
        <v>0</v>
      </c>
      <c r="Q440" s="93">
        <f>SUM('31:10'!Q440)</f>
        <v>0</v>
      </c>
      <c r="R440" s="93">
        <f>SUM('31:10'!R440)</f>
        <v>0</v>
      </c>
      <c r="S440" s="93">
        <f>SUM('31:10'!S440)</f>
        <v>0</v>
      </c>
      <c r="T440" s="93">
        <f>SUM('31:10'!T440)</f>
        <v>0</v>
      </c>
      <c r="U440" s="93">
        <f>SUM('31:10'!U440)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SUM('31:10'!X440)</f>
        <v>0</v>
      </c>
      <c r="Y440" s="93">
        <f>SUM('31:10'!Y440)</f>
        <v>0</v>
      </c>
      <c r="Z440" s="93">
        <f>SUM('31:10'!Z440)</f>
        <v>0</v>
      </c>
      <c r="AA440" s="93">
        <f>SUM('31:10'!AA440)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SUM('31:10'!G441)</f>
        <v>0</v>
      </c>
      <c r="H441" s="339">
        <f t="shared" si="175"/>
        <v>0</v>
      </c>
      <c r="I441" s="93">
        <f>SUM('31:10'!I441)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SUM('31:10'!O441)</f>
        <v>0</v>
      </c>
      <c r="P441" s="93">
        <f>SUM('31:10'!P441)</f>
        <v>0</v>
      </c>
      <c r="Q441" s="93">
        <f>SUM('31:10'!Q441)</f>
        <v>0</v>
      </c>
      <c r="R441" s="93">
        <f>SUM('31:10'!R441)</f>
        <v>0</v>
      </c>
      <c r="S441" s="93">
        <f>SUM('31:10'!S441)</f>
        <v>0</v>
      </c>
      <c r="T441" s="93">
        <f>SUM('31:10'!T441)</f>
        <v>0</v>
      </c>
      <c r="U441" s="93">
        <f>SUM('31:10'!U441)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SUM('31:10'!X441)</f>
        <v>0</v>
      </c>
      <c r="Y441" s="93">
        <f>SUM('31:10'!Y441)</f>
        <v>0</v>
      </c>
      <c r="Z441" s="93">
        <f>SUM('31:10'!Z441)</f>
        <v>0</v>
      </c>
      <c r="AA441" s="93">
        <f>SUM('31:10'!AA441)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SUM('31:10'!G442)</f>
        <v>0</v>
      </c>
      <c r="H442" s="339">
        <f t="shared" si="175"/>
        <v>0</v>
      </c>
      <c r="I442" s="93">
        <f>SUM('31:10'!I442)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SUM('31:10'!O442)</f>
        <v>0</v>
      </c>
      <c r="P442" s="93">
        <f>SUM('31:10'!P442)</f>
        <v>0</v>
      </c>
      <c r="Q442" s="93">
        <f>SUM('31:10'!Q442)</f>
        <v>0</v>
      </c>
      <c r="R442" s="93">
        <f>SUM('31:10'!R442)</f>
        <v>0</v>
      </c>
      <c r="S442" s="93">
        <f>SUM('31:10'!S442)</f>
        <v>0</v>
      </c>
      <c r="T442" s="93">
        <f>SUM('31:10'!T442)</f>
        <v>0</v>
      </c>
      <c r="U442" s="93">
        <f>SUM('31:10'!U442)</f>
        <v>0</v>
      </c>
      <c r="V442" s="206">
        <f t="shared" si="178"/>
        <v>0</v>
      </c>
      <c r="W442" s="33" t="str">
        <f t="shared" si="179"/>
        <v/>
      </c>
      <c r="X442" s="93">
        <f>SUM('31:10'!X442)</f>
        <v>0</v>
      </c>
      <c r="Y442" s="93">
        <f>SUM('31:10'!Y442)</f>
        <v>0</v>
      </c>
      <c r="Z442" s="93">
        <f>SUM('31:10'!Z442)</f>
        <v>0</v>
      </c>
      <c r="AA442" s="93">
        <f>SUM('31:10'!AA442)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SUM('31:10'!G443)</f>
        <v>0</v>
      </c>
      <c r="H443" s="339">
        <f t="shared" si="175"/>
        <v>0</v>
      </c>
      <c r="I443" s="93">
        <f>SUM('31:10'!I443)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SUM('31:10'!O443)</f>
        <v>0</v>
      </c>
      <c r="P443" s="93">
        <f>SUM('31:10'!P443)</f>
        <v>0</v>
      </c>
      <c r="Q443" s="93">
        <f>SUM('31:10'!Q443)</f>
        <v>0</v>
      </c>
      <c r="R443" s="93">
        <f>SUM('31:10'!R443)</f>
        <v>0</v>
      </c>
      <c r="S443" s="93">
        <f>SUM('31:10'!S443)</f>
        <v>0</v>
      </c>
      <c r="T443" s="93">
        <f>SUM('31:10'!T443)</f>
        <v>0</v>
      </c>
      <c r="U443" s="93">
        <f>SUM('31:10'!U443)</f>
        <v>0</v>
      </c>
      <c r="V443" s="206">
        <f t="shared" si="178"/>
        <v>0</v>
      </c>
      <c r="W443" s="33" t="str">
        <f t="shared" si="179"/>
        <v/>
      </c>
      <c r="X443" s="93">
        <f>SUM('31:10'!X443)</f>
        <v>0</v>
      </c>
      <c r="Y443" s="93">
        <f>SUM('31:10'!Y443)</f>
        <v>0</v>
      </c>
      <c r="Z443" s="93">
        <f>SUM('31:10'!Z443)</f>
        <v>0</v>
      </c>
      <c r="AA443" s="93">
        <f>SUM('31:10'!AA443)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SUM('31:10'!G444)</f>
        <v>0</v>
      </c>
      <c r="H444" s="339">
        <f t="shared" si="175"/>
        <v>0</v>
      </c>
      <c r="I444" s="93">
        <f>SUM('31:10'!I444)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SUM('31:10'!O444)</f>
        <v>0</v>
      </c>
      <c r="P444" s="93">
        <f>SUM('31:10'!P444)</f>
        <v>0</v>
      </c>
      <c r="Q444" s="93">
        <f>SUM('31:10'!Q444)</f>
        <v>0</v>
      </c>
      <c r="R444" s="93">
        <f>SUM('31:10'!R444)</f>
        <v>0</v>
      </c>
      <c r="S444" s="93">
        <f>SUM('31:10'!S444)</f>
        <v>0</v>
      </c>
      <c r="T444" s="93">
        <f>SUM('31:10'!T444)</f>
        <v>0</v>
      </c>
      <c r="U444" s="93">
        <f>SUM('31:10'!U444)</f>
        <v>0</v>
      </c>
      <c r="V444" s="206">
        <f t="shared" si="178"/>
        <v>0</v>
      </c>
      <c r="W444" s="33" t="str">
        <f t="shared" si="179"/>
        <v/>
      </c>
      <c r="X444" s="93">
        <f>SUM('31:10'!X444)</f>
        <v>0</v>
      </c>
      <c r="Y444" s="93">
        <f>SUM('31:10'!Y444)</f>
        <v>0</v>
      </c>
      <c r="Z444" s="93">
        <f>SUM('31:10'!Z444)</f>
        <v>0</v>
      </c>
      <c r="AA444" s="93">
        <f>SUM('31:10'!AA444)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SUM('31:10'!G445)</f>
        <v>0</v>
      </c>
      <c r="H445" s="339">
        <f t="shared" si="175"/>
        <v>0</v>
      </c>
      <c r="I445" s="93">
        <f>SUM('31:10'!I445)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SUM('31:10'!O445)</f>
        <v>0</v>
      </c>
      <c r="P445" s="93">
        <f>SUM('31:10'!P445)</f>
        <v>0</v>
      </c>
      <c r="Q445" s="93">
        <f>SUM('31:10'!Q445)</f>
        <v>0</v>
      </c>
      <c r="R445" s="93">
        <f>SUM('31:10'!R445)</f>
        <v>0</v>
      </c>
      <c r="S445" s="93">
        <f>SUM('31:10'!S445)</f>
        <v>0</v>
      </c>
      <c r="T445" s="93">
        <f>SUM('31:10'!T445)</f>
        <v>0</v>
      </c>
      <c r="U445" s="93">
        <f>SUM('31:10'!U445)</f>
        <v>0</v>
      </c>
      <c r="V445" s="206">
        <f t="shared" si="178"/>
        <v>0</v>
      </c>
      <c r="W445" s="33" t="str">
        <f t="shared" si="179"/>
        <v/>
      </c>
      <c r="X445" s="93">
        <f>SUM('31:10'!X445)</f>
        <v>0</v>
      </c>
      <c r="Y445" s="93">
        <f>SUM('31:10'!Y445)</f>
        <v>0</v>
      </c>
      <c r="Z445" s="93">
        <f>SUM('31:10'!Z445)</f>
        <v>0</v>
      </c>
      <c r="AA445" s="93">
        <f>SUM('31:10'!AA445)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SUM('31:10'!G446)</f>
        <v>0</v>
      </c>
      <c r="H446" s="339">
        <f t="shared" si="175"/>
        <v>0</v>
      </c>
      <c r="I446" s="93">
        <f>SUM('31:10'!I446)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SUM('31:10'!O446)</f>
        <v>0</v>
      </c>
      <c r="P446" s="93">
        <f>SUM('31:10'!P446)</f>
        <v>0</v>
      </c>
      <c r="Q446" s="93">
        <f>SUM('31:10'!Q446)</f>
        <v>0</v>
      </c>
      <c r="R446" s="93">
        <f>SUM('31:10'!R446)</f>
        <v>0</v>
      </c>
      <c r="S446" s="93">
        <f>SUM('31:10'!S446)</f>
        <v>0</v>
      </c>
      <c r="T446" s="93">
        <f>SUM('31:10'!T446)</f>
        <v>0</v>
      </c>
      <c r="U446" s="93">
        <f>SUM('31:10'!U446)</f>
        <v>0</v>
      </c>
      <c r="V446" s="206">
        <f t="shared" si="178"/>
        <v>0</v>
      </c>
      <c r="W446" s="33" t="str">
        <f t="shared" si="179"/>
        <v/>
      </c>
      <c r="X446" s="93">
        <f>SUM('31:10'!X446)</f>
        <v>0</v>
      </c>
      <c r="Y446" s="93">
        <f>SUM('31:10'!Y446)</f>
        <v>0</v>
      </c>
      <c r="Z446" s="93">
        <f>SUM('31:10'!Z446)</f>
        <v>0</v>
      </c>
      <c r="AA446" s="93">
        <f>SUM('31:10'!AA446)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SUM('31:10'!G447)</f>
        <v>0</v>
      </c>
      <c r="H447" s="339">
        <f t="shared" si="175"/>
        <v>0</v>
      </c>
      <c r="I447" s="93">
        <f>SUM('31:10'!I447)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SUM('31:10'!O447)</f>
        <v>0</v>
      </c>
      <c r="P447" s="93">
        <f>SUM('31:10'!P447)</f>
        <v>0</v>
      </c>
      <c r="Q447" s="93">
        <f>SUM('31:10'!Q447)</f>
        <v>0</v>
      </c>
      <c r="R447" s="93">
        <f>SUM('31:10'!R447)</f>
        <v>0</v>
      </c>
      <c r="S447" s="93">
        <f>SUM('31:10'!S447)</f>
        <v>0</v>
      </c>
      <c r="T447" s="93">
        <f>SUM('31:10'!T447)</f>
        <v>0</v>
      </c>
      <c r="U447" s="93">
        <f>SUM('31:10'!U447)</f>
        <v>0</v>
      </c>
      <c r="V447" s="206">
        <f t="shared" si="178"/>
        <v>0</v>
      </c>
      <c r="W447" s="33" t="str">
        <f t="shared" si="179"/>
        <v/>
      </c>
      <c r="X447" s="93">
        <f>SUM('31:10'!X447)</f>
        <v>0</v>
      </c>
      <c r="Y447" s="93">
        <f>SUM('31:10'!Y447)</f>
        <v>0</v>
      </c>
      <c r="Z447" s="93">
        <f>SUM('31:10'!Z447)</f>
        <v>0</v>
      </c>
      <c r="AA447" s="93">
        <f>SUM('31:10'!AA447)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SUM('31:10'!G448)</f>
        <v>0</v>
      </c>
      <c r="H448" s="339">
        <f t="shared" si="175"/>
        <v>0</v>
      </c>
      <c r="I448" s="93">
        <f>SUM('31:10'!I448)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SUM('31:10'!O448)</f>
        <v>0</v>
      </c>
      <c r="P448" s="93">
        <f>SUM('31:10'!P448)</f>
        <v>0</v>
      </c>
      <c r="Q448" s="93">
        <f>SUM('31:10'!Q448)</f>
        <v>0</v>
      </c>
      <c r="R448" s="93">
        <f>SUM('31:10'!R448)</f>
        <v>0</v>
      </c>
      <c r="S448" s="93">
        <f>SUM('31:10'!S448)</f>
        <v>0</v>
      </c>
      <c r="T448" s="93">
        <f>SUM('31:10'!T448)</f>
        <v>0</v>
      </c>
      <c r="U448" s="93">
        <f>SUM('31:10'!U448)</f>
        <v>0</v>
      </c>
      <c r="V448" s="206">
        <f t="shared" si="178"/>
        <v>0</v>
      </c>
      <c r="W448" s="33" t="str">
        <f t="shared" si="179"/>
        <v/>
      </c>
      <c r="X448" s="93">
        <f>SUM('31:10'!X448)</f>
        <v>0</v>
      </c>
      <c r="Y448" s="93">
        <f>SUM('31:10'!Y448)</f>
        <v>0</v>
      </c>
      <c r="Z448" s="93">
        <f>SUM('31:10'!Z448)</f>
        <v>0</v>
      </c>
      <c r="AA448" s="93">
        <f>SUM('31:10'!AA448)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SUM('31:10'!G449)</f>
        <v>0</v>
      </c>
      <c r="H449" s="339">
        <f t="shared" si="175"/>
        <v>0</v>
      </c>
      <c r="I449" s="93">
        <f>SUM('31:10'!I449)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SUM('31:10'!O449)</f>
        <v>0</v>
      </c>
      <c r="P449" s="93">
        <f>SUM('31:10'!P449)</f>
        <v>0</v>
      </c>
      <c r="Q449" s="93">
        <f>SUM('31:10'!Q449)</f>
        <v>0</v>
      </c>
      <c r="R449" s="93">
        <f>SUM('31:10'!R449)</f>
        <v>0</v>
      </c>
      <c r="S449" s="93">
        <f>SUM('31:10'!S449)</f>
        <v>0</v>
      </c>
      <c r="T449" s="93">
        <f>SUM('31:10'!T449)</f>
        <v>0</v>
      </c>
      <c r="U449" s="93">
        <f>SUM('31:10'!U449)</f>
        <v>0</v>
      </c>
      <c r="V449" s="206"/>
      <c r="W449" s="33"/>
      <c r="X449" s="93">
        <f>SUM('31:10'!X449)</f>
        <v>0</v>
      </c>
      <c r="Y449" s="93">
        <f>SUM('31:10'!Y449)</f>
        <v>0</v>
      </c>
      <c r="Z449" s="93">
        <f>SUM('31:10'!Z449)</f>
        <v>0</v>
      </c>
      <c r="AA449" s="93">
        <f>SUM('31:10'!AA449)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SUM('31:10'!G450)</f>
        <v>0</v>
      </c>
      <c r="H450" s="339">
        <f t="shared" si="175"/>
        <v>0</v>
      </c>
      <c r="I450" s="93">
        <f>SUM('31:10'!I450)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SUM('31:10'!O450)</f>
        <v>0</v>
      </c>
      <c r="P450" s="93">
        <f>SUM('31:10'!P450)</f>
        <v>0</v>
      </c>
      <c r="Q450" s="93">
        <f>SUM('31:10'!Q450)</f>
        <v>0</v>
      </c>
      <c r="R450" s="93">
        <f>SUM('31:10'!R450)</f>
        <v>0</v>
      </c>
      <c r="S450" s="93">
        <f>SUM('31:10'!S450)</f>
        <v>0</v>
      </c>
      <c r="T450" s="93">
        <f>SUM('31:10'!T450)</f>
        <v>0</v>
      </c>
      <c r="U450" s="93">
        <f>SUM('31:10'!U450)</f>
        <v>0</v>
      </c>
      <c r="V450" s="206"/>
      <c r="W450" s="33"/>
      <c r="X450" s="93">
        <f>SUM('31:10'!X450)</f>
        <v>0</v>
      </c>
      <c r="Y450" s="93">
        <f>SUM('31:10'!Y450)</f>
        <v>0</v>
      </c>
      <c r="Z450" s="93">
        <f>SUM('31:10'!Z450)</f>
        <v>0</v>
      </c>
      <c r="AA450" s="93">
        <f>SUM('31:10'!AA450)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SUM('31:10'!G451)</f>
        <v>0</v>
      </c>
      <c r="H451" s="339">
        <f t="shared" si="175"/>
        <v>0</v>
      </c>
      <c r="I451" s="93">
        <f>SUM('31:10'!I451)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SUM('31:10'!O451)</f>
        <v>0</v>
      </c>
      <c r="P451" s="93">
        <f>SUM('31:10'!P451)</f>
        <v>0</v>
      </c>
      <c r="Q451" s="93">
        <f>SUM('31:10'!Q451)</f>
        <v>0</v>
      </c>
      <c r="R451" s="93">
        <f>SUM('31:10'!R451)</f>
        <v>0</v>
      </c>
      <c r="S451" s="93">
        <f>SUM('31:10'!S451)</f>
        <v>0</v>
      </c>
      <c r="T451" s="93">
        <f>SUM('31:10'!T451)</f>
        <v>0</v>
      </c>
      <c r="U451" s="93">
        <f>SUM('31:10'!U451)</f>
        <v>0</v>
      </c>
      <c r="V451" s="206"/>
      <c r="W451" s="33"/>
      <c r="X451" s="93">
        <f>SUM('31:10'!X451)</f>
        <v>0</v>
      </c>
      <c r="Y451" s="93">
        <f>SUM('31:10'!Y451)</f>
        <v>0</v>
      </c>
      <c r="Z451" s="93">
        <f>SUM('31:10'!Z451)</f>
        <v>0</v>
      </c>
      <c r="AA451" s="93">
        <f>SUM('31:10'!AA451)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SUM('31:10'!G452)</f>
        <v>0</v>
      </c>
      <c r="H452" s="339">
        <f t="shared" si="175"/>
        <v>0</v>
      </c>
      <c r="I452" s="93">
        <f>SUM('31:10'!I452)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SUM('31:10'!O452)</f>
        <v>0</v>
      </c>
      <c r="P452" s="93">
        <f>SUM('31:10'!P452)</f>
        <v>0</v>
      </c>
      <c r="Q452" s="93">
        <f>SUM('31:10'!Q452)</f>
        <v>0</v>
      </c>
      <c r="R452" s="93">
        <f>SUM('31:10'!R452)</f>
        <v>0</v>
      </c>
      <c r="S452" s="93">
        <f>SUM('31:10'!S452)</f>
        <v>0</v>
      </c>
      <c r="T452" s="93">
        <f>SUM('31:10'!T452)</f>
        <v>0</v>
      </c>
      <c r="U452" s="93">
        <f>SUM('31:10'!U452)</f>
        <v>0</v>
      </c>
      <c r="V452" s="206"/>
      <c r="W452" s="33"/>
      <c r="X452" s="93">
        <f>SUM('31:10'!X452)</f>
        <v>0</v>
      </c>
      <c r="Y452" s="93">
        <f>SUM('31:10'!Y452)</f>
        <v>0</v>
      </c>
      <c r="Z452" s="93">
        <f>SUM('31:10'!Z452)</f>
        <v>0</v>
      </c>
      <c r="AA452" s="93">
        <f>SUM('31:10'!AA452)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SUM('31:10'!G453)</f>
        <v>0</v>
      </c>
      <c r="H453" s="339">
        <f t="shared" si="175"/>
        <v>0</v>
      </c>
      <c r="I453" s="93">
        <f>SUM('31:10'!I453)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SUM('31:10'!O453)</f>
        <v>0</v>
      </c>
      <c r="P453" s="93">
        <f>SUM('31:10'!P453)</f>
        <v>0</v>
      </c>
      <c r="Q453" s="93">
        <f>SUM('31:10'!Q453)</f>
        <v>0</v>
      </c>
      <c r="R453" s="93">
        <f>SUM('31:10'!R453)</f>
        <v>0</v>
      </c>
      <c r="S453" s="93">
        <f>SUM('31:10'!S453)</f>
        <v>0</v>
      </c>
      <c r="T453" s="93">
        <f>SUM('31:10'!T453)</f>
        <v>0</v>
      </c>
      <c r="U453" s="93">
        <f>SUM('31:10'!U453)</f>
        <v>0</v>
      </c>
      <c r="V453" s="206"/>
      <c r="W453" s="33"/>
      <c r="X453" s="93">
        <f>SUM('31:10'!X453)</f>
        <v>0</v>
      </c>
      <c r="Y453" s="93">
        <f>SUM('31:10'!Y453)</f>
        <v>0</v>
      </c>
      <c r="Z453" s="93">
        <f>SUM('31:10'!Z453)</f>
        <v>0</v>
      </c>
      <c r="AA453" s="93">
        <f>SUM('31:10'!AA453)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SUM('31:10'!G454)</f>
        <v>0</v>
      </c>
      <c r="H454" s="339">
        <f t="shared" si="175"/>
        <v>0</v>
      </c>
      <c r="I454" s="93">
        <f>SUM('31:10'!I454)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SUM('31:10'!O454)</f>
        <v>0</v>
      </c>
      <c r="P454" s="93">
        <f>SUM('31:10'!P454)</f>
        <v>0</v>
      </c>
      <c r="Q454" s="93">
        <f>SUM('31:10'!Q454)</f>
        <v>0</v>
      </c>
      <c r="R454" s="93">
        <f>SUM('31:10'!R454)</f>
        <v>0</v>
      </c>
      <c r="S454" s="93">
        <f>SUM('31:10'!S454)</f>
        <v>0</v>
      </c>
      <c r="T454" s="93">
        <f>SUM('31:10'!T454)</f>
        <v>0</v>
      </c>
      <c r="U454" s="93">
        <f>SUM('31:10'!U454)</f>
        <v>0</v>
      </c>
      <c r="V454" s="206"/>
      <c r="W454" s="33"/>
      <c r="X454" s="93">
        <f>SUM('31:10'!X454)</f>
        <v>0</v>
      </c>
      <c r="Y454" s="93">
        <f>SUM('31:10'!Y454)</f>
        <v>0</v>
      </c>
      <c r="Z454" s="93">
        <f>SUM('31:10'!Z454)</f>
        <v>0</v>
      </c>
      <c r="AA454" s="93">
        <f>SUM('31:10'!AA454)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SUM('31:10'!G455)</f>
        <v>289</v>
      </c>
      <c r="H455" s="339">
        <f t="shared" si="175"/>
        <v>1462.34</v>
      </c>
      <c r="I455" s="93">
        <f>SUM('31:10'!I455)</f>
        <v>22</v>
      </c>
      <c r="J455" s="31">
        <f t="array" ref="J455">IF(ISERROR(G455/I455),"",G455/I455)</f>
        <v>13.136363636363637</v>
      </c>
      <c r="K455" s="35">
        <f t="array" ref="K455">IF(ISERROR(G455/L455),"",G455/L455)</f>
        <v>18.64516129032258</v>
      </c>
      <c r="L455" s="87">
        <v>15.5</v>
      </c>
      <c r="M455" s="36">
        <f t="shared" si="176"/>
        <v>3.3548387096774199</v>
      </c>
      <c r="N455" s="31">
        <f t="shared" si="177"/>
        <v>0</v>
      </c>
      <c r="O455" s="93">
        <f>SUM('31:10'!O455)</f>
        <v>0</v>
      </c>
      <c r="P455" s="93">
        <f>SUM('31:10'!P455)</f>
        <v>0</v>
      </c>
      <c r="Q455" s="93">
        <f>SUM('31:10'!Q455)</f>
        <v>0</v>
      </c>
      <c r="R455" s="93">
        <f>SUM('31:10'!R455)</f>
        <v>0</v>
      </c>
      <c r="S455" s="93">
        <f>SUM('31:10'!S455)</f>
        <v>0</v>
      </c>
      <c r="T455" s="93">
        <f>SUM('31:10'!T455)</f>
        <v>0</v>
      </c>
      <c r="U455" s="93">
        <f>SUM('31:10'!U455)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SUM('31:10'!X455)</f>
        <v>0</v>
      </c>
      <c r="Y455" s="93">
        <f>SUM('31:10'!Y455)</f>
        <v>0</v>
      </c>
      <c r="Z455" s="93">
        <f>SUM('31:10'!Z455)</f>
        <v>0</v>
      </c>
      <c r="AA455" s="93">
        <f>SUM('31:10'!AA455)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SUM('31:10'!G456)</f>
        <v>1399</v>
      </c>
      <c r="H456" s="339">
        <f t="shared" si="175"/>
        <v>7078.94</v>
      </c>
      <c r="I456" s="93">
        <f>SUM('31:10'!I456)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SUM('31:10'!O456)</f>
        <v>0</v>
      </c>
      <c r="P456" s="93">
        <f>SUM('31:10'!P456)</f>
        <v>0</v>
      </c>
      <c r="Q456" s="93">
        <f>SUM('31:10'!Q456)</f>
        <v>0</v>
      </c>
      <c r="R456" s="93">
        <f>SUM('31:10'!R456)</f>
        <v>0</v>
      </c>
      <c r="S456" s="93">
        <f>SUM('31:10'!S456)</f>
        <v>0</v>
      </c>
      <c r="T456" s="93">
        <f>SUM('31:10'!T456)</f>
        <v>0</v>
      </c>
      <c r="U456" s="93">
        <f>SUM('31:10'!U456)</f>
        <v>0</v>
      </c>
      <c r="V456" s="206">
        <f t="shared" si="180"/>
        <v>0</v>
      </c>
      <c r="W456" s="33">
        <f t="shared" si="181"/>
        <v>0</v>
      </c>
      <c r="X456" s="93">
        <f>SUM('31:10'!X456)</f>
        <v>0</v>
      </c>
      <c r="Y456" s="93">
        <f>SUM('31:10'!Y456)</f>
        <v>0</v>
      </c>
      <c r="Z456" s="93">
        <f>SUM('31:10'!Z456)</f>
        <v>0</v>
      </c>
      <c r="AA456" s="93">
        <f>SUM('31:10'!AA456)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SUM('31:10'!G457)</f>
        <v>0</v>
      </c>
      <c r="H457" s="339">
        <f t="shared" si="175"/>
        <v>0</v>
      </c>
      <c r="I457" s="93">
        <f>SUM('31:10'!I457)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SUM('31:10'!G458)</f>
        <v>0</v>
      </c>
      <c r="H458" s="339">
        <f t="shared" si="175"/>
        <v>0</v>
      </c>
      <c r="I458" s="93">
        <f>SUM('31:10'!I458)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SUM('31:10'!G459)</f>
        <v>0</v>
      </c>
      <c r="H459" s="339">
        <f t="shared" si="175"/>
        <v>0</v>
      </c>
      <c r="I459" s="93">
        <f>SUM('31:10'!I459)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SUM('31:10'!G460)</f>
        <v>0</v>
      </c>
      <c r="H460" s="339">
        <f t="shared" si="175"/>
        <v>0</v>
      </c>
      <c r="I460" s="93">
        <f>SUM('31:10'!I460)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SUM('31:10'!O460)</f>
        <v>0</v>
      </c>
      <c r="P460" s="93">
        <f>SUM('31:10'!P460)</f>
        <v>0</v>
      </c>
      <c r="Q460" s="93">
        <f>SUM('31:10'!Q460)</f>
        <v>0</v>
      </c>
      <c r="R460" s="93">
        <f>SUM('31:10'!R460)</f>
        <v>0</v>
      </c>
      <c r="S460" s="93">
        <f>SUM('31:10'!S460)</f>
        <v>0</v>
      </c>
      <c r="T460" s="93">
        <f>SUM('31:10'!T460)</f>
        <v>0</v>
      </c>
      <c r="U460" s="93">
        <f>SUM('31:10'!U460)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SUM('31:10'!X460)</f>
        <v>0</v>
      </c>
      <c r="Y460" s="93">
        <f>SUM('31:10'!Y460)</f>
        <v>0</v>
      </c>
      <c r="Z460" s="93">
        <f>SUM('31:10'!Z460)</f>
        <v>0</v>
      </c>
      <c r="AA460" s="93">
        <f>SUM('31:10'!AA460)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SUM('31:10'!G461)</f>
        <v>0</v>
      </c>
      <c r="H461" s="339">
        <f t="shared" si="175"/>
        <v>0</v>
      </c>
      <c r="I461" s="93">
        <f>SUM('31:10'!I461)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SUM('31:10'!O461)</f>
        <v>0</v>
      </c>
      <c r="P461" s="93">
        <f>SUM('31:10'!P461)</f>
        <v>0</v>
      </c>
      <c r="Q461" s="93">
        <f>SUM('31:10'!Q461)</f>
        <v>0</v>
      </c>
      <c r="R461" s="93">
        <f>SUM('31:10'!R461)</f>
        <v>0</v>
      </c>
      <c r="S461" s="93">
        <f>SUM('31:10'!S461)</f>
        <v>0</v>
      </c>
      <c r="T461" s="93">
        <f>SUM('31:10'!T461)</f>
        <v>0</v>
      </c>
      <c r="U461" s="93">
        <f>SUM('31:10'!U461)</f>
        <v>0</v>
      </c>
      <c r="V461" s="206">
        <f t="shared" si="183"/>
        <v>0</v>
      </c>
      <c r="W461" s="33" t="str">
        <f t="shared" si="184"/>
        <v/>
      </c>
      <c r="X461" s="93">
        <f>SUM('31:10'!X461)</f>
        <v>0</v>
      </c>
      <c r="Y461" s="93">
        <f>SUM('31:10'!Y461)</f>
        <v>0</v>
      </c>
      <c r="Z461" s="93">
        <f>SUM('31:10'!Z461)</f>
        <v>0</v>
      </c>
      <c r="AA461" s="93">
        <f>SUM('31:10'!AA461)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SUM('31:10'!G462)</f>
        <v>0</v>
      </c>
      <c r="H462" s="339">
        <f t="shared" si="175"/>
        <v>0</v>
      </c>
      <c r="I462" s="93">
        <f>SUM('31:10'!I462)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SUM('31:10'!O462)</f>
        <v>0</v>
      </c>
      <c r="P462" s="93">
        <f>SUM('31:10'!P462)</f>
        <v>0</v>
      </c>
      <c r="Q462" s="93">
        <f>SUM('31:10'!Q462)</f>
        <v>0</v>
      </c>
      <c r="R462" s="93">
        <f>SUM('31:10'!R462)</f>
        <v>0</v>
      </c>
      <c r="S462" s="93">
        <f>SUM('31:10'!S462)</f>
        <v>0</v>
      </c>
      <c r="T462" s="93">
        <f>SUM('31:10'!T462)</f>
        <v>0</v>
      </c>
      <c r="U462" s="93">
        <f>SUM('31:10'!U462)</f>
        <v>0</v>
      </c>
      <c r="V462" s="206">
        <f t="shared" si="183"/>
        <v>0</v>
      </c>
      <c r="W462" s="33" t="str">
        <f t="shared" si="184"/>
        <v/>
      </c>
      <c r="X462" s="93">
        <f>SUM('31:10'!X462)</f>
        <v>0</v>
      </c>
      <c r="Y462" s="93">
        <f>SUM('31:10'!Y462)</f>
        <v>0</v>
      </c>
      <c r="Z462" s="93">
        <f>SUM('31:10'!Z462)</f>
        <v>0</v>
      </c>
      <c r="AA462" s="93">
        <f>SUM('31:10'!AA462)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38" t="s">
        <v>92</v>
      </c>
      <c r="B463" s="639"/>
      <c r="C463" s="342" t="s">
        <v>71</v>
      </c>
      <c r="D463" s="20"/>
      <c r="E463" s="20"/>
      <c r="F463" s="32"/>
      <c r="G463" s="99">
        <f>SUM(G429:G462)</f>
        <v>7134</v>
      </c>
      <c r="H463" s="30">
        <f>SUM(H429:H462)</f>
        <v>35934.660000000003</v>
      </c>
      <c r="I463" s="30">
        <f>SUM(I429:I462)</f>
        <v>599.5</v>
      </c>
      <c r="J463" s="31">
        <f t="array" ref="J463">IF(ISERROR(G463/I463),"",G463/I463)</f>
        <v>11.899916597164303</v>
      </c>
      <c r="K463" s="30">
        <f>SUM(K429:K462)</f>
        <v>711.53396871945245</v>
      </c>
      <c r="L463" s="98"/>
      <c r="M463" s="89">
        <f t="shared" ref="M463:V463" si="185">SUM(M429:M462)</f>
        <v>-112.03396871945256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SUM('31:10'!G464)</f>
        <v>0</v>
      </c>
      <c r="H464" s="339">
        <f>D464*G464</f>
        <v>0</v>
      </c>
      <c r="I464" s="93">
        <f>SUM('31:10'!I464)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SUM('31:10'!O464)</f>
        <v>0</v>
      </c>
      <c r="P464" s="93">
        <f>SUM('31:10'!P464)</f>
        <v>0</v>
      </c>
      <c r="Q464" s="93">
        <f>SUM('31:10'!Q464)</f>
        <v>0</v>
      </c>
      <c r="R464" s="93">
        <f>SUM('31:10'!R464)</f>
        <v>0</v>
      </c>
      <c r="S464" s="93">
        <f>SUM('31:10'!S464)</f>
        <v>0</v>
      </c>
      <c r="T464" s="93">
        <f>SUM('31:10'!T464)</f>
        <v>0</v>
      </c>
      <c r="U464" s="93">
        <f>SUM('31:10'!U464)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SUM('31:10'!X464)</f>
        <v>0</v>
      </c>
      <c r="Y464" s="93">
        <f>SUM('31:10'!Y464)</f>
        <v>0</v>
      </c>
      <c r="Z464" s="93">
        <f>SUM('31:10'!Z464)</f>
        <v>0</v>
      </c>
      <c r="AA464" s="93">
        <f>SUM('31:10'!AA464)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SUM('31:10'!G465)</f>
        <v>0</v>
      </c>
      <c r="H465" s="339">
        <f t="shared" ref="H465:H478" si="189">D465*G465</f>
        <v>0</v>
      </c>
      <c r="I465" s="93">
        <f>SUM('31:10'!I465)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SUM('31:10'!O465)</f>
        <v>0</v>
      </c>
      <c r="P465" s="93">
        <f>SUM('31:10'!P465)</f>
        <v>0</v>
      </c>
      <c r="Q465" s="93">
        <f>SUM('31:10'!Q465)</f>
        <v>0</v>
      </c>
      <c r="R465" s="93">
        <f>SUM('31:10'!R465)</f>
        <v>0</v>
      </c>
      <c r="S465" s="93">
        <f>SUM('31:10'!S465)</f>
        <v>0</v>
      </c>
      <c r="T465" s="93">
        <f>SUM('31:10'!T465)</f>
        <v>0</v>
      </c>
      <c r="U465" s="93">
        <f>SUM('31:10'!U465)</f>
        <v>0</v>
      </c>
      <c r="V465" s="206">
        <f t="shared" si="188"/>
        <v>0</v>
      </c>
      <c r="W465" s="33" t="str">
        <f t="shared" si="184"/>
        <v/>
      </c>
      <c r="X465" s="93">
        <f>SUM('31:10'!X465)</f>
        <v>0</v>
      </c>
      <c r="Y465" s="93">
        <f>SUM('31:10'!Y465)</f>
        <v>0</v>
      </c>
      <c r="Z465" s="93">
        <f>SUM('31:10'!Z465)</f>
        <v>0</v>
      </c>
      <c r="AA465" s="93">
        <f>SUM('31:10'!AA465)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SUM('31:10'!G466)</f>
        <v>0</v>
      </c>
      <c r="H466" s="339">
        <f t="shared" si="189"/>
        <v>0</v>
      </c>
      <c r="I466" s="93">
        <f>SUM('31:10'!I466)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SUM('31:10'!O466)</f>
        <v>0</v>
      </c>
      <c r="P466" s="93">
        <f>SUM('31:10'!P466)</f>
        <v>0</v>
      </c>
      <c r="Q466" s="93">
        <f>SUM('31:10'!Q466)</f>
        <v>0</v>
      </c>
      <c r="R466" s="93">
        <f>SUM('31:10'!R466)</f>
        <v>0</v>
      </c>
      <c r="S466" s="93">
        <f>SUM('31:10'!S466)</f>
        <v>0</v>
      </c>
      <c r="T466" s="93">
        <f>SUM('31:10'!T466)</f>
        <v>0</v>
      </c>
      <c r="U466" s="93">
        <f>SUM('31:10'!U466)</f>
        <v>0</v>
      </c>
      <c r="V466" s="206">
        <f t="shared" si="188"/>
        <v>0</v>
      </c>
      <c r="W466" s="33" t="str">
        <f t="shared" si="184"/>
        <v/>
      </c>
      <c r="X466" s="93">
        <f>SUM('31:10'!X466)</f>
        <v>0</v>
      </c>
      <c r="Y466" s="93">
        <f>SUM('31:10'!Y466)</f>
        <v>0</v>
      </c>
      <c r="Z466" s="93">
        <f>SUM('31:10'!Z466)</f>
        <v>0</v>
      </c>
      <c r="AA466" s="93">
        <f>SUM('31:10'!AA466)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SUM('31:10'!G467)</f>
        <v>0</v>
      </c>
      <c r="H467" s="339">
        <f t="shared" si="189"/>
        <v>0</v>
      </c>
      <c r="I467" s="93">
        <f>SUM('31:10'!I467)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SUM('31:10'!O467)</f>
        <v>0</v>
      </c>
      <c r="P467" s="93">
        <f>SUM('31:10'!P467)</f>
        <v>0</v>
      </c>
      <c r="Q467" s="93">
        <f>SUM('31:10'!Q467)</f>
        <v>0</v>
      </c>
      <c r="R467" s="93">
        <f>SUM('31:10'!R467)</f>
        <v>0</v>
      </c>
      <c r="S467" s="93">
        <f>SUM('31:10'!S467)</f>
        <v>0</v>
      </c>
      <c r="T467" s="93">
        <f>SUM('31:10'!T467)</f>
        <v>0</v>
      </c>
      <c r="U467" s="93">
        <f>SUM('31:10'!U467)</f>
        <v>0</v>
      </c>
      <c r="V467" s="206">
        <f t="shared" si="188"/>
        <v>0</v>
      </c>
      <c r="W467" s="33" t="str">
        <f t="shared" si="184"/>
        <v/>
      </c>
      <c r="X467" s="93">
        <f>SUM('31:10'!X467)</f>
        <v>0</v>
      </c>
      <c r="Y467" s="93">
        <f>SUM('31:10'!Y467)</f>
        <v>0</v>
      </c>
      <c r="Z467" s="93">
        <f>SUM('31:10'!Z467)</f>
        <v>0</v>
      </c>
      <c r="AA467" s="93">
        <f>SUM('31:10'!AA467)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SUM('31:10'!G468)</f>
        <v>0</v>
      </c>
      <c r="H468" s="339">
        <f t="shared" si="189"/>
        <v>0</v>
      </c>
      <c r="I468" s="93">
        <f>SUM('31:10'!I468)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SUM('31:10'!O468)</f>
        <v>0</v>
      </c>
      <c r="P468" s="93">
        <f>SUM('31:10'!P468)</f>
        <v>0</v>
      </c>
      <c r="Q468" s="93">
        <f>SUM('31:10'!Q468)</f>
        <v>0</v>
      </c>
      <c r="R468" s="93">
        <f>SUM('31:10'!R468)</f>
        <v>0</v>
      </c>
      <c r="S468" s="93">
        <f>SUM('31:10'!S468)</f>
        <v>0</v>
      </c>
      <c r="T468" s="93">
        <f>SUM('31:10'!T468)</f>
        <v>0</v>
      </c>
      <c r="U468" s="93">
        <f>SUM('31:10'!U468)</f>
        <v>0</v>
      </c>
      <c r="V468" s="206">
        <f t="shared" si="188"/>
        <v>0</v>
      </c>
      <c r="W468" s="33" t="str">
        <f t="shared" si="184"/>
        <v/>
      </c>
      <c r="X468" s="93">
        <f>SUM('31:10'!X468)</f>
        <v>0</v>
      </c>
      <c r="Y468" s="93">
        <f>SUM('31:10'!Y468)</f>
        <v>0</v>
      </c>
      <c r="Z468" s="93">
        <f>SUM('31:10'!Z468)</f>
        <v>0</v>
      </c>
      <c r="AA468" s="93">
        <f>SUM('31:10'!AA468)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SUM('31:10'!G469)</f>
        <v>0</v>
      </c>
      <c r="H469" s="339">
        <f t="shared" si="189"/>
        <v>0</v>
      </c>
      <c r="I469" s="93">
        <f>SUM('31:10'!I469)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SUM('31:10'!O469)</f>
        <v>0</v>
      </c>
      <c r="P469" s="93">
        <f>SUM('31:10'!P469)</f>
        <v>0</v>
      </c>
      <c r="Q469" s="93">
        <f>SUM('31:10'!Q469)</f>
        <v>0</v>
      </c>
      <c r="R469" s="93">
        <f>SUM('31:10'!R469)</f>
        <v>0</v>
      </c>
      <c r="S469" s="93">
        <f>SUM('31:10'!S469)</f>
        <v>0</v>
      </c>
      <c r="T469" s="93">
        <f>SUM('31:10'!T469)</f>
        <v>0</v>
      </c>
      <c r="U469" s="93">
        <f>SUM('31:10'!U469)</f>
        <v>0</v>
      </c>
      <c r="V469" s="206">
        <f t="shared" si="188"/>
        <v>0</v>
      </c>
      <c r="W469" s="33" t="str">
        <f t="shared" si="184"/>
        <v/>
      </c>
      <c r="X469" s="93">
        <f>SUM('31:10'!X469)</f>
        <v>0</v>
      </c>
      <c r="Y469" s="93">
        <f>SUM('31:10'!Y469)</f>
        <v>0</v>
      </c>
      <c r="Z469" s="93">
        <f>SUM('31:10'!Z469)</f>
        <v>0</v>
      </c>
      <c r="AA469" s="93">
        <f>SUM('31:10'!AA469)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SUM('31:10'!G470)</f>
        <v>0</v>
      </c>
      <c r="H470" s="339">
        <f t="shared" si="189"/>
        <v>0</v>
      </c>
      <c r="I470" s="93">
        <f>SUM('31:10'!I470)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SUM('31:10'!O470)</f>
        <v>0</v>
      </c>
      <c r="P470" s="93">
        <f>SUM('31:10'!P470)</f>
        <v>0</v>
      </c>
      <c r="Q470" s="93">
        <f>SUM('31:10'!Q470)</f>
        <v>0</v>
      </c>
      <c r="R470" s="93">
        <f>SUM('31:10'!R470)</f>
        <v>0</v>
      </c>
      <c r="S470" s="93">
        <f>SUM('31:10'!S470)</f>
        <v>0</v>
      </c>
      <c r="T470" s="93">
        <f>SUM('31:10'!T470)</f>
        <v>0</v>
      </c>
      <c r="U470" s="93">
        <f>SUM('31:10'!U470)</f>
        <v>0</v>
      </c>
      <c r="V470" s="206">
        <f t="shared" si="188"/>
        <v>0</v>
      </c>
      <c r="W470" s="33" t="str">
        <f t="shared" si="184"/>
        <v/>
      </c>
      <c r="X470" s="93">
        <f>SUM('31:10'!X470)</f>
        <v>0</v>
      </c>
      <c r="Y470" s="93">
        <f>SUM('31:10'!Y470)</f>
        <v>0</v>
      </c>
      <c r="Z470" s="93">
        <f>SUM('31:10'!Z470)</f>
        <v>0</v>
      </c>
      <c r="AA470" s="93">
        <f>SUM('31:10'!AA470)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SUM('31:10'!G471)</f>
        <v>0</v>
      </c>
      <c r="H471" s="339">
        <f t="shared" si="189"/>
        <v>0</v>
      </c>
      <c r="I471" s="93">
        <f>SUM('31:10'!I471)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SUM('31:10'!O471)</f>
        <v>0</v>
      </c>
      <c r="P471" s="93">
        <f>SUM('31:10'!P471)</f>
        <v>0</v>
      </c>
      <c r="Q471" s="93">
        <f>SUM('31:10'!Q471)</f>
        <v>0</v>
      </c>
      <c r="R471" s="93">
        <f>SUM('31:10'!R471)</f>
        <v>0</v>
      </c>
      <c r="S471" s="93">
        <f>SUM('31:10'!S471)</f>
        <v>0</v>
      </c>
      <c r="T471" s="93">
        <f>SUM('31:10'!T471)</f>
        <v>0</v>
      </c>
      <c r="U471" s="93">
        <f>SUM('31:10'!U471)</f>
        <v>0</v>
      </c>
      <c r="V471" s="206">
        <f t="shared" si="188"/>
        <v>0</v>
      </c>
      <c r="W471" s="33" t="str">
        <f t="shared" si="184"/>
        <v/>
      </c>
      <c r="X471" s="93">
        <f>SUM('31:10'!X471)</f>
        <v>0</v>
      </c>
      <c r="Y471" s="93">
        <f>SUM('31:10'!Y471)</f>
        <v>0</v>
      </c>
      <c r="Z471" s="93">
        <f>SUM('31:10'!Z471)</f>
        <v>0</v>
      </c>
      <c r="AA471" s="93">
        <f>SUM('31:10'!AA471)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SUM('31:10'!G472)</f>
        <v>0</v>
      </c>
      <c r="H472" s="339">
        <f t="shared" si="189"/>
        <v>0</v>
      </c>
      <c r="I472" s="93">
        <f>SUM('31:10'!I472)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SUM('31:10'!O472)</f>
        <v>0</v>
      </c>
      <c r="P472" s="93">
        <f>SUM('31:10'!P472)</f>
        <v>0</v>
      </c>
      <c r="Q472" s="93">
        <f>SUM('31:10'!Q472)</f>
        <v>0</v>
      </c>
      <c r="R472" s="93">
        <f>SUM('31:10'!R472)</f>
        <v>0</v>
      </c>
      <c r="S472" s="93">
        <f>SUM('31:10'!S472)</f>
        <v>0</v>
      </c>
      <c r="T472" s="93">
        <f>SUM('31:10'!T472)</f>
        <v>0</v>
      </c>
      <c r="U472" s="93">
        <f>SUM('31:10'!U472)</f>
        <v>0</v>
      </c>
      <c r="V472" s="206">
        <f t="shared" si="188"/>
        <v>0</v>
      </c>
      <c r="W472" s="33" t="str">
        <f t="shared" si="184"/>
        <v/>
      </c>
      <c r="X472" s="93">
        <f>SUM('31:10'!X472)</f>
        <v>0</v>
      </c>
      <c r="Y472" s="93">
        <f>SUM('31:10'!Y472)</f>
        <v>0</v>
      </c>
      <c r="Z472" s="93">
        <f>SUM('31:10'!Z472)</f>
        <v>0</v>
      </c>
      <c r="AA472" s="93">
        <f>SUM('31:10'!AA472)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SUM('31:10'!G473)</f>
        <v>0</v>
      </c>
      <c r="H473" s="339">
        <f t="shared" si="189"/>
        <v>0</v>
      </c>
      <c r="I473" s="93">
        <f>SUM('31:10'!I473)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SUM('31:10'!O473)</f>
        <v>0</v>
      </c>
      <c r="P473" s="93">
        <f>SUM('31:10'!P473)</f>
        <v>0</v>
      </c>
      <c r="Q473" s="93">
        <f>SUM('31:10'!Q473)</f>
        <v>0</v>
      </c>
      <c r="R473" s="93">
        <f>SUM('31:10'!R473)</f>
        <v>0</v>
      </c>
      <c r="S473" s="93">
        <f>SUM('31:10'!S473)</f>
        <v>0</v>
      </c>
      <c r="T473" s="93">
        <f>SUM('31:10'!T473)</f>
        <v>0</v>
      </c>
      <c r="U473" s="93">
        <f>SUM('31:10'!U473)</f>
        <v>0</v>
      </c>
      <c r="V473" s="206">
        <f t="shared" si="188"/>
        <v>0</v>
      </c>
      <c r="W473" s="33" t="str">
        <f t="shared" si="184"/>
        <v/>
      </c>
      <c r="X473" s="93">
        <f>SUM('31:10'!X473)</f>
        <v>0</v>
      </c>
      <c r="Y473" s="93">
        <f>SUM('31:10'!Y473)</f>
        <v>0</v>
      </c>
      <c r="Z473" s="93">
        <f>SUM('31:10'!Z473)</f>
        <v>0</v>
      </c>
      <c r="AA473" s="93">
        <f>SUM('31:10'!AA473)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SUM('31:10'!G474)</f>
        <v>0</v>
      </c>
      <c r="H474" s="339">
        <f t="shared" si="189"/>
        <v>0</v>
      </c>
      <c r="I474" s="93">
        <f>SUM('31:10'!I474)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SUM('31:10'!O474)</f>
        <v>0</v>
      </c>
      <c r="P474" s="93">
        <f>SUM('31:10'!P474)</f>
        <v>0</v>
      </c>
      <c r="Q474" s="93">
        <f>SUM('31:10'!Q474)</f>
        <v>0</v>
      </c>
      <c r="R474" s="93">
        <f>SUM('31:10'!R474)</f>
        <v>0</v>
      </c>
      <c r="S474" s="93">
        <f>SUM('31:10'!S474)</f>
        <v>0</v>
      </c>
      <c r="T474" s="93">
        <f>SUM('31:10'!T474)</f>
        <v>0</v>
      </c>
      <c r="U474" s="93">
        <f>SUM('31:10'!U474)</f>
        <v>0</v>
      </c>
      <c r="V474" s="206">
        <f t="shared" si="188"/>
        <v>0</v>
      </c>
      <c r="W474" s="33" t="str">
        <f t="shared" si="184"/>
        <v/>
      </c>
      <c r="X474" s="93">
        <f>SUM('31:10'!X474)</f>
        <v>0</v>
      </c>
      <c r="Y474" s="93">
        <f>SUM('31:10'!Y474)</f>
        <v>0</v>
      </c>
      <c r="Z474" s="93">
        <f>SUM('31:10'!Z474)</f>
        <v>0</v>
      </c>
      <c r="AA474" s="93">
        <f>SUM('31:10'!AA474)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SUM('31:10'!G475)</f>
        <v>0</v>
      </c>
      <c r="H475" s="339">
        <f t="shared" si="189"/>
        <v>0</v>
      </c>
      <c r="I475" s="93">
        <f>SUM('31:10'!I475)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SUM('31:10'!O475)</f>
        <v>0</v>
      </c>
      <c r="P475" s="93">
        <f>SUM('31:10'!P475)</f>
        <v>0</v>
      </c>
      <c r="Q475" s="93">
        <f>SUM('31:10'!Q475)</f>
        <v>0</v>
      </c>
      <c r="R475" s="93">
        <f>SUM('31:10'!R475)</f>
        <v>0</v>
      </c>
      <c r="S475" s="93">
        <f>SUM('31:10'!S475)</f>
        <v>0</v>
      </c>
      <c r="T475" s="93">
        <f>SUM('31:10'!T475)</f>
        <v>0</v>
      </c>
      <c r="U475" s="93">
        <f>SUM('31:10'!U475)</f>
        <v>0</v>
      </c>
      <c r="V475" s="206">
        <f t="shared" si="188"/>
        <v>0</v>
      </c>
      <c r="W475" s="33" t="str">
        <f t="shared" si="184"/>
        <v/>
      </c>
      <c r="X475" s="93">
        <f>SUM('31:10'!X475)</f>
        <v>0</v>
      </c>
      <c r="Y475" s="93">
        <f>SUM('31:10'!Y475)</f>
        <v>0</v>
      </c>
      <c r="Z475" s="93">
        <f>SUM('31:10'!Z475)</f>
        <v>0</v>
      </c>
      <c r="AA475" s="93">
        <f>SUM('31:10'!AA475)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SUM('31:10'!G476)</f>
        <v>0</v>
      </c>
      <c r="H476" s="339">
        <f t="shared" si="189"/>
        <v>0</v>
      </c>
      <c r="I476" s="93">
        <f>SUM('31:10'!I476)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SUM('31:10'!O476)</f>
        <v>0</v>
      </c>
      <c r="P476" s="93">
        <f>SUM('31:10'!P476)</f>
        <v>0</v>
      </c>
      <c r="Q476" s="93">
        <f>SUM('31:10'!Q476)</f>
        <v>0</v>
      </c>
      <c r="R476" s="93">
        <f>SUM('31:10'!R476)</f>
        <v>0</v>
      </c>
      <c r="S476" s="93">
        <f>SUM('31:10'!S476)</f>
        <v>0</v>
      </c>
      <c r="T476" s="93">
        <f>SUM('31:10'!T476)</f>
        <v>0</v>
      </c>
      <c r="U476" s="93">
        <f>SUM('31:10'!U476)</f>
        <v>0</v>
      </c>
      <c r="V476" s="206">
        <f t="shared" si="188"/>
        <v>0</v>
      </c>
      <c r="W476" s="33" t="str">
        <f t="shared" si="184"/>
        <v/>
      </c>
      <c r="X476" s="93">
        <f>SUM('31:10'!X476)</f>
        <v>0</v>
      </c>
      <c r="Y476" s="93">
        <f>SUM('31:10'!Y476)</f>
        <v>0</v>
      </c>
      <c r="Z476" s="93">
        <f>SUM('31:10'!Z476)</f>
        <v>0</v>
      </c>
      <c r="AA476" s="93">
        <f>SUM('31:10'!AA476)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SUM('31:10'!G477)</f>
        <v>0</v>
      </c>
      <c r="H477" s="339">
        <f t="shared" si="189"/>
        <v>0</v>
      </c>
      <c r="I477" s="93">
        <f>SUM('31:10'!I477)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SUM('31:10'!O477)</f>
        <v>0</v>
      </c>
      <c r="P477" s="93">
        <f>SUM('31:10'!P477)</f>
        <v>0</v>
      </c>
      <c r="Q477" s="93">
        <f>SUM('31:10'!Q477)</f>
        <v>0</v>
      </c>
      <c r="R477" s="93">
        <f>SUM('31:10'!R477)</f>
        <v>0</v>
      </c>
      <c r="S477" s="93">
        <f>SUM('31:10'!S477)</f>
        <v>0</v>
      </c>
      <c r="T477" s="93">
        <f>SUM('31:10'!T477)</f>
        <v>0</v>
      </c>
      <c r="U477" s="93">
        <f>SUM('31:10'!U477)</f>
        <v>0</v>
      </c>
      <c r="V477" s="206">
        <f t="shared" si="188"/>
        <v>0</v>
      </c>
      <c r="W477" s="33" t="str">
        <f t="shared" si="184"/>
        <v/>
      </c>
      <c r="X477" s="93">
        <f>SUM('31:10'!X477)</f>
        <v>0</v>
      </c>
      <c r="Y477" s="93">
        <f>SUM('31:10'!Y477)</f>
        <v>0</v>
      </c>
      <c r="Z477" s="93">
        <f>SUM('31:10'!Z477)</f>
        <v>0</v>
      </c>
      <c r="AA477" s="93">
        <f>SUM('31:10'!AA477)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SUM('31:10'!G478)</f>
        <v>0</v>
      </c>
      <c r="H478" s="339">
        <f t="shared" si="189"/>
        <v>0</v>
      </c>
      <c r="I478" s="93">
        <f>SUM('31:10'!I478)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SUM('31:10'!O478)</f>
        <v>0</v>
      </c>
      <c r="P478" s="93">
        <f>SUM('31:10'!P478)</f>
        <v>0</v>
      </c>
      <c r="Q478" s="93">
        <f>SUM('31:10'!Q478)</f>
        <v>0</v>
      </c>
      <c r="R478" s="93">
        <f>SUM('31:10'!R478)</f>
        <v>0</v>
      </c>
      <c r="S478" s="93">
        <f>SUM('31:10'!S478)</f>
        <v>0</v>
      </c>
      <c r="T478" s="93">
        <f>SUM('31:10'!T478)</f>
        <v>0</v>
      </c>
      <c r="U478" s="93">
        <f>SUM('31:10'!U478)</f>
        <v>0</v>
      </c>
      <c r="V478" s="206">
        <f t="shared" si="188"/>
        <v>0</v>
      </c>
      <c r="W478" s="33" t="str">
        <f t="shared" si="184"/>
        <v/>
      </c>
      <c r="X478" s="93">
        <f>SUM('31:10'!X478)</f>
        <v>0</v>
      </c>
      <c r="Y478" s="93">
        <f>SUM('31:10'!Y478)</f>
        <v>0</v>
      </c>
      <c r="Z478" s="93">
        <f>SUM('31:10'!Z478)</f>
        <v>0</v>
      </c>
      <c r="AA478" s="93">
        <f>SUM('31:10'!AA478)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38" t="s">
        <v>99</v>
      </c>
      <c r="B479" s="639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SUM('31:10'!G480)</f>
        <v>0</v>
      </c>
      <c r="H480" s="339">
        <f t="shared" ref="H480:H489" si="191">D480*G480</f>
        <v>0</v>
      </c>
      <c r="I480" s="93">
        <f>SUM('31:10'!I480)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SUM('31:10'!O480)</f>
        <v>0</v>
      </c>
      <c r="P480" s="93">
        <f>SUM('31:10'!P480)</f>
        <v>0</v>
      </c>
      <c r="Q480" s="93">
        <f>SUM('31:10'!Q480)</f>
        <v>0</v>
      </c>
      <c r="R480" s="93">
        <f>SUM('31:10'!R480)</f>
        <v>0</v>
      </c>
      <c r="S480" s="93">
        <f>SUM('31:10'!S480)</f>
        <v>0</v>
      </c>
      <c r="T480" s="93">
        <f>SUM('31:10'!T480)</f>
        <v>0</v>
      </c>
      <c r="U480" s="93">
        <f>SUM('31:10'!U480)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SUM('31:10'!X480)</f>
        <v>0</v>
      </c>
      <c r="Y480" s="93">
        <f>SUM('31:10'!Y480)</f>
        <v>0</v>
      </c>
      <c r="Z480" s="93">
        <f>SUM('31:10'!Z480)</f>
        <v>0</v>
      </c>
      <c r="AA480" s="93">
        <f>SUM('31:10'!AA480)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SUM('31:10'!G481)</f>
        <v>0</v>
      </c>
      <c r="H481" s="339">
        <f t="shared" si="191"/>
        <v>0</v>
      </c>
      <c r="I481" s="93">
        <f>SUM('31:10'!I481)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SUM('31:10'!O481)</f>
        <v>0</v>
      </c>
      <c r="P481" s="93">
        <f>SUM('31:10'!P481)</f>
        <v>0</v>
      </c>
      <c r="Q481" s="93">
        <f>SUM('31:10'!Q481)</f>
        <v>0</v>
      </c>
      <c r="R481" s="93">
        <f>SUM('31:10'!R481)</f>
        <v>0</v>
      </c>
      <c r="S481" s="93">
        <f>SUM('31:10'!S481)</f>
        <v>0</v>
      </c>
      <c r="T481" s="93">
        <f>SUM('31:10'!T481)</f>
        <v>0</v>
      </c>
      <c r="U481" s="93">
        <f>SUM('31:10'!U481)</f>
        <v>0</v>
      </c>
      <c r="V481" s="206">
        <f t="shared" si="194"/>
        <v>0</v>
      </c>
      <c r="W481" s="33" t="str">
        <f t="shared" si="184"/>
        <v/>
      </c>
      <c r="X481" s="93">
        <f>SUM('31:10'!X481)</f>
        <v>0</v>
      </c>
      <c r="Y481" s="93">
        <f>SUM('31:10'!Y481)</f>
        <v>0</v>
      </c>
      <c r="Z481" s="93">
        <f>SUM('31:10'!Z481)</f>
        <v>0</v>
      </c>
      <c r="AA481" s="93">
        <f>SUM('31:10'!AA481)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SUM('31:10'!G482)</f>
        <v>0</v>
      </c>
      <c r="H482" s="339">
        <f t="shared" si="191"/>
        <v>0</v>
      </c>
      <c r="I482" s="93">
        <f>SUM('31:10'!I482)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SUM('31:10'!O482)</f>
        <v>0</v>
      </c>
      <c r="P482" s="93">
        <f>SUM('31:10'!P482)</f>
        <v>0</v>
      </c>
      <c r="Q482" s="93">
        <f>SUM('31:10'!Q482)</f>
        <v>0</v>
      </c>
      <c r="R482" s="93">
        <f>SUM('31:10'!R482)</f>
        <v>0</v>
      </c>
      <c r="S482" s="93">
        <f>SUM('31:10'!S482)</f>
        <v>0</v>
      </c>
      <c r="T482" s="93">
        <f>SUM('31:10'!T482)</f>
        <v>0</v>
      </c>
      <c r="U482" s="93">
        <f>SUM('31:10'!U482)</f>
        <v>0</v>
      </c>
      <c r="V482" s="206">
        <f t="shared" si="194"/>
        <v>0</v>
      </c>
      <c r="W482" s="33" t="str">
        <f t="shared" si="184"/>
        <v/>
      </c>
      <c r="X482" s="93">
        <f>SUM('31:10'!X482)</f>
        <v>0</v>
      </c>
      <c r="Y482" s="93">
        <f>SUM('31:10'!Y482)</f>
        <v>0</v>
      </c>
      <c r="Z482" s="93">
        <f>SUM('31:10'!Z482)</f>
        <v>0</v>
      </c>
      <c r="AA482" s="93">
        <f>SUM('31:10'!AA482)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SUM('31:10'!G483)</f>
        <v>0</v>
      </c>
      <c r="H483" s="339">
        <f t="shared" si="191"/>
        <v>0</v>
      </c>
      <c r="I483" s="93">
        <f>SUM('31:10'!I483)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SUM('31:10'!O483)</f>
        <v>0</v>
      </c>
      <c r="P483" s="93">
        <f>SUM('31:10'!P483)</f>
        <v>0</v>
      </c>
      <c r="Q483" s="93">
        <f>SUM('31:10'!Q483)</f>
        <v>0</v>
      </c>
      <c r="R483" s="93">
        <f>SUM('31:10'!R483)</f>
        <v>0</v>
      </c>
      <c r="S483" s="93">
        <f>SUM('31:10'!S483)</f>
        <v>0</v>
      </c>
      <c r="T483" s="93">
        <f>SUM('31:10'!T483)</f>
        <v>0</v>
      </c>
      <c r="U483" s="93">
        <f>SUM('31:10'!U483)</f>
        <v>0</v>
      </c>
      <c r="V483" s="206">
        <f t="shared" si="194"/>
        <v>0</v>
      </c>
      <c r="W483" s="33" t="str">
        <f t="shared" si="184"/>
        <v/>
      </c>
      <c r="X483" s="93">
        <f>SUM('31:10'!X483)</f>
        <v>0</v>
      </c>
      <c r="Y483" s="93">
        <f>SUM('31:10'!Y483)</f>
        <v>0</v>
      </c>
      <c r="Z483" s="93">
        <f>SUM('31:10'!Z483)</f>
        <v>0</v>
      </c>
      <c r="AA483" s="93">
        <f>SUM('31:10'!AA483)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SUM('31:10'!G484)</f>
        <v>0</v>
      </c>
      <c r="H484" s="339">
        <f t="shared" si="191"/>
        <v>0</v>
      </c>
      <c r="I484" s="93">
        <f>SUM('31:10'!I484)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SUM('31:10'!O484)</f>
        <v>0</v>
      </c>
      <c r="P484" s="93">
        <f>SUM('31:10'!P484)</f>
        <v>0</v>
      </c>
      <c r="Q484" s="93">
        <f>SUM('31:10'!Q484)</f>
        <v>0</v>
      </c>
      <c r="R484" s="93">
        <f>SUM('31:10'!R484)</f>
        <v>0</v>
      </c>
      <c r="S484" s="93">
        <f>SUM('31:10'!S484)</f>
        <v>0</v>
      </c>
      <c r="T484" s="93">
        <f>SUM('31:10'!T484)</f>
        <v>0</v>
      </c>
      <c r="U484" s="93">
        <f>SUM('31:10'!U484)</f>
        <v>0</v>
      </c>
      <c r="V484" s="206">
        <f t="shared" si="194"/>
        <v>0</v>
      </c>
      <c r="W484" s="33" t="str">
        <f t="shared" si="184"/>
        <v/>
      </c>
      <c r="X484" s="93">
        <f>SUM('31:10'!X484)</f>
        <v>0</v>
      </c>
      <c r="Y484" s="93">
        <f>SUM('31:10'!Y484)</f>
        <v>0</v>
      </c>
      <c r="Z484" s="93">
        <f>SUM('31:10'!Z484)</f>
        <v>0</v>
      </c>
      <c r="AA484" s="93">
        <f>SUM('31:10'!AA484)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SUM('31:10'!G485)</f>
        <v>0</v>
      </c>
      <c r="H485" s="339">
        <f t="shared" si="191"/>
        <v>0</v>
      </c>
      <c r="I485" s="93">
        <f>SUM('31:10'!I485)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SUM('31:10'!G486)</f>
        <v>0</v>
      </c>
      <c r="H486" s="378">
        <f t="shared" si="191"/>
        <v>0</v>
      </c>
      <c r="I486" s="93">
        <f>SUM('31:10'!I486)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SUM('31:10'!G487)</f>
        <v>0</v>
      </c>
      <c r="H487" s="378">
        <f t="shared" si="191"/>
        <v>0</v>
      </c>
      <c r="I487" s="93">
        <f>SUM('31:10'!I487)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SUM('31:10'!G488)</f>
        <v>0</v>
      </c>
      <c r="H488" s="450">
        <f t="shared" si="191"/>
        <v>0</v>
      </c>
      <c r="I488" s="93">
        <f>SUM('31:10'!I488)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SUM('31:10'!G489)</f>
        <v>0</v>
      </c>
      <c r="H489" s="339">
        <f t="shared" si="191"/>
        <v>0</v>
      </c>
      <c r="I489" s="93">
        <f>SUM('31:10'!I489)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SUM('31:10'!O489)</f>
        <v>0</v>
      </c>
      <c r="P489" s="93">
        <f>SUM('31:10'!P489)</f>
        <v>0</v>
      </c>
      <c r="Q489" s="93">
        <f>SUM('31:10'!Q489)</f>
        <v>0</v>
      </c>
      <c r="R489" s="93">
        <f>SUM('31:10'!R489)</f>
        <v>0</v>
      </c>
      <c r="S489" s="93">
        <f>SUM('31:10'!S489)</f>
        <v>0</v>
      </c>
      <c r="T489" s="93">
        <f>SUM('31:10'!T489)</f>
        <v>0</v>
      </c>
      <c r="U489" s="93">
        <f>SUM('31:10'!U489)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SUM('31:10'!X489)</f>
        <v>0</v>
      </c>
      <c r="Y489" s="93">
        <f>SUM('31:10'!Y489)</f>
        <v>0</v>
      </c>
      <c r="Z489" s="93">
        <f>SUM('31:10'!Z489)</f>
        <v>0</v>
      </c>
      <c r="AA489" s="93">
        <f>SUM('31:10'!AA489)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38" t="s">
        <v>102</v>
      </c>
      <c r="B490" s="639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SUM('31:10'!G491)</f>
        <v>0</v>
      </c>
      <c r="H491" s="339">
        <f>D491*G491</f>
        <v>0</v>
      </c>
      <c r="I491" s="93">
        <f>SUM('31:10'!I491)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SUM('31:10'!O491)</f>
        <v>0</v>
      </c>
      <c r="P491" s="93">
        <f>SUM('31:10'!P491)</f>
        <v>0</v>
      </c>
      <c r="Q491" s="93">
        <f>SUM('31:10'!Q491)</f>
        <v>0</v>
      </c>
      <c r="R491" s="93">
        <f>SUM('31:10'!R491)</f>
        <v>0</v>
      </c>
      <c r="S491" s="93">
        <f>SUM('31:10'!S491)</f>
        <v>0</v>
      </c>
      <c r="T491" s="93">
        <f>SUM('31:10'!T491)</f>
        <v>0</v>
      </c>
      <c r="U491" s="93">
        <f>SUM('31:10'!U491)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SUM('31:10'!X491)</f>
        <v>0</v>
      </c>
      <c r="Y491" s="93">
        <f>SUM('31:10'!Y491)</f>
        <v>0</v>
      </c>
      <c r="Z491" s="93">
        <f>SUM('31:10'!Z491)</f>
        <v>0</v>
      </c>
      <c r="AA491" s="93">
        <f>SUM('31:10'!AA491)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SUM('31:10'!G492)</f>
        <v>0</v>
      </c>
      <c r="H492" s="339">
        <f t="shared" ref="H492:H505" si="202">D492*G492</f>
        <v>0</v>
      </c>
      <c r="I492" s="93">
        <f>SUM('31:10'!I492)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SUM('31:10'!O492)</f>
        <v>0</v>
      </c>
      <c r="P492" s="93">
        <f>SUM('31:10'!P492)</f>
        <v>0</v>
      </c>
      <c r="Q492" s="93">
        <f>SUM('31:10'!Q492)</f>
        <v>0</v>
      </c>
      <c r="R492" s="93">
        <f>SUM('31:10'!R492)</f>
        <v>0</v>
      </c>
      <c r="S492" s="93">
        <f>SUM('31:10'!S492)</f>
        <v>0</v>
      </c>
      <c r="T492" s="93">
        <f>SUM('31:10'!T492)</f>
        <v>0</v>
      </c>
      <c r="U492" s="93">
        <f>SUM('31:10'!U492)</f>
        <v>0</v>
      </c>
      <c r="V492" s="206">
        <f t="shared" si="201"/>
        <v>0</v>
      </c>
      <c r="W492" s="33" t="str">
        <f t="shared" si="198"/>
        <v/>
      </c>
      <c r="X492" s="93">
        <f>SUM('31:10'!X492)</f>
        <v>0</v>
      </c>
      <c r="Y492" s="93">
        <f>SUM('31:10'!Y492)</f>
        <v>0</v>
      </c>
      <c r="Z492" s="93">
        <f>SUM('31:10'!Z492)</f>
        <v>0</v>
      </c>
      <c r="AA492" s="93">
        <f>SUM('31:10'!AA492)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SUM('31:10'!G493)</f>
        <v>0</v>
      </c>
      <c r="H493" s="339">
        <f t="shared" si="202"/>
        <v>0</v>
      </c>
      <c r="I493" s="93">
        <f>SUM('31:10'!I493)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SUM('31:10'!O493)</f>
        <v>0</v>
      </c>
      <c r="P493" s="93">
        <f>SUM('31:10'!P493)</f>
        <v>0</v>
      </c>
      <c r="Q493" s="93">
        <f>SUM('31:10'!Q493)</f>
        <v>0</v>
      </c>
      <c r="R493" s="93">
        <f>SUM('31:10'!R493)</f>
        <v>0</v>
      </c>
      <c r="S493" s="93">
        <f>SUM('31:10'!S493)</f>
        <v>0</v>
      </c>
      <c r="T493" s="93">
        <f>SUM('31:10'!T493)</f>
        <v>0</v>
      </c>
      <c r="U493" s="93">
        <f>SUM('31:10'!U493)</f>
        <v>0</v>
      </c>
      <c r="V493" s="206">
        <f t="shared" si="201"/>
        <v>0</v>
      </c>
      <c r="W493" s="33" t="str">
        <f t="shared" si="198"/>
        <v/>
      </c>
      <c r="X493" s="93">
        <f>SUM('31:10'!X493)</f>
        <v>0</v>
      </c>
      <c r="Y493" s="93">
        <f>SUM('31:10'!Y493)</f>
        <v>0</v>
      </c>
      <c r="Z493" s="93">
        <f>SUM('31:10'!Z493)</f>
        <v>0</v>
      </c>
      <c r="AA493" s="93">
        <f>SUM('31:10'!AA493)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SUM('31:10'!G494)</f>
        <v>0</v>
      </c>
      <c r="H494" s="339">
        <f t="shared" si="202"/>
        <v>0</v>
      </c>
      <c r="I494" s="93">
        <f>SUM('31:10'!I494)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SUM('31:10'!O494)</f>
        <v>0</v>
      </c>
      <c r="P494" s="93">
        <f>SUM('31:10'!P494)</f>
        <v>0</v>
      </c>
      <c r="Q494" s="93">
        <f>SUM('31:10'!Q494)</f>
        <v>0</v>
      </c>
      <c r="R494" s="93">
        <f>SUM('31:10'!R494)</f>
        <v>0</v>
      </c>
      <c r="S494" s="93">
        <f>SUM('31:10'!S494)</f>
        <v>0</v>
      </c>
      <c r="T494" s="93">
        <f>SUM('31:10'!T494)</f>
        <v>0</v>
      </c>
      <c r="U494" s="93">
        <f>SUM('31:10'!U494)</f>
        <v>0</v>
      </c>
      <c r="V494" s="206">
        <f t="shared" si="201"/>
        <v>0</v>
      </c>
      <c r="W494" s="33" t="str">
        <f t="shared" si="198"/>
        <v/>
      </c>
      <c r="X494" s="93">
        <f>SUM('31:10'!X494)</f>
        <v>0</v>
      </c>
      <c r="Y494" s="93">
        <f>SUM('31:10'!Y494)</f>
        <v>0</v>
      </c>
      <c r="Z494" s="93">
        <f>SUM('31:10'!Z494)</f>
        <v>0</v>
      </c>
      <c r="AA494" s="93">
        <f>SUM('31:10'!AA494)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SUM('31:10'!G495)</f>
        <v>0</v>
      </c>
      <c r="H495" s="339">
        <f t="shared" si="202"/>
        <v>0</v>
      </c>
      <c r="I495" s="93">
        <f>SUM('31:10'!I495)</f>
        <v>0</v>
      </c>
      <c r="J495" s="31"/>
      <c r="K495" s="35"/>
      <c r="L495" s="87"/>
      <c r="M495" s="36"/>
      <c r="N495" s="31"/>
      <c r="O495" s="93">
        <f>SUM('31:10'!O495)</f>
        <v>0</v>
      </c>
      <c r="P495" s="93">
        <f>SUM('31:10'!P495)</f>
        <v>0</v>
      </c>
      <c r="Q495" s="93">
        <f>SUM('31:10'!Q495)</f>
        <v>0</v>
      </c>
      <c r="R495" s="93">
        <f>SUM('31:10'!R495)</f>
        <v>0</v>
      </c>
      <c r="S495" s="93">
        <f>SUM('31:10'!S495)</f>
        <v>0</v>
      </c>
      <c r="T495" s="93">
        <f>SUM('31:10'!T495)</f>
        <v>0</v>
      </c>
      <c r="U495" s="93">
        <f>SUM('31:10'!U495)</f>
        <v>0</v>
      </c>
      <c r="V495" s="206"/>
      <c r="W495" s="33"/>
      <c r="X495" s="93">
        <f>SUM('31:10'!X495)</f>
        <v>0</v>
      </c>
      <c r="Y495" s="93">
        <f>SUM('31:10'!Y495)</f>
        <v>0</v>
      </c>
      <c r="Z495" s="93">
        <f>SUM('31:10'!Z495)</f>
        <v>0</v>
      </c>
      <c r="AA495" s="93">
        <f>SUM('31:10'!AA495)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SUM('31:10'!G496)</f>
        <v>0</v>
      </c>
      <c r="H496" s="339">
        <f t="shared" si="202"/>
        <v>0</v>
      </c>
      <c r="I496" s="93">
        <f>SUM('31:10'!I496)</f>
        <v>0</v>
      </c>
      <c r="J496" s="31"/>
      <c r="K496" s="35"/>
      <c r="L496" s="87">
        <v>6</v>
      </c>
      <c r="M496" s="36"/>
      <c r="N496" s="31"/>
      <c r="O496" s="93">
        <f>SUM('31:10'!O496)</f>
        <v>0</v>
      </c>
      <c r="P496" s="93">
        <f>SUM('31:10'!P496)</f>
        <v>0</v>
      </c>
      <c r="Q496" s="93">
        <f>SUM('31:10'!Q496)</f>
        <v>0</v>
      </c>
      <c r="R496" s="93">
        <f>SUM('31:10'!R496)</f>
        <v>0</v>
      </c>
      <c r="S496" s="93">
        <f>SUM('31:10'!S496)</f>
        <v>0</v>
      </c>
      <c r="T496" s="93">
        <f>SUM('31:10'!T496)</f>
        <v>0</v>
      </c>
      <c r="U496" s="93">
        <f>SUM('31:10'!U496)</f>
        <v>0</v>
      </c>
      <c r="V496" s="206"/>
      <c r="W496" s="33"/>
      <c r="X496" s="93">
        <f>SUM('31:10'!X496)</f>
        <v>0</v>
      </c>
      <c r="Y496" s="93">
        <f>SUM('31:10'!Y496)</f>
        <v>0</v>
      </c>
      <c r="Z496" s="93">
        <f>SUM('31:10'!Z496)</f>
        <v>0</v>
      </c>
      <c r="AA496" s="93">
        <f>SUM('31:10'!AA496)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SUM('31:10'!G497)</f>
        <v>0</v>
      </c>
      <c r="H497" s="339">
        <f t="shared" si="202"/>
        <v>0</v>
      </c>
      <c r="I497" s="93">
        <f>SUM('31:10'!I497)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SUM('31:10'!O497)</f>
        <v>0</v>
      </c>
      <c r="P497" s="93">
        <f>SUM('31:10'!P497)</f>
        <v>0</v>
      </c>
      <c r="Q497" s="93">
        <f>SUM('31:10'!Q497)</f>
        <v>0</v>
      </c>
      <c r="R497" s="93">
        <f>SUM('31:10'!R497)</f>
        <v>0</v>
      </c>
      <c r="S497" s="93">
        <f>SUM('31:10'!S497)</f>
        <v>0</v>
      </c>
      <c r="T497" s="93">
        <f>SUM('31:10'!T497)</f>
        <v>0</v>
      </c>
      <c r="U497" s="93">
        <f>SUM('31:10'!U497)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SUM('31:10'!X497)</f>
        <v>0</v>
      </c>
      <c r="Y497" s="93">
        <f>SUM('31:10'!Y497)</f>
        <v>0</v>
      </c>
      <c r="Z497" s="93">
        <f>SUM('31:10'!Z497)</f>
        <v>0</v>
      </c>
      <c r="AA497" s="93">
        <f>SUM('31:10'!AA497)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SUM('31:10'!G498)</f>
        <v>0</v>
      </c>
      <c r="H498" s="339">
        <f t="shared" si="202"/>
        <v>0</v>
      </c>
      <c r="I498" s="93">
        <f>SUM('31:10'!I498)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SUM('31:10'!O498)</f>
        <v>0</v>
      </c>
      <c r="P498" s="93">
        <f>SUM('31:10'!P498)</f>
        <v>0</v>
      </c>
      <c r="Q498" s="93">
        <f>SUM('31:10'!Q498)</f>
        <v>0</v>
      </c>
      <c r="R498" s="93">
        <f>SUM('31:10'!R498)</f>
        <v>0</v>
      </c>
      <c r="S498" s="93">
        <f>SUM('31:10'!S498)</f>
        <v>0</v>
      </c>
      <c r="T498" s="93">
        <f>SUM('31:10'!T498)</f>
        <v>0</v>
      </c>
      <c r="U498" s="93">
        <f>SUM('31:10'!U498)</f>
        <v>0</v>
      </c>
      <c r="V498" s="206">
        <f t="shared" si="205"/>
        <v>0</v>
      </c>
      <c r="W498" s="33" t="str">
        <f t="shared" si="206"/>
        <v/>
      </c>
      <c r="X498" s="93">
        <f>SUM('31:10'!X498)</f>
        <v>0</v>
      </c>
      <c r="Y498" s="93">
        <f>SUM('31:10'!Y498)</f>
        <v>0</v>
      </c>
      <c r="Z498" s="93">
        <f>SUM('31:10'!Z498)</f>
        <v>0</v>
      </c>
      <c r="AA498" s="93">
        <f>SUM('31:10'!AA498)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SUM('31:10'!G499)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SUM('31:10'!G500)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SUM('31:10'!G501)</f>
        <v>0</v>
      </c>
      <c r="H501" s="339">
        <f t="shared" si="202"/>
        <v>0</v>
      </c>
      <c r="I501" s="93">
        <f>SUM('31:10'!I501)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SUM('31:10'!O501)</f>
        <v>0</v>
      </c>
      <c r="P501" s="93">
        <f>SUM('31:10'!P501)</f>
        <v>0</v>
      </c>
      <c r="Q501" s="93">
        <f>SUM('31:10'!Q501)</f>
        <v>0</v>
      </c>
      <c r="R501" s="93">
        <f>SUM('31:10'!R501)</f>
        <v>0</v>
      </c>
      <c r="S501" s="93">
        <f>SUM('31:10'!S501)</f>
        <v>0</v>
      </c>
      <c r="T501" s="93">
        <f>SUM('31:10'!T501)</f>
        <v>0</v>
      </c>
      <c r="U501" s="93">
        <f>SUM('31:10'!U501)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SUM('31:10'!X501)</f>
        <v>0</v>
      </c>
      <c r="Y501" s="93">
        <f>SUM('31:10'!Y501)</f>
        <v>0</v>
      </c>
      <c r="Z501" s="93">
        <f>SUM('31:10'!Z501)</f>
        <v>0</v>
      </c>
      <c r="AA501" s="93">
        <f>SUM('31:10'!AA501)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SUM('31:10'!G502)</f>
        <v>0</v>
      </c>
      <c r="H502" s="339">
        <f t="shared" si="202"/>
        <v>0</v>
      </c>
      <c r="I502" s="93">
        <f>SUM('31:10'!I502)</f>
        <v>0</v>
      </c>
      <c r="J502" s="31"/>
      <c r="K502" s="35"/>
      <c r="L502" s="87"/>
      <c r="M502" s="36"/>
      <c r="N502" s="31"/>
      <c r="O502" s="93">
        <f>SUM('31:10'!O502)</f>
        <v>0</v>
      </c>
      <c r="P502" s="93">
        <f>SUM('31:10'!P502)</f>
        <v>0</v>
      </c>
      <c r="Q502" s="93">
        <f>SUM('31:10'!Q502)</f>
        <v>0</v>
      </c>
      <c r="R502" s="93">
        <f>SUM('31:10'!R502)</f>
        <v>0</v>
      </c>
      <c r="S502" s="93">
        <f>SUM('31:10'!S502)</f>
        <v>0</v>
      </c>
      <c r="T502" s="93">
        <f>SUM('31:10'!T502)</f>
        <v>0</v>
      </c>
      <c r="U502" s="93">
        <f>SUM('31:10'!U502)</f>
        <v>0</v>
      </c>
      <c r="V502" s="206"/>
      <c r="W502" s="33"/>
      <c r="X502" s="93">
        <f>SUM('31:10'!X502)</f>
        <v>0</v>
      </c>
      <c r="Y502" s="93">
        <f>SUM('31:10'!Y502)</f>
        <v>0</v>
      </c>
      <c r="Z502" s="93">
        <f>SUM('31:10'!Z502)</f>
        <v>0</v>
      </c>
      <c r="AA502" s="93">
        <f>SUM('31:10'!AA502)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SUM('31:10'!G503)</f>
        <v>0</v>
      </c>
      <c r="H503" s="339">
        <f t="shared" si="202"/>
        <v>0</v>
      </c>
      <c r="I503" s="93">
        <f>SUM('31:10'!I503)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SUM('31:10'!G504)</f>
        <v>0</v>
      </c>
      <c r="H504" s="339">
        <f t="shared" si="202"/>
        <v>0</v>
      </c>
      <c r="I504" s="93">
        <f>SUM('31:10'!I504)</f>
        <v>0</v>
      </c>
      <c r="J504" s="31"/>
      <c r="K504" s="35"/>
      <c r="L504" s="87"/>
      <c r="M504" s="36"/>
      <c r="N504" s="31"/>
      <c r="O504" s="93">
        <f>SUM('31:10'!O504)</f>
        <v>0</v>
      </c>
      <c r="P504" s="93">
        <f>SUM('31:10'!P504)</f>
        <v>0</v>
      </c>
      <c r="Q504" s="93">
        <f>SUM('31:10'!Q504)</f>
        <v>0</v>
      </c>
      <c r="R504" s="93">
        <f>SUM('31:10'!R504)</f>
        <v>0</v>
      </c>
      <c r="S504" s="93">
        <f>SUM('31:10'!S504)</f>
        <v>0</v>
      </c>
      <c r="T504" s="93">
        <f>SUM('31:10'!T504)</f>
        <v>0</v>
      </c>
      <c r="U504" s="93">
        <f>SUM('31:10'!U504)</f>
        <v>0</v>
      </c>
      <c r="V504" s="206"/>
      <c r="W504" s="33"/>
      <c r="X504" s="93">
        <f>SUM('31:10'!X504)</f>
        <v>0</v>
      </c>
      <c r="Y504" s="93">
        <f>SUM('31:10'!Y504)</f>
        <v>0</v>
      </c>
      <c r="Z504" s="93">
        <f>SUM('31:10'!Z504)</f>
        <v>0</v>
      </c>
      <c r="AA504" s="93">
        <f>SUM('31:10'!AA504)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SUM('31:10'!G505)</f>
        <v>0</v>
      </c>
      <c r="H505" s="339">
        <f t="shared" si="202"/>
        <v>0</v>
      </c>
      <c r="I505" s="93">
        <f>SUM('31:10'!I505)</f>
        <v>0</v>
      </c>
      <c r="J505" s="31"/>
      <c r="K505" s="35"/>
      <c r="L505" s="87"/>
      <c r="M505" s="36"/>
      <c r="N505" s="31"/>
      <c r="O505" s="93">
        <f>SUM('31:10'!O505)</f>
        <v>0</v>
      </c>
      <c r="P505" s="93">
        <f>SUM('31:10'!P505)</f>
        <v>0</v>
      </c>
      <c r="Q505" s="93">
        <f>SUM('31:10'!Q505)</f>
        <v>0</v>
      </c>
      <c r="R505" s="93">
        <f>SUM('31:10'!R505)</f>
        <v>0</v>
      </c>
      <c r="S505" s="93">
        <f>SUM('31:10'!S505)</f>
        <v>0</v>
      </c>
      <c r="T505" s="93">
        <f>SUM('31:10'!T505)</f>
        <v>0</v>
      </c>
      <c r="U505" s="93">
        <f>SUM('31:10'!U505)</f>
        <v>0</v>
      </c>
      <c r="V505" s="206"/>
      <c r="W505" s="33"/>
      <c r="X505" s="93">
        <f>SUM('31:10'!X505)</f>
        <v>0</v>
      </c>
      <c r="Y505" s="93">
        <f>SUM('31:10'!Y505)</f>
        <v>0</v>
      </c>
      <c r="Z505" s="93">
        <f>SUM('31:10'!Z505)</f>
        <v>0</v>
      </c>
      <c r="AA505" s="93">
        <f>SUM('31:10'!AA505)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38" t="s">
        <v>106</v>
      </c>
      <c r="B506" s="639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49" t="s">
        <v>108</v>
      </c>
      <c r="B507" s="650"/>
      <c r="C507" s="650"/>
      <c r="D507" s="650"/>
      <c r="E507" s="650"/>
      <c r="F507" s="651"/>
      <c r="G507" s="193">
        <f>SUM(G370,G428,G463,G479,G490,G506)</f>
        <v>7134</v>
      </c>
      <c r="H507" s="193">
        <f>SUM(H370,H428,H463,H479,H490,H506)</f>
        <v>35934.660000000003</v>
      </c>
      <c r="I507" s="193">
        <f>SUM(I370,I428,I463,I479,I490,I506)</f>
        <v>599.5</v>
      </c>
      <c r="J507" s="52">
        <f t="array" ref="J507">IF(ISERROR(G507/I507),"",G507/I507)</f>
        <v>11.899916597164303</v>
      </c>
      <c r="K507" s="193">
        <f>SUM(K370,K428,K463,K479,K490,K506)</f>
        <v>711.53396871945245</v>
      </c>
      <c r="L507" s="52">
        <f>IF(ISERROR(G507/K507),"",G507/K507)</f>
        <v>10.026225470077076</v>
      </c>
      <c r="M507" s="193">
        <f t="shared" ref="M507:V507" si="213">SUM(M370,M428,M463,M479,M490,M506)</f>
        <v>-112.03396871945256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66"/>
      <c r="AM507" s="666"/>
      <c r="AN507" s="666"/>
      <c r="AO507" s="666"/>
      <c r="AP507" s="666"/>
      <c r="AQ507" s="666"/>
      <c r="AR507" s="666"/>
      <c r="AS507" s="666"/>
      <c r="AT507" s="666"/>
      <c r="AU507" s="666"/>
      <c r="AV507" s="666"/>
      <c r="AW507" s="666"/>
      <c r="AX507" s="666"/>
      <c r="AY507" s="666"/>
      <c r="AZ507" s="666"/>
      <c r="BA507" s="666"/>
    </row>
    <row r="508" spans="1:53" ht="15.75" customHeight="1">
      <c r="A508" s="570" t="s">
        <v>503</v>
      </c>
      <c r="B508" s="337" t="s">
        <v>110</v>
      </c>
      <c r="C508" s="652" t="s">
        <v>111</v>
      </c>
      <c r="D508" s="652"/>
      <c r="E508" s="631" t="s">
        <v>112</v>
      </c>
      <c r="F508" s="631"/>
      <c r="G508" s="642" t="s">
        <v>113</v>
      </c>
      <c r="H508" s="642"/>
      <c r="I508" s="631" t="s">
        <v>114</v>
      </c>
      <c r="J508" s="631"/>
      <c r="K508" s="631" t="s">
        <v>36</v>
      </c>
      <c r="L508" s="631"/>
      <c r="M508" s="631" t="s">
        <v>115</v>
      </c>
      <c r="N508" s="631"/>
      <c r="O508" s="631" t="s">
        <v>116</v>
      </c>
      <c r="P508" s="642" t="s">
        <v>117</v>
      </c>
      <c r="Q508" s="642"/>
      <c r="R508" s="642" t="s">
        <v>36</v>
      </c>
      <c r="S508" s="642"/>
      <c r="T508" s="642" t="s">
        <v>118</v>
      </c>
      <c r="U508" s="642"/>
      <c r="V508" s="642" t="s">
        <v>119</v>
      </c>
      <c r="W508" s="642"/>
      <c r="X508" s="642" t="s">
        <v>36</v>
      </c>
      <c r="Y508" s="642"/>
      <c r="Z508" s="642" t="s">
        <v>118</v>
      </c>
      <c r="AA508" s="642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71"/>
      <c r="B509" s="337" t="s">
        <v>120</v>
      </c>
      <c r="C509" s="653">
        <f>SUM('31:10'!C509)</f>
        <v>0</v>
      </c>
      <c r="D509" s="654"/>
      <c r="E509" s="655">
        <f>D509*11</f>
        <v>0</v>
      </c>
      <c r="F509" s="655"/>
      <c r="G509" s="538">
        <v>0</v>
      </c>
      <c r="H509" s="539"/>
      <c r="I509" s="631">
        <f>G509*11</f>
        <v>0</v>
      </c>
      <c r="J509" s="631"/>
      <c r="K509" s="631">
        <f>E509-I509</f>
        <v>0</v>
      </c>
      <c r="L509" s="631"/>
      <c r="M509" s="656" t="str">
        <f>IF(ISERROR(K509/E509),"",K509/E509)</f>
        <v/>
      </c>
      <c r="N509" s="656"/>
      <c r="O509" s="631"/>
      <c r="P509" s="642" t="s">
        <v>70</v>
      </c>
      <c r="Q509" s="642"/>
      <c r="R509" s="657">
        <f>SUM(O370:U370)</f>
        <v>0</v>
      </c>
      <c r="S509" s="657"/>
      <c r="T509" s="658" t="str">
        <f t="array" ref="T509">IF(ISERROR(R509/R516),"",R509/R516)</f>
        <v/>
      </c>
      <c r="U509" s="658"/>
      <c r="V509" s="642" t="s">
        <v>41</v>
      </c>
      <c r="W509" s="642"/>
      <c r="X509" s="657">
        <f>SUM(O370,O428,O463,O479,O490,O506)</f>
        <v>0</v>
      </c>
      <c r="Y509" s="657"/>
      <c r="Z509" s="658" t="str">
        <f t="array" ref="Z509">IF(ISERROR(X509/X516),"",X509/X516)</f>
        <v/>
      </c>
      <c r="AA509" s="658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71"/>
      <c r="B510" s="337" t="s">
        <v>121</v>
      </c>
      <c r="C510" s="653">
        <f>SUM('31:10'!C510)</f>
        <v>0</v>
      </c>
      <c r="D510" s="654"/>
      <c r="E510" s="655">
        <f>D510*11</f>
        <v>0</v>
      </c>
      <c r="F510" s="655"/>
      <c r="G510" s="538">
        <v>0</v>
      </c>
      <c r="H510" s="539"/>
      <c r="I510" s="631">
        <f>G510*11</f>
        <v>0</v>
      </c>
      <c r="J510" s="631"/>
      <c r="K510" s="631">
        <f>E510-I510</f>
        <v>0</v>
      </c>
      <c r="L510" s="631"/>
      <c r="M510" s="656" t="str">
        <f>IF(ISERROR(K510/E510),"",K510/E510)</f>
        <v/>
      </c>
      <c r="N510" s="656"/>
      <c r="O510" s="631"/>
      <c r="P510" s="642" t="s">
        <v>86</v>
      </c>
      <c r="Q510" s="642"/>
      <c r="R510" s="657">
        <f>SUM(O428:U428)</f>
        <v>0</v>
      </c>
      <c r="S510" s="657"/>
      <c r="T510" s="658" t="str">
        <f>IF(ISERROR(R510/R516),"",R510/R516)</f>
        <v/>
      </c>
      <c r="U510" s="658"/>
      <c r="V510" s="642" t="s">
        <v>42</v>
      </c>
      <c r="W510" s="642"/>
      <c r="X510" s="657">
        <f>SUM(O371,O429,O464,O480,O491,O507)</f>
        <v>0</v>
      </c>
      <c r="Y510" s="657"/>
      <c r="Z510" s="658" t="str">
        <f>IF(ISERROR(X510/X516),"",X510/X516)</f>
        <v/>
      </c>
      <c r="AA510" s="658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71"/>
      <c r="B511" s="337" t="s">
        <v>122</v>
      </c>
      <c r="C511" s="653">
        <f>SUM('31:10'!C511)</f>
        <v>0</v>
      </c>
      <c r="D511" s="654"/>
      <c r="E511" s="655">
        <f>D511*11</f>
        <v>0</v>
      </c>
      <c r="F511" s="655"/>
      <c r="G511" s="538">
        <v>0</v>
      </c>
      <c r="H511" s="539"/>
      <c r="I511" s="631">
        <f>G511*11</f>
        <v>0</v>
      </c>
      <c r="J511" s="631"/>
      <c r="K511" s="631">
        <f>E511-I511</f>
        <v>0</v>
      </c>
      <c r="L511" s="631"/>
      <c r="M511" s="656" t="str">
        <f>IF(ISERROR(K511/E511),"",K511/E511)</f>
        <v/>
      </c>
      <c r="N511" s="656"/>
      <c r="O511" s="631"/>
      <c r="P511" s="642" t="s">
        <v>92</v>
      </c>
      <c r="Q511" s="642"/>
      <c r="R511" s="657">
        <f>SUM(O463:U463)</f>
        <v>0</v>
      </c>
      <c r="S511" s="657"/>
      <c r="T511" s="658" t="str">
        <f>IF(ISERROR(R511/R516),"",R511/R516)</f>
        <v/>
      </c>
      <c r="U511" s="658"/>
      <c r="V511" s="642" t="s">
        <v>43</v>
      </c>
      <c r="W511" s="642"/>
      <c r="X511" s="657">
        <f>SUM(O373,O430,O465,O481,O492,O508)</f>
        <v>0</v>
      </c>
      <c r="Y511" s="657"/>
      <c r="Z511" s="658" t="str">
        <f>IF(ISERROR(X511/X516),"",X511/X516)</f>
        <v/>
      </c>
      <c r="AA511" s="658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71"/>
      <c r="B512" s="337" t="s">
        <v>47</v>
      </c>
      <c r="C512" s="553">
        <v>1</v>
      </c>
      <c r="D512" s="554"/>
      <c r="E512" s="655">
        <f>D512*11</f>
        <v>0</v>
      </c>
      <c r="F512" s="655"/>
      <c r="G512" s="538">
        <v>1</v>
      </c>
      <c r="H512" s="539"/>
      <c r="I512" s="631">
        <f>G512*11</f>
        <v>11</v>
      </c>
      <c r="J512" s="631"/>
      <c r="K512" s="631">
        <f>E512-I512</f>
        <v>-11</v>
      </c>
      <c r="L512" s="631"/>
      <c r="M512" s="656" t="str">
        <f>IF(ISERROR(K512/E512),"",K512/E512)</f>
        <v/>
      </c>
      <c r="N512" s="656"/>
      <c r="O512" s="631"/>
      <c r="P512" s="642" t="s">
        <v>99</v>
      </c>
      <c r="Q512" s="642"/>
      <c r="R512" s="657">
        <f>SUM(O479:U479)</f>
        <v>0</v>
      </c>
      <c r="S512" s="657"/>
      <c r="T512" s="658" t="str">
        <f>IF(ISERROR(R512/R516),"",R512/R516)</f>
        <v/>
      </c>
      <c r="U512" s="658"/>
      <c r="V512" s="642" t="s">
        <v>44</v>
      </c>
      <c r="W512" s="642"/>
      <c r="X512" s="657">
        <f>SUM(O374,O431,O466,O482,O493,O509)</f>
        <v>0</v>
      </c>
      <c r="Y512" s="657"/>
      <c r="Z512" s="658" t="str">
        <f>IF(ISERROR(X512/X516),"",X512/X516)</f>
        <v/>
      </c>
      <c r="AA512" s="658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72"/>
      <c r="B513" s="337" t="s">
        <v>123</v>
      </c>
      <c r="C513" s="660">
        <f>SUM(C509:D512)</f>
        <v>1</v>
      </c>
      <c r="D513" s="631"/>
      <c r="E513" s="631">
        <f>SUM(F509:F512)</f>
        <v>0</v>
      </c>
      <c r="F513" s="631"/>
      <c r="G513" s="660">
        <f>SUM(G509:H512)</f>
        <v>1</v>
      </c>
      <c r="H513" s="631"/>
      <c r="I513" s="631">
        <f>SUM(I509:J512)</f>
        <v>11</v>
      </c>
      <c r="J513" s="631"/>
      <c r="K513" s="631">
        <f>SUM(K509:L512)</f>
        <v>-11</v>
      </c>
      <c r="L513" s="631"/>
      <c r="M513" s="656" t="str">
        <f>IF(ISERROR(K513/E513),"",K513/E513)</f>
        <v/>
      </c>
      <c r="N513" s="656"/>
      <c r="O513" s="631"/>
      <c r="P513" s="642" t="s">
        <v>102</v>
      </c>
      <c r="Q513" s="642"/>
      <c r="R513" s="657">
        <f>SUM(O490:U490)</f>
        <v>0</v>
      </c>
      <c r="S513" s="657"/>
      <c r="T513" s="658" t="str">
        <f>IF(ISERROR(R513/R516),"",R513/R516)</f>
        <v/>
      </c>
      <c r="U513" s="658"/>
      <c r="V513" s="642" t="s">
        <v>45</v>
      </c>
      <c r="W513" s="642"/>
      <c r="X513" s="657">
        <f>SUM(O375,O432,O467,O483,O494,O510)</f>
        <v>0</v>
      </c>
      <c r="Y513" s="657"/>
      <c r="Z513" s="658" t="str">
        <f>IF(ISERROR(X513/X516),"",X513/X516)</f>
        <v/>
      </c>
      <c r="AA513" s="658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7134</v>
      </c>
      <c r="C514" s="657" t="s">
        <v>155</v>
      </c>
      <c r="D514" s="657"/>
      <c r="E514" s="642">
        <f>H507</f>
        <v>35934.660000000003</v>
      </c>
      <c r="F514" s="642"/>
      <c r="G514" s="642" t="s">
        <v>34</v>
      </c>
      <c r="H514" s="642"/>
      <c r="I514" s="659">
        <f>L507</f>
        <v>10.026225470077076</v>
      </c>
      <c r="J514" s="659"/>
      <c r="K514" s="631" t="s">
        <v>32</v>
      </c>
      <c r="L514" s="631"/>
      <c r="M514" s="659">
        <f>J507</f>
        <v>11.899916597164303</v>
      </c>
      <c r="N514" s="659"/>
      <c r="O514" s="631"/>
      <c r="P514" s="642" t="s">
        <v>106</v>
      </c>
      <c r="Q514" s="642"/>
      <c r="R514" s="657">
        <f>SUM(O506:U506)</f>
        <v>0</v>
      </c>
      <c r="S514" s="657"/>
      <c r="T514" s="658" t="str">
        <f>IF(ISERROR(R514/R516),"",R514/R516)</f>
        <v/>
      </c>
      <c r="U514" s="658"/>
      <c r="V514" s="642" t="s">
        <v>46</v>
      </c>
      <c r="W514" s="642"/>
      <c r="X514" s="657">
        <f>SUM(O376,O433,O468,O484,O495,O511)</f>
        <v>0</v>
      </c>
      <c r="Y514" s="657"/>
      <c r="Z514" s="658" t="str">
        <f>IF(ISERROR(X514/X516),"",X514/X516)</f>
        <v/>
      </c>
      <c r="AA514" s="658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600.5</v>
      </c>
      <c r="C515" s="642" t="s">
        <v>114</v>
      </c>
      <c r="D515" s="642"/>
      <c r="E515" s="652">
        <f>K507+I513</f>
        <v>722.53396871945245</v>
      </c>
      <c r="F515" s="652"/>
      <c r="G515" s="642" t="s">
        <v>150</v>
      </c>
      <c r="H515" s="642"/>
      <c r="I515" s="659">
        <f>B515-E515</f>
        <v>-122.03396871945245</v>
      </c>
      <c r="J515" s="659"/>
      <c r="K515" s="631" t="s">
        <v>151</v>
      </c>
      <c r="L515" s="631"/>
      <c r="M515" s="656">
        <f>IF(ISERROR(I515/B515),"",I515/B515)</f>
        <v>-0.20322059736794745</v>
      </c>
      <c r="N515" s="656"/>
      <c r="O515" s="631"/>
      <c r="P515" s="642" t="s">
        <v>107</v>
      </c>
      <c r="Q515" s="642"/>
      <c r="R515" s="657"/>
      <c r="S515" s="657"/>
      <c r="T515" s="658" t="str">
        <f>IF(ISERROR(R515/R516),"",R515/R516)</f>
        <v/>
      </c>
      <c r="U515" s="658"/>
      <c r="V515" s="642" t="s">
        <v>47</v>
      </c>
      <c r="W515" s="642"/>
      <c r="X515" s="657">
        <f>SUM(O377,O434,O469,O489,O496,O512)</f>
        <v>0</v>
      </c>
      <c r="Y515" s="657"/>
      <c r="Z515" s="658" t="str">
        <f>IF(ISERROR(X515/X516),"",X515/X516)</f>
        <v/>
      </c>
      <c r="AA515" s="658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42" t="s">
        <v>149</v>
      </c>
      <c r="D516" s="642"/>
      <c r="E516" s="658">
        <f>IF(ISERROR(B516/B515),"",B516/B515)</f>
        <v>0</v>
      </c>
      <c r="F516" s="658"/>
      <c r="G516" s="642" t="s">
        <v>158</v>
      </c>
      <c r="H516" s="642"/>
      <c r="I516" s="631">
        <f>V507</f>
        <v>0</v>
      </c>
      <c r="J516" s="631"/>
      <c r="K516" s="631" t="s">
        <v>156</v>
      </c>
      <c r="L516" s="631"/>
      <c r="M516" s="656">
        <f t="array" ref="M516">IF(ISERROR(I516/B514),"",I516/B514)</f>
        <v>0</v>
      </c>
      <c r="N516" s="656"/>
      <c r="O516" s="631"/>
      <c r="P516" s="642" t="s">
        <v>123</v>
      </c>
      <c r="Q516" s="642"/>
      <c r="R516" s="657">
        <f>SUM(R509:S515)</f>
        <v>0</v>
      </c>
      <c r="S516" s="657"/>
      <c r="T516" s="658">
        <f>SUM(T509:U515)</f>
        <v>0</v>
      </c>
      <c r="U516" s="658"/>
      <c r="V516" s="642" t="s">
        <v>123</v>
      </c>
      <c r="W516" s="642"/>
      <c r="X516" s="657">
        <f>SUM(X509:Y515)</f>
        <v>0</v>
      </c>
      <c r="Y516" s="657"/>
      <c r="Z516" s="658">
        <f>SUM(Z509:AA515)</f>
        <v>0</v>
      </c>
      <c r="AA516" s="658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69" t="str">
        <f>IF(ISERROR(#REF!/#REF!),"",#REF!/#REF!)</f>
        <v/>
      </c>
      <c r="H517" s="669"/>
      <c r="I517" s="669"/>
      <c r="J517" s="8"/>
      <c r="K517" s="47"/>
      <c r="L517" s="12"/>
      <c r="M517" s="12"/>
      <c r="N517" s="669" t="str">
        <f>IF(ISERROR(G517/#REF!),"",G517/#REF!)</f>
        <v/>
      </c>
      <c r="O517" s="669"/>
      <c r="P517" s="669"/>
      <c r="Q517" s="669"/>
      <c r="R517" s="669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57" t="s">
        <v>157</v>
      </c>
      <c r="B519" s="657"/>
      <c r="C519" s="652">
        <f>SUM(B171,B342,B514)</f>
        <v>125597</v>
      </c>
      <c r="D519" s="652"/>
      <c r="E519" s="657" t="s">
        <v>124</v>
      </c>
      <c r="F519" s="657"/>
      <c r="G519" s="652">
        <f>SUM(E171,E342,E514)</f>
        <v>621860.83000000007</v>
      </c>
      <c r="H519" s="652"/>
      <c r="I519" s="642" t="s">
        <v>34</v>
      </c>
      <c r="J519" s="657"/>
      <c r="K519" s="670">
        <f>IF(ISERROR(C519/G520),"",C519/G520)</f>
        <v>17.925513114938589</v>
      </c>
      <c r="L519" s="671"/>
      <c r="M519" s="642" t="s">
        <v>32</v>
      </c>
      <c r="N519" s="642"/>
      <c r="O519" s="672">
        <f t="array" ref="O519">IF(ISERROR(C519/C520),"",C519/C520)</f>
        <v>17.423410075854683</v>
      </c>
      <c r="P519" s="673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42" t="s">
        <v>125</v>
      </c>
      <c r="B520" s="642"/>
      <c r="C520" s="652">
        <f>SUM(B172,B343,B515)</f>
        <v>7208.52</v>
      </c>
      <c r="D520" s="652"/>
      <c r="E520" s="642" t="s">
        <v>114</v>
      </c>
      <c r="F520" s="642"/>
      <c r="G520" s="652">
        <f>SUM(E172,E343,E515)</f>
        <v>7006.6055679784804</v>
      </c>
      <c r="H520" s="652"/>
      <c r="I520" s="674" t="s">
        <v>150</v>
      </c>
      <c r="J520" s="675"/>
      <c r="K520" s="667">
        <f>C520-G520</f>
        <v>201.91443202152004</v>
      </c>
      <c r="L520" s="668"/>
      <c r="M520" s="667" t="s">
        <v>151</v>
      </c>
      <c r="N520" s="668"/>
      <c r="O520" s="676">
        <f>IF(ISERROR(K520/C520),"",K520/C520)</f>
        <v>2.801052532579781E-2</v>
      </c>
      <c r="P520" s="677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74" t="s">
        <v>148</v>
      </c>
      <c r="B521" s="675"/>
      <c r="C521" s="652">
        <f>SUM(B173,B344,B516)</f>
        <v>0</v>
      </c>
      <c r="D521" s="652"/>
      <c r="E521" s="674" t="s">
        <v>149</v>
      </c>
      <c r="F521" s="675"/>
      <c r="G521" s="676">
        <f>IF(ISERROR(C521/C520),"",C521/C520)</f>
        <v>0</v>
      </c>
      <c r="H521" s="677"/>
      <c r="I521" s="642" t="s">
        <v>126</v>
      </c>
      <c r="J521" s="657"/>
      <c r="K521" s="652">
        <f>SUM(I173,I344,I516)</f>
        <v>0</v>
      </c>
      <c r="L521" s="652"/>
      <c r="M521" s="657" t="s">
        <v>127</v>
      </c>
      <c r="N521" s="657"/>
      <c r="O521" s="676">
        <f t="array" ref="O521">IF(ISERROR(K521/C519),"",K521/C519)</f>
        <v>0</v>
      </c>
      <c r="P521" s="677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74" t="s">
        <v>130</v>
      </c>
      <c r="B523" s="675"/>
      <c r="C523" s="674" t="s">
        <v>131</v>
      </c>
      <c r="D523" s="675"/>
      <c r="E523" s="674" t="s">
        <v>118</v>
      </c>
      <c r="F523" s="675"/>
      <c r="G523" s="684" t="s">
        <v>116</v>
      </c>
      <c r="H523" s="685"/>
      <c r="I523" s="674" t="s">
        <v>117</v>
      </c>
      <c r="J523" s="668"/>
      <c r="K523" s="674" t="s">
        <v>14</v>
      </c>
      <c r="L523" s="675"/>
      <c r="M523" s="674" t="s">
        <v>118</v>
      </c>
      <c r="N523" s="675"/>
      <c r="O523" s="642" t="s">
        <v>119</v>
      </c>
      <c r="P523" s="642"/>
      <c r="Q523" s="674" t="s">
        <v>14</v>
      </c>
      <c r="R523" s="675"/>
      <c r="S523" s="674" t="s">
        <v>118</v>
      </c>
      <c r="T523" s="675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78" t="s">
        <v>70</v>
      </c>
      <c r="B524" s="675"/>
      <c r="C524" s="679">
        <f>SUM(G28,G199,G370)</f>
        <v>28353</v>
      </c>
      <c r="D524" s="675"/>
      <c r="E524" s="680">
        <f>IF(ISERROR(C524/C530),"",C524/C530)</f>
        <v>0.22574583787829328</v>
      </c>
      <c r="F524" s="681"/>
      <c r="G524" s="686"/>
      <c r="H524" s="687"/>
      <c r="I524" s="682" t="s">
        <v>15</v>
      </c>
      <c r="J524" s="683"/>
      <c r="K524" s="667">
        <f t="shared" ref="K524:K529" si="214">SUM(R166,U337,U509)</f>
        <v>0</v>
      </c>
      <c r="L524" s="668"/>
      <c r="M524" s="680" t="str">
        <f t="array" ref="M524">IF(ISERROR(K524/K530),"",K524/K530)</f>
        <v/>
      </c>
      <c r="N524" s="681"/>
      <c r="O524" s="642" t="s">
        <v>41</v>
      </c>
      <c r="P524" s="642"/>
      <c r="Q524" s="690">
        <f t="shared" ref="Q524:Q529" si="215">SUM(X166,AA337,AA509)</f>
        <v>0</v>
      </c>
      <c r="R524" s="691"/>
      <c r="S524" s="680" t="str">
        <f t="array" ref="S524">IF(ISERROR(Q524/Q530),"",Q524/Q530)</f>
        <v/>
      </c>
      <c r="T524" s="681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78" t="s">
        <v>86</v>
      </c>
      <c r="B525" s="675"/>
      <c r="C525" s="674">
        <f>SUM(G86,G257,G428)</f>
        <v>55277</v>
      </c>
      <c r="D525" s="675"/>
      <c r="E525" s="680">
        <f>IF(ISERROR(C525/C530),"",C525/C530)</f>
        <v>0.44011401546215279</v>
      </c>
      <c r="F525" s="681"/>
      <c r="G525" s="686"/>
      <c r="H525" s="687"/>
      <c r="I525" s="682" t="s">
        <v>16</v>
      </c>
      <c r="J525" s="683"/>
      <c r="K525" s="667">
        <f t="shared" si="214"/>
        <v>0</v>
      </c>
      <c r="L525" s="668"/>
      <c r="M525" s="680" t="str">
        <f>IF(ISERROR(K525/K530),"",K525/K530)</f>
        <v/>
      </c>
      <c r="N525" s="681"/>
      <c r="O525" s="642" t="s">
        <v>42</v>
      </c>
      <c r="P525" s="642"/>
      <c r="Q525" s="674">
        <f t="shared" si="215"/>
        <v>0</v>
      </c>
      <c r="R525" s="675"/>
      <c r="S525" s="680" t="str">
        <f>IF(ISERROR(Q525/Q530),"",Q525/Q530)</f>
        <v/>
      </c>
      <c r="T525" s="681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78" t="s">
        <v>92</v>
      </c>
      <c r="B526" s="675"/>
      <c r="C526" s="674">
        <f>SUM(G121,G292,G463)</f>
        <v>16584</v>
      </c>
      <c r="D526" s="675"/>
      <c r="E526" s="680">
        <f>IF(ISERROR(C526/C530),"",C526/C530)</f>
        <v>0.13204137041489844</v>
      </c>
      <c r="F526" s="681"/>
      <c r="G526" s="686"/>
      <c r="H526" s="687"/>
      <c r="I526" s="682" t="s">
        <v>17</v>
      </c>
      <c r="J526" s="683"/>
      <c r="K526" s="667">
        <f t="shared" si="214"/>
        <v>0</v>
      </c>
      <c r="L526" s="668"/>
      <c r="M526" s="680" t="str">
        <f>IF(ISERROR(K526/K530),"",K526/K530)</f>
        <v/>
      </c>
      <c r="N526" s="681"/>
      <c r="O526" s="642" t="s">
        <v>43</v>
      </c>
      <c r="P526" s="642"/>
      <c r="Q526" s="674">
        <f t="shared" si="215"/>
        <v>0</v>
      </c>
      <c r="R526" s="675"/>
      <c r="S526" s="680" t="str">
        <f>IF(ISERROR(Q526/Q530),"",Q526/Q530)</f>
        <v/>
      </c>
      <c r="T526" s="681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78" t="s">
        <v>99</v>
      </c>
      <c r="B527" s="675"/>
      <c r="C527" s="674">
        <f>SUM(G137,G308,G479)</f>
        <v>14327</v>
      </c>
      <c r="D527" s="675"/>
      <c r="E527" s="680">
        <f>IF(ISERROR(C527/C530),"",C527/C530)</f>
        <v>0.11407119596805657</v>
      </c>
      <c r="F527" s="681"/>
      <c r="G527" s="686"/>
      <c r="H527" s="687"/>
      <c r="I527" s="682" t="s">
        <v>18</v>
      </c>
      <c r="J527" s="683"/>
      <c r="K527" s="667">
        <f t="shared" si="214"/>
        <v>0</v>
      </c>
      <c r="L527" s="668"/>
      <c r="M527" s="680" t="str">
        <f>IF(ISERROR(K527/K530),"",K527/K530)</f>
        <v/>
      </c>
      <c r="N527" s="681"/>
      <c r="O527" s="642" t="s">
        <v>21</v>
      </c>
      <c r="P527" s="642"/>
      <c r="Q527" s="674">
        <f t="shared" si="215"/>
        <v>0</v>
      </c>
      <c r="R527" s="675"/>
      <c r="S527" s="680" t="str">
        <f>IF(ISERROR(Q527/Q530),"",Q527/Q530)</f>
        <v/>
      </c>
      <c r="T527" s="681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78" t="s">
        <v>102</v>
      </c>
      <c r="B528" s="675"/>
      <c r="C528" s="674">
        <f>SUM(G148,G319,G490)</f>
        <v>8781</v>
      </c>
      <c r="D528" s="675"/>
      <c r="E528" s="680">
        <f>IF(ISERROR(C528/C530),"",C528/C530)</f>
        <v>6.9914090304704732E-2</v>
      </c>
      <c r="F528" s="681"/>
      <c r="G528" s="686"/>
      <c r="H528" s="687"/>
      <c r="I528" s="682" t="s">
        <v>19</v>
      </c>
      <c r="J528" s="683"/>
      <c r="K528" s="667">
        <f t="shared" si="214"/>
        <v>0</v>
      </c>
      <c r="L528" s="668"/>
      <c r="M528" s="680" t="str">
        <f>IF(ISERROR(K528/K530),"",K528/K530)</f>
        <v/>
      </c>
      <c r="N528" s="681"/>
      <c r="O528" s="642" t="s">
        <v>45</v>
      </c>
      <c r="P528" s="642"/>
      <c r="Q528" s="674">
        <f t="shared" si="215"/>
        <v>0</v>
      </c>
      <c r="R528" s="675"/>
      <c r="S528" s="680" t="str">
        <f>IF(ISERROR(Q528/Q530),"",Q528/Q530)</f>
        <v/>
      </c>
      <c r="T528" s="681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78" t="s">
        <v>106</v>
      </c>
      <c r="B529" s="675"/>
      <c r="C529" s="674">
        <f>SUM(G163,G334,G506)</f>
        <v>2275</v>
      </c>
      <c r="D529" s="675"/>
      <c r="E529" s="680">
        <f>IF(ISERROR(C529/C530),"",C529/C530)</f>
        <v>1.8113489971894232E-2</v>
      </c>
      <c r="F529" s="681"/>
      <c r="G529" s="686"/>
      <c r="H529" s="687"/>
      <c r="I529" s="682" t="s">
        <v>20</v>
      </c>
      <c r="J529" s="683"/>
      <c r="K529" s="667">
        <f t="shared" si="214"/>
        <v>0</v>
      </c>
      <c r="L529" s="668"/>
      <c r="M529" s="680" t="str">
        <f>IF(ISERROR(K529/K530),"",K529/K530)</f>
        <v/>
      </c>
      <c r="N529" s="681"/>
      <c r="O529" s="642" t="s">
        <v>46</v>
      </c>
      <c r="P529" s="642"/>
      <c r="Q529" s="674">
        <f t="shared" si="215"/>
        <v>0</v>
      </c>
      <c r="R529" s="675"/>
      <c r="S529" s="680" t="str">
        <f>IF(ISERROR(Q529/Q530),"",Q529/Q530)</f>
        <v/>
      </c>
      <c r="T529" s="681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74" t="s">
        <v>123</v>
      </c>
      <c r="B530" s="675"/>
      <c r="C530" s="679">
        <f>SUM(C524:C529)</f>
        <v>125597</v>
      </c>
      <c r="D530" s="675"/>
      <c r="E530" s="680">
        <f>SUM(E524:F529)</f>
        <v>1</v>
      </c>
      <c r="F530" s="675"/>
      <c r="G530" s="688"/>
      <c r="H530" s="689"/>
      <c r="I530" s="674" t="s">
        <v>123</v>
      </c>
      <c r="J530" s="668"/>
      <c r="K530" s="667">
        <f>SUM(R173,U344,U516)</f>
        <v>0</v>
      </c>
      <c r="L530" s="668"/>
      <c r="M530" s="680">
        <f>SUM(M524:N529)</f>
        <v>0</v>
      </c>
      <c r="N530" s="681"/>
      <c r="O530" s="642" t="s">
        <v>123</v>
      </c>
      <c r="P530" s="642"/>
      <c r="Q530" s="690">
        <f>SUM(X173,AA344,AA516)</f>
        <v>0</v>
      </c>
      <c r="R530" s="691"/>
      <c r="S530" s="680">
        <f>SUM(S524:T529)</f>
        <v>0</v>
      </c>
      <c r="T530" s="681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82" t="s">
        <v>132</v>
      </c>
      <c r="B532" s="696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92" t="s">
        <v>143</v>
      </c>
      <c r="B533" s="693"/>
      <c r="C533" s="93">
        <f>SUM('31:10'!C533)</f>
        <v>478</v>
      </c>
      <c r="D533" s="93">
        <f>SUM('31:10'!D533)</f>
        <v>470</v>
      </c>
      <c r="E533" s="93">
        <f>SUM('31:10'!E533)</f>
        <v>8</v>
      </c>
      <c r="F533" s="93">
        <f>SUM('31:10'!F533)</f>
        <v>0</v>
      </c>
      <c r="G533" s="93">
        <f>SUM('31:10'!G533)</f>
        <v>0</v>
      </c>
      <c r="H533" s="93">
        <f>SUM('31:10'!H533)</f>
        <v>0</v>
      </c>
      <c r="I533" s="93">
        <f>SUM('31:10'!I533)</f>
        <v>0</v>
      </c>
      <c r="J533" s="93">
        <f>+C533-H533-I533</f>
        <v>478</v>
      </c>
      <c r="K533" s="93">
        <f>SUM('31:10'!K533)</f>
        <v>0</v>
      </c>
      <c r="L533" s="93">
        <f>SUM('31:10'!L533)</f>
        <v>0</v>
      </c>
      <c r="M533" s="93">
        <f>SUM('31:10'!M533)</f>
        <v>0</v>
      </c>
      <c r="N533" s="93">
        <f>SUM('31:10'!N533)</f>
        <v>0</v>
      </c>
      <c r="O533" s="93">
        <f>SUM('31:10'!O533)</f>
        <v>0</v>
      </c>
      <c r="P533" s="93">
        <f>SUM('31:10'!P533)</f>
        <v>0</v>
      </c>
      <c r="Q533" s="93">
        <f>J533-K533-L533</f>
        <v>478</v>
      </c>
      <c r="R533" s="93">
        <f>Q533*11-M533-N533</f>
        <v>5258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92" t="s">
        <v>144</v>
      </c>
      <c r="B534" s="693"/>
      <c r="C534" s="93">
        <f>SUM('31:10'!C534)</f>
        <v>487</v>
      </c>
      <c r="D534" s="93">
        <f>SUM('31:10'!D534)</f>
        <v>488</v>
      </c>
      <c r="E534" s="93">
        <f>SUM('31:10'!E534)</f>
        <v>1</v>
      </c>
      <c r="F534" s="93">
        <f>SUM('31:10'!F534)</f>
        <v>0</v>
      </c>
      <c r="G534" s="93">
        <f>SUM('31:10'!G534)</f>
        <v>0</v>
      </c>
      <c r="H534" s="93">
        <f>SUM('31:10'!H534)</f>
        <v>0</v>
      </c>
      <c r="I534" s="93">
        <f>SUM('31:10'!I534)</f>
        <v>0</v>
      </c>
      <c r="J534" s="93">
        <f t="shared" ref="J534:J535" si="216">C534-G534-H534-I534</f>
        <v>487</v>
      </c>
      <c r="K534" s="93">
        <f>SUM('31:10'!K534)</f>
        <v>13</v>
      </c>
      <c r="L534" s="93">
        <f>SUM('31:10'!L534)</f>
        <v>0</v>
      </c>
      <c r="M534" s="93">
        <f>SUM('31:10'!M534)</f>
        <v>0</v>
      </c>
      <c r="N534" s="93">
        <f>SUM('31:10'!N534)</f>
        <v>0</v>
      </c>
      <c r="O534" s="93">
        <f>SUM('31:10'!O534)</f>
        <v>0</v>
      </c>
      <c r="P534" s="93">
        <f>SUM('31:10'!P534)</f>
        <v>2</v>
      </c>
      <c r="Q534" s="93">
        <f t="shared" ref="Q534:Q535" si="217">J534-K534-L534</f>
        <v>474</v>
      </c>
      <c r="R534" s="93">
        <f t="shared" ref="R534:R535" si="218">Q534*11-M534-N534</f>
        <v>5214</v>
      </c>
      <c r="S534" s="194">
        <f t="array" ref="S534">IF(ISERROR(Q534/J534),"",Q534/J534)</f>
        <v>0.97330595482546201</v>
      </c>
      <c r="T534" s="194">
        <f t="array" ref="T534">IF(ISERROR((O534:P534)/C534),"",SUM(O534:P534)/C534)</f>
        <v>4.1067761806981521E-3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92" t="s">
        <v>145</v>
      </c>
      <c r="B535" s="693"/>
      <c r="C535" s="93">
        <f>SUM('31:10'!C535)</f>
        <v>110</v>
      </c>
      <c r="D535" s="93">
        <f>SUM('31:10'!D535)</f>
        <v>110</v>
      </c>
      <c r="E535" s="93">
        <f>SUM('31:10'!E535)</f>
        <v>0</v>
      </c>
      <c r="F535" s="93">
        <f>SUM('31:10'!F535)</f>
        <v>0</v>
      </c>
      <c r="G535" s="93">
        <f>SUM('31:10'!G535)</f>
        <v>0</v>
      </c>
      <c r="H535" s="93">
        <f>SUM('31:10'!H535)</f>
        <v>0</v>
      </c>
      <c r="I535" s="93">
        <f>SUM('31:10'!I535)</f>
        <v>0</v>
      </c>
      <c r="J535" s="93">
        <f t="shared" si="216"/>
        <v>110</v>
      </c>
      <c r="K535" s="93">
        <f>SUM('31:10'!K535)</f>
        <v>1</v>
      </c>
      <c r="L535" s="93">
        <f>SUM('31:10'!L535)</f>
        <v>0</v>
      </c>
      <c r="M535" s="93">
        <f>SUM('31:10'!M535)</f>
        <v>0</v>
      </c>
      <c r="N535" s="93">
        <f>SUM('31:10'!N535)</f>
        <v>0</v>
      </c>
      <c r="O535" s="93">
        <f>SUM('31:10'!O535)</f>
        <v>0</v>
      </c>
      <c r="P535" s="93">
        <f>SUM('31:10'!P535)</f>
        <v>0</v>
      </c>
      <c r="Q535" s="93">
        <f t="shared" si="217"/>
        <v>109</v>
      </c>
      <c r="R535" s="93">
        <f t="shared" si="218"/>
        <v>1199</v>
      </c>
      <c r="S535" s="194">
        <f t="array" ref="S535">IF(ISERROR(Q535/J535),"",Q535/J535)</f>
        <v>0.99090909090909096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94" t="s">
        <v>11</v>
      </c>
      <c r="B536" s="695"/>
      <c r="C536" s="37">
        <f>SUM(C533:C535)</f>
        <v>1075</v>
      </c>
      <c r="D536" s="37">
        <f>SUM(D533:D535)</f>
        <v>1068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1075</v>
      </c>
      <c r="K536" s="88">
        <f t="shared" si="219"/>
        <v>14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2</v>
      </c>
      <c r="Q536" s="37">
        <f>SUM(Q533:Q535)</f>
        <v>1061</v>
      </c>
      <c r="R536" s="37">
        <f>SUM(R533:R535)</f>
        <v>11671</v>
      </c>
      <c r="S536" s="38">
        <f t="array" ref="S536">IF(ISERROR(Q536/J536),"",Q536/J536)</f>
        <v>0.98697674418604653</v>
      </c>
      <c r="T536" s="39">
        <f t="array" ref="T536">IF(ISERROR((O536:P536)/C536),"",SUM(O536:P536)/C536)</f>
        <v>1.8604651162790699E-3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>
        <f>114578+3461</f>
        <v>118039</v>
      </c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28353</v>
      </c>
      <c r="K544" s="101">
        <f>+H28+H199+H370</f>
        <v>142511.50999999998</v>
      </c>
      <c r="L544" s="101">
        <f>+I28+I199+I370</f>
        <v>1806.05</v>
      </c>
      <c r="M544" s="50">
        <f>+J544/L544</f>
        <v>15.698900916364442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55277</v>
      </c>
      <c r="K545" s="101">
        <f>+H428+H257+H86</f>
        <v>269946.60000000003</v>
      </c>
      <c r="L545" s="101">
        <f>+I428+I257+I86</f>
        <v>1563.25</v>
      </c>
      <c r="M545" s="50">
        <f>+J545/L545</f>
        <v>35.360307052614743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16584</v>
      </c>
      <c r="K546" s="101">
        <f>+H463+H292+H121</f>
        <v>77820.38</v>
      </c>
      <c r="L546" s="101">
        <f>+I463+I292+I121</f>
        <v>1946.5</v>
      </c>
      <c r="M546" s="50">
        <f>+J546/L546</f>
        <v>8.5199075263293089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14327</v>
      </c>
      <c r="K547" s="101">
        <f>+H479+H308+H137</f>
        <v>72356.53</v>
      </c>
      <c r="L547" s="101">
        <f>+I479+I308+I137</f>
        <v>726.5</v>
      </c>
      <c r="M547" s="50">
        <f t="shared" ref="M547:M548" si="220">+J547/L547</f>
        <v>19.720578114246386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2275</v>
      </c>
      <c r="K548" s="101">
        <f>+H506+H334+H163</f>
        <v>15014.5</v>
      </c>
      <c r="L548" s="101">
        <f>+I506+I334+I163</f>
        <v>436</v>
      </c>
      <c r="M548" s="50">
        <f t="shared" si="220"/>
        <v>5.2178899082568808</v>
      </c>
    </row>
    <row r="549" spans="1:13">
      <c r="A549" s="331"/>
      <c r="B549" s="257"/>
      <c r="C549" s="257"/>
      <c r="D549" s="259"/>
      <c r="E549" s="257"/>
      <c r="J549" s="101">
        <f>SUM(J544:J548)</f>
        <v>116816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12954</v>
      </c>
      <c r="K552" s="101">
        <f>+H28</f>
        <v>64851.229999999989</v>
      </c>
      <c r="L552" s="101">
        <f>+I28</f>
        <v>763</v>
      </c>
      <c r="M552" s="102">
        <f>+J552/L552</f>
        <v>16.977719528178245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27433</v>
      </c>
      <c r="K553" s="101">
        <f>H86</f>
        <v>129531.36000000003</v>
      </c>
      <c r="L553" s="101">
        <f>I86</f>
        <v>725</v>
      </c>
      <c r="M553" s="102">
        <f>+J553/L553</f>
        <v>37.838620689655173</v>
      </c>
    </row>
    <row r="554" spans="1:13">
      <c r="E554" s="252"/>
      <c r="H554" s="100" t="s">
        <v>165</v>
      </c>
      <c r="J554" s="46">
        <f>+G121</f>
        <v>5391</v>
      </c>
      <c r="K554" s="101">
        <f>+H121</f>
        <v>27025.64</v>
      </c>
      <c r="L554" s="101">
        <f>+I121</f>
        <v>614.5</v>
      </c>
      <c r="M554" s="102">
        <f>+J554/L554</f>
        <v>8.7729861676159473</v>
      </c>
    </row>
    <row r="555" spans="1:13">
      <c r="H555" s="100" t="s">
        <v>166</v>
      </c>
      <c r="J555" s="46">
        <f>+G137</f>
        <v>7732</v>
      </c>
      <c r="K555" s="101">
        <f>+H137</f>
        <v>39033.339999999997</v>
      </c>
      <c r="L555" s="101">
        <f>+I137</f>
        <v>346.5</v>
      </c>
      <c r="M555" s="102">
        <f>+J555/L555</f>
        <v>22.314574314574315</v>
      </c>
    </row>
    <row r="556" spans="1:13">
      <c r="H556" s="100" t="s">
        <v>167</v>
      </c>
      <c r="J556" s="46">
        <f>+G163</f>
        <v>1109</v>
      </c>
      <c r="K556" s="101">
        <f>+H163</f>
        <v>7233.8399999999992</v>
      </c>
      <c r="L556" s="101">
        <f>+I163</f>
        <v>200</v>
      </c>
      <c r="M556" s="102">
        <f>+J556/L556</f>
        <v>5.5449999999999999</v>
      </c>
    </row>
    <row r="557" spans="1:13">
      <c r="J557" s="46">
        <f>+B171</f>
        <v>58907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15399</v>
      </c>
      <c r="K559" s="101">
        <f>+H199</f>
        <v>77660.28</v>
      </c>
      <c r="L559" s="101">
        <f>+I199</f>
        <v>1043.05</v>
      </c>
      <c r="M559" s="102">
        <f>+J559/L559</f>
        <v>14.763434159436269</v>
      </c>
    </row>
    <row r="560" spans="1:13">
      <c r="H560" s="100" t="s">
        <v>164</v>
      </c>
      <c r="J560" s="46">
        <f>+G257</f>
        <v>27844</v>
      </c>
      <c r="K560" s="101">
        <f>+H257</f>
        <v>140415.24000000002</v>
      </c>
      <c r="L560" s="101">
        <f>+I257</f>
        <v>838.25</v>
      </c>
      <c r="M560" s="102">
        <f>+J560/L560</f>
        <v>33.21682075753057</v>
      </c>
    </row>
    <row r="561" spans="7:13">
      <c r="H561" s="100" t="s">
        <v>165</v>
      </c>
      <c r="J561" s="46">
        <f>+G292</f>
        <v>4059</v>
      </c>
      <c r="K561" s="101">
        <f>+H292</f>
        <v>14860.08</v>
      </c>
      <c r="L561" s="101">
        <f>+I292</f>
        <v>732.5</v>
      </c>
      <c r="M561" s="102">
        <f>+J561/L561</f>
        <v>5.541296928327645</v>
      </c>
    </row>
    <row r="562" spans="7:13">
      <c r="H562" s="100" t="s">
        <v>166</v>
      </c>
      <c r="J562" s="46">
        <f>+G308</f>
        <v>6595</v>
      </c>
      <c r="K562" s="101">
        <f>+H308</f>
        <v>33323.19</v>
      </c>
      <c r="L562" s="101">
        <f>+I308</f>
        <v>380</v>
      </c>
      <c r="M562" s="102">
        <f>+J562/L562</f>
        <v>17.355263157894736</v>
      </c>
    </row>
    <row r="563" spans="7:13">
      <c r="H563" s="100" t="s">
        <v>167</v>
      </c>
      <c r="J563" s="46">
        <f>+G334</f>
        <v>1166</v>
      </c>
      <c r="K563" s="101">
        <f>+H334</f>
        <v>7780.66</v>
      </c>
      <c r="L563" s="101">
        <f>+I334</f>
        <v>236</v>
      </c>
      <c r="M563" s="102">
        <f>+J563/L563</f>
        <v>4.9406779661016946</v>
      </c>
    </row>
    <row r="564" spans="7:13">
      <c r="G564" t="s">
        <v>170</v>
      </c>
      <c r="J564" s="46">
        <f>+B342</f>
        <v>59556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7134</v>
      </c>
      <c r="K567" s="101">
        <f>+H463</f>
        <v>35934.660000000003</v>
      </c>
      <c r="L567" s="101">
        <f>+I463</f>
        <v>599.5</v>
      </c>
      <c r="M567" s="102">
        <f>+J567/L567</f>
        <v>11.899916597164303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7134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1" t="s">
        <v>23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1"/>
      <c r="AA2" s="621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00" t="s">
        <v>12</v>
      </c>
      <c r="B4" s="622" t="s">
        <v>25</v>
      </c>
      <c r="C4" s="622" t="s">
        <v>26</v>
      </c>
      <c r="D4" s="622" t="s">
        <v>27</v>
      </c>
      <c r="E4" s="625" t="s">
        <v>28</v>
      </c>
      <c r="F4" s="628" t="s">
        <v>29</v>
      </c>
      <c r="G4" s="631" t="s">
        <v>30</v>
      </c>
      <c r="H4" s="631"/>
      <c r="I4" s="622" t="s">
        <v>31</v>
      </c>
      <c r="J4" s="632" t="s">
        <v>32</v>
      </c>
      <c r="K4" s="643" t="s">
        <v>33</v>
      </c>
      <c r="L4" s="622" t="s">
        <v>34</v>
      </c>
      <c r="M4" s="646" t="s">
        <v>35</v>
      </c>
      <c r="N4" s="640" t="s">
        <v>36</v>
      </c>
      <c r="O4" s="631" t="s">
        <v>37</v>
      </c>
      <c r="P4" s="631"/>
      <c r="Q4" s="631"/>
      <c r="R4" s="631"/>
      <c r="S4" s="631"/>
      <c r="T4" s="631"/>
      <c r="U4" s="631"/>
      <c r="V4" s="648" t="s">
        <v>38</v>
      </c>
      <c r="W4" s="640" t="s">
        <v>39</v>
      </c>
      <c r="X4" s="631" t="s">
        <v>40</v>
      </c>
      <c r="Y4" s="631"/>
      <c r="Z4" s="631"/>
      <c r="AA4" s="631"/>
      <c r="AB4" s="697" t="s">
        <v>434</v>
      </c>
      <c r="AC4" s="699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01"/>
      <c r="B5" s="623"/>
      <c r="C5" s="623"/>
      <c r="D5" s="623"/>
      <c r="E5" s="626"/>
      <c r="F5" s="629"/>
      <c r="G5" s="631"/>
      <c r="H5" s="631"/>
      <c r="I5" s="623"/>
      <c r="J5" s="633"/>
      <c r="K5" s="644"/>
      <c r="L5" s="623"/>
      <c r="M5" s="647"/>
      <c r="N5" s="640"/>
      <c r="O5" s="631" t="s">
        <v>41</v>
      </c>
      <c r="P5" s="631" t="s">
        <v>42</v>
      </c>
      <c r="Q5" s="631" t="s">
        <v>43</v>
      </c>
      <c r="R5" s="641" t="s">
        <v>44</v>
      </c>
      <c r="S5" s="642" t="s">
        <v>45</v>
      </c>
      <c r="T5" s="631" t="s">
        <v>46</v>
      </c>
      <c r="U5" s="631" t="s">
        <v>47</v>
      </c>
      <c r="V5" s="648"/>
      <c r="W5" s="640"/>
      <c r="X5" s="631" t="s">
        <v>13</v>
      </c>
      <c r="Y5" s="631" t="s">
        <v>48</v>
      </c>
      <c r="Z5" s="631" t="s">
        <v>49</v>
      </c>
      <c r="AA5" s="631" t="s">
        <v>47</v>
      </c>
      <c r="AB5" s="698"/>
      <c r="AC5" s="699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02"/>
      <c r="B6" s="624"/>
      <c r="C6" s="624"/>
      <c r="D6" s="624"/>
      <c r="E6" s="627"/>
      <c r="F6" s="630"/>
      <c r="G6" s="242" t="s">
        <v>50</v>
      </c>
      <c r="H6" s="242" t="s">
        <v>51</v>
      </c>
      <c r="I6" s="624"/>
      <c r="J6" s="634"/>
      <c r="K6" s="645"/>
      <c r="L6" s="624"/>
      <c r="M6" s="647"/>
      <c r="N6" s="640"/>
      <c r="O6" s="631"/>
      <c r="P6" s="631"/>
      <c r="Q6" s="631"/>
      <c r="R6" s="641"/>
      <c r="S6" s="642"/>
      <c r="T6" s="631"/>
      <c r="U6" s="631"/>
      <c r="V6" s="648"/>
      <c r="W6" s="640"/>
      <c r="X6" s="631"/>
      <c r="Y6" s="631"/>
      <c r="Z6" s="631"/>
      <c r="AA6" s="631"/>
      <c r="AB6" s="698"/>
      <c r="AC6" s="699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35" t="s">
        <v>70</v>
      </c>
      <c r="B28" s="636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37" t="s">
        <v>86</v>
      </c>
      <c r="B86" s="637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38" t="s">
        <v>92</v>
      </c>
      <c r="B121" s="639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38" t="s">
        <v>102</v>
      </c>
      <c r="B148" s="639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38" t="s">
        <v>106</v>
      </c>
      <c r="B163" s="639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49" t="s">
        <v>108</v>
      </c>
      <c r="B164" s="650"/>
      <c r="C164" s="650"/>
      <c r="D164" s="650"/>
      <c r="E164" s="650"/>
      <c r="F164" s="651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03" t="s">
        <v>109</v>
      </c>
      <c r="B165" s="245" t="s">
        <v>110</v>
      </c>
      <c r="C165" s="652" t="s">
        <v>111</v>
      </c>
      <c r="D165" s="652"/>
      <c r="E165" s="631" t="s">
        <v>112</v>
      </c>
      <c r="F165" s="631"/>
      <c r="G165" s="642" t="s">
        <v>113</v>
      </c>
      <c r="H165" s="642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42" t="s">
        <v>117</v>
      </c>
      <c r="Q165" s="642"/>
      <c r="R165" s="642" t="s">
        <v>36</v>
      </c>
      <c r="S165" s="642"/>
      <c r="T165" s="642" t="s">
        <v>118</v>
      </c>
      <c r="U165" s="642"/>
      <c r="V165" s="642" t="s">
        <v>119</v>
      </c>
      <c r="W165" s="642"/>
      <c r="X165" s="642" t="s">
        <v>36</v>
      </c>
      <c r="Y165" s="642"/>
      <c r="Z165" s="642" t="s">
        <v>118</v>
      </c>
      <c r="AA165" s="642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04"/>
      <c r="B166" s="245" t="s">
        <v>120</v>
      </c>
      <c r="C166" s="653">
        <f>SUM('1:2'!C166)</f>
        <v>2</v>
      </c>
      <c r="D166" s="654"/>
      <c r="E166" s="655">
        <f>D166*11</f>
        <v>0</v>
      </c>
      <c r="F166" s="655"/>
      <c r="G166" s="653">
        <f>SUM('1:2'!G166)</f>
        <v>2</v>
      </c>
      <c r="H166" s="654"/>
      <c r="I166" s="631">
        <f>G166*11</f>
        <v>22</v>
      </c>
      <c r="J166" s="631"/>
      <c r="K166" s="631">
        <f>E166-I166</f>
        <v>-22</v>
      </c>
      <c r="L166" s="631"/>
      <c r="M166" s="656" t="str">
        <f>IF(ISERROR(K166/E166),"",K166/E166)</f>
        <v/>
      </c>
      <c r="N166" s="656"/>
      <c r="O166" s="631"/>
      <c r="P166" s="642" t="s">
        <v>70</v>
      </c>
      <c r="Q166" s="642"/>
      <c r="R166" s="657">
        <f>SUM(O28:U28)</f>
        <v>0</v>
      </c>
      <c r="S166" s="657"/>
      <c r="T166" s="658" t="str">
        <f t="array" ref="T166">IF(ISERROR(R166/R173),"",R166/R173)</f>
        <v/>
      </c>
      <c r="U166" s="658"/>
      <c r="V166" s="642" t="s">
        <v>41</v>
      </c>
      <c r="W166" s="642"/>
      <c r="X166" s="657">
        <f>SUM(P27,P85,P120,P136,P147,P161)</f>
        <v>0</v>
      </c>
      <c r="Y166" s="657"/>
      <c r="Z166" s="658" t="str">
        <f t="array" ref="Z166">IF(ISERROR(X166/X173),"",X166/X173)</f>
        <v/>
      </c>
      <c r="AA166" s="658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04"/>
      <c r="B167" s="245" t="s">
        <v>121</v>
      </c>
      <c r="C167" s="653">
        <f>SUM('1:2'!C167)</f>
        <v>2</v>
      </c>
      <c r="D167" s="654"/>
      <c r="E167" s="655">
        <f>D167*11</f>
        <v>0</v>
      </c>
      <c r="F167" s="655"/>
      <c r="G167" s="653">
        <f>SUM('1:2'!G167)</f>
        <v>2</v>
      </c>
      <c r="H167" s="654"/>
      <c r="I167" s="631">
        <f>G167*11</f>
        <v>22</v>
      </c>
      <c r="J167" s="631"/>
      <c r="K167" s="631">
        <f>E167-I167</f>
        <v>-22</v>
      </c>
      <c r="L167" s="631"/>
      <c r="M167" s="656" t="str">
        <f>IF(ISERROR(K167/E167),"",K167/E167)</f>
        <v/>
      </c>
      <c r="N167" s="656"/>
      <c r="O167" s="631"/>
      <c r="P167" s="642" t="s">
        <v>86</v>
      </c>
      <c r="Q167" s="642"/>
      <c r="R167" s="657">
        <f>SUM(O86:U86)</f>
        <v>0</v>
      </c>
      <c r="S167" s="657"/>
      <c r="T167" s="658" t="str">
        <f>IF(ISERROR(R167/R173),"",R167/R173)</f>
        <v/>
      </c>
      <c r="U167" s="658"/>
      <c r="V167" s="642" t="s">
        <v>42</v>
      </c>
      <c r="W167" s="642"/>
      <c r="X167" s="657">
        <f>SUM(P28,P86,P121,P137,P148,P163)</f>
        <v>0</v>
      </c>
      <c r="Y167" s="657"/>
      <c r="Z167" s="658" t="str">
        <f>IF(ISERROR(X167/X173),"",X167/X173)</f>
        <v/>
      </c>
      <c r="AA167" s="658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04"/>
      <c r="B168" s="245" t="s">
        <v>122</v>
      </c>
      <c r="C168" s="653">
        <f>SUM('1:2'!C168)</f>
        <v>2</v>
      </c>
      <c r="D168" s="654"/>
      <c r="E168" s="655">
        <f>D168*11</f>
        <v>0</v>
      </c>
      <c r="F168" s="655"/>
      <c r="G168" s="653">
        <f>SUM('1:2'!G168)</f>
        <v>2</v>
      </c>
      <c r="H168" s="654"/>
      <c r="I168" s="631">
        <f>G168*8</f>
        <v>16</v>
      </c>
      <c r="J168" s="631"/>
      <c r="K168" s="631">
        <f>E168-I168</f>
        <v>-16</v>
      </c>
      <c r="L168" s="631"/>
      <c r="M168" s="656" t="str">
        <f>IF(ISERROR(K168/E168),"",K168/E168)</f>
        <v/>
      </c>
      <c r="N168" s="656"/>
      <c r="O168" s="631"/>
      <c r="P168" s="642" t="s">
        <v>92</v>
      </c>
      <c r="Q168" s="642"/>
      <c r="R168" s="657">
        <f>SUM(O121:U121)</f>
        <v>0</v>
      </c>
      <c r="S168" s="657"/>
      <c r="T168" s="658" t="str">
        <f>IF(ISERROR(R168/R173),"",R168/R173)</f>
        <v/>
      </c>
      <c r="U168" s="658"/>
      <c r="V168" s="642" t="s">
        <v>43</v>
      </c>
      <c r="W168" s="642"/>
      <c r="X168" s="657">
        <f>SUM(P29,P87,P122,P138,P149,P164)</f>
        <v>0</v>
      </c>
      <c r="Y168" s="657"/>
      <c r="Z168" s="658" t="str">
        <f>IF(ISERROR(X168/X173),"",X168/X173)</f>
        <v/>
      </c>
      <c r="AA168" s="658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04"/>
      <c r="B169" s="245" t="s">
        <v>47</v>
      </c>
      <c r="C169" s="653">
        <f>SUM('1:2'!C169)</f>
        <v>2</v>
      </c>
      <c r="D169" s="654"/>
      <c r="E169" s="655">
        <f>D169*11</f>
        <v>0</v>
      </c>
      <c r="F169" s="655"/>
      <c r="G169" s="653">
        <f>SUM('1:2'!G169)</f>
        <v>2</v>
      </c>
      <c r="H169" s="654"/>
      <c r="I169" s="631">
        <f>G169*11</f>
        <v>22</v>
      </c>
      <c r="J169" s="631"/>
      <c r="K169" s="631">
        <f>E169-I169</f>
        <v>-22</v>
      </c>
      <c r="L169" s="631"/>
      <c r="M169" s="656" t="str">
        <f>IF(ISERROR(K169/E169),"",K169/E169)</f>
        <v/>
      </c>
      <c r="N169" s="656"/>
      <c r="O169" s="631"/>
      <c r="P169" s="642" t="s">
        <v>99</v>
      </c>
      <c r="Q169" s="642"/>
      <c r="R169" s="657">
        <f>SUM(O137:U137)</f>
        <v>0</v>
      </c>
      <c r="S169" s="657"/>
      <c r="T169" s="658" t="str">
        <f>IF(ISERROR(R169/R173),"",R169/R173)</f>
        <v/>
      </c>
      <c r="U169" s="658"/>
      <c r="V169" s="642" t="s">
        <v>44</v>
      </c>
      <c r="W169" s="642"/>
      <c r="X169" s="657">
        <f>SUM(P31,P88,P123,P139,P150,P165)</f>
        <v>0</v>
      </c>
      <c r="Y169" s="657"/>
      <c r="Z169" s="658" t="str">
        <f>IF(ISERROR(X169/X173),"",X169/X173)</f>
        <v/>
      </c>
      <c r="AA169" s="658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05"/>
      <c r="B170" s="245" t="s">
        <v>123</v>
      </c>
      <c r="C170" s="660">
        <f>SUM(C166:D169)</f>
        <v>8</v>
      </c>
      <c r="D170" s="631"/>
      <c r="E170" s="631">
        <f>SUM(F166:F169)</f>
        <v>0</v>
      </c>
      <c r="F170" s="631"/>
      <c r="G170" s="660">
        <f>SUM(G166:H169)</f>
        <v>8</v>
      </c>
      <c r="H170" s="631"/>
      <c r="I170" s="631">
        <f>SUM(I166:J169)</f>
        <v>82</v>
      </c>
      <c r="J170" s="631"/>
      <c r="K170" s="631">
        <f>SUM(K166:L169)</f>
        <v>-82</v>
      </c>
      <c r="L170" s="631"/>
      <c r="M170" s="656" t="str">
        <f>IF(ISERROR(K170/E170),"",K170/E170)</f>
        <v/>
      </c>
      <c r="N170" s="656"/>
      <c r="O170" s="631"/>
      <c r="P170" s="642" t="s">
        <v>102</v>
      </c>
      <c r="Q170" s="642"/>
      <c r="R170" s="657">
        <f>SUM(O148:U148)</f>
        <v>0</v>
      </c>
      <c r="S170" s="657"/>
      <c r="T170" s="658" t="str">
        <f>IF(ISERROR(R170/R173),"",R170/R173)</f>
        <v/>
      </c>
      <c r="U170" s="658"/>
      <c r="V170" s="642" t="s">
        <v>45</v>
      </c>
      <c r="W170" s="642"/>
      <c r="X170" s="657">
        <f>SUM(P32,P89,P124,P140,P151,P166)</f>
        <v>0</v>
      </c>
      <c r="Y170" s="657"/>
      <c r="Z170" s="658" t="str">
        <f>IF(ISERROR(X170/X173),"",X170/X173)</f>
        <v/>
      </c>
      <c r="AA170" s="658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657" t="s">
        <v>155</v>
      </c>
      <c r="D171" s="657"/>
      <c r="E171" s="642">
        <f>H164</f>
        <v>55764.04</v>
      </c>
      <c r="F171" s="642"/>
      <c r="G171" s="642" t="s">
        <v>34</v>
      </c>
      <c r="H171" s="642"/>
      <c r="I171" s="659">
        <f>L164</f>
        <v>23.690228867206013</v>
      </c>
      <c r="J171" s="659"/>
      <c r="K171" s="631" t="s">
        <v>32</v>
      </c>
      <c r="L171" s="631"/>
      <c r="M171" s="659">
        <f>J164</f>
        <v>21.920239282153538</v>
      </c>
      <c r="N171" s="659"/>
      <c r="O171" s="631"/>
      <c r="P171" s="642" t="s">
        <v>106</v>
      </c>
      <c r="Q171" s="642"/>
      <c r="R171" s="657">
        <f>SUM(O163:U163)</f>
        <v>0</v>
      </c>
      <c r="S171" s="657"/>
      <c r="T171" s="658" t="str">
        <f>IF(ISERROR(R171/R173),"",R171/R173)</f>
        <v/>
      </c>
      <c r="U171" s="658"/>
      <c r="V171" s="642" t="s">
        <v>46</v>
      </c>
      <c r="W171" s="642"/>
      <c r="X171" s="657">
        <f>SUM(P33,P90,P125,P141,P152,P167)</f>
        <v>0</v>
      </c>
      <c r="Y171" s="657"/>
      <c r="Z171" s="658" t="str">
        <f>IF(ISERROR(X171/X173),"",X171/X173)</f>
        <v/>
      </c>
      <c r="AA171" s="658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42" t="s">
        <v>114</v>
      </c>
      <c r="D172" s="642"/>
      <c r="E172" s="652">
        <f>K164+I170</f>
        <v>546.03097503280878</v>
      </c>
      <c r="F172" s="652"/>
      <c r="G172" s="642" t="s">
        <v>150</v>
      </c>
      <c r="H172" s="642"/>
      <c r="I172" s="659">
        <f>B172-E172</f>
        <v>-36.530975032808783</v>
      </c>
      <c r="J172" s="659"/>
      <c r="K172" s="631" t="s">
        <v>151</v>
      </c>
      <c r="L172" s="631"/>
      <c r="M172" s="656">
        <f>IF(ISERROR(I172/B172),"",I172/B172)</f>
        <v>-7.1699656590399966E-2</v>
      </c>
      <c r="N172" s="656"/>
      <c r="O172" s="631"/>
      <c r="P172" s="642" t="s">
        <v>107</v>
      </c>
      <c r="Q172" s="642"/>
      <c r="R172" s="657"/>
      <c r="S172" s="657"/>
      <c r="T172" s="658" t="str">
        <f>IF(ISERROR(R172/R173),"",R172/R173)</f>
        <v/>
      </c>
      <c r="U172" s="658"/>
      <c r="V172" s="642" t="s">
        <v>47</v>
      </c>
      <c r="W172" s="642"/>
      <c r="X172" s="657"/>
      <c r="Y172" s="657"/>
      <c r="Z172" s="658" t="str">
        <f>IF(ISERROR(X172/X173),"",X172/X173)</f>
        <v/>
      </c>
      <c r="AA172" s="658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42" t="s">
        <v>149</v>
      </c>
      <c r="D173" s="642"/>
      <c r="E173" s="658">
        <f>IF(ISERROR(B173/B172),"",B173/B172)</f>
        <v>0</v>
      </c>
      <c r="F173" s="658"/>
      <c r="G173" s="642" t="s">
        <v>158</v>
      </c>
      <c r="H173" s="642"/>
      <c r="I173" s="631">
        <f>V164</f>
        <v>0</v>
      </c>
      <c r="J173" s="631"/>
      <c r="K173" s="631" t="s">
        <v>156</v>
      </c>
      <c r="L173" s="631"/>
      <c r="M173" s="656">
        <f t="array" ref="M173">IF(ISERROR(I173/B171),"",I173/B171)</f>
        <v>0</v>
      </c>
      <c r="N173" s="656"/>
      <c r="O173" s="631"/>
      <c r="P173" s="642" t="s">
        <v>123</v>
      </c>
      <c r="Q173" s="642"/>
      <c r="R173" s="657">
        <f>SUM(R166:S172)</f>
        <v>0</v>
      </c>
      <c r="S173" s="657"/>
      <c r="T173" s="658">
        <f>SUM(T166:U172)</f>
        <v>0</v>
      </c>
      <c r="U173" s="658"/>
      <c r="V173" s="642" t="s">
        <v>123</v>
      </c>
      <c r="W173" s="642"/>
      <c r="X173" s="657">
        <f>SUM(X166:Y172)</f>
        <v>0</v>
      </c>
      <c r="Y173" s="657"/>
      <c r="Z173" s="658">
        <f>SUM(Z166:AA172)</f>
        <v>0</v>
      </c>
      <c r="AA173" s="658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661" t="s">
        <v>128</v>
      </c>
      <c r="B174" s="661"/>
      <c r="C174" s="661"/>
      <c r="D174" s="661"/>
      <c r="E174" s="661"/>
      <c r="F174" s="661"/>
      <c r="G174" s="661"/>
      <c r="H174" s="661"/>
      <c r="I174" s="661"/>
      <c r="J174" s="662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</row>
    <row r="175" spans="1:106" ht="15.75">
      <c r="A175" s="700" t="s">
        <v>12</v>
      </c>
      <c r="B175" s="622" t="s">
        <v>25</v>
      </c>
      <c r="C175" s="622" t="s">
        <v>26</v>
      </c>
      <c r="D175" s="622" t="s">
        <v>27</v>
      </c>
      <c r="E175" s="625" t="s">
        <v>28</v>
      </c>
      <c r="F175" s="628" t="s">
        <v>29</v>
      </c>
      <c r="G175" s="631" t="s">
        <v>30</v>
      </c>
      <c r="H175" s="631"/>
      <c r="I175" s="622" t="s">
        <v>31</v>
      </c>
      <c r="J175" s="632" t="s">
        <v>32</v>
      </c>
      <c r="K175" s="643" t="s">
        <v>33</v>
      </c>
      <c r="L175" s="622" t="s">
        <v>34</v>
      </c>
      <c r="M175" s="646" t="s">
        <v>35</v>
      </c>
      <c r="N175" s="640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48" t="s">
        <v>38</v>
      </c>
      <c r="W175" s="640" t="s">
        <v>39</v>
      </c>
      <c r="X175" s="631" t="s">
        <v>40</v>
      </c>
      <c r="Y175" s="631"/>
      <c r="Z175" s="631"/>
      <c r="AA175" s="631"/>
      <c r="AB175" s="697" t="s">
        <v>434</v>
      </c>
      <c r="AC175" s="699" t="s">
        <v>435</v>
      </c>
      <c r="AD175" s="21"/>
      <c r="AE175" s="21"/>
      <c r="AF175" s="21"/>
      <c r="AG175" s="21"/>
      <c r="AH175" s="21"/>
      <c r="AI175" s="665"/>
      <c r="AJ175" s="663"/>
      <c r="AK175" s="663"/>
      <c r="AL175" s="663"/>
      <c r="AM175" s="663"/>
      <c r="AN175" s="663"/>
      <c r="AO175" s="663"/>
      <c r="AP175" s="663"/>
      <c r="AQ175" s="663"/>
      <c r="AR175" s="663"/>
      <c r="AS175" s="663"/>
      <c r="AT175" s="663"/>
      <c r="AU175" s="663"/>
      <c r="AV175" s="663"/>
      <c r="AW175" s="663"/>
      <c r="AX175" s="663"/>
      <c r="AY175" s="663"/>
      <c r="AZ175" s="663"/>
      <c r="BA175" s="663"/>
    </row>
    <row r="176" spans="1:106" ht="15.75" customHeight="1">
      <c r="A176" s="701"/>
      <c r="B176" s="623"/>
      <c r="C176" s="623"/>
      <c r="D176" s="623"/>
      <c r="E176" s="626"/>
      <c r="F176" s="629"/>
      <c r="G176" s="631"/>
      <c r="H176" s="631"/>
      <c r="I176" s="623"/>
      <c r="J176" s="633"/>
      <c r="K176" s="644"/>
      <c r="L176" s="623"/>
      <c r="M176" s="647"/>
      <c r="N176" s="640"/>
      <c r="O176" s="631" t="s">
        <v>41</v>
      </c>
      <c r="P176" s="631" t="s">
        <v>42</v>
      </c>
      <c r="Q176" s="631" t="s">
        <v>43</v>
      </c>
      <c r="R176" s="641" t="s">
        <v>44</v>
      </c>
      <c r="S176" s="642" t="s">
        <v>45</v>
      </c>
      <c r="T176" s="631" t="s">
        <v>46</v>
      </c>
      <c r="U176" s="631" t="s">
        <v>47</v>
      </c>
      <c r="V176" s="648"/>
      <c r="W176" s="640"/>
      <c r="X176" s="631" t="s">
        <v>13</v>
      </c>
      <c r="Y176" s="631" t="s">
        <v>48</v>
      </c>
      <c r="Z176" s="631" t="s">
        <v>49</v>
      </c>
      <c r="AA176" s="631" t="s">
        <v>47</v>
      </c>
      <c r="AB176" s="698"/>
      <c r="AC176" s="699"/>
      <c r="AD176" s="21"/>
      <c r="AE176" s="21"/>
      <c r="AF176" s="21"/>
      <c r="AG176" s="21"/>
      <c r="AH176" s="21"/>
      <c r="AI176" s="665"/>
      <c r="AJ176" s="663"/>
      <c r="AK176" s="663"/>
      <c r="AL176" s="663"/>
      <c r="AM176" s="663"/>
      <c r="AN176" s="663"/>
      <c r="AO176" s="663"/>
      <c r="AP176" s="663"/>
      <c r="AQ176" s="663"/>
      <c r="AR176" s="663"/>
      <c r="AS176" s="664"/>
      <c r="AT176" s="664"/>
      <c r="AU176" s="664"/>
      <c r="AV176" s="664"/>
      <c r="AW176" s="664"/>
      <c r="AX176" s="664"/>
      <c r="AY176" s="664"/>
      <c r="AZ176" s="664"/>
      <c r="BA176" s="664"/>
    </row>
    <row r="177" spans="1:53" ht="15.75" customHeight="1">
      <c r="A177" s="702"/>
      <c r="B177" s="624"/>
      <c r="C177" s="624"/>
      <c r="D177" s="624"/>
      <c r="E177" s="627"/>
      <c r="F177" s="630"/>
      <c r="G177" s="242" t="s">
        <v>515</v>
      </c>
      <c r="H177" s="242" t="s">
        <v>51</v>
      </c>
      <c r="I177" s="624"/>
      <c r="J177" s="634"/>
      <c r="K177" s="645"/>
      <c r="L177" s="624"/>
      <c r="M177" s="647"/>
      <c r="N177" s="640"/>
      <c r="O177" s="631"/>
      <c r="P177" s="631"/>
      <c r="Q177" s="631"/>
      <c r="R177" s="641"/>
      <c r="S177" s="642"/>
      <c r="T177" s="631"/>
      <c r="U177" s="631"/>
      <c r="V177" s="648"/>
      <c r="W177" s="640"/>
      <c r="X177" s="631"/>
      <c r="Y177" s="631"/>
      <c r="Z177" s="631"/>
      <c r="AA177" s="631"/>
      <c r="AB177" s="698"/>
      <c r="AC177" s="699"/>
      <c r="AD177" s="21"/>
      <c r="AE177" s="21"/>
      <c r="AF177" s="21"/>
      <c r="AG177" s="21"/>
      <c r="AH177" s="21"/>
      <c r="AI177" s="665"/>
      <c r="AJ177" s="663"/>
      <c r="AK177" s="663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35" t="s">
        <v>70</v>
      </c>
      <c r="B199" s="636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37" t="s">
        <v>86</v>
      </c>
      <c r="B257" s="637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38" t="s">
        <v>92</v>
      </c>
      <c r="B292" s="639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38" t="s">
        <v>99</v>
      </c>
      <c r="B308" s="639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38" t="s">
        <v>102</v>
      </c>
      <c r="B319" s="639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38" t="s">
        <v>106</v>
      </c>
      <c r="B334" s="639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49" t="s">
        <v>108</v>
      </c>
      <c r="B335" s="650"/>
      <c r="C335" s="650"/>
      <c r="D335" s="650"/>
      <c r="E335" s="650"/>
      <c r="F335" s="651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66"/>
      <c r="AM335" s="666"/>
      <c r="AN335" s="666"/>
      <c r="AO335" s="666"/>
      <c r="AP335" s="666"/>
      <c r="AQ335" s="666"/>
      <c r="AR335" s="666"/>
      <c r="AS335" s="666"/>
      <c r="AT335" s="666"/>
      <c r="AU335" s="666"/>
      <c r="AV335" s="666"/>
      <c r="AW335" s="666"/>
      <c r="AX335" s="666"/>
      <c r="AY335" s="666"/>
      <c r="AZ335" s="666"/>
      <c r="BA335" s="666"/>
    </row>
    <row r="336" spans="1:53" ht="13.5" hidden="1" customHeight="1">
      <c r="A336" s="703" t="s">
        <v>109</v>
      </c>
      <c r="B336" s="245" t="s">
        <v>110</v>
      </c>
      <c r="C336" s="652" t="s">
        <v>111</v>
      </c>
      <c r="D336" s="652"/>
      <c r="E336" s="631" t="s">
        <v>112</v>
      </c>
      <c r="F336" s="631"/>
      <c r="G336" s="642" t="s">
        <v>113</v>
      </c>
      <c r="H336" s="642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42" t="s">
        <v>117</v>
      </c>
      <c r="Q336" s="642"/>
      <c r="R336" s="642" t="s">
        <v>36</v>
      </c>
      <c r="S336" s="642"/>
      <c r="T336" s="642" t="s">
        <v>118</v>
      </c>
      <c r="U336" s="642"/>
      <c r="V336" s="642" t="s">
        <v>119</v>
      </c>
      <c r="W336" s="642"/>
      <c r="X336" s="642" t="s">
        <v>36</v>
      </c>
      <c r="Y336" s="642"/>
      <c r="Z336" s="642" t="s">
        <v>118</v>
      </c>
      <c r="AA336" s="642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04"/>
      <c r="B337" s="245" t="s">
        <v>120</v>
      </c>
      <c r="C337" s="653">
        <f>SUM('1:2'!C337)</f>
        <v>2</v>
      </c>
      <c r="D337" s="654"/>
      <c r="E337" s="655">
        <f>D337*11</f>
        <v>0</v>
      </c>
      <c r="F337" s="655"/>
      <c r="G337" s="653">
        <f>SUM('1:2'!G337)</f>
        <v>2</v>
      </c>
      <c r="H337" s="654"/>
      <c r="I337" s="631">
        <f>G337*11</f>
        <v>22</v>
      </c>
      <c r="J337" s="631"/>
      <c r="K337" s="631">
        <f>E337-I337</f>
        <v>-22</v>
      </c>
      <c r="L337" s="631"/>
      <c r="M337" s="656" t="str">
        <f>IF(ISERROR(K337/E337),"",K337/E337)</f>
        <v/>
      </c>
      <c r="N337" s="656"/>
      <c r="O337" s="631"/>
      <c r="P337" s="642" t="s">
        <v>70</v>
      </c>
      <c r="Q337" s="642"/>
      <c r="R337" s="657">
        <f>SUM(O199:U199)</f>
        <v>0</v>
      </c>
      <c r="S337" s="657"/>
      <c r="T337" s="658" t="str">
        <f t="array" ref="T337">IF(ISERROR(R337/R344),"",R337/R344)</f>
        <v/>
      </c>
      <c r="U337" s="658"/>
      <c r="V337" s="642" t="s">
        <v>41</v>
      </c>
      <c r="W337" s="642"/>
      <c r="X337" s="667">
        <f>SUM(P198,P256,P291,P307,P318,P333)</f>
        <v>0</v>
      </c>
      <c r="Y337" s="668"/>
      <c r="Z337" s="658" t="str">
        <f t="array" ref="Z337">IF(ISERROR(X337/X344),"",X337/X344)</f>
        <v/>
      </c>
      <c r="AA337" s="658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04"/>
      <c r="B338" s="245" t="s">
        <v>121</v>
      </c>
      <c r="C338" s="653">
        <f>SUM('1:2'!C338)</f>
        <v>0</v>
      </c>
      <c r="D338" s="654"/>
      <c r="E338" s="655">
        <f>D338*11</f>
        <v>0</v>
      </c>
      <c r="F338" s="655"/>
      <c r="G338" s="653">
        <f>SUM('1:2'!G338)</f>
        <v>0</v>
      </c>
      <c r="H338" s="654"/>
      <c r="I338" s="631">
        <f>G338*11</f>
        <v>0</v>
      </c>
      <c r="J338" s="631"/>
      <c r="K338" s="631">
        <f>E338-I338</f>
        <v>0</v>
      </c>
      <c r="L338" s="631"/>
      <c r="M338" s="656" t="str">
        <f>IF(ISERROR(K338/E338),"",K338/E338)</f>
        <v/>
      </c>
      <c r="N338" s="656"/>
      <c r="O338" s="631"/>
      <c r="P338" s="642" t="s">
        <v>86</v>
      </c>
      <c r="Q338" s="642"/>
      <c r="R338" s="657">
        <f>SUM(O257:U257)</f>
        <v>0</v>
      </c>
      <c r="S338" s="657"/>
      <c r="T338" s="658" t="str">
        <f>IF(ISERROR(R338/R344),"",R338/R344)</f>
        <v/>
      </c>
      <c r="U338" s="658"/>
      <c r="V338" s="642" t="s">
        <v>42</v>
      </c>
      <c r="W338" s="642"/>
      <c r="X338" s="667">
        <f>SUM(P199,P257,P292,P308,P319,P334)</f>
        <v>0</v>
      </c>
      <c r="Y338" s="668"/>
      <c r="Z338" s="658" t="str">
        <f>IF(ISERROR(X338/X344),"",X338/X344)</f>
        <v/>
      </c>
      <c r="AA338" s="658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04"/>
      <c r="B339" s="245" t="s">
        <v>122</v>
      </c>
      <c r="C339" s="653">
        <f>SUM('1:2'!C339)</f>
        <v>0</v>
      </c>
      <c r="D339" s="654"/>
      <c r="E339" s="655">
        <f>D339*11</f>
        <v>0</v>
      </c>
      <c r="F339" s="655"/>
      <c r="G339" s="653">
        <f>SUM('1:2'!G339)</f>
        <v>2</v>
      </c>
      <c r="H339" s="654"/>
      <c r="I339" s="631">
        <f>G339*8</f>
        <v>16</v>
      </c>
      <c r="J339" s="631"/>
      <c r="K339" s="631">
        <f>E339-I339</f>
        <v>-16</v>
      </c>
      <c r="L339" s="631"/>
      <c r="M339" s="656" t="str">
        <f>IF(ISERROR(K339/E339),"",K339/E339)</f>
        <v/>
      </c>
      <c r="N339" s="656"/>
      <c r="O339" s="631"/>
      <c r="P339" s="642" t="s">
        <v>92</v>
      </c>
      <c r="Q339" s="642"/>
      <c r="R339" s="657">
        <f>SUM(O292:U292)</f>
        <v>0</v>
      </c>
      <c r="S339" s="657"/>
      <c r="T339" s="658" t="str">
        <f>IF(ISERROR(R339/R344),"",R339/R344)</f>
        <v/>
      </c>
      <c r="U339" s="658"/>
      <c r="V339" s="642" t="s">
        <v>43</v>
      </c>
      <c r="W339" s="642"/>
      <c r="X339" s="667">
        <f>SUM(P200,P258,P293,P309,P320,P335)</f>
        <v>0</v>
      </c>
      <c r="Y339" s="668"/>
      <c r="Z339" s="658" t="str">
        <f>IF(ISERROR(X339/X344),"",X339/X344)</f>
        <v/>
      </c>
      <c r="AA339" s="658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04"/>
      <c r="B340" s="245" t="s">
        <v>47</v>
      </c>
      <c r="C340" s="653">
        <f>SUM('1:2'!C340)</f>
        <v>2</v>
      </c>
      <c r="D340" s="654"/>
      <c r="E340" s="655">
        <f>D340*11</f>
        <v>0</v>
      </c>
      <c r="F340" s="655"/>
      <c r="G340" s="653">
        <f>SUM('1:2'!G340)</f>
        <v>2</v>
      </c>
      <c r="H340" s="654"/>
      <c r="I340" s="631">
        <f>G340*11</f>
        <v>22</v>
      </c>
      <c r="J340" s="631"/>
      <c r="K340" s="631">
        <f>E340-I340</f>
        <v>-22</v>
      </c>
      <c r="L340" s="631"/>
      <c r="M340" s="656" t="str">
        <f>IF(ISERROR(K340/E340),"",K340/E340)</f>
        <v/>
      </c>
      <c r="N340" s="656"/>
      <c r="O340" s="631"/>
      <c r="P340" s="642" t="s">
        <v>99</v>
      </c>
      <c r="Q340" s="642"/>
      <c r="R340" s="657">
        <f>SUM(O308:U308)</f>
        <v>0</v>
      </c>
      <c r="S340" s="657"/>
      <c r="T340" s="658" t="str">
        <f>IF(ISERROR(R340/R344),"",R340/R344)</f>
        <v/>
      </c>
      <c r="U340" s="658"/>
      <c r="V340" s="642" t="s">
        <v>44</v>
      </c>
      <c r="W340" s="642"/>
      <c r="X340" s="667">
        <f>SUM(P202,P259,P294,P310,P321,P336)</f>
        <v>0</v>
      </c>
      <c r="Y340" s="668"/>
      <c r="Z340" s="658" t="str">
        <f>IF(ISERROR(X340/X344),"",X340/X344)</f>
        <v/>
      </c>
      <c r="AA340" s="658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05"/>
      <c r="B341" s="245" t="s">
        <v>123</v>
      </c>
      <c r="C341" s="660">
        <f>SUM(C337:D340)</f>
        <v>4</v>
      </c>
      <c r="D341" s="631"/>
      <c r="E341" s="655">
        <f>SUM(F337:F340)</f>
        <v>0</v>
      </c>
      <c r="F341" s="631"/>
      <c r="G341" s="660">
        <f>SUM(G337:H340)</f>
        <v>6</v>
      </c>
      <c r="H341" s="631"/>
      <c r="I341" s="631">
        <f>SUM(I337:J340)</f>
        <v>60</v>
      </c>
      <c r="J341" s="631"/>
      <c r="K341" s="631">
        <f>SUM(K337:L340)</f>
        <v>-60</v>
      </c>
      <c r="L341" s="631"/>
      <c r="M341" s="656" t="str">
        <f>IF(ISERROR(K341/E341),"",K341/E341)</f>
        <v/>
      </c>
      <c r="N341" s="656"/>
      <c r="O341" s="631"/>
      <c r="P341" s="642" t="s">
        <v>102</v>
      </c>
      <c r="Q341" s="642"/>
      <c r="R341" s="657">
        <f>SUM(O319:U319)</f>
        <v>0</v>
      </c>
      <c r="S341" s="657"/>
      <c r="T341" s="658" t="str">
        <f>IF(ISERROR(R341/R344),"",R341/R344)</f>
        <v/>
      </c>
      <c r="U341" s="658"/>
      <c r="V341" s="642" t="s">
        <v>45</v>
      </c>
      <c r="W341" s="642"/>
      <c r="X341" s="667">
        <f>SUM(P203,P260,P295,P311,P322,P337)</f>
        <v>0</v>
      </c>
      <c r="Y341" s="668"/>
      <c r="Z341" s="658" t="str">
        <f>IF(ISERROR(X341/X344),"",X341/X344)</f>
        <v/>
      </c>
      <c r="AA341" s="658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657" t="s">
        <v>155</v>
      </c>
      <c r="D342" s="657"/>
      <c r="E342" s="642">
        <f>H335</f>
        <v>57356.32</v>
      </c>
      <c r="F342" s="642"/>
      <c r="G342" s="642" t="s">
        <v>34</v>
      </c>
      <c r="H342" s="642"/>
      <c r="I342" s="659">
        <f>L335</f>
        <v>25.73951714066299</v>
      </c>
      <c r="J342" s="659"/>
      <c r="K342" s="631" t="s">
        <v>32</v>
      </c>
      <c r="L342" s="631"/>
      <c r="M342" s="659">
        <f>J335</f>
        <v>16.189228329080755</v>
      </c>
      <c r="N342" s="659"/>
      <c r="O342" s="631"/>
      <c r="P342" s="642" t="s">
        <v>106</v>
      </c>
      <c r="Q342" s="642"/>
      <c r="R342" s="657">
        <f>SUM(O334:U334)</f>
        <v>0</v>
      </c>
      <c r="S342" s="657"/>
      <c r="T342" s="658" t="str">
        <f>IF(ISERROR(R342/R344),"",R342/R344)</f>
        <v/>
      </c>
      <c r="U342" s="658"/>
      <c r="V342" s="642" t="s">
        <v>46</v>
      </c>
      <c r="W342" s="642"/>
      <c r="X342" s="667">
        <f>SUM(P204,P261,P296,P312,P323,P338)</f>
        <v>0</v>
      </c>
      <c r="Y342" s="668"/>
      <c r="Z342" s="658" t="str">
        <f>IF(ISERROR(X342/X344),"",X342/X344)</f>
        <v/>
      </c>
      <c r="AA342" s="658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42" t="s">
        <v>114</v>
      </c>
      <c r="D343" s="642"/>
      <c r="E343" s="652">
        <f>K335+I341</f>
        <v>516.0303107417833</v>
      </c>
      <c r="F343" s="652"/>
      <c r="G343" s="642" t="s">
        <v>150</v>
      </c>
      <c r="H343" s="642"/>
      <c r="I343" s="659">
        <f>B343-E343</f>
        <v>213.01968925821666</v>
      </c>
      <c r="J343" s="659"/>
      <c r="K343" s="631" t="s">
        <v>151</v>
      </c>
      <c r="L343" s="631"/>
      <c r="M343" s="656">
        <f>IF(ISERROR(I343/B343),"",I343/B343)</f>
        <v>0.29218803821166817</v>
      </c>
      <c r="N343" s="656"/>
      <c r="O343" s="631"/>
      <c r="P343" s="642" t="s">
        <v>107</v>
      </c>
      <c r="Q343" s="642"/>
      <c r="R343" s="657"/>
      <c r="S343" s="657"/>
      <c r="T343" s="658" t="str">
        <f>IF(ISERROR(R343/R344),"",R343/R344)</f>
        <v/>
      </c>
      <c r="U343" s="658"/>
      <c r="V343" s="642" t="s">
        <v>47</v>
      </c>
      <c r="W343" s="642"/>
      <c r="X343" s="667">
        <f>SUM(P205,P262,P297,P313,P324,P339)</f>
        <v>0</v>
      </c>
      <c r="Y343" s="668"/>
      <c r="Z343" s="658" t="str">
        <f>IF(ISERROR(X343/X344),"",X343/X344)</f>
        <v/>
      </c>
      <c r="AA343" s="658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42" t="s">
        <v>149</v>
      </c>
      <c r="D344" s="642"/>
      <c r="E344" s="658">
        <f>IF(ISERROR(B344/B343),"",B344/B343)</f>
        <v>0</v>
      </c>
      <c r="F344" s="658"/>
      <c r="G344" s="642" t="s">
        <v>158</v>
      </c>
      <c r="H344" s="642"/>
      <c r="I344" s="631">
        <f>V335</f>
        <v>0</v>
      </c>
      <c r="J344" s="631"/>
      <c r="K344" s="631" t="s">
        <v>156</v>
      </c>
      <c r="L344" s="631"/>
      <c r="M344" s="656">
        <f t="array" ref="M344">IF(ISERROR(I344/B342),"",I344/B342)</f>
        <v>0</v>
      </c>
      <c r="N344" s="656"/>
      <c r="O344" s="631"/>
      <c r="P344" s="642" t="s">
        <v>123</v>
      </c>
      <c r="Q344" s="642"/>
      <c r="R344" s="657">
        <f>SUM(R337:S343)</f>
        <v>0</v>
      </c>
      <c r="S344" s="657"/>
      <c r="T344" s="658">
        <f>SUM(T337:U343)</f>
        <v>0</v>
      </c>
      <c r="U344" s="658"/>
      <c r="V344" s="642" t="s">
        <v>123</v>
      </c>
      <c r="W344" s="642"/>
      <c r="X344" s="657">
        <f>SUM(X337:Y343)</f>
        <v>0</v>
      </c>
      <c r="Y344" s="657"/>
      <c r="Z344" s="658">
        <f>SUM(Z337:AA343)</f>
        <v>0</v>
      </c>
      <c r="AA344" s="658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661" t="s">
        <v>129</v>
      </c>
      <c r="B345" s="661"/>
      <c r="C345" s="661"/>
      <c r="D345" s="661"/>
      <c r="E345" s="661"/>
      <c r="F345" s="661"/>
      <c r="G345" s="661"/>
      <c r="H345" s="661"/>
      <c r="I345" s="661"/>
      <c r="J345" s="661"/>
      <c r="K345" s="661"/>
      <c r="L345" s="661"/>
      <c r="M345" s="661"/>
      <c r="N345" s="661"/>
      <c r="O345" s="661"/>
      <c r="P345" s="661"/>
      <c r="Q345" s="661"/>
      <c r="R345" s="661"/>
      <c r="S345" s="661"/>
      <c r="T345" s="661"/>
      <c r="U345" s="661"/>
      <c r="V345" s="661"/>
      <c r="W345" s="661"/>
      <c r="X345" s="661"/>
      <c r="Y345" s="661"/>
      <c r="Z345" s="661"/>
      <c r="AA345" s="661"/>
      <c r="AB345" s="661"/>
      <c r="AC345" s="661"/>
      <c r="AD345" s="661"/>
      <c r="AE345" s="661"/>
      <c r="AF345" s="661"/>
      <c r="AG345" s="661"/>
      <c r="AH345" s="661"/>
      <c r="AI345" s="661"/>
      <c r="AJ345" s="661"/>
      <c r="AK345" s="661"/>
      <c r="AL345" s="661"/>
      <c r="AM345" s="661"/>
      <c r="AN345" s="661"/>
      <c r="AO345" s="661"/>
      <c r="AP345" s="661"/>
      <c r="AQ345" s="661"/>
      <c r="AR345" s="661"/>
      <c r="AS345" s="661"/>
      <c r="AT345" s="661"/>
      <c r="AU345" s="661"/>
      <c r="AV345" s="661"/>
      <c r="AW345" s="661"/>
      <c r="AX345" s="661"/>
      <c r="AY345" s="661"/>
      <c r="AZ345" s="661"/>
      <c r="BA345" s="661"/>
    </row>
    <row r="346" spans="1:53" ht="15.75">
      <c r="A346" s="700" t="s">
        <v>12</v>
      </c>
      <c r="B346" s="622" t="s">
        <v>25</v>
      </c>
      <c r="C346" s="622" t="s">
        <v>26</v>
      </c>
      <c r="D346" s="622" t="s">
        <v>27</v>
      </c>
      <c r="E346" s="625" t="s">
        <v>28</v>
      </c>
      <c r="F346" s="628" t="s">
        <v>29</v>
      </c>
      <c r="G346" s="631" t="s">
        <v>30</v>
      </c>
      <c r="H346" s="631"/>
      <c r="I346" s="622" t="s">
        <v>31</v>
      </c>
      <c r="J346" s="632" t="s">
        <v>32</v>
      </c>
      <c r="K346" s="643" t="s">
        <v>33</v>
      </c>
      <c r="L346" s="622" t="s">
        <v>34</v>
      </c>
      <c r="M346" s="646" t="s">
        <v>35</v>
      </c>
      <c r="N346" s="640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48" t="s">
        <v>38</v>
      </c>
      <c r="W346" s="640" t="s">
        <v>39</v>
      </c>
      <c r="X346" s="631" t="s">
        <v>40</v>
      </c>
      <c r="Y346" s="631"/>
      <c r="Z346" s="631"/>
      <c r="AA346" s="631"/>
      <c r="AB346" s="697" t="s">
        <v>434</v>
      </c>
      <c r="AC346" s="699" t="s">
        <v>435</v>
      </c>
      <c r="AD346" s="21"/>
      <c r="AE346" s="21"/>
      <c r="AF346" s="21"/>
      <c r="AG346" s="21"/>
      <c r="AH346" s="21"/>
      <c r="AI346" s="665"/>
      <c r="AJ346" s="663"/>
      <c r="AK346" s="663"/>
      <c r="AL346" s="663"/>
      <c r="AM346" s="663"/>
      <c r="AN346" s="663"/>
      <c r="AO346" s="663"/>
      <c r="AP346" s="663"/>
      <c r="AQ346" s="663"/>
      <c r="AR346" s="663"/>
      <c r="AS346" s="663"/>
      <c r="AT346" s="663"/>
      <c r="AU346" s="663"/>
      <c r="AV346" s="663"/>
      <c r="AW346" s="663"/>
      <c r="AX346" s="663"/>
      <c r="AY346" s="663"/>
      <c r="AZ346" s="663"/>
      <c r="BA346" s="663"/>
    </row>
    <row r="347" spans="1:53" ht="15.75">
      <c r="A347" s="701"/>
      <c r="B347" s="623"/>
      <c r="C347" s="623"/>
      <c r="D347" s="623"/>
      <c r="E347" s="626"/>
      <c r="F347" s="629"/>
      <c r="G347" s="631"/>
      <c r="H347" s="631"/>
      <c r="I347" s="623"/>
      <c r="J347" s="633"/>
      <c r="K347" s="644"/>
      <c r="L347" s="623"/>
      <c r="M347" s="647"/>
      <c r="N347" s="640"/>
      <c r="O347" s="631" t="s">
        <v>41</v>
      </c>
      <c r="P347" s="631" t="s">
        <v>42</v>
      </c>
      <c r="Q347" s="631" t="s">
        <v>43</v>
      </c>
      <c r="R347" s="641" t="s">
        <v>44</v>
      </c>
      <c r="S347" s="642" t="s">
        <v>45</v>
      </c>
      <c r="T347" s="631" t="s">
        <v>46</v>
      </c>
      <c r="U347" s="631" t="s">
        <v>47</v>
      </c>
      <c r="V347" s="648"/>
      <c r="W347" s="640"/>
      <c r="X347" s="631" t="s">
        <v>13</v>
      </c>
      <c r="Y347" s="631" t="s">
        <v>48</v>
      </c>
      <c r="Z347" s="631" t="s">
        <v>49</v>
      </c>
      <c r="AA347" s="631" t="s">
        <v>47</v>
      </c>
      <c r="AB347" s="698"/>
      <c r="AC347" s="699"/>
      <c r="AD347" s="21"/>
      <c r="AE347" s="21"/>
      <c r="AF347" s="21"/>
      <c r="AG347" s="21"/>
      <c r="AH347" s="21"/>
      <c r="AI347" s="665"/>
      <c r="AJ347" s="663"/>
      <c r="AK347" s="663"/>
      <c r="AL347" s="663"/>
      <c r="AM347" s="663"/>
      <c r="AN347" s="663"/>
      <c r="AO347" s="663"/>
      <c r="AP347" s="663"/>
      <c r="AQ347" s="663"/>
      <c r="AR347" s="663"/>
      <c r="AS347" s="664"/>
      <c r="AT347" s="664"/>
      <c r="AU347" s="664"/>
      <c r="AV347" s="664"/>
      <c r="AW347" s="664"/>
      <c r="AX347" s="664"/>
      <c r="AY347" s="664"/>
      <c r="AZ347" s="664"/>
      <c r="BA347" s="664"/>
    </row>
    <row r="348" spans="1:53" ht="15.75" customHeight="1">
      <c r="A348" s="702"/>
      <c r="B348" s="624"/>
      <c r="C348" s="624"/>
      <c r="D348" s="624"/>
      <c r="E348" s="627"/>
      <c r="F348" s="630"/>
      <c r="G348" s="242" t="s">
        <v>50</v>
      </c>
      <c r="H348" s="242" t="s">
        <v>51</v>
      </c>
      <c r="I348" s="624"/>
      <c r="J348" s="634"/>
      <c r="K348" s="645"/>
      <c r="L348" s="624"/>
      <c r="M348" s="647"/>
      <c r="N348" s="640"/>
      <c r="O348" s="631"/>
      <c r="P348" s="631"/>
      <c r="Q348" s="631"/>
      <c r="R348" s="641"/>
      <c r="S348" s="642"/>
      <c r="T348" s="631"/>
      <c r="U348" s="631"/>
      <c r="V348" s="648"/>
      <c r="W348" s="640"/>
      <c r="X348" s="631"/>
      <c r="Y348" s="631"/>
      <c r="Z348" s="631"/>
      <c r="AA348" s="631"/>
      <c r="AB348" s="698"/>
      <c r="AC348" s="699"/>
      <c r="AD348" s="21"/>
      <c r="AE348" s="21"/>
      <c r="AF348" s="21"/>
      <c r="AG348" s="21"/>
      <c r="AH348" s="21"/>
      <c r="AI348" s="665"/>
      <c r="AJ348" s="663"/>
      <c r="AK348" s="663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35" t="s">
        <v>70</v>
      </c>
      <c r="B370" s="636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37" t="s">
        <v>86</v>
      </c>
      <c r="B428" s="637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38" t="s">
        <v>92</v>
      </c>
      <c r="B463" s="639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38" t="s">
        <v>99</v>
      </c>
      <c r="B479" s="639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38" t="s">
        <v>102</v>
      </c>
      <c r="B490" s="639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38" t="s">
        <v>106</v>
      </c>
      <c r="B506" s="639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49" t="s">
        <v>108</v>
      </c>
      <c r="B507" s="650"/>
      <c r="C507" s="650"/>
      <c r="D507" s="650"/>
      <c r="E507" s="650"/>
      <c r="F507" s="651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66"/>
      <c r="AM507" s="666"/>
      <c r="AN507" s="666"/>
      <c r="AO507" s="666"/>
      <c r="AP507" s="666"/>
      <c r="AQ507" s="666"/>
      <c r="AR507" s="666"/>
      <c r="AS507" s="666"/>
      <c r="AT507" s="666"/>
      <c r="AU507" s="666"/>
      <c r="AV507" s="666"/>
      <c r="AW507" s="666"/>
      <c r="AX507" s="666"/>
      <c r="AY507" s="666"/>
      <c r="AZ507" s="666"/>
      <c r="BA507" s="666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08" t="s">
        <v>536</v>
      </c>
      <c r="B1" s="709"/>
      <c r="C1" s="709"/>
      <c r="D1" s="709"/>
      <c r="E1" s="709"/>
      <c r="F1" s="709"/>
      <c r="G1" s="709"/>
      <c r="H1" s="709"/>
      <c r="I1" s="709"/>
      <c r="J1" s="709"/>
      <c r="K1" s="710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706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707"/>
    </row>
    <row r="4" spans="1:11" ht="15.75">
      <c r="A4" s="380" t="s">
        <v>526</v>
      </c>
      <c r="B4" s="380">
        <f>+汇总!G28</f>
        <v>12954</v>
      </c>
      <c r="C4" s="380">
        <v>0</v>
      </c>
      <c r="D4" s="384" t="e">
        <f>+B4/C4</f>
        <v>#DIV/0!</v>
      </c>
      <c r="E4" s="380">
        <f>+汇总!G199</f>
        <v>15399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28353</v>
      </c>
    </row>
    <row r="5" spans="1:11" ht="15.75">
      <c r="A5" s="380" t="s">
        <v>527</v>
      </c>
      <c r="B5" s="380">
        <f>+汇总!G86</f>
        <v>27433</v>
      </c>
      <c r="C5" s="380">
        <v>0</v>
      </c>
      <c r="D5" s="384" t="e">
        <f t="shared" ref="D5:D11" si="1">+B5/C5</f>
        <v>#DIV/0!</v>
      </c>
      <c r="E5" s="380">
        <f>+汇总!G257</f>
        <v>27844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55277</v>
      </c>
    </row>
    <row r="6" spans="1:11" ht="15.75">
      <c r="A6" s="380" t="s">
        <v>528</v>
      </c>
      <c r="B6" s="380">
        <f>+汇总!G121</f>
        <v>5391</v>
      </c>
      <c r="C6" s="380">
        <v>0</v>
      </c>
      <c r="D6" s="384" t="e">
        <f t="shared" si="1"/>
        <v>#DIV/0!</v>
      </c>
      <c r="E6" s="380">
        <f>+汇总!G292</f>
        <v>4059</v>
      </c>
      <c r="F6" s="380">
        <v>0</v>
      </c>
      <c r="G6" s="380" t="e">
        <f t="shared" si="2"/>
        <v>#DIV/0!</v>
      </c>
      <c r="H6" s="380">
        <f>+汇总!G463</f>
        <v>7134</v>
      </c>
      <c r="I6" s="380">
        <v>0</v>
      </c>
      <c r="J6" s="384" t="e">
        <f>+H6/I6</f>
        <v>#DIV/0!</v>
      </c>
      <c r="K6" s="385">
        <f t="shared" si="3"/>
        <v>16584</v>
      </c>
    </row>
    <row r="7" spans="1:11" ht="15.75">
      <c r="A7" s="380" t="s">
        <v>529</v>
      </c>
      <c r="B7" s="380">
        <f>+汇总!G137</f>
        <v>7732</v>
      </c>
      <c r="C7" s="380">
        <v>0</v>
      </c>
      <c r="D7" s="380" t="e">
        <f t="shared" si="1"/>
        <v>#DIV/0!</v>
      </c>
      <c r="E7" s="380">
        <f>+汇总!G308</f>
        <v>6595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14327</v>
      </c>
    </row>
    <row r="8" spans="1:11" ht="15.75">
      <c r="A8" s="380" t="s">
        <v>530</v>
      </c>
      <c r="B8" s="380">
        <f>+汇总!G148</f>
        <v>4288</v>
      </c>
      <c r="C8" s="380">
        <v>0</v>
      </c>
      <c r="D8" s="384" t="e">
        <f t="shared" si="1"/>
        <v>#DIV/0!</v>
      </c>
      <c r="E8" s="380">
        <f>+汇总!G319</f>
        <v>4493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8781</v>
      </c>
    </row>
    <row r="9" spans="1:11" ht="15.75">
      <c r="A9" s="380" t="s">
        <v>531</v>
      </c>
      <c r="B9" s="380">
        <f>+汇总!G163</f>
        <v>1109</v>
      </c>
      <c r="C9" s="380">
        <v>0</v>
      </c>
      <c r="D9" s="384" t="e">
        <f t="shared" si="1"/>
        <v>#DIV/0!</v>
      </c>
      <c r="E9" s="380">
        <f>+汇总!G334</f>
        <v>1166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2275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58907</v>
      </c>
      <c r="C11" s="380">
        <f>SUM(C4:C10)</f>
        <v>0</v>
      </c>
      <c r="D11" s="380" t="e">
        <f t="shared" si="1"/>
        <v>#DIV/0!</v>
      </c>
      <c r="E11" s="380">
        <f>SUM(E4:E10)</f>
        <v>59556</v>
      </c>
      <c r="F11" s="380">
        <f>SUM(F4:F10)</f>
        <v>0</v>
      </c>
      <c r="G11" s="384" t="e">
        <f t="shared" si="2"/>
        <v>#DIV/0!</v>
      </c>
      <c r="H11" s="380">
        <f>SUM(H4:H10)</f>
        <v>7134</v>
      </c>
      <c r="I11" s="380">
        <f>SUM(I4:I10)</f>
        <v>0</v>
      </c>
      <c r="J11" s="384" t="e">
        <f>+H11/I11</f>
        <v>#DIV/0!</v>
      </c>
      <c r="K11" s="385">
        <f>+B11+E11+H11</f>
        <v>125597</v>
      </c>
    </row>
    <row r="12" spans="1:11" ht="15.75">
      <c r="A12" s="380" t="s">
        <v>534</v>
      </c>
      <c r="B12" s="674">
        <f>B11+E11+H11</f>
        <v>125597</v>
      </c>
      <c r="C12" s="678"/>
      <c r="D12" s="678"/>
      <c r="E12" s="678"/>
      <c r="F12" s="678"/>
      <c r="G12" s="678"/>
      <c r="H12" s="678"/>
      <c r="I12" s="678"/>
      <c r="J12" s="675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387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65" t="s">
        <v>234</v>
      </c>
      <c r="B148" s="566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65" t="s">
        <v>244</v>
      </c>
      <c r="B163" s="566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395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395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395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395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395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395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395">
        <f>G164</f>
        <v>5680</v>
      </c>
      <c r="C171" s="541" t="s">
        <v>269</v>
      </c>
      <c r="D171" s="540"/>
      <c r="E171" s="531">
        <f>H164</f>
        <v>28688.51</v>
      </c>
      <c r="F171" s="531"/>
      <c r="G171" s="531" t="s">
        <v>270</v>
      </c>
      <c r="H171" s="531"/>
      <c r="I171" s="559">
        <f>L164</f>
        <v>23.207345750744764</v>
      </c>
      <c r="J171" s="559"/>
      <c r="K171" s="561" t="s">
        <v>271</v>
      </c>
      <c r="L171" s="561"/>
      <c r="M171" s="559">
        <f>J164</f>
        <v>21.154562383612664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395">
        <f>I164+C170</f>
        <v>272.5</v>
      </c>
      <c r="C172" s="538" t="s">
        <v>251</v>
      </c>
      <c r="D172" s="539"/>
      <c r="E172" s="556">
        <f>K164+I170</f>
        <v>285.75009167378471</v>
      </c>
      <c r="F172" s="556"/>
      <c r="G172" s="531" t="s">
        <v>274</v>
      </c>
      <c r="H172" s="531"/>
      <c r="I172" s="559">
        <f>B172-E172</f>
        <v>-13.250091673784709</v>
      </c>
      <c r="J172" s="559"/>
      <c r="K172" s="561" t="s">
        <v>275</v>
      </c>
      <c r="L172" s="561"/>
      <c r="M172" s="562">
        <f>IF(ISERROR(I172/E172),"",I172/E172)</f>
        <v>-4.6369509791482945E-2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395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537</v>
      </c>
      <c r="H177" s="388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65" t="s">
        <v>244</v>
      </c>
      <c r="B334" s="566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70" t="s">
        <v>476</v>
      </c>
      <c r="B336" s="395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395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395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395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395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395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395">
        <f>G335</f>
        <v>5966</v>
      </c>
      <c r="C342" s="541" t="s">
        <v>269</v>
      </c>
      <c r="D342" s="540"/>
      <c r="E342" s="531">
        <f>H335</f>
        <v>30150.75</v>
      </c>
      <c r="F342" s="531"/>
      <c r="G342" s="531" t="s">
        <v>270</v>
      </c>
      <c r="H342" s="531"/>
      <c r="I342" s="559">
        <f>L335</f>
        <v>25.425613114700635</v>
      </c>
      <c r="J342" s="559"/>
      <c r="K342" s="561" t="s">
        <v>271</v>
      </c>
      <c r="L342" s="561"/>
      <c r="M342" s="559">
        <f>J335</f>
        <v>17.021398002853068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395">
        <f>I335+C341</f>
        <v>352.5</v>
      </c>
      <c r="C343" s="538" t="s">
        <v>251</v>
      </c>
      <c r="D343" s="539"/>
      <c r="E343" s="556">
        <f>K335+I341</f>
        <v>264.64527573380582</v>
      </c>
      <c r="F343" s="556"/>
      <c r="G343" s="531" t="s">
        <v>274</v>
      </c>
      <c r="H343" s="531"/>
      <c r="I343" s="559">
        <f>B343-E343</f>
        <v>87.854724266194182</v>
      </c>
      <c r="J343" s="559"/>
      <c r="K343" s="561" t="s">
        <v>275</v>
      </c>
      <c r="L343" s="561"/>
      <c r="M343" s="562">
        <f>IF(ISERROR(I343/E343),"",I343/E343)</f>
        <v>0.33197163267922114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395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388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395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395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395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395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395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395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395">
        <f>G507</f>
        <v>888</v>
      </c>
      <c r="C514" s="541" t="s">
        <v>269</v>
      </c>
      <c r="D514" s="540"/>
      <c r="E514" s="531">
        <f>H507</f>
        <v>4466.6400000000003</v>
      </c>
      <c r="F514" s="531"/>
      <c r="G514" s="531" t="s">
        <v>270</v>
      </c>
      <c r="H514" s="531"/>
      <c r="I514" s="559">
        <f>L507</f>
        <v>8.8251126303901692</v>
      </c>
      <c r="J514" s="559"/>
      <c r="K514" s="561" t="s">
        <v>271</v>
      </c>
      <c r="L514" s="561"/>
      <c r="M514" s="559">
        <f>J507</f>
        <v>9.2984293193717278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395">
        <f>I507+C513</f>
        <v>96.5</v>
      </c>
      <c r="C515" s="538" t="s">
        <v>251</v>
      </c>
      <c r="D515" s="539"/>
      <c r="E515" s="556">
        <f>K507+I513</f>
        <v>111.62194525904202</v>
      </c>
      <c r="F515" s="556"/>
      <c r="G515" s="531" t="s">
        <v>274</v>
      </c>
      <c r="H515" s="531"/>
      <c r="I515" s="559">
        <f>B515-E515</f>
        <v>-15.121945259042022</v>
      </c>
      <c r="J515" s="559"/>
      <c r="K515" s="561" t="s">
        <v>275</v>
      </c>
      <c r="L515" s="561"/>
      <c r="M515" s="562">
        <f>IF(ISERROR(I515/E515),"",I515/E515)</f>
        <v>-0.13547466158154109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395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12534</v>
      </c>
      <c r="D519" s="554"/>
      <c r="E519" s="544" t="s">
        <v>269</v>
      </c>
      <c r="F519" s="544"/>
      <c r="G519" s="556">
        <f>SUM(E171,E342,E514)</f>
        <v>63305.899999999994</v>
      </c>
      <c r="H519" s="556"/>
      <c r="I519" s="531" t="s">
        <v>270</v>
      </c>
      <c r="J519" s="544"/>
      <c r="K519" s="553">
        <f>IF(ISERROR(C519/G520),"",C519/G520)</f>
        <v>18.933039605131381</v>
      </c>
      <c r="L519" s="554"/>
      <c r="M519" s="531" t="s">
        <v>271</v>
      </c>
      <c r="N519" s="531"/>
      <c r="O519" s="532">
        <f t="array" ref="O519">IF(ISERROR(C519/C520),"",C519/C520)</f>
        <v>17.372141372141371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721.5</v>
      </c>
      <c r="D520" s="554"/>
      <c r="E520" s="531" t="s">
        <v>251</v>
      </c>
      <c r="F520" s="531"/>
      <c r="G520" s="556">
        <f>SUM(E172,E343,E515)</f>
        <v>662.01731266663262</v>
      </c>
      <c r="H520" s="556"/>
      <c r="I520" s="538" t="s">
        <v>274</v>
      </c>
      <c r="J520" s="539"/>
      <c r="K520" s="541">
        <f>C520-G520</f>
        <v>59.48268733336738</v>
      </c>
      <c r="L520" s="540"/>
      <c r="M520" s="541" t="s">
        <v>275</v>
      </c>
      <c r="N520" s="540"/>
      <c r="O520" s="545">
        <f>IF(ISERROR(K520/C520),"",K520/C520)</f>
        <v>8.244308708713427E-2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4292</v>
      </c>
      <c r="D524" s="539"/>
      <c r="E524" s="534">
        <f>IF(ISERROR(C524/C530),"",C524/C530)</f>
        <v>0.34242859422371152</v>
      </c>
      <c r="F524" s="535"/>
      <c r="G524" s="549"/>
      <c r="H524" s="550"/>
      <c r="I524" s="536" t="s">
        <v>301</v>
      </c>
      <c r="J524" s="542"/>
      <c r="K524" s="541">
        <f t="shared" ref="K524:K529" si="237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8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4521</v>
      </c>
      <c r="D525" s="539"/>
      <c r="E525" s="534">
        <f>IF(ISERROR(C525/C530),"",C525/C530)</f>
        <v>0.36069889899473434</v>
      </c>
      <c r="F525" s="535"/>
      <c r="G525" s="549"/>
      <c r="H525" s="550"/>
      <c r="I525" s="536" t="s">
        <v>302</v>
      </c>
      <c r="J525" s="542"/>
      <c r="K525" s="541">
        <f t="shared" si="237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8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1917</v>
      </c>
      <c r="D526" s="539"/>
      <c r="E526" s="534">
        <f>IF(ISERROR(C526/C530),"",C526/C530)</f>
        <v>0.15294399234083295</v>
      </c>
      <c r="F526" s="535"/>
      <c r="G526" s="549"/>
      <c r="H526" s="550"/>
      <c r="I526" s="536" t="s">
        <v>303</v>
      </c>
      <c r="J526" s="542"/>
      <c r="K526" s="541">
        <f t="shared" si="237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8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1781</v>
      </c>
      <c r="D527" s="539"/>
      <c r="E527" s="534">
        <f>IF(ISERROR(C527/C530),"",C527/C530)</f>
        <v>0.14209350566459231</v>
      </c>
      <c r="F527" s="535"/>
      <c r="G527" s="549"/>
      <c r="H527" s="550"/>
      <c r="I527" s="536" t="s">
        <v>304</v>
      </c>
      <c r="J527" s="542"/>
      <c r="K527" s="541">
        <f t="shared" si="237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8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23</v>
      </c>
      <c r="D528" s="539"/>
      <c r="E528" s="534">
        <f>IF(ISERROR(C528/C530),"",C528/C530)</f>
        <v>1.8350087761289293E-3</v>
      </c>
      <c r="F528" s="535"/>
      <c r="G528" s="549"/>
      <c r="H528" s="550"/>
      <c r="I528" s="536" t="s">
        <v>306</v>
      </c>
      <c r="J528" s="542"/>
      <c r="K528" s="541">
        <f t="shared" si="237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8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>
        <f>IF(ISERROR(C529/C530),"",C529/C530)</f>
        <v>0</v>
      </c>
      <c r="F529" s="535"/>
      <c r="G529" s="549"/>
      <c r="H529" s="550"/>
      <c r="I529" s="536" t="s">
        <v>307</v>
      </c>
      <c r="J529" s="542"/>
      <c r="K529" s="541">
        <f t="shared" si="237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8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12534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387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65" t="s">
        <v>234</v>
      </c>
      <c r="B148" s="566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395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395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395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395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395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395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395">
        <f>G164</f>
        <v>5313</v>
      </c>
      <c r="C171" s="541" t="s">
        <v>269</v>
      </c>
      <c r="D171" s="540"/>
      <c r="E171" s="531">
        <f>H164</f>
        <v>27075.53</v>
      </c>
      <c r="F171" s="531"/>
      <c r="G171" s="531" t="s">
        <v>270</v>
      </c>
      <c r="H171" s="531"/>
      <c r="I171" s="559">
        <f>L164</f>
        <v>24.229198271247082</v>
      </c>
      <c r="J171" s="559"/>
      <c r="K171" s="561" t="s">
        <v>271</v>
      </c>
      <c r="L171" s="561"/>
      <c r="M171" s="559">
        <f>J164</f>
        <v>22.802575107296136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395">
        <f>I164+C170</f>
        <v>237</v>
      </c>
      <c r="C172" s="538" t="s">
        <v>251</v>
      </c>
      <c r="D172" s="539"/>
      <c r="E172" s="556">
        <f>K164+I170</f>
        <v>260.28088335902407</v>
      </c>
      <c r="F172" s="556"/>
      <c r="G172" s="531" t="s">
        <v>274</v>
      </c>
      <c r="H172" s="531"/>
      <c r="I172" s="559">
        <f>B172-E172</f>
        <v>-23.280883359024074</v>
      </c>
      <c r="J172" s="559"/>
      <c r="K172" s="561" t="s">
        <v>275</v>
      </c>
      <c r="L172" s="561"/>
      <c r="M172" s="562">
        <f>IF(ISERROR(I172/E172),"",I172/E172)</f>
        <v>-8.9445229548076655E-2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395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539</v>
      </c>
      <c r="H177" s="388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65" t="s">
        <v>244</v>
      </c>
      <c r="B334" s="566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395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395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395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395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395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395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395">
        <f>G335</f>
        <v>5772</v>
      </c>
      <c r="C342" s="541" t="s">
        <v>269</v>
      </c>
      <c r="D342" s="540"/>
      <c r="E342" s="531">
        <f>H335</f>
        <v>29177.33</v>
      </c>
      <c r="F342" s="531"/>
      <c r="G342" s="531" t="s">
        <v>270</v>
      </c>
      <c r="H342" s="531"/>
      <c r="I342" s="559">
        <f>L335</f>
        <v>23.412669751417127</v>
      </c>
      <c r="J342" s="559"/>
      <c r="K342" s="561" t="s">
        <v>271</v>
      </c>
      <c r="L342" s="561"/>
      <c r="M342" s="559">
        <f>J335</f>
        <v>14.703859380970577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395">
        <f>I335+C341</f>
        <v>394.55</v>
      </c>
      <c r="C343" s="538" t="s">
        <v>251</v>
      </c>
      <c r="D343" s="539"/>
      <c r="E343" s="556">
        <f>K335+I341</f>
        <v>276.53318315612557</v>
      </c>
      <c r="F343" s="556"/>
      <c r="G343" s="531" t="s">
        <v>274</v>
      </c>
      <c r="H343" s="531"/>
      <c r="I343" s="559">
        <f>B343-E343</f>
        <v>118.01681684387444</v>
      </c>
      <c r="J343" s="559"/>
      <c r="K343" s="561" t="s">
        <v>275</v>
      </c>
      <c r="L343" s="561"/>
      <c r="M343" s="562">
        <f>IF(ISERROR(I343/E343),"",I343/E343)</f>
        <v>0.42677271312225956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395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388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395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395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395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395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395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395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395">
        <f>G507</f>
        <v>844</v>
      </c>
      <c r="C514" s="541" t="s">
        <v>269</v>
      </c>
      <c r="D514" s="540"/>
      <c r="E514" s="531">
        <f>H507</f>
        <v>4245.3200000000006</v>
      </c>
      <c r="F514" s="531"/>
      <c r="G514" s="531" t="s">
        <v>270</v>
      </c>
      <c r="H514" s="531"/>
      <c r="I514" s="559">
        <f>L507</f>
        <v>9.3000000000000007</v>
      </c>
      <c r="J514" s="559"/>
      <c r="K514" s="561" t="s">
        <v>271</v>
      </c>
      <c r="L514" s="561"/>
      <c r="M514" s="559">
        <f>J507</f>
        <v>10.820512820512821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395">
        <f>I507+C513</f>
        <v>79</v>
      </c>
      <c r="C515" s="538" t="s">
        <v>251</v>
      </c>
      <c r="D515" s="539"/>
      <c r="E515" s="556">
        <f>K507+I513</f>
        <v>101.75268817204301</v>
      </c>
      <c r="F515" s="556"/>
      <c r="G515" s="531" t="s">
        <v>274</v>
      </c>
      <c r="H515" s="531"/>
      <c r="I515" s="559">
        <f>B515-E515</f>
        <v>-22.752688172043008</v>
      </c>
      <c r="J515" s="559"/>
      <c r="K515" s="561" t="s">
        <v>275</v>
      </c>
      <c r="L515" s="561"/>
      <c r="M515" s="562">
        <f>IF(ISERROR(I515/E515),"",I515/E515)</f>
        <v>-0.22360773539046813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395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11929</v>
      </c>
      <c r="D519" s="554"/>
      <c r="E519" s="544" t="s">
        <v>269</v>
      </c>
      <c r="F519" s="544"/>
      <c r="G519" s="556">
        <f>SUM(E171,E342,E514)</f>
        <v>60498.18</v>
      </c>
      <c r="H519" s="556"/>
      <c r="I519" s="531" t="s">
        <v>270</v>
      </c>
      <c r="J519" s="544"/>
      <c r="K519" s="553">
        <f>IF(ISERROR(C519/G520),"",C519/G520)</f>
        <v>18.680897357150268</v>
      </c>
      <c r="L519" s="554"/>
      <c r="M519" s="531" t="s">
        <v>271</v>
      </c>
      <c r="N519" s="531"/>
      <c r="O519" s="532">
        <f t="array" ref="O519">IF(ISERROR(C519/C520),"",C519/C520)</f>
        <v>16.788403349517981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710.55</v>
      </c>
      <c r="D520" s="554"/>
      <c r="E520" s="531" t="s">
        <v>251</v>
      </c>
      <c r="F520" s="531"/>
      <c r="G520" s="556">
        <f>SUM(E172,E343,E515)</f>
        <v>638.56675468719266</v>
      </c>
      <c r="H520" s="556"/>
      <c r="I520" s="538" t="s">
        <v>274</v>
      </c>
      <c r="J520" s="539"/>
      <c r="K520" s="541">
        <f>C520-G520</f>
        <v>71.983245312807298</v>
      </c>
      <c r="L520" s="540"/>
      <c r="M520" s="541" t="s">
        <v>275</v>
      </c>
      <c r="N520" s="540"/>
      <c r="O520" s="545">
        <f>IF(ISERROR(K520/C520),"",K520/C520)</f>
        <v>0.10130637578327677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3666</v>
      </c>
      <c r="D524" s="539"/>
      <c r="E524" s="534">
        <f>IF(ISERROR(C524/C530),"",C524/C530)</f>
        <v>0.30731829994131948</v>
      </c>
      <c r="F524" s="535"/>
      <c r="G524" s="549"/>
      <c r="H524" s="550"/>
      <c r="I524" s="536" t="s">
        <v>301</v>
      </c>
      <c r="J524" s="542"/>
      <c r="K524" s="541">
        <f t="shared" ref="K524:K529" si="239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40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4556</v>
      </c>
      <c r="D525" s="539"/>
      <c r="E525" s="534">
        <f>IF(ISERROR(C525/C530),"",C525/C530)</f>
        <v>0.38192639785396931</v>
      </c>
      <c r="F525" s="535"/>
      <c r="G525" s="549"/>
      <c r="H525" s="550"/>
      <c r="I525" s="536" t="s">
        <v>302</v>
      </c>
      <c r="J525" s="542"/>
      <c r="K525" s="541">
        <f t="shared" si="239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40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1902</v>
      </c>
      <c r="D526" s="539"/>
      <c r="E526" s="534">
        <f>IF(ISERROR(C526/C530),"",C526/C530)</f>
        <v>0.15944337329197752</v>
      </c>
      <c r="F526" s="535"/>
      <c r="G526" s="549"/>
      <c r="H526" s="550"/>
      <c r="I526" s="536" t="s">
        <v>303</v>
      </c>
      <c r="J526" s="542"/>
      <c r="K526" s="541">
        <f t="shared" si="239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40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1613</v>
      </c>
      <c r="D527" s="539"/>
      <c r="E527" s="534">
        <f>IF(ISERROR(C527/C530),"",C527/C530)</f>
        <v>0.13521669880124068</v>
      </c>
      <c r="F527" s="535"/>
      <c r="G527" s="549"/>
      <c r="H527" s="550"/>
      <c r="I527" s="536" t="s">
        <v>304</v>
      </c>
      <c r="J527" s="542"/>
      <c r="K527" s="541">
        <f t="shared" si="239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40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96</v>
      </c>
      <c r="D528" s="539"/>
      <c r="E528" s="534">
        <f>IF(ISERROR(C528/C530),"",C528/C530)</f>
        <v>8.0476150557465004E-3</v>
      </c>
      <c r="F528" s="535"/>
      <c r="G528" s="549"/>
      <c r="H528" s="550"/>
      <c r="I528" s="536" t="s">
        <v>306</v>
      </c>
      <c r="J528" s="542"/>
      <c r="K528" s="541">
        <f t="shared" si="239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40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96</v>
      </c>
      <c r="D529" s="539"/>
      <c r="E529" s="534">
        <f>IF(ISERROR(C529/C530),"",C529/C530)</f>
        <v>8.0476150557465004E-3</v>
      </c>
      <c r="F529" s="535"/>
      <c r="G529" s="549"/>
      <c r="H529" s="550"/>
      <c r="I529" s="536" t="s">
        <v>307</v>
      </c>
      <c r="J529" s="542"/>
      <c r="K529" s="541">
        <f t="shared" si="239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40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11929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12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65" t="s">
        <v>244</v>
      </c>
      <c r="B163" s="566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70" t="s">
        <v>476</v>
      </c>
      <c r="B165" s="420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20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20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20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20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20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20">
        <f>G164</f>
        <v>6009</v>
      </c>
      <c r="C171" s="541" t="s">
        <v>269</v>
      </c>
      <c r="D171" s="540"/>
      <c r="E171" s="531">
        <f>H164</f>
        <v>30305.98</v>
      </c>
      <c r="F171" s="531"/>
      <c r="G171" s="531" t="s">
        <v>270</v>
      </c>
      <c r="H171" s="531"/>
      <c r="I171" s="559">
        <f>L164</f>
        <v>18.15794525323642</v>
      </c>
      <c r="J171" s="559"/>
      <c r="K171" s="561" t="s">
        <v>271</v>
      </c>
      <c r="L171" s="561"/>
      <c r="M171" s="559">
        <f>J164</f>
        <v>19.41518578352181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20">
        <f>I164+C170</f>
        <v>313.5</v>
      </c>
      <c r="C172" s="538" t="s">
        <v>251</v>
      </c>
      <c r="D172" s="539"/>
      <c r="E172" s="556">
        <f>K164+I170</f>
        <v>371.92951411608499</v>
      </c>
      <c r="F172" s="556"/>
      <c r="G172" s="531" t="s">
        <v>274</v>
      </c>
      <c r="H172" s="531"/>
      <c r="I172" s="559">
        <f>B172-E172</f>
        <v>-58.429514116084988</v>
      </c>
      <c r="J172" s="559"/>
      <c r="K172" s="561" t="s">
        <v>275</v>
      </c>
      <c r="L172" s="561"/>
      <c r="M172" s="562">
        <f>IF(ISERROR(I172/E172),"",I172/E172)</f>
        <v>-0.15709835304398087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20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540</v>
      </c>
      <c r="H177" s="413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65" t="s">
        <v>244</v>
      </c>
      <c r="B334" s="566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70" t="s">
        <v>476</v>
      </c>
      <c r="B336" s="420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20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20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20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20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20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20">
        <f>G335</f>
        <v>4963</v>
      </c>
      <c r="C342" s="541" t="s">
        <v>269</v>
      </c>
      <c r="D342" s="540"/>
      <c r="E342" s="531">
        <f>H335</f>
        <v>24976.02</v>
      </c>
      <c r="F342" s="531"/>
      <c r="G342" s="531" t="s">
        <v>270</v>
      </c>
      <c r="H342" s="531"/>
      <c r="I342" s="559">
        <f>L335</f>
        <v>16.436840730342237</v>
      </c>
      <c r="J342" s="559"/>
      <c r="K342" s="561" t="s">
        <v>271</v>
      </c>
      <c r="L342" s="561"/>
      <c r="M342" s="559">
        <f>J335</f>
        <v>13.953553756185334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20">
        <f>I335+C341</f>
        <v>357.68</v>
      </c>
      <c r="C343" s="538" t="s">
        <v>251</v>
      </c>
      <c r="D343" s="539"/>
      <c r="E343" s="556">
        <f>K335+I341</f>
        <v>331.94366918932019</v>
      </c>
      <c r="F343" s="556"/>
      <c r="G343" s="531" t="s">
        <v>274</v>
      </c>
      <c r="H343" s="531"/>
      <c r="I343" s="559">
        <f>B343-E343</f>
        <v>25.736330810679817</v>
      </c>
      <c r="J343" s="559"/>
      <c r="K343" s="561" t="s">
        <v>275</v>
      </c>
      <c r="L343" s="561"/>
      <c r="M343" s="562">
        <f>IF(ISERROR(I343/E343),"",I343/E343)</f>
        <v>7.7532223685824839E-2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20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540</v>
      </c>
      <c r="H348" s="413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65" t="s">
        <v>224</v>
      </c>
      <c r="B463" s="566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20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20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20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20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20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20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20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20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20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10972</v>
      </c>
      <c r="D519" s="554"/>
      <c r="E519" s="544" t="s">
        <v>269</v>
      </c>
      <c r="F519" s="544"/>
      <c r="G519" s="556">
        <f>SUM(E171,E342,E514)</f>
        <v>55282</v>
      </c>
      <c r="H519" s="556"/>
      <c r="I519" s="531" t="s">
        <v>270</v>
      </c>
      <c r="J519" s="544"/>
      <c r="K519" s="553">
        <f>IF(ISERROR(C519/G520),"",C519/G520)</f>
        <v>15.348176790277762</v>
      </c>
      <c r="L519" s="554"/>
      <c r="M519" s="531" t="s">
        <v>271</v>
      </c>
      <c r="N519" s="531"/>
      <c r="O519" s="532">
        <f t="array" ref="O519">IF(ISERROR(C519/C520),"",C519/C520)</f>
        <v>16.32300871790294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672.18000000000006</v>
      </c>
      <c r="D520" s="554"/>
      <c r="E520" s="531" t="s">
        <v>251</v>
      </c>
      <c r="F520" s="531"/>
      <c r="G520" s="556">
        <f>SUM(E172,E343,E515)</f>
        <v>714.87318330540518</v>
      </c>
      <c r="H520" s="556"/>
      <c r="I520" s="538" t="s">
        <v>274</v>
      </c>
      <c r="J520" s="539"/>
      <c r="K520" s="541">
        <f>C520-G520</f>
        <v>-42.693183305405114</v>
      </c>
      <c r="L520" s="540"/>
      <c r="M520" s="541" t="s">
        <v>275</v>
      </c>
      <c r="N520" s="540"/>
      <c r="O520" s="545">
        <f>IF(ISERROR(K520/C520),"",K520/C520)</f>
        <v>-6.3514509960732407E-2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3491</v>
      </c>
      <c r="D524" s="539"/>
      <c r="E524" s="534">
        <f>IF(ISERROR(C524/C530),"",C524/C530)</f>
        <v>0.31817353262850895</v>
      </c>
      <c r="F524" s="535"/>
      <c r="G524" s="549"/>
      <c r="H524" s="550"/>
      <c r="I524" s="536" t="s">
        <v>301</v>
      </c>
      <c r="J524" s="542"/>
      <c r="K524" s="541">
        <f t="shared" ref="K524:K529" si="238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9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3775</v>
      </c>
      <c r="D525" s="539"/>
      <c r="E525" s="534">
        <f>IF(ISERROR(C525/C530),"",C525/C530)</f>
        <v>0.34405760116660589</v>
      </c>
      <c r="F525" s="535"/>
      <c r="G525" s="549"/>
      <c r="H525" s="550"/>
      <c r="I525" s="536" t="s">
        <v>302</v>
      </c>
      <c r="J525" s="542"/>
      <c r="K525" s="541">
        <f t="shared" si="238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9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1555</v>
      </c>
      <c r="D526" s="539"/>
      <c r="E526" s="534">
        <f>IF(ISERROR(C526/C530),"",C526/C530)</f>
        <v>0.14172438935472112</v>
      </c>
      <c r="F526" s="535"/>
      <c r="G526" s="549"/>
      <c r="H526" s="550"/>
      <c r="I526" s="536" t="s">
        <v>303</v>
      </c>
      <c r="J526" s="542"/>
      <c r="K526" s="541">
        <f t="shared" si="238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9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975</v>
      </c>
      <c r="D527" s="539"/>
      <c r="E527" s="534">
        <f>IF(ISERROR(C527/C530),"",C527/C530)</f>
        <v>8.8862559241706163E-2</v>
      </c>
      <c r="F527" s="535"/>
      <c r="G527" s="549"/>
      <c r="H527" s="550"/>
      <c r="I527" s="536" t="s">
        <v>304</v>
      </c>
      <c r="J527" s="542"/>
      <c r="K527" s="541">
        <f t="shared" si="238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9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1176</v>
      </c>
      <c r="D528" s="539"/>
      <c r="E528" s="534">
        <f>IF(ISERROR(C528/C530),"",C528/C530)</f>
        <v>0.1071819176084579</v>
      </c>
      <c r="F528" s="535"/>
      <c r="G528" s="549"/>
      <c r="H528" s="550"/>
      <c r="I528" s="536" t="s">
        <v>306</v>
      </c>
      <c r="J528" s="542"/>
      <c r="K528" s="541">
        <f t="shared" si="238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9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0</v>
      </c>
      <c r="D529" s="539"/>
      <c r="E529" s="534">
        <f>IF(ISERROR(C529/C530),"",C529/C530)</f>
        <v>0</v>
      </c>
      <c r="F529" s="535"/>
      <c r="G529" s="549"/>
      <c r="H529" s="550"/>
      <c r="I529" s="536" t="s">
        <v>307</v>
      </c>
      <c r="J529" s="542"/>
      <c r="K529" s="541">
        <f t="shared" si="238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9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10972</v>
      </c>
      <c r="D530" s="539"/>
      <c r="E530" s="534">
        <f>SUM(E524:F529)</f>
        <v>0.99999999999999989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35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65" t="s">
        <v>231</v>
      </c>
      <c r="B137" s="566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70" t="s">
        <v>476</v>
      </c>
      <c r="B165" s="427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27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27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27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27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27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27">
        <f>G164</f>
        <v>5335</v>
      </c>
      <c r="C171" s="541" t="s">
        <v>269</v>
      </c>
      <c r="D171" s="540"/>
      <c r="E171" s="531">
        <f>H164</f>
        <v>26934.539999999997</v>
      </c>
      <c r="F171" s="531"/>
      <c r="G171" s="531" t="s">
        <v>270</v>
      </c>
      <c r="H171" s="531"/>
      <c r="I171" s="559">
        <f>L164</f>
        <v>21.564742076305876</v>
      </c>
      <c r="J171" s="559"/>
      <c r="K171" s="561" t="s">
        <v>271</v>
      </c>
      <c r="L171" s="561"/>
      <c r="M171" s="559">
        <f>J164</f>
        <v>19.294755877034358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27">
        <f>I164+C170</f>
        <v>280.5</v>
      </c>
      <c r="C172" s="538" t="s">
        <v>251</v>
      </c>
      <c r="D172" s="539"/>
      <c r="E172" s="556">
        <f>K164+I170</f>
        <v>288.39456568144158</v>
      </c>
      <c r="F172" s="556"/>
      <c r="G172" s="531" t="s">
        <v>274</v>
      </c>
      <c r="H172" s="531"/>
      <c r="I172" s="559">
        <f>B172-E172</f>
        <v>-7.894565681441577</v>
      </c>
      <c r="J172" s="559"/>
      <c r="K172" s="561" t="s">
        <v>275</v>
      </c>
      <c r="L172" s="561"/>
      <c r="M172" s="562">
        <f>IF(ISERROR(I172/E172),"",I172/E172)</f>
        <v>-2.7374183222862298E-2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27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541</v>
      </c>
      <c r="H177" s="431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427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27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27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27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27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27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27">
        <f>G335</f>
        <v>5239</v>
      </c>
      <c r="C342" s="541" t="s">
        <v>269</v>
      </c>
      <c r="D342" s="540"/>
      <c r="E342" s="531">
        <f>H335</f>
        <v>26670.98</v>
      </c>
      <c r="F342" s="531"/>
      <c r="G342" s="531" t="s">
        <v>270</v>
      </c>
      <c r="H342" s="531"/>
      <c r="I342" s="559">
        <f>L335</f>
        <v>21.941677416773306</v>
      </c>
      <c r="J342" s="559"/>
      <c r="K342" s="561" t="s">
        <v>271</v>
      </c>
      <c r="L342" s="561"/>
      <c r="M342" s="559">
        <f>J335</f>
        <v>18.744186046511629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27">
        <f>I335+C341</f>
        <v>281.5</v>
      </c>
      <c r="C343" s="538" t="s">
        <v>251</v>
      </c>
      <c r="D343" s="539"/>
      <c r="E343" s="556">
        <f>K335+I341</f>
        <v>268.76934750645125</v>
      </c>
      <c r="F343" s="556"/>
      <c r="G343" s="531" t="s">
        <v>274</v>
      </c>
      <c r="H343" s="531"/>
      <c r="I343" s="559">
        <f>B343-E343</f>
        <v>12.730652493548746</v>
      </c>
      <c r="J343" s="559"/>
      <c r="K343" s="561" t="s">
        <v>275</v>
      </c>
      <c r="L343" s="561"/>
      <c r="M343" s="562">
        <f>IF(ISERROR(I343/E343),"",I343/E343)</f>
        <v>4.7366459797812968E-2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27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539</v>
      </c>
      <c r="H348" s="431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27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27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27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27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27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27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27">
        <f>G507</f>
        <v>988</v>
      </c>
      <c r="C514" s="541" t="s">
        <v>269</v>
      </c>
      <c r="D514" s="540"/>
      <c r="E514" s="531">
        <f>H507</f>
        <v>4969.6400000000003</v>
      </c>
      <c r="F514" s="531"/>
      <c r="G514" s="531" t="s">
        <v>270</v>
      </c>
      <c r="H514" s="531"/>
      <c r="I514" s="559">
        <f>L507</f>
        <v>9.3000000000000007</v>
      </c>
      <c r="J514" s="559"/>
      <c r="K514" s="561" t="s">
        <v>271</v>
      </c>
      <c r="L514" s="561"/>
      <c r="M514" s="559">
        <f>J507</f>
        <v>11.291428571428572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27">
        <f>I507+C513</f>
        <v>88.5</v>
      </c>
      <c r="C515" s="538" t="s">
        <v>251</v>
      </c>
      <c r="D515" s="539"/>
      <c r="E515" s="556">
        <f>K507+I513</f>
        <v>117.23655913978494</v>
      </c>
      <c r="F515" s="556"/>
      <c r="G515" s="531" t="s">
        <v>274</v>
      </c>
      <c r="H515" s="531"/>
      <c r="I515" s="559">
        <f>B515-E515</f>
        <v>-28.736559139784944</v>
      </c>
      <c r="J515" s="559"/>
      <c r="K515" s="561" t="s">
        <v>275</v>
      </c>
      <c r="L515" s="561"/>
      <c r="M515" s="562">
        <f>IF(ISERROR(I515/E515),"",I515/E515)</f>
        <v>-0.2451160231129047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27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11562</v>
      </c>
      <c r="D519" s="554"/>
      <c r="E519" s="544" t="s">
        <v>269</v>
      </c>
      <c r="F519" s="544"/>
      <c r="G519" s="556">
        <f>SUM(E171,E342,E514)</f>
        <v>58575.159999999996</v>
      </c>
      <c r="H519" s="556"/>
      <c r="I519" s="531" t="s">
        <v>270</v>
      </c>
      <c r="J519" s="544"/>
      <c r="K519" s="553">
        <f>IF(ISERROR(C519/G520),"",C519/G520)</f>
        <v>17.144116106701439</v>
      </c>
      <c r="L519" s="554"/>
      <c r="M519" s="531" t="s">
        <v>271</v>
      </c>
      <c r="N519" s="531"/>
      <c r="O519" s="532">
        <f t="array" ref="O519">IF(ISERROR(C519/C520),"",C519/C520)</f>
        <v>17.774019984627209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650.5</v>
      </c>
      <c r="D520" s="554"/>
      <c r="E520" s="531" t="s">
        <v>251</v>
      </c>
      <c r="F520" s="531"/>
      <c r="G520" s="556">
        <f>SUM(E172,E343,E515)</f>
        <v>674.40047232767779</v>
      </c>
      <c r="H520" s="556"/>
      <c r="I520" s="538" t="s">
        <v>274</v>
      </c>
      <c r="J520" s="539"/>
      <c r="K520" s="541">
        <f>C520-G520</f>
        <v>-23.90047232767779</v>
      </c>
      <c r="L520" s="540"/>
      <c r="M520" s="541" t="s">
        <v>275</v>
      </c>
      <c r="N520" s="540"/>
      <c r="O520" s="545">
        <f>IF(ISERROR(K520/C520),"",K520/C520)</f>
        <v>-3.6741694585207978E-2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2443</v>
      </c>
      <c r="D524" s="539"/>
      <c r="E524" s="534">
        <f>IF(ISERROR(C524/C530),"",C524/C530)</f>
        <v>0.21129562359453383</v>
      </c>
      <c r="F524" s="535"/>
      <c r="G524" s="549"/>
      <c r="H524" s="550"/>
      <c r="I524" s="536" t="s">
        <v>301</v>
      </c>
      <c r="J524" s="542"/>
      <c r="K524" s="541">
        <f t="shared" ref="K524:K529" si="239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40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5903</v>
      </c>
      <c r="D525" s="539"/>
      <c r="E525" s="534">
        <f>IF(ISERROR(C525/C530),"",C525/C530)</f>
        <v>0.51055180764573604</v>
      </c>
      <c r="F525" s="535"/>
      <c r="G525" s="549"/>
      <c r="H525" s="550"/>
      <c r="I525" s="536" t="s">
        <v>302</v>
      </c>
      <c r="J525" s="542"/>
      <c r="K525" s="541">
        <f t="shared" si="239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40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1593</v>
      </c>
      <c r="D526" s="539"/>
      <c r="E526" s="534">
        <f>IF(ISERROR(C526/C530),"",C526/C530)</f>
        <v>0.13777893098079916</v>
      </c>
      <c r="F526" s="535"/>
      <c r="G526" s="549"/>
      <c r="H526" s="550"/>
      <c r="I526" s="536" t="s">
        <v>303</v>
      </c>
      <c r="J526" s="542"/>
      <c r="K526" s="541">
        <f t="shared" si="239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40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360</v>
      </c>
      <c r="D527" s="539"/>
      <c r="E527" s="534">
        <f>IF(ISERROR(C527/C530),"",C527/C530)</f>
        <v>3.1136481577581733E-2</v>
      </c>
      <c r="F527" s="535"/>
      <c r="G527" s="549"/>
      <c r="H527" s="550"/>
      <c r="I527" s="536" t="s">
        <v>304</v>
      </c>
      <c r="J527" s="542"/>
      <c r="K527" s="541">
        <f t="shared" si="239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40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1078</v>
      </c>
      <c r="D528" s="539"/>
      <c r="E528" s="534">
        <f>IF(ISERROR(C528/C530),"",C528/C530)</f>
        <v>9.3236464279536413E-2</v>
      </c>
      <c r="F528" s="535"/>
      <c r="G528" s="549"/>
      <c r="H528" s="550"/>
      <c r="I528" s="536" t="s">
        <v>306</v>
      </c>
      <c r="J528" s="542"/>
      <c r="K528" s="541">
        <f t="shared" si="239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40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185</v>
      </c>
      <c r="D529" s="539"/>
      <c r="E529" s="534">
        <f>IF(ISERROR(C529/C530),"",C529/C530)</f>
        <v>1.6000691921812835E-2</v>
      </c>
      <c r="F529" s="535"/>
      <c r="G529" s="549"/>
      <c r="H529" s="550"/>
      <c r="I529" s="536" t="s">
        <v>307</v>
      </c>
      <c r="J529" s="542"/>
      <c r="K529" s="541">
        <f t="shared" si="239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40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11562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2" activePane="bottomRight" state="frozen"/>
      <selection activeCell="F484" sqref="F484"/>
      <selection pane="topRight" activeCell="F484" sqref="F484"/>
      <selection pane="bottomLeft" activeCell="F484" sqref="F484"/>
      <selection pane="bottomRight" activeCell="C532" sqref="C5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48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70" t="s">
        <v>476</v>
      </c>
      <c r="B165" s="440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40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40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40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40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40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40">
        <f>G164</f>
        <v>5975</v>
      </c>
      <c r="C171" s="541" t="s">
        <v>269</v>
      </c>
      <c r="D171" s="540"/>
      <c r="E171" s="531">
        <f>H164</f>
        <v>30379.84</v>
      </c>
      <c r="F171" s="531"/>
      <c r="G171" s="531" t="s">
        <v>270</v>
      </c>
      <c r="H171" s="531"/>
      <c r="I171" s="559">
        <f>L164</f>
        <v>21.335417264247322</v>
      </c>
      <c r="J171" s="559"/>
      <c r="K171" s="561" t="s">
        <v>271</v>
      </c>
      <c r="L171" s="561"/>
      <c r="M171" s="559">
        <f>J164</f>
        <v>20.288624787775891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40">
        <f>I164+C170</f>
        <v>298.5</v>
      </c>
      <c r="C172" s="538" t="s">
        <v>251</v>
      </c>
      <c r="D172" s="539"/>
      <c r="E172" s="556">
        <f>K164+I170</f>
        <v>321.0507684474756</v>
      </c>
      <c r="F172" s="556"/>
      <c r="G172" s="531" t="s">
        <v>274</v>
      </c>
      <c r="H172" s="531"/>
      <c r="I172" s="559">
        <f>B172-E172</f>
        <v>-22.550768447475605</v>
      </c>
      <c r="J172" s="559"/>
      <c r="K172" s="561" t="s">
        <v>275</v>
      </c>
      <c r="L172" s="561"/>
      <c r="M172" s="562">
        <f>IF(ISERROR(I172/E172),"",I172/E172)</f>
        <v>-7.0240506062407837E-2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40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542</v>
      </c>
      <c r="H177" s="444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440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40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40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40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40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40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40">
        <f>G335</f>
        <v>6332</v>
      </c>
      <c r="C342" s="541" t="s">
        <v>269</v>
      </c>
      <c r="D342" s="540"/>
      <c r="E342" s="531">
        <f>H335</f>
        <v>31909.360000000008</v>
      </c>
      <c r="F342" s="531"/>
      <c r="G342" s="531" t="s">
        <v>270</v>
      </c>
      <c r="H342" s="531"/>
      <c r="I342" s="559">
        <f>L335</f>
        <v>21.928175461429717</v>
      </c>
      <c r="J342" s="559"/>
      <c r="K342" s="561" t="s">
        <v>271</v>
      </c>
      <c r="L342" s="561"/>
      <c r="M342" s="559">
        <f>J335</f>
        <v>16.75132275132275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40">
        <f>I335+C341</f>
        <v>380</v>
      </c>
      <c r="C343" s="538" t="s">
        <v>251</v>
      </c>
      <c r="D343" s="539"/>
      <c r="E343" s="556">
        <f>K335+I341</f>
        <v>318.76091452011548</v>
      </c>
      <c r="F343" s="556"/>
      <c r="G343" s="531" t="s">
        <v>274</v>
      </c>
      <c r="H343" s="531"/>
      <c r="I343" s="559">
        <f>B343-E343</f>
        <v>61.239085479884523</v>
      </c>
      <c r="J343" s="559"/>
      <c r="K343" s="561" t="s">
        <v>275</v>
      </c>
      <c r="L343" s="561"/>
      <c r="M343" s="562">
        <f>IF(ISERROR(I343/E343),"",I343/E343)</f>
        <v>0.19211604274657712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40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444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65" t="s">
        <v>224</v>
      </c>
      <c r="B463" s="566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40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40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40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40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40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40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40">
        <f>G507</f>
        <v>0</v>
      </c>
      <c r="C514" s="541" t="s">
        <v>269</v>
      </c>
      <c r="D514" s="540"/>
      <c r="E514" s="531">
        <f>H507</f>
        <v>0</v>
      </c>
      <c r="F514" s="531"/>
      <c r="G514" s="531" t="s">
        <v>270</v>
      </c>
      <c r="H514" s="531"/>
      <c r="I514" s="559" t="str">
        <f>L507</f>
        <v/>
      </c>
      <c r="J514" s="559"/>
      <c r="K514" s="561" t="s">
        <v>271</v>
      </c>
      <c r="L514" s="561"/>
      <c r="M514" s="559" t="str">
        <f>J507</f>
        <v/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40">
        <f>I507+C513</f>
        <v>1</v>
      </c>
      <c r="C515" s="538" t="s">
        <v>251</v>
      </c>
      <c r="D515" s="539"/>
      <c r="E515" s="556">
        <f>K507+I513</f>
        <v>11</v>
      </c>
      <c r="F515" s="556"/>
      <c r="G515" s="531" t="s">
        <v>274</v>
      </c>
      <c r="H515" s="531"/>
      <c r="I515" s="559">
        <f>B515-E515</f>
        <v>-10</v>
      </c>
      <c r="J515" s="559"/>
      <c r="K515" s="561" t="s">
        <v>275</v>
      </c>
      <c r="L515" s="561"/>
      <c r="M515" s="562">
        <f>IF(ISERROR(I515/E515),"",I515/E515)</f>
        <v>-0.90909090909090906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40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 t="str">
        <f t="array" ref="M516">IF(ISERROR(I516/B514),"",I516/B514)</f>
        <v/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12307</v>
      </c>
      <c r="D519" s="554"/>
      <c r="E519" s="544" t="s">
        <v>269</v>
      </c>
      <c r="F519" s="544"/>
      <c r="G519" s="556">
        <f>SUM(E171,E342,E514)</f>
        <v>62289.200000000012</v>
      </c>
      <c r="H519" s="556"/>
      <c r="I519" s="531" t="s">
        <v>270</v>
      </c>
      <c r="J519" s="544"/>
      <c r="K519" s="553">
        <f>IF(ISERROR(C519/G520),"",C519/G520)</f>
        <v>18.910232133329512</v>
      </c>
      <c r="L519" s="554"/>
      <c r="M519" s="531" t="s">
        <v>271</v>
      </c>
      <c r="N519" s="531"/>
      <c r="O519" s="532">
        <f t="array" ref="O519">IF(ISERROR(C519/C520),"",C519/C520)</f>
        <v>18.111846946284032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679.5</v>
      </c>
      <c r="D520" s="554"/>
      <c r="E520" s="531" t="s">
        <v>251</v>
      </c>
      <c r="F520" s="531"/>
      <c r="G520" s="556">
        <f>SUM(E172,E343,E515)</f>
        <v>650.81168296759108</v>
      </c>
      <c r="H520" s="556"/>
      <c r="I520" s="538" t="s">
        <v>274</v>
      </c>
      <c r="J520" s="539"/>
      <c r="K520" s="541">
        <f>C520-G520</f>
        <v>28.688317032408918</v>
      </c>
      <c r="L520" s="540"/>
      <c r="M520" s="541" t="s">
        <v>275</v>
      </c>
      <c r="N520" s="540"/>
      <c r="O520" s="545">
        <f>IF(ISERROR(K520/C520),"",K520/C520)</f>
        <v>4.2219745448725414E-2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2196</v>
      </c>
      <c r="D524" s="539"/>
      <c r="E524" s="534">
        <f>IF(ISERROR(C524/C530),"",C524/C530)</f>
        <v>0.1784350369708296</v>
      </c>
      <c r="F524" s="535"/>
      <c r="G524" s="549"/>
      <c r="H524" s="550"/>
      <c r="I524" s="536" t="s">
        <v>301</v>
      </c>
      <c r="J524" s="542"/>
      <c r="K524" s="541">
        <f t="shared" ref="K524:K529" si="239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40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5685</v>
      </c>
      <c r="D525" s="539"/>
      <c r="E525" s="534">
        <f>IF(ISERROR(C525/C530),"",C525/C530)</f>
        <v>0.46193223368814496</v>
      </c>
      <c r="F525" s="535"/>
      <c r="G525" s="549"/>
      <c r="H525" s="550"/>
      <c r="I525" s="536" t="s">
        <v>302</v>
      </c>
      <c r="J525" s="542"/>
      <c r="K525" s="541">
        <f t="shared" si="239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40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1088</v>
      </c>
      <c r="D526" s="539"/>
      <c r="E526" s="534">
        <f>IF(ISERROR(C526/C530),"",C526/C530)</f>
        <v>8.8404972779718857E-2</v>
      </c>
      <c r="F526" s="535"/>
      <c r="G526" s="549"/>
      <c r="H526" s="550"/>
      <c r="I526" s="536" t="s">
        <v>303</v>
      </c>
      <c r="J526" s="542"/>
      <c r="K526" s="541">
        <f t="shared" si="239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40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1802</v>
      </c>
      <c r="D527" s="539"/>
      <c r="E527" s="534">
        <f>IF(ISERROR(C527/C530),"",C527/C530)</f>
        <v>0.14642073616640935</v>
      </c>
      <c r="F527" s="535"/>
      <c r="G527" s="549"/>
      <c r="H527" s="550"/>
      <c r="I527" s="536" t="s">
        <v>304</v>
      </c>
      <c r="J527" s="542"/>
      <c r="K527" s="541">
        <f t="shared" si="239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40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1226</v>
      </c>
      <c r="D528" s="539"/>
      <c r="E528" s="534">
        <f>IF(ISERROR(C528/C530),"",C528/C530)</f>
        <v>9.9618103518322912E-2</v>
      </c>
      <c r="F528" s="535"/>
      <c r="G528" s="549"/>
      <c r="H528" s="550"/>
      <c r="I528" s="536" t="s">
        <v>306</v>
      </c>
      <c r="J528" s="542"/>
      <c r="K528" s="541">
        <f t="shared" si="239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40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310</v>
      </c>
      <c r="D529" s="539"/>
      <c r="E529" s="534">
        <f>IF(ISERROR(C529/C530),"",C529/C530)</f>
        <v>2.5188916876574308E-2</v>
      </c>
      <c r="F529" s="535"/>
      <c r="G529" s="549"/>
      <c r="H529" s="550"/>
      <c r="I529" s="536" t="s">
        <v>307</v>
      </c>
      <c r="J529" s="542"/>
      <c r="K529" s="541">
        <f t="shared" si="239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40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12307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64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70" t="s">
        <v>476</v>
      </c>
      <c r="B165" s="456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56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56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56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56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56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56">
        <f>G164</f>
        <v>6400</v>
      </c>
      <c r="C171" s="541" t="s">
        <v>269</v>
      </c>
      <c r="D171" s="540"/>
      <c r="E171" s="531">
        <f>H164</f>
        <v>32492.97</v>
      </c>
      <c r="F171" s="531"/>
      <c r="G171" s="531" t="s">
        <v>270</v>
      </c>
      <c r="H171" s="531"/>
      <c r="I171" s="559">
        <f>L164</f>
        <v>17.687198318547413</v>
      </c>
      <c r="J171" s="559"/>
      <c r="K171" s="561" t="s">
        <v>271</v>
      </c>
      <c r="L171" s="561"/>
      <c r="M171" s="559">
        <f>J164</f>
        <v>16.401004561529394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56">
        <f>I164+C170</f>
        <v>394.22</v>
      </c>
      <c r="C172" s="538" t="s">
        <v>251</v>
      </c>
      <c r="D172" s="539"/>
      <c r="E172" s="556">
        <f>K164+I170</f>
        <v>402.84362750593101</v>
      </c>
      <c r="F172" s="556"/>
      <c r="G172" s="531" t="s">
        <v>274</v>
      </c>
      <c r="H172" s="531"/>
      <c r="I172" s="559">
        <f>B172-E172</f>
        <v>-8.6236275059309833</v>
      </c>
      <c r="J172" s="559"/>
      <c r="K172" s="561" t="s">
        <v>275</v>
      </c>
      <c r="L172" s="561"/>
      <c r="M172" s="562">
        <f>IF(ISERROR(I172/E172),"",I172/E172)</f>
        <v>-2.1406885742046446E-2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56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543</v>
      </c>
      <c r="H177" s="460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70" t="s">
        <v>476</v>
      </c>
      <c r="B336" s="456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56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56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56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56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56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56">
        <f>G335</f>
        <v>5951</v>
      </c>
      <c r="C342" s="541" t="s">
        <v>269</v>
      </c>
      <c r="D342" s="540"/>
      <c r="E342" s="531">
        <f>H335</f>
        <v>30359.000000000004</v>
      </c>
      <c r="F342" s="531"/>
      <c r="G342" s="531" t="s">
        <v>270</v>
      </c>
      <c r="H342" s="531"/>
      <c r="I342" s="559">
        <f>L335</f>
        <v>20.66015252151098</v>
      </c>
      <c r="J342" s="559"/>
      <c r="K342" s="561" t="s">
        <v>271</v>
      </c>
      <c r="L342" s="561"/>
      <c r="M342" s="559">
        <f>J335</f>
        <v>18.857939601356275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56">
        <f>I335+C341</f>
        <v>317.57</v>
      </c>
      <c r="C343" s="538" t="s">
        <v>251</v>
      </c>
      <c r="D343" s="539"/>
      <c r="E343" s="556">
        <f>K335+I341</f>
        <v>318.04240403375172</v>
      </c>
      <c r="F343" s="556"/>
      <c r="G343" s="531" t="s">
        <v>274</v>
      </c>
      <c r="H343" s="531"/>
      <c r="I343" s="559">
        <f>B343-E343</f>
        <v>-0.47240403375172946</v>
      </c>
      <c r="J343" s="559"/>
      <c r="K343" s="561" t="s">
        <v>275</v>
      </c>
      <c r="L343" s="561"/>
      <c r="M343" s="562">
        <f>IF(ISERROR(I343/E343),"",I343/E343)</f>
        <v>-1.4853492105461395E-3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56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460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56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56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56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56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56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56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56">
        <f>G507</f>
        <v>1440</v>
      </c>
      <c r="C514" s="541" t="s">
        <v>269</v>
      </c>
      <c r="D514" s="540"/>
      <c r="E514" s="531">
        <f>H507</f>
        <v>7285.17</v>
      </c>
      <c r="F514" s="531"/>
      <c r="G514" s="531" t="s">
        <v>270</v>
      </c>
      <c r="H514" s="531"/>
      <c r="I514" s="559">
        <f>L507</f>
        <v>15.211267605633802</v>
      </c>
      <c r="J514" s="559"/>
      <c r="K514" s="561" t="s">
        <v>271</v>
      </c>
      <c r="L514" s="561"/>
      <c r="M514" s="559">
        <f>J507</f>
        <v>25.714285714285715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56">
        <f>I507+C513</f>
        <v>57</v>
      </c>
      <c r="C515" s="538" t="s">
        <v>251</v>
      </c>
      <c r="D515" s="539"/>
      <c r="E515" s="556">
        <f>K507+I513</f>
        <v>105.66666666666667</v>
      </c>
      <c r="F515" s="556"/>
      <c r="G515" s="531" t="s">
        <v>274</v>
      </c>
      <c r="H515" s="531"/>
      <c r="I515" s="559">
        <f>B515-E515</f>
        <v>-48.666666666666671</v>
      </c>
      <c r="J515" s="559"/>
      <c r="K515" s="561" t="s">
        <v>275</v>
      </c>
      <c r="L515" s="561"/>
      <c r="M515" s="562">
        <f>IF(ISERROR(I515/E515),"",I515/E515)</f>
        <v>-0.4605678233438486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56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13791</v>
      </c>
      <c r="D519" s="554"/>
      <c r="E519" s="544" t="s">
        <v>269</v>
      </c>
      <c r="F519" s="544"/>
      <c r="G519" s="556">
        <f>SUM(E171,E342,E514)</f>
        <v>70137.14</v>
      </c>
      <c r="H519" s="556"/>
      <c r="I519" s="531" t="s">
        <v>270</v>
      </c>
      <c r="J519" s="544"/>
      <c r="K519" s="553">
        <f>IF(ISERROR(C519/G520),"",C519/G520)</f>
        <v>16.684961563765977</v>
      </c>
      <c r="L519" s="554"/>
      <c r="M519" s="531" t="s">
        <v>271</v>
      </c>
      <c r="N519" s="531"/>
      <c r="O519" s="532">
        <f t="array" ref="O519">IF(ISERROR(C519/C520),"",C519/C520)</f>
        <v>17.938578805655641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768.79</v>
      </c>
      <c r="D520" s="554"/>
      <c r="E520" s="531" t="s">
        <v>251</v>
      </c>
      <c r="F520" s="531"/>
      <c r="G520" s="556">
        <f>SUM(E172,E343,E515)</f>
        <v>826.55269820634942</v>
      </c>
      <c r="H520" s="556"/>
      <c r="I520" s="538" t="s">
        <v>274</v>
      </c>
      <c r="J520" s="539"/>
      <c r="K520" s="541">
        <f>C520-G520</f>
        <v>-57.762698206349455</v>
      </c>
      <c r="L520" s="540"/>
      <c r="M520" s="541" t="s">
        <v>275</v>
      </c>
      <c r="N520" s="540"/>
      <c r="O520" s="545">
        <f>IF(ISERROR(K520/C520),"",K520/C520)</f>
        <v>-7.5134559771003084E-2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3421</v>
      </c>
      <c r="D524" s="539"/>
      <c r="E524" s="534">
        <f>IF(ISERROR(C524/C530),"",C524/C530)</f>
        <v>0.24806032920020304</v>
      </c>
      <c r="F524" s="535"/>
      <c r="G524" s="549"/>
      <c r="H524" s="550"/>
      <c r="I524" s="536" t="s">
        <v>301</v>
      </c>
      <c r="J524" s="542"/>
      <c r="K524" s="541">
        <f t="shared" ref="K524:K529" si="239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40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5007</v>
      </c>
      <c r="D525" s="539"/>
      <c r="E525" s="534">
        <f>IF(ISERROR(C525/C530),"",C525/C530)</f>
        <v>0.36306286708723079</v>
      </c>
      <c r="F525" s="535"/>
      <c r="G525" s="549"/>
      <c r="H525" s="550"/>
      <c r="I525" s="536" t="s">
        <v>302</v>
      </c>
      <c r="J525" s="542"/>
      <c r="K525" s="541">
        <f t="shared" si="239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40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1844</v>
      </c>
      <c r="D526" s="539"/>
      <c r="E526" s="534">
        <f>IF(ISERROR(C526/C530),"",C526/C530)</f>
        <v>0.13371039083460229</v>
      </c>
      <c r="F526" s="535"/>
      <c r="G526" s="549"/>
      <c r="H526" s="550"/>
      <c r="I526" s="536" t="s">
        <v>303</v>
      </c>
      <c r="J526" s="542"/>
      <c r="K526" s="541">
        <f t="shared" si="239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40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1852</v>
      </c>
      <c r="D527" s="539"/>
      <c r="E527" s="534">
        <f>IF(ISERROR(C527/C530),"",C527/C530)</f>
        <v>0.13429047929809296</v>
      </c>
      <c r="F527" s="535"/>
      <c r="G527" s="549"/>
      <c r="H527" s="550"/>
      <c r="I527" s="536" t="s">
        <v>304</v>
      </c>
      <c r="J527" s="542"/>
      <c r="K527" s="541">
        <f t="shared" si="239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40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1237</v>
      </c>
      <c r="D528" s="539"/>
      <c r="E528" s="534">
        <f>IF(ISERROR(C528/C530),"",C528/C530)</f>
        <v>8.9696178667246759E-2</v>
      </c>
      <c r="F528" s="535"/>
      <c r="G528" s="549"/>
      <c r="H528" s="550"/>
      <c r="I528" s="536" t="s">
        <v>306</v>
      </c>
      <c r="J528" s="542"/>
      <c r="K528" s="541">
        <f t="shared" si="239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40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430</v>
      </c>
      <c r="D529" s="539"/>
      <c r="E529" s="534">
        <f>IF(ISERROR(C529/C530),"",C529/C530)</f>
        <v>3.1179754912624175E-2</v>
      </c>
      <c r="F529" s="535"/>
      <c r="G529" s="549"/>
      <c r="H529" s="550"/>
      <c r="I529" s="536" t="s">
        <v>307</v>
      </c>
      <c r="J529" s="542"/>
      <c r="K529" s="541">
        <f t="shared" si="239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40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13791</v>
      </c>
      <c r="D530" s="539"/>
      <c r="E530" s="534">
        <f>SUM(E524:F529)</f>
        <v>1.0000000000000002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76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65" t="s">
        <v>224</v>
      </c>
      <c r="B121" s="566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468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68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68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68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68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68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68">
        <f>G164</f>
        <v>6540</v>
      </c>
      <c r="C171" s="541" t="s">
        <v>269</v>
      </c>
      <c r="D171" s="540"/>
      <c r="E171" s="531">
        <f>H164</f>
        <v>33307.370000000003</v>
      </c>
      <c r="F171" s="531"/>
      <c r="G171" s="531" t="s">
        <v>270</v>
      </c>
      <c r="H171" s="531"/>
      <c r="I171" s="559">
        <f>L164</f>
        <v>20.682940505248705</v>
      </c>
      <c r="J171" s="559"/>
      <c r="K171" s="561" t="s">
        <v>271</v>
      </c>
      <c r="L171" s="561"/>
      <c r="M171" s="559">
        <f>J164</f>
        <v>20.761904761904763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68">
        <f>I164+C170</f>
        <v>319</v>
      </c>
      <c r="C172" s="538" t="s">
        <v>251</v>
      </c>
      <c r="D172" s="539"/>
      <c r="E172" s="556">
        <f>K164+I170</f>
        <v>357.20262110894464</v>
      </c>
      <c r="F172" s="556"/>
      <c r="G172" s="531" t="s">
        <v>274</v>
      </c>
      <c r="H172" s="531"/>
      <c r="I172" s="559">
        <f>B172-E172</f>
        <v>-38.202621108944641</v>
      </c>
      <c r="J172" s="559"/>
      <c r="K172" s="561" t="s">
        <v>275</v>
      </c>
      <c r="L172" s="561"/>
      <c r="M172" s="562">
        <f>IF(ISERROR(I172/E172),"",I172/E172)</f>
        <v>-0.10694944228108862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68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296</v>
      </c>
      <c r="H177" s="472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70" t="s">
        <v>476</v>
      </c>
      <c r="B336" s="468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68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68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68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68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68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68">
        <f>G335</f>
        <v>5401</v>
      </c>
      <c r="C342" s="541" t="s">
        <v>269</v>
      </c>
      <c r="D342" s="540"/>
      <c r="E342" s="531">
        <f>H335</f>
        <v>27702.61</v>
      </c>
      <c r="F342" s="531"/>
      <c r="G342" s="531" t="s">
        <v>270</v>
      </c>
      <c r="H342" s="531"/>
      <c r="I342" s="559">
        <f>L335</f>
        <v>19.890058187213807</v>
      </c>
      <c r="J342" s="559"/>
      <c r="K342" s="561" t="s">
        <v>271</v>
      </c>
      <c r="L342" s="561"/>
      <c r="M342" s="559">
        <f>J335</f>
        <v>18.154621848739495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68">
        <f>I335+C341</f>
        <v>299.5</v>
      </c>
      <c r="C343" s="538" t="s">
        <v>251</v>
      </c>
      <c r="D343" s="539"/>
      <c r="E343" s="556">
        <f>K335+I341</f>
        <v>301.54269480578984</v>
      </c>
      <c r="F343" s="556"/>
      <c r="G343" s="531" t="s">
        <v>274</v>
      </c>
      <c r="H343" s="531"/>
      <c r="I343" s="559">
        <f>B343-E343</f>
        <v>-2.0426948057898358</v>
      </c>
      <c r="J343" s="559"/>
      <c r="K343" s="561" t="s">
        <v>275</v>
      </c>
      <c r="L343" s="561"/>
      <c r="M343" s="562">
        <f>IF(ISERROR(I343/E343),"",I343/E343)</f>
        <v>-6.7741478768220337E-3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68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296</v>
      </c>
      <c r="H348" s="472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68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68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68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68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68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68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68">
        <f>G507</f>
        <v>736</v>
      </c>
      <c r="C514" s="541" t="s">
        <v>269</v>
      </c>
      <c r="D514" s="540"/>
      <c r="E514" s="531">
        <f>H507</f>
        <v>3702.0800000000004</v>
      </c>
      <c r="F514" s="531"/>
      <c r="G514" s="531" t="s">
        <v>270</v>
      </c>
      <c r="H514" s="531"/>
      <c r="I514" s="559">
        <f>L507</f>
        <v>9.1537224746592116</v>
      </c>
      <c r="J514" s="559"/>
      <c r="K514" s="561" t="s">
        <v>271</v>
      </c>
      <c r="L514" s="561"/>
      <c r="M514" s="559">
        <f>J507</f>
        <v>8.8143712574850301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68">
        <f>I507+C513</f>
        <v>84.5</v>
      </c>
      <c r="C515" s="538" t="s">
        <v>251</v>
      </c>
      <c r="D515" s="539"/>
      <c r="E515" s="556">
        <f>K507+I513</f>
        <v>91.404447702834787</v>
      </c>
      <c r="F515" s="556"/>
      <c r="G515" s="531" t="s">
        <v>274</v>
      </c>
      <c r="H515" s="531"/>
      <c r="I515" s="559">
        <f>B515-E515</f>
        <v>-6.904447702834787</v>
      </c>
      <c r="J515" s="559"/>
      <c r="K515" s="561" t="s">
        <v>275</v>
      </c>
      <c r="L515" s="561"/>
      <c r="M515" s="562">
        <f>IF(ISERROR(I515/E515),"",I515/E515)</f>
        <v>-7.5537327519136194E-2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68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12677</v>
      </c>
      <c r="D519" s="554"/>
      <c r="E519" s="544" t="s">
        <v>269</v>
      </c>
      <c r="F519" s="544"/>
      <c r="G519" s="556">
        <f>SUM(E171,E342,E514)</f>
        <v>64712.060000000005</v>
      </c>
      <c r="H519" s="556"/>
      <c r="I519" s="531" t="s">
        <v>270</v>
      </c>
      <c r="J519" s="544"/>
      <c r="K519" s="553">
        <f>IF(ISERROR(C519/G520),"",C519/G520)</f>
        <v>16.899292134500772</v>
      </c>
      <c r="L519" s="554"/>
      <c r="M519" s="531" t="s">
        <v>271</v>
      </c>
      <c r="N519" s="531"/>
      <c r="O519" s="532">
        <f t="array" ref="O519">IF(ISERROR(C519/C520),"",C519/C520)</f>
        <v>18.03271692745377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703</v>
      </c>
      <c r="D520" s="554"/>
      <c r="E520" s="531" t="s">
        <v>251</v>
      </c>
      <c r="F520" s="531"/>
      <c r="G520" s="556">
        <f>SUM(E172,E343,E515)</f>
        <v>750.14976361756919</v>
      </c>
      <c r="H520" s="556"/>
      <c r="I520" s="538" t="s">
        <v>274</v>
      </c>
      <c r="J520" s="539"/>
      <c r="K520" s="541">
        <f>C520-G520</f>
        <v>-47.149763617569192</v>
      </c>
      <c r="L520" s="540"/>
      <c r="M520" s="541" t="s">
        <v>275</v>
      </c>
      <c r="N520" s="540"/>
      <c r="O520" s="545">
        <f>IF(ISERROR(K520/C520),"",K520/C520)</f>
        <v>-6.7069365032104117E-2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2034</v>
      </c>
      <c r="D524" s="539"/>
      <c r="E524" s="534">
        <f>IF(ISERROR(C524/C530),"",C524/C530)</f>
        <v>0.16044805553364361</v>
      </c>
      <c r="F524" s="535"/>
      <c r="G524" s="549"/>
      <c r="H524" s="550"/>
      <c r="I524" s="536" t="s">
        <v>301</v>
      </c>
      <c r="J524" s="542"/>
      <c r="K524" s="541">
        <f t="shared" ref="K524:K529" si="237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8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6783</v>
      </c>
      <c r="D525" s="539"/>
      <c r="E525" s="534">
        <f>IF(ISERROR(C525/C530),"",C525/C530)</f>
        <v>0.5350635008282717</v>
      </c>
      <c r="F525" s="535"/>
      <c r="G525" s="549"/>
      <c r="H525" s="550"/>
      <c r="I525" s="536" t="s">
        <v>302</v>
      </c>
      <c r="J525" s="542"/>
      <c r="K525" s="541">
        <f t="shared" si="237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8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831</v>
      </c>
      <c r="D526" s="539"/>
      <c r="E526" s="534">
        <f>IF(ISERROR(C526/C530),"",C526/C530)</f>
        <v>6.5551786700323425E-2</v>
      </c>
      <c r="F526" s="535"/>
      <c r="G526" s="549"/>
      <c r="H526" s="550"/>
      <c r="I526" s="536" t="s">
        <v>303</v>
      </c>
      <c r="J526" s="542"/>
      <c r="K526" s="541">
        <f t="shared" si="237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8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1374</v>
      </c>
      <c r="D527" s="539"/>
      <c r="E527" s="534">
        <f>IF(ISERROR(C527/C530),"",C527/C530)</f>
        <v>0.10838526465252031</v>
      </c>
      <c r="F527" s="535"/>
      <c r="G527" s="549"/>
      <c r="H527" s="550"/>
      <c r="I527" s="536" t="s">
        <v>304</v>
      </c>
      <c r="J527" s="542"/>
      <c r="K527" s="541">
        <f t="shared" si="237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8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1260</v>
      </c>
      <c r="D528" s="539"/>
      <c r="E528" s="534">
        <f>IF(ISERROR(C528/C530),"",C528/C530)</f>
        <v>9.9392600773053563E-2</v>
      </c>
      <c r="F528" s="535"/>
      <c r="G528" s="549"/>
      <c r="H528" s="550"/>
      <c r="I528" s="536" t="s">
        <v>306</v>
      </c>
      <c r="J528" s="542"/>
      <c r="K528" s="541">
        <f t="shared" si="237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8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395</v>
      </c>
      <c r="D529" s="539"/>
      <c r="E529" s="534">
        <f>IF(ISERROR(C529/C530),"",C529/C530)</f>
        <v>3.1158791512187426E-2</v>
      </c>
      <c r="F529" s="535"/>
      <c r="G529" s="549"/>
      <c r="H529" s="550"/>
      <c r="I529" s="536" t="s">
        <v>307</v>
      </c>
      <c r="J529" s="542"/>
      <c r="K529" s="541">
        <f t="shared" si="237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8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12677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19" activePane="bottomRight" state="frozen"/>
      <selection activeCell="E487" sqref="E487"/>
      <selection pane="topRight" activeCell="E487" sqref="E487"/>
      <selection pane="bottomLeft" activeCell="E487" sqref="E487"/>
      <selection pane="bottomRight" activeCell="E321" sqref="E32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0" t="s">
        <v>413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1:27" ht="18.7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2" t="s">
        <v>12</v>
      </c>
      <c r="B4" s="602" t="s">
        <v>25</v>
      </c>
      <c r="C4" s="602" t="s">
        <v>26</v>
      </c>
      <c r="D4" s="602" t="s">
        <v>27</v>
      </c>
      <c r="E4" s="605" t="s">
        <v>28</v>
      </c>
      <c r="F4" s="608" t="s">
        <v>29</v>
      </c>
      <c r="G4" s="598" t="s">
        <v>30</v>
      </c>
      <c r="H4" s="598"/>
      <c r="I4" s="602" t="s">
        <v>31</v>
      </c>
      <c r="J4" s="613" t="s">
        <v>32</v>
      </c>
      <c r="K4" s="616" t="s">
        <v>33</v>
      </c>
      <c r="L4" s="602" t="s">
        <v>34</v>
      </c>
      <c r="M4" s="619" t="s">
        <v>35</v>
      </c>
      <c r="N4" s="599" t="s">
        <v>36</v>
      </c>
      <c r="O4" s="598" t="s">
        <v>37</v>
      </c>
      <c r="P4" s="598"/>
      <c r="Q4" s="598"/>
      <c r="R4" s="598"/>
      <c r="S4" s="598"/>
      <c r="T4" s="598"/>
      <c r="U4" s="598"/>
      <c r="V4" s="598" t="s">
        <v>38</v>
      </c>
      <c r="W4" s="599" t="s">
        <v>39</v>
      </c>
      <c r="X4" s="598" t="s">
        <v>40</v>
      </c>
      <c r="Y4" s="598"/>
      <c r="Z4" s="598"/>
      <c r="AA4" s="598"/>
    </row>
    <row r="5" spans="1:27" s="104" customFormat="1" ht="15" customHeight="1">
      <c r="A5" s="603"/>
      <c r="B5" s="603"/>
      <c r="C5" s="603"/>
      <c r="D5" s="603"/>
      <c r="E5" s="606"/>
      <c r="F5" s="609"/>
      <c r="G5" s="598"/>
      <c r="H5" s="598"/>
      <c r="I5" s="603"/>
      <c r="J5" s="614"/>
      <c r="K5" s="617"/>
      <c r="L5" s="603"/>
      <c r="M5" s="620"/>
      <c r="N5" s="599"/>
      <c r="O5" s="598" t="s">
        <v>41</v>
      </c>
      <c r="P5" s="598" t="s">
        <v>42</v>
      </c>
      <c r="Q5" s="598" t="s">
        <v>43</v>
      </c>
      <c r="R5" s="611" t="s">
        <v>44</v>
      </c>
      <c r="S5" s="612" t="s">
        <v>45</v>
      </c>
      <c r="T5" s="598" t="s">
        <v>46</v>
      </c>
      <c r="U5" s="598" t="s">
        <v>47</v>
      </c>
      <c r="V5" s="598"/>
      <c r="W5" s="599"/>
      <c r="X5" s="598" t="s">
        <v>13</v>
      </c>
      <c r="Y5" s="598" t="s">
        <v>48</v>
      </c>
      <c r="Z5" s="598" t="s">
        <v>49</v>
      </c>
      <c r="AA5" s="598" t="s">
        <v>47</v>
      </c>
    </row>
    <row r="6" spans="1:27" s="104" customFormat="1" ht="27.75" customHeight="1">
      <c r="A6" s="604"/>
      <c r="B6" s="604"/>
      <c r="C6" s="604"/>
      <c r="D6" s="604"/>
      <c r="E6" s="607"/>
      <c r="F6" s="610"/>
      <c r="G6" s="350" t="s">
        <v>50</v>
      </c>
      <c r="H6" s="477" t="s">
        <v>51</v>
      </c>
      <c r="I6" s="604"/>
      <c r="J6" s="615"/>
      <c r="K6" s="618"/>
      <c r="L6" s="604"/>
      <c r="M6" s="620"/>
      <c r="N6" s="599"/>
      <c r="O6" s="598"/>
      <c r="P6" s="598"/>
      <c r="Q6" s="598"/>
      <c r="R6" s="611"/>
      <c r="S6" s="612"/>
      <c r="T6" s="598"/>
      <c r="U6" s="598"/>
      <c r="V6" s="598"/>
      <c r="W6" s="599"/>
      <c r="X6" s="598"/>
      <c r="Y6" s="598"/>
      <c r="Z6" s="598"/>
      <c r="AA6" s="598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65" t="s">
        <v>201</v>
      </c>
      <c r="B28" s="566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573" t="s">
        <v>216</v>
      </c>
      <c r="B86" s="573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65" t="s">
        <v>224</v>
      </c>
      <c r="B121" s="566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65" t="s">
        <v>231</v>
      </c>
      <c r="B137" s="566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65" t="s">
        <v>234</v>
      </c>
      <c r="B148" s="566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565" t="s">
        <v>244</v>
      </c>
      <c r="B163" s="566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67" t="s">
        <v>246</v>
      </c>
      <c r="B164" s="568"/>
      <c r="C164" s="568"/>
      <c r="D164" s="568"/>
      <c r="E164" s="568"/>
      <c r="F164" s="569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70" t="s">
        <v>476</v>
      </c>
      <c r="B165" s="485" t="s">
        <v>247</v>
      </c>
      <c r="C165" s="553" t="s">
        <v>248</v>
      </c>
      <c r="D165" s="554"/>
      <c r="E165" s="561" t="s">
        <v>249</v>
      </c>
      <c r="F165" s="561"/>
      <c r="G165" s="531" t="s">
        <v>250</v>
      </c>
      <c r="H165" s="531"/>
      <c r="I165" s="561" t="s">
        <v>251</v>
      </c>
      <c r="J165" s="561"/>
      <c r="K165" s="561" t="s">
        <v>252</v>
      </c>
      <c r="L165" s="561"/>
      <c r="M165" s="561" t="s">
        <v>253</v>
      </c>
      <c r="N165" s="561"/>
      <c r="O165" s="561" t="s">
        <v>254</v>
      </c>
      <c r="P165" s="531" t="s">
        <v>255</v>
      </c>
      <c r="Q165" s="531"/>
      <c r="R165" s="531" t="s">
        <v>252</v>
      </c>
      <c r="S165" s="531"/>
      <c r="T165" s="531" t="s">
        <v>256</v>
      </c>
      <c r="U165" s="531"/>
      <c r="V165" s="531" t="s">
        <v>257</v>
      </c>
      <c r="W165" s="531"/>
      <c r="X165" s="531" t="s">
        <v>252</v>
      </c>
      <c r="Y165" s="531"/>
      <c r="Z165" s="531" t="s">
        <v>256</v>
      </c>
      <c r="AA165" s="531"/>
    </row>
    <row r="166" spans="1:27" ht="20.100000000000001" customHeight="1">
      <c r="A166" s="571"/>
      <c r="B166" s="485" t="s">
        <v>258</v>
      </c>
      <c r="C166" s="553">
        <v>1</v>
      </c>
      <c r="D166" s="554"/>
      <c r="E166" s="564">
        <f>C166*11</f>
        <v>11</v>
      </c>
      <c r="F166" s="564"/>
      <c r="G166" s="531">
        <v>1</v>
      </c>
      <c r="H166" s="531"/>
      <c r="I166" s="564">
        <f>G166*11</f>
        <v>11</v>
      </c>
      <c r="J166" s="564"/>
      <c r="K166" s="564">
        <f>E166-I166</f>
        <v>0</v>
      </c>
      <c r="L166" s="564"/>
      <c r="M166" s="562">
        <f>IF(ISERROR(K166/E166),"",K166/E166)</f>
        <v>0</v>
      </c>
      <c r="N166" s="562"/>
      <c r="O166" s="561"/>
      <c r="P166" s="531" t="s">
        <v>201</v>
      </c>
      <c r="Q166" s="531"/>
      <c r="R166" s="560">
        <f>SUM(O28:U28)</f>
        <v>0</v>
      </c>
      <c r="S166" s="560"/>
      <c r="T166" s="555" t="str">
        <f t="array" ref="T166">IF(ISERROR(R166/R173),"",R166/R173)</f>
        <v/>
      </c>
      <c r="U166" s="555"/>
      <c r="V166" s="531" t="s">
        <v>259</v>
      </c>
      <c r="W166" s="531"/>
      <c r="X166" s="558">
        <f>SUM(P27,P85,P120,P136,P147,P161)</f>
        <v>0</v>
      </c>
      <c r="Y166" s="558"/>
      <c r="Z166" s="555" t="str">
        <f t="array" ref="Z166">IF(ISERROR(X166/X173),"",X166/X173)</f>
        <v/>
      </c>
      <c r="AA166" s="555"/>
    </row>
    <row r="167" spans="1:27" ht="20.100000000000001" customHeight="1">
      <c r="A167" s="571"/>
      <c r="B167" s="485" t="s">
        <v>260</v>
      </c>
      <c r="C167" s="553">
        <v>1</v>
      </c>
      <c r="D167" s="554"/>
      <c r="E167" s="564">
        <f>C167*11</f>
        <v>11</v>
      </c>
      <c r="F167" s="564"/>
      <c r="G167" s="531">
        <v>1</v>
      </c>
      <c r="H167" s="531"/>
      <c r="I167" s="564">
        <f>G167*11</f>
        <v>11</v>
      </c>
      <c r="J167" s="564"/>
      <c r="K167" s="564">
        <f>E167-I167</f>
        <v>0</v>
      </c>
      <c r="L167" s="564"/>
      <c r="M167" s="562">
        <f>IF(ISERROR(K167/E167),"",K167/E167)</f>
        <v>0</v>
      </c>
      <c r="N167" s="562"/>
      <c r="O167" s="561"/>
      <c r="P167" s="531" t="s">
        <v>216</v>
      </c>
      <c r="Q167" s="531"/>
      <c r="R167" s="560">
        <f>SUM(O86:U86)</f>
        <v>0</v>
      </c>
      <c r="S167" s="560"/>
      <c r="T167" s="555" t="str">
        <f>IF(ISERROR(R167/R173),"",R167/R173)</f>
        <v/>
      </c>
      <c r="U167" s="555"/>
      <c r="V167" s="531" t="s">
        <v>261</v>
      </c>
      <c r="W167" s="531"/>
      <c r="X167" s="558">
        <f>SUM(P28,P86,P121,P137,P148,P163)</f>
        <v>0</v>
      </c>
      <c r="Y167" s="558"/>
      <c r="Z167" s="555" t="str">
        <f>IF(ISERROR(X167/X173),"",X167/X173)</f>
        <v/>
      </c>
      <c r="AA167" s="555"/>
    </row>
    <row r="168" spans="1:27" ht="20.100000000000001" customHeight="1">
      <c r="A168" s="571"/>
      <c r="B168" s="485" t="s">
        <v>262</v>
      </c>
      <c r="C168" s="553">
        <v>1</v>
      </c>
      <c r="D168" s="554"/>
      <c r="E168" s="564">
        <f>C168*8</f>
        <v>8</v>
      </c>
      <c r="F168" s="564"/>
      <c r="G168" s="531">
        <v>1</v>
      </c>
      <c r="H168" s="531"/>
      <c r="I168" s="564">
        <f>G168*8</f>
        <v>8</v>
      </c>
      <c r="J168" s="564"/>
      <c r="K168" s="564">
        <f>E168-I168</f>
        <v>0</v>
      </c>
      <c r="L168" s="564"/>
      <c r="M168" s="562">
        <f>IF(ISERROR(K168/E168),"",K168/E168)</f>
        <v>0</v>
      </c>
      <c r="N168" s="562"/>
      <c r="O168" s="561"/>
      <c r="P168" s="531" t="s">
        <v>224</v>
      </c>
      <c r="Q168" s="531"/>
      <c r="R168" s="560">
        <f>SUM(O121:U121)</f>
        <v>0</v>
      </c>
      <c r="S168" s="560"/>
      <c r="T168" s="555" t="str">
        <f>IF(ISERROR(R168/R173),"",R168/R173)</f>
        <v/>
      </c>
      <c r="U168" s="555"/>
      <c r="V168" s="531" t="s">
        <v>263</v>
      </c>
      <c r="W168" s="531"/>
      <c r="X168" s="558">
        <f>SUM(P29,P87,P122,P138,P149,P164)</f>
        <v>0</v>
      </c>
      <c r="Y168" s="558"/>
      <c r="Z168" s="555" t="str">
        <f>IF(ISERROR(X168/X173),"",X168/X173)</f>
        <v/>
      </c>
      <c r="AA168" s="555"/>
    </row>
    <row r="169" spans="1:27" ht="20.100000000000001" customHeight="1">
      <c r="A169" s="571"/>
      <c r="B169" s="485" t="s">
        <v>264</v>
      </c>
      <c r="C169" s="553">
        <v>1</v>
      </c>
      <c r="D169" s="554"/>
      <c r="E169" s="564">
        <f>C169*11</f>
        <v>11</v>
      </c>
      <c r="F169" s="564"/>
      <c r="G169" s="531">
        <v>1</v>
      </c>
      <c r="H169" s="531"/>
      <c r="I169" s="564">
        <f>G169*11</f>
        <v>11</v>
      </c>
      <c r="J169" s="564"/>
      <c r="K169" s="564">
        <f>E169-I169</f>
        <v>0</v>
      </c>
      <c r="L169" s="564"/>
      <c r="M169" s="562">
        <f>IF(ISERROR(K169/E169),"",K169/E169)</f>
        <v>0</v>
      </c>
      <c r="N169" s="562"/>
      <c r="O169" s="561"/>
      <c r="P169" s="531" t="s">
        <v>231</v>
      </c>
      <c r="Q169" s="531"/>
      <c r="R169" s="560">
        <f>SUM(O137:U137)</f>
        <v>0</v>
      </c>
      <c r="S169" s="560"/>
      <c r="T169" s="555" t="str">
        <f>IF(ISERROR(R169/R173),"",R169/R173)</f>
        <v/>
      </c>
      <c r="U169" s="555"/>
      <c r="V169" s="531" t="s">
        <v>265</v>
      </c>
      <c r="W169" s="531"/>
      <c r="X169" s="558">
        <f>SUM(P31,P88,P123,P139,P150,P165)</f>
        <v>0</v>
      </c>
      <c r="Y169" s="558"/>
      <c r="Z169" s="555" t="str">
        <f>IF(ISERROR(X169/X173),"",X169/X173)</f>
        <v/>
      </c>
      <c r="AA169" s="555"/>
    </row>
    <row r="170" spans="1:27" ht="20.100000000000001" customHeight="1">
      <c r="A170" s="572"/>
      <c r="B170" s="485" t="s">
        <v>266</v>
      </c>
      <c r="C170" s="563">
        <f>SUM(C166:D169)</f>
        <v>4</v>
      </c>
      <c r="D170" s="537"/>
      <c r="E170" s="564">
        <f>SUM(E166:F169)</f>
        <v>41</v>
      </c>
      <c r="F170" s="564"/>
      <c r="G170" s="531">
        <f>SUM(G166:H169)</f>
        <v>4</v>
      </c>
      <c r="H170" s="531"/>
      <c r="I170" s="564">
        <f>SUM(I166:J169)</f>
        <v>41</v>
      </c>
      <c r="J170" s="564"/>
      <c r="K170" s="564">
        <f>SUM(K166:L169)</f>
        <v>0</v>
      </c>
      <c r="L170" s="564"/>
      <c r="M170" s="562">
        <f>IF(ISERROR(K170/E170),"",K170/E170)</f>
        <v>0</v>
      </c>
      <c r="N170" s="562"/>
      <c r="O170" s="561"/>
      <c r="P170" s="531" t="s">
        <v>234</v>
      </c>
      <c r="Q170" s="531"/>
      <c r="R170" s="560">
        <f>SUM(O148:U148)</f>
        <v>0</v>
      </c>
      <c r="S170" s="560"/>
      <c r="T170" s="555" t="str">
        <f>IF(ISERROR(R170/R173),"",R170/R173)</f>
        <v/>
      </c>
      <c r="U170" s="555"/>
      <c r="V170" s="531" t="s">
        <v>267</v>
      </c>
      <c r="W170" s="531"/>
      <c r="X170" s="558">
        <f>SUM(P32,P89,P124,P140,P151,P166)</f>
        <v>0</v>
      </c>
      <c r="Y170" s="558"/>
      <c r="Z170" s="555" t="str">
        <f>IF(ISERROR(X170/X173),"",X170/X173)</f>
        <v/>
      </c>
      <c r="AA170" s="555"/>
    </row>
    <row r="171" spans="1:27" ht="20.100000000000001" customHeight="1">
      <c r="A171" s="307" t="s">
        <v>477</v>
      </c>
      <c r="B171" s="485">
        <f>G164</f>
        <v>6109</v>
      </c>
      <c r="C171" s="541" t="s">
        <v>269</v>
      </c>
      <c r="D171" s="540"/>
      <c r="E171" s="531">
        <f>H164</f>
        <v>31188.55</v>
      </c>
      <c r="F171" s="531"/>
      <c r="G171" s="531" t="s">
        <v>270</v>
      </c>
      <c r="H171" s="531"/>
      <c r="I171" s="559">
        <f>L164</f>
        <v>20.080767426189098</v>
      </c>
      <c r="J171" s="559"/>
      <c r="K171" s="561" t="s">
        <v>271</v>
      </c>
      <c r="L171" s="561"/>
      <c r="M171" s="559">
        <f>J164</f>
        <v>21.935368043087973</v>
      </c>
      <c r="N171" s="559"/>
      <c r="O171" s="561"/>
      <c r="P171" s="531" t="s">
        <v>244</v>
      </c>
      <c r="Q171" s="531"/>
      <c r="R171" s="560">
        <f>SUM(O163:U163)</f>
        <v>0</v>
      </c>
      <c r="S171" s="560"/>
      <c r="T171" s="555" t="str">
        <f>IF(ISERROR(R171/R173),"",R171/R173)</f>
        <v/>
      </c>
      <c r="U171" s="555"/>
      <c r="V171" s="531" t="s">
        <v>272</v>
      </c>
      <c r="W171" s="531"/>
      <c r="X171" s="558">
        <f>SUM(P33,P90,P125,P141,P152,P167)</f>
        <v>0</v>
      </c>
      <c r="Y171" s="558"/>
      <c r="Z171" s="555" t="str">
        <f>IF(ISERROR(X171/X173),"",X171/X173)</f>
        <v/>
      </c>
      <c r="AA171" s="555"/>
    </row>
    <row r="172" spans="1:27" ht="20.100000000000001" customHeight="1">
      <c r="A172" s="308" t="s">
        <v>478</v>
      </c>
      <c r="B172" s="485">
        <f>I164+C170</f>
        <v>282.5</v>
      </c>
      <c r="C172" s="538" t="s">
        <v>251</v>
      </c>
      <c r="D172" s="539"/>
      <c r="E172" s="556">
        <f>K164+I170</f>
        <v>345.22144086150388</v>
      </c>
      <c r="F172" s="556"/>
      <c r="G172" s="531" t="s">
        <v>274</v>
      </c>
      <c r="H172" s="531"/>
      <c r="I172" s="559">
        <f>B172-E172</f>
        <v>-62.721440861503879</v>
      </c>
      <c r="J172" s="559"/>
      <c r="K172" s="561" t="s">
        <v>275</v>
      </c>
      <c r="L172" s="561"/>
      <c r="M172" s="562">
        <f>IF(ISERROR(I172/E172),"",I172/E172)</f>
        <v>-0.18168466218373297</v>
      </c>
      <c r="N172" s="562"/>
      <c r="O172" s="561"/>
      <c r="P172" s="531" t="s">
        <v>245</v>
      </c>
      <c r="Q172" s="531"/>
      <c r="R172" s="560"/>
      <c r="S172" s="560"/>
      <c r="T172" s="555" t="str">
        <f>IF(ISERROR(R172/R173),"",R172/R173)</f>
        <v/>
      </c>
      <c r="U172" s="555"/>
      <c r="V172" s="531" t="s">
        <v>264</v>
      </c>
      <c r="W172" s="531"/>
      <c r="X172" s="558"/>
      <c r="Y172" s="558"/>
      <c r="Z172" s="555" t="str">
        <f>IF(ISERROR(X172/X173),"",X172/X173)</f>
        <v/>
      </c>
      <c r="AA172" s="555"/>
    </row>
    <row r="173" spans="1:27" ht="20.100000000000001" customHeight="1">
      <c r="A173" s="308" t="s">
        <v>479</v>
      </c>
      <c r="B173" s="485">
        <f>N164</f>
        <v>0</v>
      </c>
      <c r="C173" s="538" t="s">
        <v>277</v>
      </c>
      <c r="D173" s="539"/>
      <c r="E173" s="555">
        <f>IF(ISERROR(B173/B172),"",B173/B172)</f>
        <v>0</v>
      </c>
      <c r="F173" s="555"/>
      <c r="G173" s="531" t="s">
        <v>278</v>
      </c>
      <c r="H173" s="531"/>
      <c r="I173" s="561">
        <f>V164</f>
        <v>0</v>
      </c>
      <c r="J173" s="561"/>
      <c r="K173" s="561" t="s">
        <v>279</v>
      </c>
      <c r="L173" s="561"/>
      <c r="M173" s="562">
        <f t="array" ref="M173">IF(ISERROR(I173/B171),"",I173/B171)</f>
        <v>0</v>
      </c>
      <c r="N173" s="562"/>
      <c r="O173" s="561"/>
      <c r="P173" s="531" t="s">
        <v>266</v>
      </c>
      <c r="Q173" s="531"/>
      <c r="R173" s="560">
        <f>SUM(R166:S172)</f>
        <v>0</v>
      </c>
      <c r="S173" s="560"/>
      <c r="T173" s="555"/>
      <c r="U173" s="555"/>
      <c r="V173" s="531" t="s">
        <v>266</v>
      </c>
      <c r="W173" s="531"/>
      <c r="X173" s="558">
        <f>SUM(X166:Y172)</f>
        <v>0</v>
      </c>
      <c r="Y173" s="558"/>
      <c r="Z173" s="555"/>
      <c r="AA173" s="555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81" t="s">
        <v>480</v>
      </c>
      <c r="B175" s="584" t="s">
        <v>280</v>
      </c>
      <c r="C175" s="584" t="s">
        <v>281</v>
      </c>
      <c r="D175" s="584" t="s">
        <v>282</v>
      </c>
      <c r="E175" s="587" t="s">
        <v>283</v>
      </c>
      <c r="F175" s="578" t="s">
        <v>284</v>
      </c>
      <c r="G175" s="561" t="s">
        <v>285</v>
      </c>
      <c r="H175" s="561"/>
      <c r="I175" s="584" t="s">
        <v>286</v>
      </c>
      <c r="J175" s="590" t="s">
        <v>271</v>
      </c>
      <c r="K175" s="593" t="s">
        <v>287</v>
      </c>
      <c r="L175" s="584" t="s">
        <v>270</v>
      </c>
      <c r="M175" s="574" t="s">
        <v>288</v>
      </c>
      <c r="N175" s="576" t="s">
        <v>252</v>
      </c>
      <c r="O175" s="561" t="s">
        <v>289</v>
      </c>
      <c r="P175" s="561"/>
      <c r="Q175" s="561"/>
      <c r="R175" s="561"/>
      <c r="S175" s="561"/>
      <c r="T175" s="561"/>
      <c r="U175" s="561"/>
      <c r="V175" s="561" t="s">
        <v>290</v>
      </c>
      <c r="W175" s="576" t="s">
        <v>291</v>
      </c>
      <c r="X175" s="561" t="s">
        <v>292</v>
      </c>
      <c r="Y175" s="561"/>
      <c r="Z175" s="561"/>
      <c r="AA175" s="561"/>
    </row>
    <row r="176" spans="1:27" ht="21.95" customHeight="1">
      <c r="A176" s="582"/>
      <c r="B176" s="585"/>
      <c r="C176" s="585"/>
      <c r="D176" s="585"/>
      <c r="E176" s="588"/>
      <c r="F176" s="579"/>
      <c r="G176" s="561"/>
      <c r="H176" s="561"/>
      <c r="I176" s="585"/>
      <c r="J176" s="591"/>
      <c r="K176" s="594"/>
      <c r="L176" s="585"/>
      <c r="M176" s="575"/>
      <c r="N176" s="576"/>
      <c r="O176" s="561" t="s">
        <v>259</v>
      </c>
      <c r="P176" s="561" t="s">
        <v>261</v>
      </c>
      <c r="Q176" s="561" t="s">
        <v>263</v>
      </c>
      <c r="R176" s="577" t="s">
        <v>265</v>
      </c>
      <c r="S176" s="531" t="s">
        <v>267</v>
      </c>
      <c r="T176" s="561" t="s">
        <v>272</v>
      </c>
      <c r="U176" s="561" t="s">
        <v>264</v>
      </c>
      <c r="V176" s="561"/>
      <c r="W176" s="576"/>
      <c r="X176" s="561" t="s">
        <v>293</v>
      </c>
      <c r="Y176" s="561" t="s">
        <v>294</v>
      </c>
      <c r="Z176" s="561" t="s">
        <v>295</v>
      </c>
      <c r="AA176" s="561" t="s">
        <v>264</v>
      </c>
    </row>
    <row r="177" spans="1:27" ht="21.95" customHeight="1">
      <c r="A177" s="583"/>
      <c r="B177" s="586"/>
      <c r="C177" s="586"/>
      <c r="D177" s="586"/>
      <c r="E177" s="589"/>
      <c r="F177" s="580"/>
      <c r="G177" s="348" t="s">
        <v>545</v>
      </c>
      <c r="H177" s="478" t="s">
        <v>297</v>
      </c>
      <c r="I177" s="586"/>
      <c r="J177" s="592"/>
      <c r="K177" s="595"/>
      <c r="L177" s="586"/>
      <c r="M177" s="575"/>
      <c r="N177" s="576"/>
      <c r="O177" s="561"/>
      <c r="P177" s="561"/>
      <c r="Q177" s="561"/>
      <c r="R177" s="577"/>
      <c r="S177" s="531"/>
      <c r="T177" s="561"/>
      <c r="U177" s="561"/>
      <c r="V177" s="561"/>
      <c r="W177" s="576"/>
      <c r="X177" s="561"/>
      <c r="Y177" s="561"/>
      <c r="Z177" s="561"/>
      <c r="AA177" s="561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65" t="s">
        <v>201</v>
      </c>
      <c r="B199" s="566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573" t="s">
        <v>216</v>
      </c>
      <c r="B257" s="573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65" t="s">
        <v>224</v>
      </c>
      <c r="B292" s="566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65" t="s">
        <v>231</v>
      </c>
      <c r="B308" s="566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65" t="s">
        <v>234</v>
      </c>
      <c r="B319" s="566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31+1+31+38+5-5</f>
        <v>101</v>
      </c>
      <c r="H321" s="488">
        <f t="shared" si="144"/>
        <v>664.58</v>
      </c>
      <c r="I321" s="129">
        <v>22</v>
      </c>
      <c r="J321" s="130">
        <f t="array" ref="J321">IF(ISERROR(G321/I321),"",G321/I321)</f>
        <v>4.5909090909090908</v>
      </c>
      <c r="K321" s="131">
        <f t="array" ref="K321">IF(ISERROR(G321/L321),"",G321/L321)</f>
        <v>20.2</v>
      </c>
      <c r="L321" s="129">
        <v>5</v>
      </c>
      <c r="M321" s="109">
        <f t="shared" si="145"/>
        <v>1.8000000000000007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565" t="s">
        <v>244</v>
      </c>
      <c r="B334" s="566"/>
      <c r="C334" s="486" t="s">
        <v>202</v>
      </c>
      <c r="D334" s="143"/>
      <c r="E334" s="143"/>
      <c r="F334" s="144"/>
      <c r="G334" s="145">
        <f>SUM(G320:G333)</f>
        <v>240</v>
      </c>
      <c r="H334" s="146">
        <f>SUM(H320:H330)</f>
        <v>1507.38</v>
      </c>
      <c r="I334" s="146">
        <f>SUM(I320:I333)</f>
        <v>50</v>
      </c>
      <c r="J334" s="130">
        <f t="array" ref="J334">IF(ISERROR(G334/I334),"",G334/I334)</f>
        <v>4.8</v>
      </c>
      <c r="K334" s="146">
        <f>SUM(K320:K330)</f>
        <v>47.223988005997001</v>
      </c>
      <c r="L334" s="147"/>
      <c r="M334" s="150">
        <f t="shared" ref="M334:AA334" si="155">SUM(M320:M330)</f>
        <v>2.7760119940029977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67" t="s">
        <v>246</v>
      </c>
      <c r="B335" s="568"/>
      <c r="C335" s="568"/>
      <c r="D335" s="568"/>
      <c r="E335" s="568"/>
      <c r="F335" s="569"/>
      <c r="G335" s="154">
        <f>SUM(G199,G257,G292,G308,G319,G334)</f>
        <v>5749</v>
      </c>
      <c r="H335" s="154">
        <f>SUM(H199,H257,H292,H308,H319,H334)</f>
        <v>29277.82</v>
      </c>
      <c r="I335" s="154">
        <f>SUM(I199,I257,I292,I308,I319,I334)</f>
        <v>359.5</v>
      </c>
      <c r="J335" s="155">
        <f t="array" ref="J335">IF(ISERROR(G335/I335),"",G335/I335)</f>
        <v>15.991655076495132</v>
      </c>
      <c r="K335" s="154">
        <f>SUM(K199,K257,K292,K308,K319,K334)</f>
        <v>306.2734384234559</v>
      </c>
      <c r="L335" s="155">
        <f>IF(ISERROR(G335/K335),"",G335/K335)</f>
        <v>18.7708082999068</v>
      </c>
      <c r="M335" s="154">
        <f t="shared" ref="M335:AA335" si="156">SUM(M199,M257,M292,M308,M319,M334)</f>
        <v>53.226561576544128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70" t="s">
        <v>476</v>
      </c>
      <c r="B336" s="485" t="s">
        <v>247</v>
      </c>
      <c r="C336" s="553" t="s">
        <v>248</v>
      </c>
      <c r="D336" s="554"/>
      <c r="E336" s="561" t="s">
        <v>249</v>
      </c>
      <c r="F336" s="561"/>
      <c r="G336" s="531" t="s">
        <v>250</v>
      </c>
      <c r="H336" s="531"/>
      <c r="I336" s="561" t="s">
        <v>251</v>
      </c>
      <c r="J336" s="561"/>
      <c r="K336" s="561" t="s">
        <v>252</v>
      </c>
      <c r="L336" s="561"/>
      <c r="M336" s="561" t="s">
        <v>253</v>
      </c>
      <c r="N336" s="561"/>
      <c r="O336" s="561" t="s">
        <v>254</v>
      </c>
      <c r="P336" s="531" t="s">
        <v>255</v>
      </c>
      <c r="Q336" s="531"/>
      <c r="R336" s="531" t="s">
        <v>252</v>
      </c>
      <c r="S336" s="531"/>
      <c r="T336" s="531" t="s">
        <v>256</v>
      </c>
      <c r="U336" s="531"/>
      <c r="V336" s="531" t="s">
        <v>257</v>
      </c>
      <c r="W336" s="531"/>
      <c r="X336" s="531" t="s">
        <v>252</v>
      </c>
      <c r="Y336" s="531"/>
      <c r="Z336" s="531" t="s">
        <v>256</v>
      </c>
      <c r="AA336" s="531"/>
    </row>
    <row r="337" spans="1:27" ht="20.100000000000001" customHeight="1">
      <c r="A337" s="571"/>
      <c r="B337" s="485" t="s">
        <v>258</v>
      </c>
      <c r="C337" s="596">
        <v>1</v>
      </c>
      <c r="D337" s="597"/>
      <c r="E337" s="564">
        <f>C337*11</f>
        <v>11</v>
      </c>
      <c r="F337" s="564"/>
      <c r="G337" s="531">
        <v>1</v>
      </c>
      <c r="H337" s="531"/>
      <c r="I337" s="564">
        <f>G337*11</f>
        <v>11</v>
      </c>
      <c r="J337" s="564"/>
      <c r="K337" s="564">
        <f>E337-I337</f>
        <v>0</v>
      </c>
      <c r="L337" s="564"/>
      <c r="M337" s="562">
        <f>IF(ISERROR(K337/E337),"",K337/E337)</f>
        <v>0</v>
      </c>
      <c r="N337" s="562"/>
      <c r="O337" s="561"/>
      <c r="P337" s="531" t="s">
        <v>201</v>
      </c>
      <c r="Q337" s="531"/>
      <c r="R337" s="560">
        <f>SUM(O199:U199)</f>
        <v>0</v>
      </c>
      <c r="S337" s="560"/>
      <c r="T337" s="555" t="str">
        <f t="array" ref="T337">IF(ISERROR(R337/R344),"",R337/R344)</f>
        <v/>
      </c>
      <c r="U337" s="555"/>
      <c r="V337" s="531" t="s">
        <v>259</v>
      </c>
      <c r="W337" s="531"/>
      <c r="X337" s="532">
        <f>SUM(P198,P256,P291,P307,P318,P333)</f>
        <v>0</v>
      </c>
      <c r="Y337" s="533"/>
      <c r="Z337" s="555" t="str">
        <f t="array" ref="Z337">IF(ISERROR(X337/X344),"",X337/X344)</f>
        <v/>
      </c>
      <c r="AA337" s="555"/>
    </row>
    <row r="338" spans="1:27" ht="20.100000000000001" customHeight="1">
      <c r="A338" s="571"/>
      <c r="B338" s="485" t="s">
        <v>260</v>
      </c>
      <c r="C338" s="553">
        <v>0</v>
      </c>
      <c r="D338" s="554"/>
      <c r="E338" s="564">
        <f>C338*11</f>
        <v>0</v>
      </c>
      <c r="F338" s="564"/>
      <c r="G338" s="531">
        <v>0</v>
      </c>
      <c r="H338" s="531"/>
      <c r="I338" s="564">
        <f>G338*11</f>
        <v>0</v>
      </c>
      <c r="J338" s="564"/>
      <c r="K338" s="564">
        <f>E338-I338</f>
        <v>0</v>
      </c>
      <c r="L338" s="564"/>
      <c r="M338" s="562" t="str">
        <f>IF(ISERROR(K338/E338),"",K338/E338)</f>
        <v/>
      </c>
      <c r="N338" s="562"/>
      <c r="O338" s="561"/>
      <c r="P338" s="531" t="s">
        <v>216</v>
      </c>
      <c r="Q338" s="531"/>
      <c r="R338" s="560">
        <f>SUM(O257:U257)</f>
        <v>0</v>
      </c>
      <c r="S338" s="560"/>
      <c r="T338" s="555" t="str">
        <f>IF(ISERROR(R338/R344),"",R338/R344)</f>
        <v/>
      </c>
      <c r="U338" s="555"/>
      <c r="V338" s="531" t="s">
        <v>261</v>
      </c>
      <c r="W338" s="531"/>
      <c r="X338" s="532">
        <f>SUM(P199,P257,P292,P308,P319,P334)</f>
        <v>0</v>
      </c>
      <c r="Y338" s="533"/>
      <c r="Z338" s="555" t="str">
        <f>IF(ISERROR(X338/X344),"",X338/X344)</f>
        <v/>
      </c>
      <c r="AA338" s="555"/>
    </row>
    <row r="339" spans="1:27" ht="20.100000000000001" customHeight="1">
      <c r="A339" s="571"/>
      <c r="B339" s="485" t="s">
        <v>262</v>
      </c>
      <c r="C339" s="553">
        <v>0</v>
      </c>
      <c r="D339" s="554"/>
      <c r="E339" s="564">
        <f>C339*8</f>
        <v>0</v>
      </c>
      <c r="F339" s="564"/>
      <c r="G339" s="531">
        <v>1</v>
      </c>
      <c r="H339" s="531"/>
      <c r="I339" s="564">
        <f>G339*8</f>
        <v>8</v>
      </c>
      <c r="J339" s="564"/>
      <c r="K339" s="564">
        <f>E339-I339</f>
        <v>-8</v>
      </c>
      <c r="L339" s="564"/>
      <c r="M339" s="562" t="str">
        <f>IF(ISERROR(K339/E339),"",K339/E339)</f>
        <v/>
      </c>
      <c r="N339" s="562"/>
      <c r="O339" s="561"/>
      <c r="P339" s="531" t="s">
        <v>224</v>
      </c>
      <c r="Q339" s="531"/>
      <c r="R339" s="560">
        <f>SUM(O292:U292)</f>
        <v>0</v>
      </c>
      <c r="S339" s="560"/>
      <c r="T339" s="555" t="str">
        <f>IF(ISERROR(R339/R344),"",R339/R344)</f>
        <v/>
      </c>
      <c r="U339" s="555"/>
      <c r="V339" s="531" t="s">
        <v>263</v>
      </c>
      <c r="W339" s="531"/>
      <c r="X339" s="532">
        <f>SUM(P200,P258,P293,P309,P320,P335)</f>
        <v>0</v>
      </c>
      <c r="Y339" s="533"/>
      <c r="Z339" s="555" t="str">
        <f>IF(ISERROR(X339/X344),"",X339/X344)</f>
        <v/>
      </c>
      <c r="AA339" s="555"/>
    </row>
    <row r="340" spans="1:27" ht="20.100000000000001" customHeight="1">
      <c r="A340" s="571"/>
      <c r="B340" s="485" t="s">
        <v>264</v>
      </c>
      <c r="C340" s="553">
        <v>1</v>
      </c>
      <c r="D340" s="554"/>
      <c r="E340" s="564">
        <f>C340*11</f>
        <v>11</v>
      </c>
      <c r="F340" s="564"/>
      <c r="G340" s="531">
        <v>1</v>
      </c>
      <c r="H340" s="531"/>
      <c r="I340" s="564">
        <f>G340*11</f>
        <v>11</v>
      </c>
      <c r="J340" s="564"/>
      <c r="K340" s="564">
        <f>E340-I340</f>
        <v>0</v>
      </c>
      <c r="L340" s="564"/>
      <c r="M340" s="562">
        <f>IF(ISERROR(K340/E340),"",K340/E340)</f>
        <v>0</v>
      </c>
      <c r="N340" s="562"/>
      <c r="O340" s="561"/>
      <c r="P340" s="531" t="s">
        <v>231</v>
      </c>
      <c r="Q340" s="531"/>
      <c r="R340" s="560">
        <f>SUM(O308:U308)</f>
        <v>0</v>
      </c>
      <c r="S340" s="560"/>
      <c r="T340" s="555" t="str">
        <f>IF(ISERROR(R340/R344),"",R340/R344)</f>
        <v/>
      </c>
      <c r="U340" s="555"/>
      <c r="V340" s="531" t="s">
        <v>265</v>
      </c>
      <c r="W340" s="531"/>
      <c r="X340" s="532">
        <f>SUM(P202,P259,P294,P310,P321,P336)</f>
        <v>0</v>
      </c>
      <c r="Y340" s="533"/>
      <c r="Z340" s="555" t="str">
        <f>IF(ISERROR(X340/X344),"",X340/X344)</f>
        <v/>
      </c>
      <c r="AA340" s="555"/>
    </row>
    <row r="341" spans="1:27" ht="20.100000000000001" customHeight="1">
      <c r="A341" s="572"/>
      <c r="B341" s="485" t="s">
        <v>266</v>
      </c>
      <c r="C341" s="563">
        <f>SUM(C337:D340)</f>
        <v>2</v>
      </c>
      <c r="D341" s="537"/>
      <c r="E341" s="564">
        <f>SUM(E337:F340)</f>
        <v>22</v>
      </c>
      <c r="F341" s="564"/>
      <c r="G341" s="531">
        <f>SUM(G337:H340)</f>
        <v>3</v>
      </c>
      <c r="H341" s="531"/>
      <c r="I341" s="564">
        <f>SUM(I337:J340)</f>
        <v>30</v>
      </c>
      <c r="J341" s="564"/>
      <c r="K341" s="564">
        <f>SUM(K337:L340)</f>
        <v>-8</v>
      </c>
      <c r="L341" s="564"/>
      <c r="M341" s="562">
        <f>IF(ISERROR(K341/E341),"",K341/E341)</f>
        <v>-0.36363636363636365</v>
      </c>
      <c r="N341" s="562"/>
      <c r="O341" s="561"/>
      <c r="P341" s="531" t="s">
        <v>234</v>
      </c>
      <c r="Q341" s="531"/>
      <c r="R341" s="560">
        <f>SUM(O319:U319)</f>
        <v>0</v>
      </c>
      <c r="S341" s="560"/>
      <c r="T341" s="555" t="str">
        <f>IF(ISERROR(R341/R344),"",R341/R344)</f>
        <v/>
      </c>
      <c r="U341" s="555"/>
      <c r="V341" s="531" t="s">
        <v>267</v>
      </c>
      <c r="W341" s="531"/>
      <c r="X341" s="532">
        <f>SUM(P203,P260,P295,P311,P322,P337)</f>
        <v>0</v>
      </c>
      <c r="Y341" s="533"/>
      <c r="Z341" s="555" t="str">
        <f>IF(ISERROR(X341/X344),"",X341/X344)</f>
        <v/>
      </c>
      <c r="AA341" s="555"/>
    </row>
    <row r="342" spans="1:27" ht="20.100000000000001" customHeight="1">
      <c r="A342" s="309" t="s">
        <v>477</v>
      </c>
      <c r="B342" s="485">
        <f>G335</f>
        <v>5749</v>
      </c>
      <c r="C342" s="541" t="s">
        <v>269</v>
      </c>
      <c r="D342" s="540"/>
      <c r="E342" s="531">
        <f>H335</f>
        <v>29277.82</v>
      </c>
      <c r="F342" s="531"/>
      <c r="G342" s="531" t="s">
        <v>270</v>
      </c>
      <c r="H342" s="531"/>
      <c r="I342" s="559">
        <f>L335</f>
        <v>18.7708082999068</v>
      </c>
      <c r="J342" s="559"/>
      <c r="K342" s="561" t="s">
        <v>271</v>
      </c>
      <c r="L342" s="561"/>
      <c r="M342" s="559">
        <f>J335</f>
        <v>15.991655076495132</v>
      </c>
      <c r="N342" s="559"/>
      <c r="O342" s="561"/>
      <c r="P342" s="531" t="s">
        <v>244</v>
      </c>
      <c r="Q342" s="531"/>
      <c r="R342" s="560">
        <f>SUM(O334:U334)</f>
        <v>0</v>
      </c>
      <c r="S342" s="560"/>
      <c r="T342" s="555" t="str">
        <f>IF(ISERROR(R342/R344),"",R342/R344)</f>
        <v/>
      </c>
      <c r="U342" s="555"/>
      <c r="V342" s="531" t="s">
        <v>272</v>
      </c>
      <c r="W342" s="531"/>
      <c r="X342" s="532">
        <f>SUM(P204,P261,P296,P312,P323,P338)</f>
        <v>0</v>
      </c>
      <c r="Y342" s="533"/>
      <c r="Z342" s="555" t="str">
        <f>IF(ISERROR(X342/X344),"",X342/X344)</f>
        <v/>
      </c>
      <c r="AA342" s="555"/>
    </row>
    <row r="343" spans="1:27" ht="20.100000000000001" customHeight="1">
      <c r="A343" s="310" t="s">
        <v>478</v>
      </c>
      <c r="B343" s="485">
        <f>I335+C341</f>
        <v>361.5</v>
      </c>
      <c r="C343" s="538" t="s">
        <v>251</v>
      </c>
      <c r="D343" s="539"/>
      <c r="E343" s="556">
        <f>K335+I341</f>
        <v>336.2734384234559</v>
      </c>
      <c r="F343" s="556"/>
      <c r="G343" s="531" t="s">
        <v>274</v>
      </c>
      <c r="H343" s="531"/>
      <c r="I343" s="559">
        <f>B343-E343</f>
        <v>25.2265615765441</v>
      </c>
      <c r="J343" s="559"/>
      <c r="K343" s="561" t="s">
        <v>275</v>
      </c>
      <c r="L343" s="561"/>
      <c r="M343" s="562">
        <f>IF(ISERROR(I343/E343),"",I343/E343)</f>
        <v>7.5018002298407174E-2</v>
      </c>
      <c r="N343" s="562"/>
      <c r="O343" s="561"/>
      <c r="P343" s="531" t="s">
        <v>245</v>
      </c>
      <c r="Q343" s="531"/>
      <c r="R343" s="560"/>
      <c r="S343" s="560"/>
      <c r="T343" s="555" t="str">
        <f>IF(ISERROR(R343/R344),"",R343/R344)</f>
        <v/>
      </c>
      <c r="U343" s="555"/>
      <c r="V343" s="531" t="s">
        <v>264</v>
      </c>
      <c r="W343" s="531"/>
      <c r="X343" s="532">
        <f>SUM(P205,P262,P297,P313,P324,P339)</f>
        <v>0</v>
      </c>
      <c r="Y343" s="533"/>
      <c r="Z343" s="555" t="str">
        <f>IF(ISERROR(X343/X344),"",X343/X344)</f>
        <v/>
      </c>
      <c r="AA343" s="555"/>
    </row>
    <row r="344" spans="1:27" ht="20.100000000000001" customHeight="1">
      <c r="A344" s="310" t="s">
        <v>479</v>
      </c>
      <c r="B344" s="485">
        <f>N335</f>
        <v>0</v>
      </c>
      <c r="C344" s="538" t="s">
        <v>277</v>
      </c>
      <c r="D344" s="539"/>
      <c r="E344" s="555">
        <f>IF(ISERROR(B344/B343),"",B344/B343)</f>
        <v>0</v>
      </c>
      <c r="F344" s="555"/>
      <c r="G344" s="531" t="s">
        <v>278</v>
      </c>
      <c r="H344" s="531"/>
      <c r="I344" s="561">
        <f>V335</f>
        <v>0</v>
      </c>
      <c r="J344" s="561"/>
      <c r="K344" s="561" t="s">
        <v>279</v>
      </c>
      <c r="L344" s="561"/>
      <c r="M344" s="562">
        <f t="array" ref="M344">IF(ISERROR(I344/B342),"",I344/B342)</f>
        <v>0</v>
      </c>
      <c r="N344" s="562"/>
      <c r="O344" s="561"/>
      <c r="P344" s="531" t="s">
        <v>266</v>
      </c>
      <c r="Q344" s="531"/>
      <c r="R344" s="560">
        <f>SUM(R337:S343)</f>
        <v>0</v>
      </c>
      <c r="S344" s="560"/>
      <c r="T344" s="555"/>
      <c r="U344" s="555"/>
      <c r="V344" s="531" t="s">
        <v>266</v>
      </c>
      <c r="W344" s="531"/>
      <c r="X344" s="558">
        <f>SUM(X337:Y343)</f>
        <v>0</v>
      </c>
      <c r="Y344" s="558"/>
      <c r="Z344" s="555"/>
      <c r="AA344" s="555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81" t="s">
        <v>480</v>
      </c>
      <c r="B346" s="584" t="s">
        <v>280</v>
      </c>
      <c r="C346" s="584" t="s">
        <v>281</v>
      </c>
      <c r="D346" s="584" t="s">
        <v>282</v>
      </c>
      <c r="E346" s="587" t="s">
        <v>283</v>
      </c>
      <c r="F346" s="578" t="s">
        <v>284</v>
      </c>
      <c r="G346" s="561" t="s">
        <v>285</v>
      </c>
      <c r="H346" s="561"/>
      <c r="I346" s="584" t="s">
        <v>286</v>
      </c>
      <c r="J346" s="590" t="s">
        <v>271</v>
      </c>
      <c r="K346" s="593" t="s">
        <v>287</v>
      </c>
      <c r="L346" s="584" t="s">
        <v>270</v>
      </c>
      <c r="M346" s="574" t="s">
        <v>288</v>
      </c>
      <c r="N346" s="576" t="s">
        <v>252</v>
      </c>
      <c r="O346" s="561" t="s">
        <v>289</v>
      </c>
      <c r="P346" s="561"/>
      <c r="Q346" s="561"/>
      <c r="R346" s="561"/>
      <c r="S346" s="561"/>
      <c r="T346" s="561"/>
      <c r="U346" s="561"/>
      <c r="V346" s="561" t="s">
        <v>290</v>
      </c>
      <c r="W346" s="576" t="s">
        <v>291</v>
      </c>
      <c r="X346" s="561" t="s">
        <v>292</v>
      </c>
      <c r="Y346" s="561"/>
      <c r="Z346" s="561"/>
      <c r="AA346" s="561"/>
    </row>
    <row r="347" spans="1:27" ht="21.95" customHeight="1">
      <c r="A347" s="582"/>
      <c r="B347" s="585"/>
      <c r="C347" s="585"/>
      <c r="D347" s="585"/>
      <c r="E347" s="588"/>
      <c r="F347" s="579"/>
      <c r="G347" s="561"/>
      <c r="H347" s="561"/>
      <c r="I347" s="585"/>
      <c r="J347" s="591"/>
      <c r="K347" s="594"/>
      <c r="L347" s="585"/>
      <c r="M347" s="575"/>
      <c r="N347" s="576"/>
      <c r="O347" s="561" t="s">
        <v>259</v>
      </c>
      <c r="P347" s="561" t="s">
        <v>261</v>
      </c>
      <c r="Q347" s="561" t="s">
        <v>263</v>
      </c>
      <c r="R347" s="577" t="s">
        <v>265</v>
      </c>
      <c r="S347" s="531" t="s">
        <v>267</v>
      </c>
      <c r="T347" s="561" t="s">
        <v>272</v>
      </c>
      <c r="U347" s="561" t="s">
        <v>264</v>
      </c>
      <c r="V347" s="561"/>
      <c r="W347" s="576"/>
      <c r="X347" s="561" t="s">
        <v>293</v>
      </c>
      <c r="Y347" s="561" t="s">
        <v>294</v>
      </c>
      <c r="Z347" s="561" t="s">
        <v>295</v>
      </c>
      <c r="AA347" s="561" t="s">
        <v>264</v>
      </c>
    </row>
    <row r="348" spans="1:27" ht="21.95" customHeight="1">
      <c r="A348" s="583"/>
      <c r="B348" s="586"/>
      <c r="C348" s="586"/>
      <c r="D348" s="586"/>
      <c r="E348" s="589"/>
      <c r="F348" s="580"/>
      <c r="G348" s="348" t="s">
        <v>545</v>
      </c>
      <c r="H348" s="478" t="s">
        <v>297</v>
      </c>
      <c r="I348" s="586"/>
      <c r="J348" s="592"/>
      <c r="K348" s="595"/>
      <c r="L348" s="586"/>
      <c r="M348" s="575"/>
      <c r="N348" s="576"/>
      <c r="O348" s="561"/>
      <c r="P348" s="561"/>
      <c r="Q348" s="561"/>
      <c r="R348" s="577"/>
      <c r="S348" s="531"/>
      <c r="T348" s="561"/>
      <c r="U348" s="561"/>
      <c r="V348" s="561"/>
      <c r="W348" s="576"/>
      <c r="X348" s="561"/>
      <c r="Y348" s="561"/>
      <c r="Z348" s="561"/>
      <c r="AA348" s="561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65" t="s">
        <v>201</v>
      </c>
      <c r="B370" s="566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73" t="s">
        <v>216</v>
      </c>
      <c r="B428" s="573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65" t="s">
        <v>224</v>
      </c>
      <c r="B463" s="566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65" t="s">
        <v>231</v>
      </c>
      <c r="B479" s="566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65" t="s">
        <v>234</v>
      </c>
      <c r="B490" s="566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65" t="s">
        <v>244</v>
      </c>
      <c r="B506" s="566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67" t="s">
        <v>246</v>
      </c>
      <c r="B507" s="568"/>
      <c r="C507" s="568"/>
      <c r="D507" s="568"/>
      <c r="E507" s="568"/>
      <c r="F507" s="569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70" t="s">
        <v>476</v>
      </c>
      <c r="B508" s="485" t="s">
        <v>247</v>
      </c>
      <c r="C508" s="553" t="s">
        <v>248</v>
      </c>
      <c r="D508" s="554"/>
      <c r="E508" s="561" t="s">
        <v>249</v>
      </c>
      <c r="F508" s="561"/>
      <c r="G508" s="531" t="s">
        <v>250</v>
      </c>
      <c r="H508" s="531"/>
      <c r="I508" s="561" t="s">
        <v>251</v>
      </c>
      <c r="J508" s="561"/>
      <c r="K508" s="561" t="s">
        <v>252</v>
      </c>
      <c r="L508" s="561"/>
      <c r="M508" s="561" t="s">
        <v>253</v>
      </c>
      <c r="N508" s="561"/>
      <c r="O508" s="561" t="s">
        <v>254</v>
      </c>
      <c r="P508" s="531" t="s">
        <v>255</v>
      </c>
      <c r="Q508" s="531"/>
      <c r="R508" s="531" t="s">
        <v>252</v>
      </c>
      <c r="S508" s="531"/>
      <c r="T508" s="531" t="s">
        <v>256</v>
      </c>
      <c r="U508" s="531"/>
      <c r="V508" s="531" t="s">
        <v>257</v>
      </c>
      <c r="W508" s="531"/>
      <c r="X508" s="531" t="s">
        <v>252</v>
      </c>
      <c r="Y508" s="531"/>
      <c r="Z508" s="531" t="s">
        <v>256</v>
      </c>
      <c r="AA508" s="531"/>
    </row>
    <row r="509" spans="1:27" ht="20.100000000000001" customHeight="1">
      <c r="A509" s="571"/>
      <c r="B509" s="485" t="s">
        <v>258</v>
      </c>
      <c r="C509" s="553">
        <v>0</v>
      </c>
      <c r="D509" s="554"/>
      <c r="E509" s="564">
        <f>C509*11</f>
        <v>0</v>
      </c>
      <c r="F509" s="564"/>
      <c r="G509" s="531">
        <v>0</v>
      </c>
      <c r="H509" s="531"/>
      <c r="I509" s="564">
        <f>G509*11</f>
        <v>0</v>
      </c>
      <c r="J509" s="564"/>
      <c r="K509" s="564">
        <f>E509-I509</f>
        <v>0</v>
      </c>
      <c r="L509" s="564"/>
      <c r="M509" s="562" t="str">
        <f>IF(ISERROR(K509/E509),"",K509/E509)</f>
        <v/>
      </c>
      <c r="N509" s="562"/>
      <c r="O509" s="561"/>
      <c r="P509" s="531" t="s">
        <v>201</v>
      </c>
      <c r="Q509" s="531"/>
      <c r="R509" s="560">
        <f>SUM(O370:U370)</f>
        <v>0</v>
      </c>
      <c r="S509" s="560"/>
      <c r="T509" s="555" t="str">
        <f t="array" ref="T509">IF(ISERROR(R509/R516),"",R509/R516)</f>
        <v/>
      </c>
      <c r="U509" s="555"/>
      <c r="V509" s="531" t="s">
        <v>259</v>
      </c>
      <c r="W509" s="531"/>
      <c r="X509" s="558">
        <f>SUM(O370,O428,O463,O479,O490,O506)</f>
        <v>0</v>
      </c>
      <c r="Y509" s="558"/>
      <c r="Z509" s="555" t="str">
        <f t="array" ref="Z509">IF(ISERROR(X509/X516),"",X509/X516)</f>
        <v/>
      </c>
      <c r="AA509" s="555"/>
    </row>
    <row r="510" spans="1:27" ht="20.100000000000001" customHeight="1">
      <c r="A510" s="571"/>
      <c r="B510" s="485" t="s">
        <v>260</v>
      </c>
      <c r="C510" s="553">
        <v>0</v>
      </c>
      <c r="D510" s="554"/>
      <c r="E510" s="564">
        <f>C510*11</f>
        <v>0</v>
      </c>
      <c r="F510" s="564"/>
      <c r="G510" s="531">
        <v>0</v>
      </c>
      <c r="H510" s="531"/>
      <c r="I510" s="564">
        <f>G510*11</f>
        <v>0</v>
      </c>
      <c r="J510" s="564"/>
      <c r="K510" s="564">
        <f>E510-I510</f>
        <v>0</v>
      </c>
      <c r="L510" s="564"/>
      <c r="M510" s="562" t="str">
        <f>IF(ISERROR(K510/E510),"",K510/E510)</f>
        <v/>
      </c>
      <c r="N510" s="562"/>
      <c r="O510" s="561"/>
      <c r="P510" s="531" t="s">
        <v>216</v>
      </c>
      <c r="Q510" s="531"/>
      <c r="R510" s="560">
        <f>SUM(O428:U428)</f>
        <v>0</v>
      </c>
      <c r="S510" s="560"/>
      <c r="T510" s="555" t="str">
        <f>IF(ISERROR(R510/R516),"",R510/R516)</f>
        <v/>
      </c>
      <c r="U510" s="555"/>
      <c r="V510" s="531" t="s">
        <v>261</v>
      </c>
      <c r="W510" s="531"/>
      <c r="X510" s="558">
        <f>SUM(O371,O429,O464,O480,O491,O507)</f>
        <v>0</v>
      </c>
      <c r="Y510" s="558"/>
      <c r="Z510" s="555" t="str">
        <f>IF(ISERROR(X510/X516),"",X510/X516)</f>
        <v/>
      </c>
      <c r="AA510" s="555"/>
    </row>
    <row r="511" spans="1:27" ht="20.100000000000001" customHeight="1">
      <c r="A511" s="571"/>
      <c r="B511" s="485" t="s">
        <v>262</v>
      </c>
      <c r="C511" s="553">
        <v>0</v>
      </c>
      <c r="D511" s="554"/>
      <c r="E511" s="564">
        <f>C511*11</f>
        <v>0</v>
      </c>
      <c r="F511" s="564"/>
      <c r="G511" s="531">
        <v>0</v>
      </c>
      <c r="H511" s="531"/>
      <c r="I511" s="564">
        <f>G511*11</f>
        <v>0</v>
      </c>
      <c r="J511" s="564"/>
      <c r="K511" s="564">
        <f>E511-I511</f>
        <v>0</v>
      </c>
      <c r="L511" s="564"/>
      <c r="M511" s="562" t="str">
        <f>IF(ISERROR(K511/E511),"",K511/E511)</f>
        <v/>
      </c>
      <c r="N511" s="562"/>
      <c r="O511" s="561"/>
      <c r="P511" s="531" t="s">
        <v>224</v>
      </c>
      <c r="Q511" s="531"/>
      <c r="R511" s="560">
        <f>SUM(O463:U463)</f>
        <v>0</v>
      </c>
      <c r="S511" s="560"/>
      <c r="T511" s="555" t="str">
        <f>IF(ISERROR(R511/R516),"",R511/R516)</f>
        <v/>
      </c>
      <c r="U511" s="555"/>
      <c r="V511" s="531" t="s">
        <v>263</v>
      </c>
      <c r="W511" s="531"/>
      <c r="X511" s="558">
        <f>SUM(O373,O430,O465,O481,O492,O508)</f>
        <v>0</v>
      </c>
      <c r="Y511" s="558"/>
      <c r="Z511" s="555" t="str">
        <f>IF(ISERROR(X511/X516),"",X511/X516)</f>
        <v/>
      </c>
      <c r="AA511" s="555"/>
    </row>
    <row r="512" spans="1:27" ht="20.100000000000001" customHeight="1">
      <c r="A512" s="571"/>
      <c r="B512" s="485" t="s">
        <v>264</v>
      </c>
      <c r="C512" s="553">
        <v>1</v>
      </c>
      <c r="D512" s="554"/>
      <c r="E512" s="564">
        <f>C512*11</f>
        <v>11</v>
      </c>
      <c r="F512" s="564"/>
      <c r="G512" s="531">
        <v>1</v>
      </c>
      <c r="H512" s="531"/>
      <c r="I512" s="564">
        <f>G512*11</f>
        <v>11</v>
      </c>
      <c r="J512" s="564"/>
      <c r="K512" s="564">
        <f>E512-I512</f>
        <v>0</v>
      </c>
      <c r="L512" s="564"/>
      <c r="M512" s="562">
        <f>IF(ISERROR(K512/E512),"",K512/E512)</f>
        <v>0</v>
      </c>
      <c r="N512" s="562"/>
      <c r="O512" s="561"/>
      <c r="P512" s="531" t="s">
        <v>231</v>
      </c>
      <c r="Q512" s="531"/>
      <c r="R512" s="560">
        <f>SUM(O479:U479)</f>
        <v>0</v>
      </c>
      <c r="S512" s="560"/>
      <c r="T512" s="555" t="str">
        <f>IF(ISERROR(R512/R516),"",R512/R516)</f>
        <v/>
      </c>
      <c r="U512" s="555"/>
      <c r="V512" s="531" t="s">
        <v>265</v>
      </c>
      <c r="W512" s="531"/>
      <c r="X512" s="558">
        <f>SUM(O374,O431,O466,O482,O493,O509)</f>
        <v>0</v>
      </c>
      <c r="Y512" s="558"/>
      <c r="Z512" s="555" t="str">
        <f>IF(ISERROR(X512/X516),"",X512/X516)</f>
        <v/>
      </c>
      <c r="AA512" s="555"/>
    </row>
    <row r="513" spans="1:27" ht="20.100000000000001" customHeight="1">
      <c r="A513" s="572"/>
      <c r="B513" s="485" t="s">
        <v>266</v>
      </c>
      <c r="C513" s="563">
        <f>SUM(C509:D512)</f>
        <v>1</v>
      </c>
      <c r="D513" s="537"/>
      <c r="E513" s="564">
        <f>SUM(E509:F512)</f>
        <v>11</v>
      </c>
      <c r="F513" s="564"/>
      <c r="G513" s="531">
        <f>SUM(G509:H512)</f>
        <v>1</v>
      </c>
      <c r="H513" s="531"/>
      <c r="I513" s="564">
        <f>SUM(I509:J512)</f>
        <v>11</v>
      </c>
      <c r="J513" s="564"/>
      <c r="K513" s="564">
        <f>SUM(K509:L512)</f>
        <v>0</v>
      </c>
      <c r="L513" s="564"/>
      <c r="M513" s="562">
        <f>IF(ISERROR(K513/E513),"",K513/E513)</f>
        <v>0</v>
      </c>
      <c r="N513" s="562"/>
      <c r="O513" s="561"/>
      <c r="P513" s="531" t="s">
        <v>234</v>
      </c>
      <c r="Q513" s="531"/>
      <c r="R513" s="560">
        <f>SUM(O490:U490)</f>
        <v>0</v>
      </c>
      <c r="S513" s="560"/>
      <c r="T513" s="555" t="str">
        <f>IF(ISERROR(R513/R516),"",R513/R516)</f>
        <v/>
      </c>
      <c r="U513" s="555"/>
      <c r="V513" s="531" t="s">
        <v>267</v>
      </c>
      <c r="W513" s="531"/>
      <c r="X513" s="558">
        <f>SUM(O375,O432,O467,O483,O494,O510)</f>
        <v>0</v>
      </c>
      <c r="Y513" s="558"/>
      <c r="Z513" s="555" t="str">
        <f>IF(ISERROR(X513/X516),"",X513/X516)</f>
        <v/>
      </c>
      <c r="AA513" s="555"/>
    </row>
    <row r="514" spans="1:27" ht="20.100000000000001" customHeight="1">
      <c r="A514" s="307" t="s">
        <v>477</v>
      </c>
      <c r="B514" s="485">
        <f>G507</f>
        <v>1083</v>
      </c>
      <c r="C514" s="541" t="s">
        <v>269</v>
      </c>
      <c r="D514" s="540"/>
      <c r="E514" s="531">
        <f>H507</f>
        <v>5447.49</v>
      </c>
      <c r="F514" s="531"/>
      <c r="G514" s="531" t="s">
        <v>270</v>
      </c>
      <c r="H514" s="531"/>
      <c r="I514" s="559">
        <f>L507</f>
        <v>8.8439038505672585</v>
      </c>
      <c r="J514" s="559"/>
      <c r="K514" s="561" t="s">
        <v>271</v>
      </c>
      <c r="L514" s="561"/>
      <c r="M514" s="559">
        <f>J507</f>
        <v>10.83</v>
      </c>
      <c r="N514" s="559"/>
      <c r="O514" s="561"/>
      <c r="P514" s="531" t="s">
        <v>244</v>
      </c>
      <c r="Q514" s="531"/>
      <c r="R514" s="560">
        <f>SUM(O506:U506)</f>
        <v>0</v>
      </c>
      <c r="S514" s="560"/>
      <c r="T514" s="555" t="str">
        <f>IF(ISERROR(R514/R516),"",R514/R516)</f>
        <v/>
      </c>
      <c r="U514" s="555"/>
      <c r="V514" s="531" t="s">
        <v>272</v>
      </c>
      <c r="W514" s="531"/>
      <c r="X514" s="558">
        <f>SUM(O376,O433,O468,O484,O495,O511)</f>
        <v>0</v>
      </c>
      <c r="Y514" s="558"/>
      <c r="Z514" s="555" t="str">
        <f>IF(ISERROR(X514/X516),"",X514/X516)</f>
        <v/>
      </c>
      <c r="AA514" s="555"/>
    </row>
    <row r="515" spans="1:27" ht="20.100000000000001" customHeight="1">
      <c r="A515" s="308" t="s">
        <v>478</v>
      </c>
      <c r="B515" s="485">
        <f>I507+C513</f>
        <v>101</v>
      </c>
      <c r="C515" s="538" t="s">
        <v>251</v>
      </c>
      <c r="D515" s="539"/>
      <c r="E515" s="556">
        <f>K507+I513</f>
        <v>133.45723362658845</v>
      </c>
      <c r="F515" s="556"/>
      <c r="G515" s="531" t="s">
        <v>274</v>
      </c>
      <c r="H515" s="531"/>
      <c r="I515" s="559">
        <f>B515-E515</f>
        <v>-32.457233626588447</v>
      </c>
      <c r="J515" s="559"/>
      <c r="K515" s="561" t="s">
        <v>275</v>
      </c>
      <c r="L515" s="561"/>
      <c r="M515" s="562">
        <f>IF(ISERROR(I515/E515),"",I515/E515)</f>
        <v>-0.24320325503976317</v>
      </c>
      <c r="N515" s="562"/>
      <c r="O515" s="561"/>
      <c r="P515" s="531" t="s">
        <v>245</v>
      </c>
      <c r="Q515" s="531"/>
      <c r="R515" s="560"/>
      <c r="S515" s="560"/>
      <c r="T515" s="555" t="str">
        <f>IF(ISERROR(R515/R516),"",R515/R516)</f>
        <v/>
      </c>
      <c r="U515" s="555"/>
      <c r="V515" s="531" t="s">
        <v>264</v>
      </c>
      <c r="W515" s="531"/>
      <c r="X515" s="558">
        <f>SUM(O377,O434,O469,O489,O496,O512)</f>
        <v>0</v>
      </c>
      <c r="Y515" s="558"/>
      <c r="Z515" s="555" t="str">
        <f>IF(ISERROR(X515/X516),"",X515/X516)</f>
        <v/>
      </c>
      <c r="AA515" s="555"/>
    </row>
    <row r="516" spans="1:27" ht="20.100000000000001" customHeight="1">
      <c r="A516" s="308" t="s">
        <v>479</v>
      </c>
      <c r="B516" s="485">
        <f>N507</f>
        <v>0</v>
      </c>
      <c r="C516" s="538" t="s">
        <v>277</v>
      </c>
      <c r="D516" s="539"/>
      <c r="E516" s="555">
        <f>IF(ISERROR(B516/B515),"",B516/B515)</f>
        <v>0</v>
      </c>
      <c r="F516" s="555"/>
      <c r="G516" s="531" t="s">
        <v>278</v>
      </c>
      <c r="H516" s="531"/>
      <c r="I516" s="561">
        <f>V507</f>
        <v>0</v>
      </c>
      <c r="J516" s="561"/>
      <c r="K516" s="561" t="s">
        <v>279</v>
      </c>
      <c r="L516" s="561"/>
      <c r="M516" s="562">
        <f t="array" ref="M516">IF(ISERROR(I516/B514),"",I516/B514)</f>
        <v>0</v>
      </c>
      <c r="N516" s="562"/>
      <c r="O516" s="561"/>
      <c r="P516" s="531" t="s">
        <v>266</v>
      </c>
      <c r="Q516" s="531"/>
      <c r="R516" s="560">
        <f>SUM(R509:S515)</f>
        <v>0</v>
      </c>
      <c r="S516" s="560"/>
      <c r="T516" s="555"/>
      <c r="U516" s="555"/>
      <c r="V516" s="531" t="s">
        <v>266</v>
      </c>
      <c r="W516" s="531"/>
      <c r="X516" s="558">
        <f>SUM(X509:Y515)</f>
        <v>0</v>
      </c>
      <c r="Y516" s="558"/>
      <c r="Z516" s="555"/>
      <c r="AA516" s="555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57" t="str">
        <f>IF(ISERROR(#REF!/#REF!),"",#REF!/#REF!)</f>
        <v/>
      </c>
      <c r="H517" s="557"/>
      <c r="I517" s="557"/>
      <c r="J517" s="125"/>
      <c r="K517" s="160"/>
      <c r="L517" s="122"/>
      <c r="M517" s="122"/>
      <c r="N517" s="557" t="str">
        <f>IF(ISERROR(G517/#REF!),"",G517/#REF!)</f>
        <v/>
      </c>
      <c r="O517" s="557"/>
      <c r="P517" s="557"/>
      <c r="Q517" s="557"/>
      <c r="R517" s="557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44" t="s">
        <v>268</v>
      </c>
      <c r="B519" s="544"/>
      <c r="C519" s="553">
        <f>SUM(B171,B342,B514)</f>
        <v>12941</v>
      </c>
      <c r="D519" s="554"/>
      <c r="E519" s="544" t="s">
        <v>269</v>
      </c>
      <c r="F519" s="544"/>
      <c r="G519" s="556">
        <f>SUM(E171,E342,E514)</f>
        <v>65913.86</v>
      </c>
      <c r="H519" s="556"/>
      <c r="I519" s="531" t="s">
        <v>270</v>
      </c>
      <c r="J519" s="544"/>
      <c r="K519" s="553">
        <f>IF(ISERROR(C519/G520),"",C519/G520)</f>
        <v>15.879460639430928</v>
      </c>
      <c r="L519" s="554"/>
      <c r="M519" s="531" t="s">
        <v>271</v>
      </c>
      <c r="N519" s="531"/>
      <c r="O519" s="532">
        <f t="array" ref="O519">IF(ISERROR(C519/C520),"",C519/C520)</f>
        <v>17.370469798657719</v>
      </c>
      <c r="P519" s="533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1" t="s">
        <v>273</v>
      </c>
      <c r="B520" s="531"/>
      <c r="C520" s="553">
        <f>SUM(B172,B343,B515)</f>
        <v>745</v>
      </c>
      <c r="D520" s="554"/>
      <c r="E520" s="531" t="s">
        <v>251</v>
      </c>
      <c r="F520" s="531"/>
      <c r="G520" s="556">
        <f>SUM(E172,E343,E515)</f>
        <v>814.95211291154828</v>
      </c>
      <c r="H520" s="556"/>
      <c r="I520" s="538" t="s">
        <v>274</v>
      </c>
      <c r="J520" s="539"/>
      <c r="K520" s="541">
        <f>C520-G520</f>
        <v>-69.952112911548284</v>
      </c>
      <c r="L520" s="540"/>
      <c r="M520" s="541" t="s">
        <v>275</v>
      </c>
      <c r="N520" s="540"/>
      <c r="O520" s="545">
        <f>IF(ISERROR(K520/C520),"",K520/C520)</f>
        <v>-9.3895453572548027E-2</v>
      </c>
      <c r="P520" s="546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38" t="s">
        <v>276</v>
      </c>
      <c r="B521" s="539"/>
      <c r="C521" s="553">
        <f>SUM(B173,B344,B516)</f>
        <v>0</v>
      </c>
      <c r="D521" s="554"/>
      <c r="E521" s="538" t="s">
        <v>277</v>
      </c>
      <c r="F521" s="539"/>
      <c r="G521" s="555">
        <f>IF(ISERROR(C521/C520),"",C521/C520)</f>
        <v>0</v>
      </c>
      <c r="H521" s="555"/>
      <c r="I521" s="531" t="s">
        <v>278</v>
      </c>
      <c r="J521" s="544"/>
      <c r="K521" s="556">
        <f>SUM(I173,I344,I516)</f>
        <v>0</v>
      </c>
      <c r="L521" s="556"/>
      <c r="M521" s="544" t="s">
        <v>279</v>
      </c>
      <c r="N521" s="544"/>
      <c r="O521" s="545">
        <f t="array" ref="O521">IF(ISERROR(K521/C519),"",K521/C519)</f>
        <v>0</v>
      </c>
      <c r="P521" s="546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38" t="s">
        <v>298</v>
      </c>
      <c r="B523" s="539"/>
      <c r="C523" s="538" t="s">
        <v>299</v>
      </c>
      <c r="D523" s="539"/>
      <c r="E523" s="538" t="s">
        <v>256</v>
      </c>
      <c r="F523" s="539"/>
      <c r="G523" s="547" t="s">
        <v>254</v>
      </c>
      <c r="H523" s="548"/>
      <c r="I523" s="538" t="s">
        <v>255</v>
      </c>
      <c r="J523" s="540"/>
      <c r="K523" s="538" t="s">
        <v>300</v>
      </c>
      <c r="L523" s="539"/>
      <c r="M523" s="538" t="s">
        <v>256</v>
      </c>
      <c r="N523" s="539"/>
      <c r="O523" s="531" t="s">
        <v>257</v>
      </c>
      <c r="P523" s="531"/>
      <c r="Q523" s="538" t="s">
        <v>300</v>
      </c>
      <c r="R523" s="539"/>
      <c r="S523" s="538" t="s">
        <v>256</v>
      </c>
      <c r="T523" s="539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43" t="s">
        <v>201</v>
      </c>
      <c r="B524" s="539"/>
      <c r="C524" s="538">
        <f>SUM(G28,G199,G370)</f>
        <v>1582</v>
      </c>
      <c r="D524" s="539"/>
      <c r="E524" s="534">
        <f>IF(ISERROR(C524/C530),"",C524/C530)</f>
        <v>0.12224712155165753</v>
      </c>
      <c r="F524" s="535"/>
      <c r="G524" s="549"/>
      <c r="H524" s="550"/>
      <c r="I524" s="536" t="s">
        <v>301</v>
      </c>
      <c r="J524" s="542"/>
      <c r="K524" s="541">
        <f t="shared" ref="K524:K529" si="237">SUM(R166,U337,U509)</f>
        <v>0</v>
      </c>
      <c r="L524" s="540"/>
      <c r="M524" s="534" t="str">
        <f t="array" ref="M524">IF(ISERROR(K524/K530),"",K524/K530)</f>
        <v/>
      </c>
      <c r="N524" s="535"/>
      <c r="O524" s="531" t="s">
        <v>259</v>
      </c>
      <c r="P524" s="531"/>
      <c r="Q524" s="532">
        <f t="shared" ref="Q524:Q529" si="238">SUM(X166,AA337,AA509)</f>
        <v>0</v>
      </c>
      <c r="R524" s="533"/>
      <c r="S524" s="534" t="str">
        <f t="array" ref="S524">IF(ISERROR(Q524/Q530),"",Q524/Q530)</f>
        <v/>
      </c>
      <c r="T524" s="53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43" t="s">
        <v>216</v>
      </c>
      <c r="B525" s="539"/>
      <c r="C525" s="538">
        <f>SUM(G86,G257,G428)</f>
        <v>6230</v>
      </c>
      <c r="D525" s="539"/>
      <c r="E525" s="534">
        <f>IF(ISERROR(C525/C530),"",C525/C530)</f>
        <v>0.48141565566803185</v>
      </c>
      <c r="F525" s="535"/>
      <c r="G525" s="549"/>
      <c r="H525" s="550"/>
      <c r="I525" s="536" t="s">
        <v>302</v>
      </c>
      <c r="J525" s="542"/>
      <c r="K525" s="541">
        <f t="shared" si="237"/>
        <v>0</v>
      </c>
      <c r="L525" s="540"/>
      <c r="M525" s="534" t="str">
        <f>IF(ISERROR(K525/K530),"",K525/K530)</f>
        <v/>
      </c>
      <c r="N525" s="535"/>
      <c r="O525" s="531" t="s">
        <v>261</v>
      </c>
      <c r="P525" s="531"/>
      <c r="Q525" s="532">
        <f t="shared" si="238"/>
        <v>0</v>
      </c>
      <c r="R525" s="533"/>
      <c r="S525" s="534" t="str">
        <f>IF(ISERROR(Q525/Q530),"",Q525/Q530)</f>
        <v/>
      </c>
      <c r="T525" s="53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43" t="s">
        <v>224</v>
      </c>
      <c r="B526" s="539"/>
      <c r="C526" s="538">
        <f>SUM(G121,G292,G463)</f>
        <v>1840</v>
      </c>
      <c r="D526" s="539"/>
      <c r="E526" s="534">
        <f>IF(ISERROR(C526/C530),"",C526/C530)</f>
        <v>0.14218375705123251</v>
      </c>
      <c r="F526" s="535"/>
      <c r="G526" s="549"/>
      <c r="H526" s="550"/>
      <c r="I526" s="536" t="s">
        <v>303</v>
      </c>
      <c r="J526" s="542"/>
      <c r="K526" s="541">
        <f t="shared" si="237"/>
        <v>0</v>
      </c>
      <c r="L526" s="540"/>
      <c r="M526" s="534" t="str">
        <f>IF(ISERROR(K526/K530),"",K526/K530)</f>
        <v/>
      </c>
      <c r="N526" s="535"/>
      <c r="O526" s="531" t="s">
        <v>263</v>
      </c>
      <c r="P526" s="531"/>
      <c r="Q526" s="532">
        <f t="shared" si="238"/>
        <v>0</v>
      </c>
      <c r="R526" s="533"/>
      <c r="S526" s="534" t="str">
        <f>IF(ISERROR(Q526/Q530),"",Q526/Q530)</f>
        <v/>
      </c>
      <c r="T526" s="53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43" t="s">
        <v>231</v>
      </c>
      <c r="B527" s="539"/>
      <c r="C527" s="538">
        <f>SUM(G137,G308,G479)</f>
        <v>1515</v>
      </c>
      <c r="D527" s="539"/>
      <c r="E527" s="534">
        <f>IF(ISERROR(C527/C530),"",C527/C530)</f>
        <v>0.11706977822424851</v>
      </c>
      <c r="F527" s="535"/>
      <c r="G527" s="549"/>
      <c r="H527" s="550"/>
      <c r="I527" s="536" t="s">
        <v>304</v>
      </c>
      <c r="J527" s="542"/>
      <c r="K527" s="541">
        <f t="shared" si="237"/>
        <v>0</v>
      </c>
      <c r="L527" s="540"/>
      <c r="M527" s="534" t="str">
        <f>IF(ISERROR(K527/K530),"",K527/K530)</f>
        <v/>
      </c>
      <c r="N527" s="535"/>
      <c r="O527" s="531" t="s">
        <v>305</v>
      </c>
      <c r="P527" s="531"/>
      <c r="Q527" s="532">
        <f t="shared" si="238"/>
        <v>0</v>
      </c>
      <c r="R527" s="533"/>
      <c r="S527" s="534" t="str">
        <f>IF(ISERROR(Q527/Q530),"",Q527/Q530)</f>
        <v/>
      </c>
      <c r="T527" s="535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43" t="s">
        <v>234</v>
      </c>
      <c r="B528" s="539"/>
      <c r="C528" s="538">
        <f>SUM(G148,G319,G490)</f>
        <v>1289</v>
      </c>
      <c r="D528" s="539"/>
      <c r="E528" s="534">
        <f>IF(ISERROR(C528/C530),"",C528/C530)</f>
        <v>9.9605903716868865E-2</v>
      </c>
      <c r="F528" s="535"/>
      <c r="G528" s="549"/>
      <c r="H528" s="550"/>
      <c r="I528" s="536" t="s">
        <v>306</v>
      </c>
      <c r="J528" s="542"/>
      <c r="K528" s="541">
        <f t="shared" si="237"/>
        <v>0</v>
      </c>
      <c r="L528" s="540"/>
      <c r="M528" s="534" t="str">
        <f>IF(ISERROR(K528/K530),"",K528/K530)</f>
        <v/>
      </c>
      <c r="N528" s="535"/>
      <c r="O528" s="531" t="s">
        <v>267</v>
      </c>
      <c r="P528" s="531"/>
      <c r="Q528" s="532">
        <f t="shared" si="238"/>
        <v>0</v>
      </c>
      <c r="R528" s="533"/>
      <c r="S528" s="534" t="str">
        <f>IF(ISERROR(Q528/Q530),"",Q528/Q530)</f>
        <v/>
      </c>
      <c r="T528" s="535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43" t="s">
        <v>244</v>
      </c>
      <c r="B529" s="539"/>
      <c r="C529" s="538">
        <f>SUM(G163,G334,G506)</f>
        <v>485</v>
      </c>
      <c r="D529" s="539"/>
      <c r="E529" s="534">
        <f>IF(ISERROR(C529/C530),"",C529/C530)</f>
        <v>3.7477783787960746E-2</v>
      </c>
      <c r="F529" s="535"/>
      <c r="G529" s="549"/>
      <c r="H529" s="550"/>
      <c r="I529" s="536" t="s">
        <v>307</v>
      </c>
      <c r="J529" s="542"/>
      <c r="K529" s="541">
        <f t="shared" si="237"/>
        <v>0</v>
      </c>
      <c r="L529" s="540"/>
      <c r="M529" s="534" t="str">
        <f>IF(ISERROR(K529/K530),"",K529/K530)</f>
        <v/>
      </c>
      <c r="N529" s="535"/>
      <c r="O529" s="531" t="s">
        <v>272</v>
      </c>
      <c r="P529" s="531"/>
      <c r="Q529" s="532">
        <f t="shared" si="238"/>
        <v>0</v>
      </c>
      <c r="R529" s="533"/>
      <c r="S529" s="534" t="str">
        <f>IF(ISERROR(Q529/Q530),"",Q529/Q530)</f>
        <v/>
      </c>
      <c r="T529" s="535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38" t="s">
        <v>266</v>
      </c>
      <c r="B530" s="539"/>
      <c r="C530" s="538">
        <f>SUM(C524:C529)</f>
        <v>12941</v>
      </c>
      <c r="D530" s="539"/>
      <c r="E530" s="534">
        <f>SUM(E524:F529)</f>
        <v>1</v>
      </c>
      <c r="F530" s="535"/>
      <c r="G530" s="551"/>
      <c r="H530" s="552"/>
      <c r="I530" s="538" t="s">
        <v>266</v>
      </c>
      <c r="J530" s="540"/>
      <c r="K530" s="541">
        <f>SUM(R173,U344,U516)</f>
        <v>0</v>
      </c>
      <c r="L530" s="540"/>
      <c r="M530" s="534"/>
      <c r="N530" s="535"/>
      <c r="O530" s="531" t="s">
        <v>266</v>
      </c>
      <c r="P530" s="531"/>
      <c r="Q530" s="532">
        <f>SUM(Q524:R529)</f>
        <v>0</v>
      </c>
      <c r="R530" s="533"/>
      <c r="S530" s="534">
        <f>SUM(S524:T529)</f>
        <v>0</v>
      </c>
      <c r="T530" s="535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36" t="s">
        <v>308</v>
      </c>
      <c r="B532" s="537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27" t="s">
        <v>327</v>
      </c>
      <c r="B533" s="528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27" t="s">
        <v>328</v>
      </c>
      <c r="B534" s="528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27" t="s">
        <v>329</v>
      </c>
      <c r="B535" s="528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29" t="s">
        <v>330</v>
      </c>
      <c r="B536" s="530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2017-01-11T06:40:27Z</dcterms:modified>
</cp:coreProperties>
</file>